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20" activeTab="0"/>
  </bookViews>
  <sheets>
    <sheet name="Rekapitulace zakázky" sheetId="1" r:id="rId1"/>
    <sheet name="01 - SO 01 - Železniční s..." sheetId="2" r:id="rId2"/>
    <sheet name="02.01 - Odvodnění - příko..." sheetId="3" r:id="rId3"/>
    <sheet name="02.02 - Železniční přejezdy" sheetId="4" r:id="rId4"/>
    <sheet name="03 - Následné propracování" sheetId="5" r:id="rId5"/>
    <sheet name="04 - VRN" sheetId="6" r:id="rId6"/>
    <sheet name="05 - Vlastní materiál - N..." sheetId="7" r:id="rId7"/>
    <sheet name="001 - ZRN - km 58,247" sheetId="8" r:id="rId8"/>
    <sheet name="002 - VRN - km 58,247" sheetId="9" r:id="rId9"/>
    <sheet name="001 - ZRN - km 58,536" sheetId="10" r:id="rId10"/>
    <sheet name="002 - VRN - km 58,536" sheetId="11" r:id="rId11"/>
    <sheet name="001 - km 58,646 - most" sheetId="12" r:id="rId12"/>
    <sheet name="002 - km 58,646 - svršek" sheetId="13" r:id="rId13"/>
    <sheet name="002 - VRN - km 58,646" sheetId="14" r:id="rId14"/>
    <sheet name="001 - km 59,616 - propustek" sheetId="15" r:id="rId15"/>
    <sheet name="002 - km 59,616 - svršek" sheetId="16" r:id="rId16"/>
    <sheet name="002 - VRN - km 59,616" sheetId="17" r:id="rId17"/>
    <sheet name="001 - km 59,682 - propustek" sheetId="18" r:id="rId18"/>
    <sheet name="002 - km 59,682 - svršek" sheetId="19" r:id="rId19"/>
    <sheet name="002 - VRN - km 59,682" sheetId="20" r:id="rId20"/>
    <sheet name="001 - km 59,703 - propustek" sheetId="21" r:id="rId21"/>
    <sheet name="002 - km 59,703 - svršek" sheetId="22" r:id="rId22"/>
    <sheet name="002 - VRN - km 59,703" sheetId="23" r:id="rId23"/>
    <sheet name="001 - km 60,256 - propustek" sheetId="24" r:id="rId24"/>
    <sheet name="002 - km 60,256 - svršek" sheetId="25" r:id="rId25"/>
    <sheet name="002 - VRN - km 60,256" sheetId="26" r:id="rId26"/>
    <sheet name="001 - km 61,456 - propustek" sheetId="27" r:id="rId27"/>
    <sheet name="002 - km 61,456 - svršek" sheetId="28" r:id="rId28"/>
    <sheet name="002 - VRN - km 61,456" sheetId="29" r:id="rId29"/>
    <sheet name="PS-01 - Úpravy zabezpečov..." sheetId="30" r:id="rId30"/>
    <sheet name="PS-02.1 - Úpravy zabezpeč..." sheetId="31" r:id="rId31"/>
    <sheet name="PS-02.2 - Úpravy zabezpeč..." sheetId="32" r:id="rId32"/>
    <sheet name="PS-03 - Úpravy zabezpečov..." sheetId="33" r:id="rId33"/>
    <sheet name="Seznam figur" sheetId="34" r:id="rId34"/>
    <sheet name="Pokyny pro vyplnění" sheetId="35" r:id="rId35"/>
  </sheets>
  <definedNames>
    <definedName name="_xlnm._FilterDatabase" localSheetId="11" hidden="1">'001 - km 58,646 - most'!$C$101:$K$390</definedName>
    <definedName name="_xlnm._FilterDatabase" localSheetId="14" hidden="1">'001 - km 59,616 - propustek'!$C$100:$K$417</definedName>
    <definedName name="_xlnm._FilterDatabase" localSheetId="17" hidden="1">'001 - km 59,682 - propustek'!$C$100:$K$414</definedName>
    <definedName name="_xlnm._FilterDatabase" localSheetId="20" hidden="1">'001 - km 59,703 - propustek'!$C$100:$K$415</definedName>
    <definedName name="_xlnm._FilterDatabase" localSheetId="23" hidden="1">'001 - km 60,256 - propustek'!$C$101:$K$435</definedName>
    <definedName name="_xlnm._FilterDatabase" localSheetId="26" hidden="1">'001 - km 61,456 - propustek'!$C$101:$K$500</definedName>
    <definedName name="_xlnm._FilterDatabase" localSheetId="7" hidden="1">'001 - ZRN - km 58,247'!$C$99:$K$373</definedName>
    <definedName name="_xlnm._FilterDatabase" localSheetId="9" hidden="1">'001 - ZRN - km 58,536'!$C$98:$K$316</definedName>
    <definedName name="_xlnm._FilterDatabase" localSheetId="12" hidden="1">'002 - km 58,646 - svršek'!$C$93:$K$118</definedName>
    <definedName name="_xlnm._FilterDatabase" localSheetId="15" hidden="1">'002 - km 59,616 - svršek'!$C$92:$K$106</definedName>
    <definedName name="_xlnm._FilterDatabase" localSheetId="18" hidden="1">'002 - km 59,682 - svršek'!$C$92:$K$105</definedName>
    <definedName name="_xlnm._FilterDatabase" localSheetId="21" hidden="1">'002 - km 59,703 - svršek'!$C$92:$K$105</definedName>
    <definedName name="_xlnm._FilterDatabase" localSheetId="24" hidden="1">'002 - km 60,256 - svršek'!$C$92:$K$105</definedName>
    <definedName name="_xlnm._FilterDatabase" localSheetId="27" hidden="1">'002 - km 61,456 - svršek'!$C$92:$K$105</definedName>
    <definedName name="_xlnm._FilterDatabase" localSheetId="8" hidden="1">'002 - VRN - km 58,247'!$C$94:$K$111</definedName>
    <definedName name="_xlnm._FilterDatabase" localSheetId="10" hidden="1">'002 - VRN - km 58,536'!$C$94:$K$111</definedName>
    <definedName name="_xlnm._FilterDatabase" localSheetId="13" hidden="1">'002 - VRN - km 58,646'!$C$95:$K$116</definedName>
    <definedName name="_xlnm._FilterDatabase" localSheetId="16" hidden="1">'002 - VRN - km 59,616'!$C$94:$K$111</definedName>
    <definedName name="_xlnm._FilterDatabase" localSheetId="19" hidden="1">'002 - VRN - km 59,682'!$C$94:$K$111</definedName>
    <definedName name="_xlnm._FilterDatabase" localSheetId="22" hidden="1">'002 - VRN - km 59,703'!$C$94:$K$111</definedName>
    <definedName name="_xlnm._FilterDatabase" localSheetId="25" hidden="1">'002 - VRN - km 60,256'!$C$95:$K$116</definedName>
    <definedName name="_xlnm._FilterDatabase" localSheetId="28" hidden="1">'002 - VRN - km 61,456'!$C$95:$K$116</definedName>
    <definedName name="_xlnm._FilterDatabase" localSheetId="1" hidden="1">'01 - SO 01 - Železniční s...'!$C$87:$K$247</definedName>
    <definedName name="_xlnm._FilterDatabase" localSheetId="2" hidden="1">'02.01 - Odvodnění - příko...'!$C$92:$K$150</definedName>
    <definedName name="_xlnm._FilterDatabase" localSheetId="3" hidden="1">'02.02 - Železniční přejezdy'!$C$90:$K$170</definedName>
    <definedName name="_xlnm._FilterDatabase" localSheetId="4" hidden="1">'03 - Následné propracování'!$C$86:$K$120</definedName>
    <definedName name="_xlnm._FilterDatabase" localSheetId="5" hidden="1">'04 - VRN'!$C$84:$K$92</definedName>
    <definedName name="_xlnm._FilterDatabase" localSheetId="6" hidden="1">'05 - Vlastní materiál - N...'!$C$84:$K$90</definedName>
    <definedName name="_xlnm._FilterDatabase" localSheetId="29" hidden="1">'PS-01 - Úpravy zabezpečov...'!$C$85:$K$89</definedName>
    <definedName name="_xlnm._FilterDatabase" localSheetId="30" hidden="1">'PS-02.1 - Úpravy zabezpeč...'!$C$86:$K$134</definedName>
    <definedName name="_xlnm._FilterDatabase" localSheetId="31" hidden="1">'PS-02.2 - Úpravy zabezpeč...'!$C$87:$K$112</definedName>
    <definedName name="_xlnm._FilterDatabase" localSheetId="32" hidden="1">'PS-03 - Úpravy zabezpečov...'!$C$85:$K$101</definedName>
    <definedName name="_xlnm.Print_Area" localSheetId="11">'001 - km 58,646 - most'!$C$4:$J$43,'001 - km 58,646 - most'!$C$49:$J$79,'001 - km 58,646 - most'!$C$85:$J$390</definedName>
    <definedName name="_xlnm.Print_Area" localSheetId="14">'001 - km 59,616 - propustek'!$C$4:$J$43,'001 - km 59,616 - propustek'!$C$49:$J$78,'001 - km 59,616 - propustek'!$C$84:$J$417</definedName>
    <definedName name="_xlnm.Print_Area" localSheetId="17">'001 - km 59,682 - propustek'!$C$4:$J$43,'001 - km 59,682 - propustek'!$C$49:$J$78,'001 - km 59,682 - propustek'!$C$84:$J$414</definedName>
    <definedName name="_xlnm.Print_Area" localSheetId="20">'001 - km 59,703 - propustek'!$C$4:$J$43,'001 - km 59,703 - propustek'!$C$49:$J$78,'001 - km 59,703 - propustek'!$C$84:$J$415</definedName>
    <definedName name="_xlnm.Print_Area" localSheetId="23">'001 - km 60,256 - propustek'!$C$4:$J$43,'001 - km 60,256 - propustek'!$C$49:$J$79,'001 - km 60,256 - propustek'!$C$85:$J$435</definedName>
    <definedName name="_xlnm.Print_Area" localSheetId="26">'001 - km 61,456 - propustek'!$C$4:$J$43,'001 - km 61,456 - propustek'!$C$49:$J$79,'001 - km 61,456 - propustek'!$C$85:$J$500</definedName>
    <definedName name="_xlnm.Print_Area" localSheetId="7">'001 - ZRN - km 58,247'!$C$4:$J$43,'001 - ZRN - km 58,247'!$C$49:$J$77,'001 - ZRN - km 58,247'!$C$83:$J$373</definedName>
    <definedName name="_xlnm.Print_Area" localSheetId="9">'001 - ZRN - km 58,536'!$C$4:$J$43,'001 - ZRN - km 58,536'!$C$49:$J$76,'001 - ZRN - km 58,536'!$C$82:$J$316</definedName>
    <definedName name="_xlnm.Print_Area" localSheetId="12">'002 - km 58,646 - svršek'!$C$4:$J$43,'002 - km 58,646 - svršek'!$C$49:$J$71,'002 - km 58,646 - svršek'!$C$77:$J$118</definedName>
    <definedName name="_xlnm.Print_Area" localSheetId="15">'002 - km 59,616 - svršek'!$C$4:$J$43,'002 - km 59,616 - svršek'!$C$49:$J$70,'002 - km 59,616 - svršek'!$C$76:$J$106</definedName>
    <definedName name="_xlnm.Print_Area" localSheetId="18">'002 - km 59,682 - svršek'!$C$4:$J$43,'002 - km 59,682 - svršek'!$C$49:$J$70,'002 - km 59,682 - svršek'!$C$76:$J$105</definedName>
    <definedName name="_xlnm.Print_Area" localSheetId="21">'002 - km 59,703 - svršek'!$C$4:$J$43,'002 - km 59,703 - svršek'!$C$49:$J$70,'002 - km 59,703 - svršek'!$C$76:$J$105</definedName>
    <definedName name="_xlnm.Print_Area" localSheetId="24">'002 - km 60,256 - svršek'!$C$4:$J$43,'002 - km 60,256 - svršek'!$C$49:$J$70,'002 - km 60,256 - svršek'!$C$76:$J$105</definedName>
    <definedName name="_xlnm.Print_Area" localSheetId="27">'002 - km 61,456 - svršek'!$C$4:$J$43,'002 - km 61,456 - svršek'!$C$49:$J$70,'002 - km 61,456 - svršek'!$C$76:$J$105</definedName>
    <definedName name="_xlnm.Print_Area" localSheetId="8">'002 - VRN - km 58,247'!$C$4:$J$43,'002 - VRN - km 58,247'!$C$49:$J$72,'002 - VRN - km 58,247'!$C$78:$J$111</definedName>
    <definedName name="_xlnm.Print_Area" localSheetId="10">'002 - VRN - km 58,536'!$C$4:$J$43,'002 - VRN - km 58,536'!$C$49:$J$72,'002 - VRN - km 58,536'!$C$78:$J$111</definedName>
    <definedName name="_xlnm.Print_Area" localSheetId="13">'002 - VRN - km 58,646'!$C$4:$J$43,'002 - VRN - km 58,646'!$C$49:$J$73,'002 - VRN - km 58,646'!$C$79:$J$116</definedName>
    <definedName name="_xlnm.Print_Area" localSheetId="16">'002 - VRN - km 59,616'!$C$4:$J$43,'002 - VRN - km 59,616'!$C$49:$J$72,'002 - VRN - km 59,616'!$C$78:$J$111</definedName>
    <definedName name="_xlnm.Print_Area" localSheetId="19">'002 - VRN - km 59,682'!$C$4:$J$43,'002 - VRN - km 59,682'!$C$49:$J$72,'002 - VRN - km 59,682'!$C$78:$J$111</definedName>
    <definedName name="_xlnm.Print_Area" localSheetId="22">'002 - VRN - km 59,703'!$C$4:$J$43,'002 - VRN - km 59,703'!$C$49:$J$72,'002 - VRN - km 59,703'!$C$78:$J$111</definedName>
    <definedName name="_xlnm.Print_Area" localSheetId="25">'002 - VRN - km 60,256'!$C$4:$J$43,'002 - VRN - km 60,256'!$C$49:$J$73,'002 - VRN - km 60,256'!$C$79:$J$116</definedName>
    <definedName name="_xlnm.Print_Area" localSheetId="28">'002 - VRN - km 61,456'!$C$4:$J$43,'002 - VRN - km 61,456'!$C$49:$J$73,'002 - VRN - km 61,456'!$C$79:$J$116</definedName>
    <definedName name="_xlnm.Print_Area" localSheetId="1">'01 - SO 01 - Železniční s...'!$C$4:$J$41,'01 - SO 01 - Železniční s...'!$C$47:$J$67,'01 - SO 01 - Železniční s...'!$C$73:$J$247</definedName>
    <definedName name="_xlnm.Print_Area" localSheetId="2">'02.01 - Odvodnění - příko...'!$C$4:$J$43,'02.01 - Odvodnění - příko...'!$C$49:$J$70,'02.01 - Odvodnění - příko...'!$C$76:$J$150</definedName>
    <definedName name="_xlnm.Print_Area" localSheetId="3">'02.02 - Železniční přejezdy'!$C$4:$J$43,'02.02 - Železniční přejezdy'!$C$49:$J$68,'02.02 - Železniční přejezdy'!$C$74:$J$170</definedName>
    <definedName name="_xlnm.Print_Area" localSheetId="4">'03 - Následné propracování'!$C$4:$J$41,'03 - Následné propracování'!$C$47:$J$66,'03 - Následné propracování'!$C$72:$J$120</definedName>
    <definedName name="_xlnm.Print_Area" localSheetId="5">'04 - VRN'!$C$4:$J$41,'04 - VRN'!$C$47:$J$64,'04 - VRN'!$C$70:$J$92</definedName>
    <definedName name="_xlnm.Print_Area" localSheetId="6">'05 - Vlastní materiál - N...'!$C$4:$J$41,'05 - Vlastní materiál - N...'!$C$47:$J$64,'05 - Vlastní materiál - N...'!$C$70:$J$90</definedName>
    <definedName name="_xlnm.Print_Area" localSheetId="29">'PS-01 - Úpravy zabezpečov...'!$C$4:$J$41,'PS-01 - Úpravy zabezpečov...'!$C$47:$J$65,'PS-01 - Úpravy zabezpečov...'!$C$71:$J$89</definedName>
    <definedName name="_xlnm.Print_Area" localSheetId="30">'PS-02.1 - Úpravy zabezpeč...'!$C$4:$J$41,'PS-02.1 - Úpravy zabezpeč...'!$C$47:$J$66,'PS-02.1 - Úpravy zabezpeč...'!$C$72:$J$134</definedName>
    <definedName name="_xlnm.Print_Area" localSheetId="31">'PS-02.2 - Úpravy zabezpeč...'!$C$4:$J$41,'PS-02.2 - Úpravy zabezpeč...'!$C$47:$J$67,'PS-02.2 - Úpravy zabezpeč...'!$C$73:$J$112</definedName>
    <definedName name="_xlnm.Print_Area" localSheetId="32">'PS-03 - Úpravy zabezpečov...'!$C$4:$J$41,'PS-03 - Úpravy zabezpečov...'!$C$47:$J$65,'PS-03 - Úpravy zabezpečov...'!$C$71:$J$101</definedName>
    <definedName name="_xlnm.Print_Area" localSheetId="0">'Rekapitulace zakázky'!$D$4:$AO$36,'Rekapitulace zakázky'!$C$42:$AQ$105</definedName>
    <definedName name="_xlnm.Print_Area" localSheetId="33">'Seznam figur'!$C$4:$G$24</definedName>
    <definedName name="_xlnm.Print_Titles" localSheetId="0">'Rekapitulace zakázky'!$52:$52</definedName>
    <definedName name="_xlnm.Print_Titles" localSheetId="1">'01 - SO 01 - Železniční s...'!$87:$87</definedName>
    <definedName name="_xlnm.Print_Titles" localSheetId="2">'02.01 - Odvodnění - příko...'!$92:$92</definedName>
    <definedName name="_xlnm.Print_Titles" localSheetId="3">'02.02 - Železniční přejezdy'!$90:$90</definedName>
    <definedName name="_xlnm.Print_Titles" localSheetId="4">'03 - Následné propracování'!$86:$86</definedName>
    <definedName name="_xlnm.Print_Titles" localSheetId="5">'04 - VRN'!$84:$84</definedName>
    <definedName name="_xlnm.Print_Titles" localSheetId="6">'05 - Vlastní materiál - N...'!$84:$84</definedName>
    <definedName name="_xlnm.Print_Titles" localSheetId="29">'PS-01 - Úpravy zabezpečov...'!$85:$85</definedName>
    <definedName name="_xlnm.Print_Titles" localSheetId="30">'PS-02.1 - Úpravy zabezpeč...'!$86:$86</definedName>
    <definedName name="_xlnm.Print_Titles" localSheetId="31">'PS-02.2 - Úpravy zabezpeč...'!$87:$87</definedName>
    <definedName name="_xlnm.Print_Titles" localSheetId="32">'PS-03 - Úpravy zabezpečov...'!$85:$85</definedName>
    <definedName name="_xlnm.Print_Titles" localSheetId="33">'Seznam figur'!$9:$9</definedName>
  </definedNames>
  <calcPr calcId="162913"/>
</workbook>
</file>

<file path=xl/sharedStrings.xml><?xml version="1.0" encoding="utf-8"?>
<sst xmlns="http://schemas.openxmlformats.org/spreadsheetml/2006/main" count="32925" uniqueCount="3302">
  <si>
    <t>Export Komplet</t>
  </si>
  <si>
    <t>VZ</t>
  </si>
  <si>
    <t>2.0</t>
  </si>
  <si>
    <t>ZAMOK</t>
  </si>
  <si>
    <t>False</t>
  </si>
  <si>
    <t>{42324da4-bdf5-4597-8419-589118dd40da}</t>
  </si>
  <si>
    <t>0,01</t>
  </si>
  <si>
    <t>21</t>
  </si>
  <si>
    <t>15</t>
  </si>
  <si>
    <t>REKAPITULACE ZAKÁZKY</t>
  </si>
  <si>
    <t>v ---  níže se nacházejí doplnkové a pomocné údaje k sestavám  --- v</t>
  </si>
  <si>
    <t>Návod na vyplnění</t>
  </si>
  <si>
    <t>0,001</t>
  </si>
  <si>
    <t>Kód:</t>
  </si>
  <si>
    <t>650210039Z</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</si>
  <si>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</si>
  <si>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</si>
  <si>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Liběšice - Úštěk-OPRAVA č.1</t>
  </si>
  <si>
    <t>KSO:</t>
  </si>
  <si>
    <t/>
  </si>
  <si>
    <t>CC-CZ:</t>
  </si>
  <si>
    <t>Místo:</t>
  </si>
  <si>
    <t xml:space="preserve"> </t>
  </si>
  <si>
    <t>Datum:</t>
  </si>
  <si>
    <t>10. 5. 2022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</si>
  <si>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</si>
  <si>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</si>
  <si>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</si>
  <si>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</si>
  <si>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</si>
  <si>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</si>
  <si>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</si>
  <si>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</si>
  <si>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</si>
  <si>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</si>
  <si>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</si>
  <si>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</si>
  <si>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</si>
  <si>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</si>
  <si>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</si>
  <si>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</si>
  <si>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</si>
  <si>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</si>
  <si>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</si>
  <si>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</si>
  <si>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</si>
  <si>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</si>
  <si>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</si>
  <si>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</si>
  <si>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</si>
  <si>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</si>
  <si>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</si>
  <si>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</si>
  <si>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</si>
  <si>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</si>
  <si>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</si>
  <si>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</si>
  <si>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</si>
  <si>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</si>
  <si>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</si>
  <si>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</si>
  <si>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</si>
  <si>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</si>
  <si>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</si>
  <si>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</si>
  <si>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</si>
  <si>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</si>
  <si>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</si>
  <si>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</si>
  <si>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</si>
  <si>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</si>
  <si>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</si>
  <si>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</si>
  <si>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A</t>
  </si>
  <si>
    <t>práce ST</t>
  </si>
  <si>
    <t>STA</t>
  </si>
  <si>
    <t>1</t>
  </si>
  <si>
    <t>{d4b3044a-081a-4780-a0a2-787353471f5e}</t>
  </si>
  <si>
    <t>2</t>
  </si>
  <si>
    <t>/</t>
  </si>
  <si>
    <t>01</t>
  </si>
  <si>
    <t>SO 01 - Železniční svršek</t>
  </si>
  <si>
    <t>Soupis</t>
  </si>
  <si>
    <t>{3caa16e1-7664-41d6-95db-fcca0673d07f}</t>
  </si>
  <si>
    <t>02</t>
  </si>
  <si>
    <t>SO 02 - Železniční spodek</t>
  </si>
  <si>
    <t>{aa9a49f4-a802-44e8-a371-37ee926f16c9}</t>
  </si>
  <si>
    <t>02.01</t>
  </si>
  <si>
    <t>Odvodnění - příkopy, trativody</t>
  </si>
  <si>
    <t>3</t>
  </si>
  <si>
    <t>{8a680032-e6ae-4084-aaae-e0c83d64899b}</t>
  </si>
  <si>
    <t>02.02</t>
  </si>
  <si>
    <t>Železniční přejezdy</t>
  </si>
  <si>
    <t>{f1a18969-3ef8-4569-90cd-e507d50d4355}</t>
  </si>
  <si>
    <t>03</t>
  </si>
  <si>
    <t>Následné propracování</t>
  </si>
  <si>
    <t>{ead3354c-4e80-4cb3-943c-891d2614bd45}</t>
  </si>
  <si>
    <t>04</t>
  </si>
  <si>
    <t>VRN</t>
  </si>
  <si>
    <t>{5885eb5f-7d82-4e50-a218-c13df8bb3824}</t>
  </si>
  <si>
    <t>05</t>
  </si>
  <si>
    <t>Vlastní materiál - NEOCEŇOVAT</t>
  </si>
  <si>
    <t>{4ea45109-3eea-4fd9-a12b-9e83da4d3c6b}</t>
  </si>
  <si>
    <t>B</t>
  </si>
  <si>
    <t>práce SMT</t>
  </si>
  <si>
    <t>{93842007-f59b-4c72-ba57-e27be64e9ebd}</t>
  </si>
  <si>
    <t>001</t>
  </si>
  <si>
    <t>Oprava propustku v km 58,247</t>
  </si>
  <si>
    <t>{759bca4c-094b-4af7-bab9-510ee2d6f287}</t>
  </si>
  <si>
    <t>ZRN - km 58,247</t>
  </si>
  <si>
    <t>{1a09202e-d1b4-4caa-94a2-f340d478b147}</t>
  </si>
  <si>
    <t>002</t>
  </si>
  <si>
    <t>VRN - km 58,247</t>
  </si>
  <si>
    <t>{f2b8f4cf-8f0f-4ff8-97c2-69c5f3d9b9d9}</t>
  </si>
  <si>
    <t>Oprava propustku v km 58,536</t>
  </si>
  <si>
    <t>{089f008d-8a12-473f-9f6e-aa3c1c67b0b2}</t>
  </si>
  <si>
    <t>ZRN - km 58,536</t>
  </si>
  <si>
    <t>{1032cd8b-dc48-41cc-8c60-b04fee3c48bb}</t>
  </si>
  <si>
    <t>VRN - km 58,536</t>
  </si>
  <si>
    <t>{1ff358b3-8555-4dae-bb2f-2fcb80853d83}</t>
  </si>
  <si>
    <t>003</t>
  </si>
  <si>
    <t>Oprava mostu v km 58,646</t>
  </si>
  <si>
    <t>{09420048-9dbb-4cd9-ac90-a0169208e31b}</t>
  </si>
  <si>
    <t>ZRN - km 58,646</t>
  </si>
  <si>
    <t>{39a2735c-ee16-4e74-b652-aa2c3f2b6017}</t>
  </si>
  <si>
    <t>km 58,646 - most</t>
  </si>
  <si>
    <t>4</t>
  </si>
  <si>
    <t>{3349793b-4c3e-4c13-8a61-b762e751d322}</t>
  </si>
  <si>
    <t>km 58,646 - svršek</t>
  </si>
  <si>
    <t>{16d42e4f-9c62-42fe-9b5a-16b37af3da69}</t>
  </si>
  <si>
    <t>VRN - km 58,646</t>
  </si>
  <si>
    <t>{c31fbec2-7469-456a-90be-ce53e51e8299}</t>
  </si>
  <si>
    <t>004</t>
  </si>
  <si>
    <t>Oprava propustku v km 59,616</t>
  </si>
  <si>
    <t>{a283f271-245e-4fc1-b591-b5be3630d582}</t>
  </si>
  <si>
    <t>ZRN - km 59,616</t>
  </si>
  <si>
    <t>{f6702617-0765-4d39-b5b7-edb095d19bc3}</t>
  </si>
  <si>
    <t>km 59,616 - propustek</t>
  </si>
  <si>
    <t>{d205a52c-e738-4ca6-9cac-44dea3f896b8}</t>
  </si>
  <si>
    <t>km 59,616 - svršek</t>
  </si>
  <si>
    <t>{852ad676-c4d7-4fe8-b83b-3c2a221cecf6}</t>
  </si>
  <si>
    <t>VRN - km 59,616</t>
  </si>
  <si>
    <t>{2fb0b1c3-3b32-4be7-b9ef-f5f9ac003ca9}</t>
  </si>
  <si>
    <t>005</t>
  </si>
  <si>
    <t>Oprava propustku v km 59,682</t>
  </si>
  <si>
    <t>{cea8b097-cf8b-4dee-a9bf-b0393ef763cc}</t>
  </si>
  <si>
    <t>ZRN - km 59,682</t>
  </si>
  <si>
    <t>{6037e58e-69fc-4e18-b058-3275248cba83}</t>
  </si>
  <si>
    <t>km 59,682 - propustek</t>
  </si>
  <si>
    <t>{a3c5a66c-13a7-4cda-8e7a-b9ef9f883640}</t>
  </si>
  <si>
    <t>km 59,682 - svršek</t>
  </si>
  <si>
    <t>{e8067c52-536e-4c9e-b6e4-2175f613a84f}</t>
  </si>
  <si>
    <t>VRN - km 59,682</t>
  </si>
  <si>
    <t>{68f73281-8292-47a4-8d60-5702b05b5929}</t>
  </si>
  <si>
    <t>006</t>
  </si>
  <si>
    <t>Oprava propustku v km 59,703</t>
  </si>
  <si>
    <t>{9a29adfe-8d95-4e3f-822e-dcd833380c74}</t>
  </si>
  <si>
    <t>ZRN - km 59,703</t>
  </si>
  <si>
    <t>{1e6ada22-c9dd-43a5-a93a-f8a9078d75dd}</t>
  </si>
  <si>
    <t>km 59,703 - propustek</t>
  </si>
  <si>
    <t>{bec2732b-4265-4550-a543-8c7a19d14151}</t>
  </si>
  <si>
    <t>km 59,703 - svršek</t>
  </si>
  <si>
    <t>{1b34fd03-ccc3-4556-94de-54371852b15d}</t>
  </si>
  <si>
    <t>VRN - km 59,703</t>
  </si>
  <si>
    <t>{d9eb9327-9e43-46e1-8c53-f410408a3330}</t>
  </si>
  <si>
    <t>007</t>
  </si>
  <si>
    <t>Oprava propustku v km 60,256</t>
  </si>
  <si>
    <t>{d011005a-ab23-4252-b870-9b99914131d5}</t>
  </si>
  <si>
    <t>ZRN - km 60,256</t>
  </si>
  <si>
    <t>{00f23157-bd2f-441c-8cf7-28484fd85886}</t>
  </si>
  <si>
    <t>km 60,256 - propustek</t>
  </si>
  <si>
    <t>{97c8582c-d170-4c60-be06-33b34ca4128a}</t>
  </si>
  <si>
    <t>km 60,256 - svršek</t>
  </si>
  <si>
    <t>{4961e7c6-c2d1-4312-a1ee-9bbb2891faee}</t>
  </si>
  <si>
    <t>VRN - km 60,256</t>
  </si>
  <si>
    <t>{8e57a525-f841-4898-a8c4-86b080c81ef5}</t>
  </si>
  <si>
    <t>008</t>
  </si>
  <si>
    <t>Oprava propustku v km 61,456</t>
  </si>
  <si>
    <t>{159fed28-676e-44e2-a4b2-19b709688205}</t>
  </si>
  <si>
    <t>ZRN - km 61,456</t>
  </si>
  <si>
    <t>{08823239-8020-4fe1-a483-8f2957bd0786}</t>
  </si>
  <si>
    <t>km 61,456 - propustek</t>
  </si>
  <si>
    <t>{87747055-6cd5-4dd7-aa38-8dcab5fa6b95}</t>
  </si>
  <si>
    <t>km 61,456 - svršek</t>
  </si>
  <si>
    <t>{a9698dfc-eba6-4277-aec8-4aefad60bf18}</t>
  </si>
  <si>
    <t>VRN - km 61,456</t>
  </si>
  <si>
    <t>{22e70b38-ffbd-4fda-bf3a-07b74bf8d204}</t>
  </si>
  <si>
    <t>C</t>
  </si>
  <si>
    <t>práce SSZT</t>
  </si>
  <si>
    <t>{c2245481-f5ce-4e6d-90b0-0ad21ee48056}</t>
  </si>
  <si>
    <t>PS-01</t>
  </si>
  <si>
    <t>Úpravy zabezpečovacího zařízení v ŽST Liběšice</t>
  </si>
  <si>
    <t>{27308ff7-d757-45b2-be2f-4fe7415eaba1}</t>
  </si>
  <si>
    <t>PS-02.1</t>
  </si>
  <si>
    <t>Úpravy zabezpečovacího zařízení Liběšice - Úštěk_UOŽI</t>
  </si>
  <si>
    <t>{b79fbeb6-8837-4551-addb-75aef6d6bd0d}</t>
  </si>
  <si>
    <t>PS-02.2</t>
  </si>
  <si>
    <t>Úpravy zabezpečovacího zařízení Liběšice - Úštěk_ÚRS</t>
  </si>
  <si>
    <t>{6916ce86-36eb-4615-8c3a-f9661823c6a8}</t>
  </si>
  <si>
    <t>PS-03</t>
  </si>
  <si>
    <t>Úpravy zabezpečovacího zařízení v ŽST Úštěk</t>
  </si>
  <si>
    <t>{efb74744-733a-49fb-ae79-a0c3a34c2956}</t>
  </si>
  <si>
    <t>KRYCÍ LIST SOUPISU PRACÍ</t>
  </si>
  <si>
    <t>Objekt:</t>
  </si>
  <si>
    <t>A - práce ST</t>
  </si>
  <si>
    <t>Soupis:</t>
  </si>
  <si>
    <t>01 - SO 01 - Železniční svršek</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</si>
  <si>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</si>
  <si>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</si>
  <si>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</si>
  <si>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</si>
  <si>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</si>
  <si>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</si>
  <si>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</si>
  <si>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</si>
  <si>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</si>
  <si>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</si>
  <si>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</si>
  <si>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</si>
  <si>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</si>
  <si>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</si>
  <si>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</si>
  <si>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</si>
  <si>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</si>
  <si>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</si>
  <si>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</si>
  <si>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</si>
  <si>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</si>
  <si>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</si>
  <si>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</si>
  <si>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</si>
  <si>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</si>
  <si>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</si>
  <si>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5907025110</t>
  </si>
  <si>
    <t>Výměna kolejnicových pásů současně s výměnou pražců tv. S49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</si>
  <si>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</si>
  <si>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1740191487</t>
  </si>
  <si>
    <t>VV</t>
  </si>
  <si>
    <t>"km 58,048 - 61,545" 3452*2</t>
  </si>
  <si>
    <t>M</t>
  </si>
  <si>
    <t>5957104025</t>
  </si>
  <si>
    <t>Kolejnicové pásy třídy R260 tv. 49 E1 délky 75 metrů</t>
  </si>
  <si>
    <t>kus</t>
  </si>
  <si>
    <t>8</t>
  </si>
  <si>
    <t>1165984214</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</si>
  <si>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</si>
  <si>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</si>
  <si>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-274239937</t>
  </si>
  <si>
    <t>"B91 ZK" 5200</t>
  </si>
  <si>
    <t>5956140030</t>
  </si>
  <si>
    <t>Pražec betonový příčný vystrojený včetně kompletů tv. B 91S/2 (S)</t>
  </si>
  <si>
    <t>-1944914442</t>
  </si>
  <si>
    <t>5905085040</t>
  </si>
  <si>
    <t>Souvislé čištění KL strojně koleje pražce betonové rozdělení "c".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</si>
  <si>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km</t>
  </si>
  <si>
    <t>-130423880</t>
  </si>
  <si>
    <t>"km 58,048-61,545" 3,452</t>
  </si>
  <si>
    <t>6</t>
  </si>
  <si>
    <t>5907050020</t>
  </si>
  <si>
    <t>Dělení kolejnic řezáním nebo rozbroušením soustavy S49 nebo T. Poznámka: 1. V cenách jsou započteny náklady na manipulaci, podložení, označení a provedení řezu kolejnice.</t>
  </si>
  <si>
    <t>1989071738</t>
  </si>
  <si>
    <t>7</t>
  </si>
  <si>
    <t>5907010070</t>
  </si>
  <si>
    <t xml:space="preserve">Výměna LISŮ tv. S49 rozdělení "c". Poznámka: 1. V cenách jsou započteny náklady na demontáž upevňovadel, výměnu LISU, montáž upevňovadel, případnou úpravu dilatačních spár, zřízení nebo demontáž prozatímních styků a ošetření součástí mazivem. 2. V cenách </t>
  </si>
  <si>
    <t>146692737</t>
  </si>
  <si>
    <t>"km 58,090 a 58,110" 2*2*4</t>
  </si>
  <si>
    <t>5957131030</t>
  </si>
  <si>
    <t>Lepený izolovaný styk tv. S49 délky 4,00 m</t>
  </si>
  <si>
    <t>1268595750</t>
  </si>
  <si>
    <t>"58,090 a 58,110" 2*2</t>
  </si>
  <si>
    <t>9</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</si>
  <si>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</si>
  <si>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</si>
  <si>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</si>
  <si>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-1126221399</t>
  </si>
  <si>
    <t>10</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</si>
  <si>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</si>
  <si>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t>
  </si>
  <si>
    <t>-518350788</t>
  </si>
  <si>
    <t>36</t>
  </si>
  <si>
    <t>OPRAVA Č.1</t>
  </si>
  <si>
    <t>Součet</t>
  </si>
  <si>
    <t>11</t>
  </si>
  <si>
    <t>5910020340</t>
  </si>
  <si>
    <t>Svařování kolejnic termitem plný předehřev standardní spára svar přechodový tv. S49/A. Poznámka: 1. V cenách jsou započteny náklady na vybrání kameniva z mezipražcového prostoru, demontáž upevňovadel, směrové a výškové vyrovnání kolejnic, provedení svaru,</t>
  </si>
  <si>
    <t>-146229759</t>
  </si>
  <si>
    <t>2+2</t>
  </si>
  <si>
    <t>12</t>
  </si>
  <si>
    <t>5910040210</t>
  </si>
  <si>
    <t xml:space="preserve">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t>
  </si>
  <si>
    <t>-382893411</t>
  </si>
  <si>
    <t>(3452*2)+(100*2)</t>
  </si>
  <si>
    <t>13</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</si>
  <si>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</si>
  <si>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</si>
  <si>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-1882692491</t>
  </si>
  <si>
    <t>81</t>
  </si>
  <si>
    <t>5910070010</t>
  </si>
  <si>
    <t>Základní broušení výhybky optimalizace příčného profilu. Poznámka: 1. V ceně jsou započteny náklady na úpravu příčného profilu kolejnic výhybky včetně jazyků a srdcovky. Cena platí pro ruční nebo strojní broušení, frézování a hoblování, pro opracování celé šíře pojížděné plochy a minimální hloubku úběru materiálu 0,25mm a max. 1 mm. Broušení mimo tyto kritéria se oceňují položkami opravného broušení.
2. U ručního broušení cena neobsahuje náklady na pořízení diagnostiky skenováním, které se oceňuje položkou z VRN.</t>
  </si>
  <si>
    <t>1748018242</t>
  </si>
  <si>
    <t>OPRAVA č.1</t>
  </si>
  <si>
    <t>124,78</t>
  </si>
  <si>
    <t>85</t>
  </si>
  <si>
    <t>5910090120</t>
  </si>
  <si>
    <t>Navaření srdcovky jednoduché montované z kolejnic úhel odbočení 3,5°-4,9° (1:11 až 1:14) hloubky přes 10 do 20 mm. Poznámka: 1. V cenách jsou obsaženy náklady na uvolnění upevňovadel, vyrovnání srdcovky, opravu navařením, dotažení upevňovadel a kontrola m</t>
  </si>
  <si>
    <t>-1880714500</t>
  </si>
  <si>
    <t>OPRAVAč.1</t>
  </si>
  <si>
    <t>14</t>
  </si>
  <si>
    <t>5910136010</t>
  </si>
  <si>
    <t>Montáž pražcové kotvy v koleji. Poznámka: 1. V cenách jsou započteny náklady na odstranění kameniva, montáž, ošetření součásti mazivem a úpravu kameniva. 2. V cenách nejsou obsaženy náklady na dodávku materiálu.</t>
  </si>
  <si>
    <t>-37992183</t>
  </si>
  <si>
    <t>152+200+346+27+40</t>
  </si>
  <si>
    <t>5960101000</t>
  </si>
  <si>
    <t>Pražcové kotvy TDHB pro pražec betonový B 91</t>
  </si>
  <si>
    <t>1335866476</t>
  </si>
  <si>
    <t>16</t>
  </si>
  <si>
    <t>5906105010</t>
  </si>
  <si>
    <t>Demontáž pražce dřevěný. Poznámka: 1. V cenách jsou započteny náklady na manipulaci, demontáž, odstrojení do součástí a uložení pražců.</t>
  </si>
  <si>
    <t>1507039641</t>
  </si>
  <si>
    <t>17</t>
  </si>
  <si>
    <t>5906105020</t>
  </si>
  <si>
    <t>Demontáž pražce betonový. Poznámka: 1. V cenách jsou započteny náklady na manipulaci, demontáž, odstrojení do součástí a uložení pražců.</t>
  </si>
  <si>
    <t>1237414206</t>
  </si>
  <si>
    <t>18</t>
  </si>
  <si>
    <t>5999005010</t>
  </si>
  <si>
    <t>Třídění spojovacích a upevňovacích součástí. Poznámka: 1. V cenách jsou započteny náklady na manipulaci, vytřídění a uložení materiálu na úložiště nebo do skladu.</t>
  </si>
  <si>
    <t>t</t>
  </si>
  <si>
    <t>-1433378271</t>
  </si>
  <si>
    <t>19</t>
  </si>
  <si>
    <t>5999005020</t>
  </si>
  <si>
    <t>Třídění pražců a kolejnicových podpor. Poznámka: 1. V cenách jsou započteny náklady na manipulaci, vytřídění a uložení materiálu na úložiště nebo do skladu.</t>
  </si>
  <si>
    <t>358646116</t>
  </si>
  <si>
    <t>5200*0,104</t>
  </si>
  <si>
    <t>20</t>
  </si>
  <si>
    <t>5999005030</t>
  </si>
  <si>
    <t>Třídění kolejnic. Poznámka: 1. V cenách jsou započteny náklady na manipulaci, vytřídění a uložení materiálu na úložiště nebo do skladu.</t>
  </si>
  <si>
    <t>-402992750</t>
  </si>
  <si>
    <t>(3452*2)*0,04999</t>
  </si>
  <si>
    <t>5999010020</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</si>
  <si>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</si>
  <si>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-1389404272</t>
  </si>
  <si>
    <t>22</t>
  </si>
  <si>
    <t>5911655050</t>
  </si>
  <si>
    <t>Demontáž jednoduché výhybky na úložišti dřevěné pražce soustavy T. Poznámka: 1. V cenách jsou započteny náklady na demontáž do součástí, manipulaci, naložení na dopravní prostředek a uložení vyzískaného materiálu na úložišti.</t>
  </si>
  <si>
    <t>907613950</t>
  </si>
  <si>
    <t>23</t>
  </si>
  <si>
    <t>5911629040</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</si>
  <si>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</si>
  <si>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1305842812</t>
  </si>
  <si>
    <t>24</t>
  </si>
  <si>
    <t>5999015030</t>
  </si>
  <si>
    <t>Vložení konstrukcí nebo dílů hmotnosti přes 20 t. Poznámka: 1. V cenách jsou započteny náklady na vložení konstrukce podle technologického postupu, přeprava v místě technologické manipulace. Položka obsahuje náklady na práce v blízkosti trakčního vedení.</t>
  </si>
  <si>
    <t>-1194658006</t>
  </si>
  <si>
    <t>50</t>
  </si>
  <si>
    <t>5958158000</t>
  </si>
  <si>
    <t>Podložka pryžová pod patu kolejnice S49  183/126/5</t>
  </si>
  <si>
    <t>106115591</t>
  </si>
  <si>
    <t>51</t>
  </si>
  <si>
    <t>5958158010</t>
  </si>
  <si>
    <t>Podložka pryžová pod patu kolejnice S49  475/126/5</t>
  </si>
  <si>
    <t>1757563449</t>
  </si>
  <si>
    <t>84</t>
  </si>
  <si>
    <t>5958158070</t>
  </si>
  <si>
    <t>Podložka polyetylenová pod podkladnici 380/160/2 (S4, R4)</t>
  </si>
  <si>
    <t>25182708</t>
  </si>
  <si>
    <t>82</t>
  </si>
  <si>
    <t>5958134075</t>
  </si>
  <si>
    <t>Součásti upevňovací vrtule R1(145)</t>
  </si>
  <si>
    <t>-1924513518</t>
  </si>
  <si>
    <t>83</t>
  </si>
  <si>
    <t>5958134080</t>
  </si>
  <si>
    <t>Součásti upevňovací vrtule R2 (160)</t>
  </si>
  <si>
    <t>1032767279</t>
  </si>
  <si>
    <t>76</t>
  </si>
  <si>
    <t>5958134040</t>
  </si>
  <si>
    <t>Součásti upevňovací kroužek pružný dvojitý Fe 6</t>
  </si>
  <si>
    <t>1233988678</t>
  </si>
  <si>
    <t>77</t>
  </si>
  <si>
    <t>5958134044</t>
  </si>
  <si>
    <t>Součásti upevňovací šroub svěrkový RS 1 (M24x80)</t>
  </si>
  <si>
    <t>436887508</t>
  </si>
  <si>
    <t>78</t>
  </si>
  <si>
    <t>5958134042</t>
  </si>
  <si>
    <t>Součásti upevňovací šroub svěrkový T10 M24x80</t>
  </si>
  <si>
    <t>1272552803</t>
  </si>
  <si>
    <t>79</t>
  </si>
  <si>
    <t>5958134025</t>
  </si>
  <si>
    <t>Součásti upevňovací svěrka ŽS 4</t>
  </si>
  <si>
    <t>827880134</t>
  </si>
  <si>
    <t>80</t>
  </si>
  <si>
    <t>5958134035</t>
  </si>
  <si>
    <t>Součásti upevňovací svěrka VT2</t>
  </si>
  <si>
    <t>-1285867684</t>
  </si>
  <si>
    <t>54</t>
  </si>
  <si>
    <t>5956119020</t>
  </si>
  <si>
    <t>Pražec dřevěný výhybkový dub skupina 3 2600x260x160</t>
  </si>
  <si>
    <t>1089929611</t>
  </si>
  <si>
    <t>55</t>
  </si>
  <si>
    <t>5956119025</t>
  </si>
  <si>
    <t>Pražec dřevěný výhybkový dub skupina 3 2700x260x160</t>
  </si>
  <si>
    <t>1144006264</t>
  </si>
  <si>
    <t>56</t>
  </si>
  <si>
    <t>5956119030</t>
  </si>
  <si>
    <t>Pražec dřevěný výhybkový dub skupina 3 2800x260x160</t>
  </si>
  <si>
    <t>1116655702</t>
  </si>
  <si>
    <t>57</t>
  </si>
  <si>
    <t>5956119035</t>
  </si>
  <si>
    <t>Pražec dřevěný výhybkový dub skupina 3 2900x260x160</t>
  </si>
  <si>
    <t>-1220023564</t>
  </si>
  <si>
    <t>58</t>
  </si>
  <si>
    <t>5956119040</t>
  </si>
  <si>
    <t>Pražec dřevěný výhybkový dub skupina 3 3000x260x160</t>
  </si>
  <si>
    <t>-163657245</t>
  </si>
  <si>
    <t>59</t>
  </si>
  <si>
    <t>5956119045</t>
  </si>
  <si>
    <t>Pražec dřevěný výhybkový dub skupina 3 3100x260x160</t>
  </si>
  <si>
    <t>2128041405</t>
  </si>
  <si>
    <t>60</t>
  </si>
  <si>
    <t>5956119050</t>
  </si>
  <si>
    <t>Pražec dřevěný výhybkový dub skupina 3 3200x260x160</t>
  </si>
  <si>
    <t>-817525490</t>
  </si>
  <si>
    <t>61</t>
  </si>
  <si>
    <t>5956119055</t>
  </si>
  <si>
    <t>Pražec dřevěný výhybkový dub skupina 3 3300x260x160</t>
  </si>
  <si>
    <t>-1099933353</t>
  </si>
  <si>
    <t>62</t>
  </si>
  <si>
    <t>5956119060</t>
  </si>
  <si>
    <t>Pražec dřevěný výhybkový dub skupina 3 3400x260x160</t>
  </si>
  <si>
    <t>-1488400178</t>
  </si>
  <si>
    <t>63</t>
  </si>
  <si>
    <t>5956119065</t>
  </si>
  <si>
    <t>Pražec dřevěný výhybkový dub skupina 3 3500x260x160</t>
  </si>
  <si>
    <t>-685872805</t>
  </si>
  <si>
    <t>64</t>
  </si>
  <si>
    <t>5956119070</t>
  </si>
  <si>
    <t>Pražec dřevěný výhybkový dub skupina 3 3600x260x160</t>
  </si>
  <si>
    <t>153873083</t>
  </si>
  <si>
    <t>65</t>
  </si>
  <si>
    <t>5956119075</t>
  </si>
  <si>
    <t>Pražec dřevěný výhybkový dub skupina 3 3700x260x160</t>
  </si>
  <si>
    <t>-1452561835</t>
  </si>
  <si>
    <t>66</t>
  </si>
  <si>
    <t>5956119080</t>
  </si>
  <si>
    <t>Pražec dřevěný výhybkový dub skupina 3 3800x260x160</t>
  </si>
  <si>
    <t>-730376009</t>
  </si>
  <si>
    <t>67</t>
  </si>
  <si>
    <t>5956119085</t>
  </si>
  <si>
    <t>Pražec dřevěný výhybkový dub skupina 3 3900x260x160</t>
  </si>
  <si>
    <t>1751032678</t>
  </si>
  <si>
    <t>68</t>
  </si>
  <si>
    <t>5956119090</t>
  </si>
  <si>
    <t>Pražec dřevěný výhybkový dub skupina 3 4000x260x160</t>
  </si>
  <si>
    <t>1073935142</t>
  </si>
  <si>
    <t>69</t>
  </si>
  <si>
    <t>5956119095</t>
  </si>
  <si>
    <t>Pražec dřevěný výhybkový dub skupina 3 4100x260x160</t>
  </si>
  <si>
    <t>1736201257</t>
  </si>
  <si>
    <t>70</t>
  </si>
  <si>
    <t>5956119100</t>
  </si>
  <si>
    <t>Pražec dřevěný výhybkový dub skupina 3 4200x260x160</t>
  </si>
  <si>
    <t>1330575360</t>
  </si>
  <si>
    <t>71</t>
  </si>
  <si>
    <t>5956119105</t>
  </si>
  <si>
    <t>Pražec dřevěný výhybkový dub skupina 3 4300x260x160</t>
  </si>
  <si>
    <t>342505563</t>
  </si>
  <si>
    <t>72</t>
  </si>
  <si>
    <t>5956119110</t>
  </si>
  <si>
    <t>Pražec dřevěný výhybkový dub skupina 3 4400x260x160</t>
  </si>
  <si>
    <t>-536724014</t>
  </si>
  <si>
    <t>73</t>
  </si>
  <si>
    <t>5956119115</t>
  </si>
  <si>
    <t>Pražec dřevěný výhybkový dub skupina 3 4500x260x160</t>
  </si>
  <si>
    <t>513819713</t>
  </si>
  <si>
    <t>86</t>
  </si>
  <si>
    <t>5911000001R</t>
  </si>
  <si>
    <t>Transformace jazyka výhybky na místě - Levá. 1. V cenách jsou započteny náklady na práci. 2. V cenách nejsou obsaženy náklady na dodávku materiálu.</t>
  </si>
  <si>
    <t>450282710</t>
  </si>
  <si>
    <t>"OPRAVAČ.1"1</t>
  </si>
  <si>
    <t>87</t>
  </si>
  <si>
    <t>5911000002R</t>
  </si>
  <si>
    <t>Transformace jazyka výhybky na místě - Pravá. 1. V cenách jsou započteny náklady na práci. 2. V cenách nejsou obsaženy náklady na dodávku materiálu.</t>
  </si>
  <si>
    <t>1345932263</t>
  </si>
  <si>
    <t>26</t>
  </si>
  <si>
    <t>5907050120</t>
  </si>
  <si>
    <t>Dělení kolejnic kyslíkem soustavy S49 nebo T. Poznámka: 1. V cenách jsou započteny náklady na manipulaci, podložení, označení a provedení řezu kolejnice.</t>
  </si>
  <si>
    <t>1957277459</t>
  </si>
  <si>
    <t>1380+8 "OPRAVAč.1"</t>
  </si>
  <si>
    <t>27</t>
  </si>
  <si>
    <t>5904031010</t>
  </si>
  <si>
    <t>Odstranění smíšené vegetace strojně kolovou nebo kolejovou mechanizací s mulčovacím adaptérem o objemu křovin do 50 %. Poznámka: 1. V cenách jsou započteny náklady na odstranění křovin a stromků s průměrem kmene do 10 cm. 2. V cenách nejsou obsaženy náklady na naložení drti na dopravní prostředek, odvoz a uložení na skládku.</t>
  </si>
  <si>
    <t>ha</t>
  </si>
  <si>
    <t>456127096</t>
  </si>
  <si>
    <t>28</t>
  </si>
  <si>
    <t>5905020020</t>
  </si>
  <si>
    <t>Oprava stezky strojně s odstraněním drnu a nánosu přes 10 cm do 20 cm. Poznámka: 1. V cenách jsou započteny náklady na odtěžení nánosu stezky a rozprostření výzisku na terén nebo naložení na dopravní prostředek a úprava povrchu stezky.</t>
  </si>
  <si>
    <t>m2</t>
  </si>
  <si>
    <t>-2099774553</t>
  </si>
  <si>
    <t>1*3497*2</t>
  </si>
  <si>
    <t>29</t>
  </si>
  <si>
    <t>5910063050</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</si>
  <si>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</si>
  <si>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405233763</t>
  </si>
  <si>
    <t>základní broušení</t>
  </si>
  <si>
    <t>3452*2</t>
  </si>
  <si>
    <t>30</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</si>
  <si>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</si>
  <si>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</si>
  <si>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175057810</t>
  </si>
  <si>
    <t>31</t>
  </si>
  <si>
    <t>5909042010</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</si>
  <si>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t>
  </si>
  <si>
    <t>-1120960642</t>
  </si>
  <si>
    <t>(62,39+50)*2</t>
  </si>
  <si>
    <t>32</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</si>
  <si>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</si>
  <si>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</si>
  <si>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87727361</t>
  </si>
  <si>
    <t>33</t>
  </si>
  <si>
    <t>5912069100R</t>
  </si>
  <si>
    <t>Zřízení základní odlehčené stabilizace. Cena zahrnuje zřízení včetně materiálu dle obr. 36 důvodové zprávy"Zajištění prostorové polohy koleje na neelektrizovaných tratích SŽ"</t>
  </si>
  <si>
    <t>-438938486</t>
  </si>
  <si>
    <t>34</t>
  </si>
  <si>
    <t>5912069200R</t>
  </si>
  <si>
    <t>Zřízení základní těžké stabilizace. Cena zahrnuje zřízení včetně materiálu dle obr. 37 důvodové zprávy"Zajištění prostorové polohy koleje na neelektrizovaných tratích SŽ"</t>
  </si>
  <si>
    <t>1732871280</t>
  </si>
  <si>
    <t>35</t>
  </si>
  <si>
    <t>5905095040</t>
  </si>
  <si>
    <t>Úprava kolejového lože ojediněle ručně ve výhybce lože zapuštěné. Poznámka: 1. V cenách jsou započteny náklady na úpravu KL koleje a výhybek ojediněle vidlemi. 2. V cenách nejsou obsaženy náklady na doplnění a dodávku kameniva.</t>
  </si>
  <si>
    <t>1321202345</t>
  </si>
  <si>
    <t>62,39+50</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</si>
  <si>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</si>
  <si>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</si>
  <si>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m3</t>
  </si>
  <si>
    <t>453744458</t>
  </si>
  <si>
    <t>2390+334</t>
  </si>
  <si>
    <t>37</t>
  </si>
  <si>
    <t>5955101005</t>
  </si>
  <si>
    <t>Kamenivo drcené štěrk frakce 31,5/63 třídy min. BII</t>
  </si>
  <si>
    <t>636017120</t>
  </si>
  <si>
    <t>2724*1,5</t>
  </si>
  <si>
    <t>38</t>
  </si>
  <si>
    <t>9902100500</t>
  </si>
  <si>
    <t>Doprava obousměrná (např. dodávek z vlastních zásob zhotovitele nebo objednatele nebo výzisku) mechanizací o nosnosti přes 3,5 t sypanin (kameniva, písku, suti, dlažebních kostek, atd.) do 60 km Poznámka: 1. Ceny jsou určeny pro dopravu silničními i kolej</t>
  </si>
  <si>
    <t>-47461165</t>
  </si>
  <si>
    <t>"nový štěrk" 2724*1,5</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</si>
  <si>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</si>
  <si>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</si>
  <si>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t>
  </si>
  <si>
    <t>1342453599</t>
  </si>
  <si>
    <t>výzisk - kolejnice</t>
  </si>
  <si>
    <t>pražce do žst Úštěk-OPRAVAč.1</t>
  </si>
  <si>
    <t>5200*0,327</t>
  </si>
  <si>
    <t>výhybka</t>
  </si>
  <si>
    <t>10,891</t>
  </si>
  <si>
    <t>40</t>
  </si>
  <si>
    <t>9902200100</t>
  </si>
  <si>
    <t xml:space="preserve">Doprava obousměrná (např. dodávek z vlastních zásob zhotovitele nebo objednatele nebo výzisku) mechanizací o nosnosti přes 3,5 t objemnějšího kusového materiálu (prefabrikátů, stožárů, výhybek, rozvaděčů, vybouraných hmot atd.) do 10 km Poznámka: 1. Ceny </t>
  </si>
  <si>
    <t>-1832392564</t>
  </si>
  <si>
    <t>výzisk - kolejnice-do nebližší stanice</t>
  </si>
  <si>
    <t>výzisk - pražce do žst Úštěk dolní nádraží</t>
  </si>
  <si>
    <t>5200*0,280</t>
  </si>
  <si>
    <t>49</t>
  </si>
  <si>
    <t>9902200500</t>
  </si>
  <si>
    <t xml:space="preserve">Doprava obousměrná (např. dodávek z vlastních zásob zhotovitele nebo objednatele nebo výzisku) mechanizací o nosnosti přes 3,5 t objemnějšího kusového materiálu (prefabrikátů, stožárů, výhybek, rozvaděčů, vybouraných hmot atd.) do 60 km Poznámka: 1. Ceny </t>
  </si>
  <si>
    <t>-753288579</t>
  </si>
  <si>
    <t>""OPRAVAČ.1-užitá výhybka z České Kamenice"</t>
  </si>
  <si>
    <t>41</t>
  </si>
  <si>
    <t>9902300600</t>
  </si>
  <si>
    <t>Doprava jednosměrná (např. nakupovaného materiálu) mechanizací o nosnosti přes 3,5 t sypanin (kameniva, písku, suti, dlažebních kostek, atd.) do 80 km Poznámka: 1. Ceny jsou určeny pro dopravu silničními i kolejovými vozidly.2. V cenách jednosměrné doprav</t>
  </si>
  <si>
    <t>1026583209</t>
  </si>
  <si>
    <t>nový mat. - kotvy</t>
  </si>
  <si>
    <t>7,704</t>
  </si>
  <si>
    <t>OPRAVA č.1-nové upevnění</t>
  </si>
  <si>
    <t>0,022+0,295+0,260+0,144+0,147+0,054+0,189+0,113</t>
  </si>
  <si>
    <t>42</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</si>
  <si>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</si>
  <si>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t>
  </si>
  <si>
    <t>-1207737176</t>
  </si>
  <si>
    <t>nový mat - pražce z ŽPSV OPRAVAč.1</t>
  </si>
  <si>
    <t>nový mat - kolejnice</t>
  </si>
  <si>
    <t>340,989+3,704"OPRAVAč.1"</t>
  </si>
  <si>
    <t>nový mat. - LIS</t>
  </si>
  <si>
    <t>0,977</t>
  </si>
  <si>
    <t>43</t>
  </si>
  <si>
    <t>9902409100</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</si>
  <si>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t>
  </si>
  <si>
    <t>2025543927</t>
  </si>
  <si>
    <t>kolejnice+OPRAVAč.1</t>
  </si>
  <si>
    <t>(340,989+3,704)*90</t>
  </si>
  <si>
    <t>75</t>
  </si>
  <si>
    <t>9902401100</t>
  </si>
  <si>
    <t>Doprava jednosměrná (např. nakupovaného materiálu) mechanizací o nosnosti přes 3,5 t objemnějšího kusového materiálu (prefabrikátů, stožárů, výhybek, rozvaděčů, vybouraných hmot atd.) do 300 km Poznámka: 1. Ceny jsou určeny pro dopravu silničními i kolejo</t>
  </si>
  <si>
    <t>512</t>
  </si>
  <si>
    <t>-373555633</t>
  </si>
  <si>
    <t>nové dřevěné pražce</t>
  </si>
  <si>
    <t>9,840</t>
  </si>
  <si>
    <t>44</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</si>
  <si>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</si>
  <si>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t>
  </si>
  <si>
    <t>-1440076179</t>
  </si>
  <si>
    <t>"manipulace s výziskem ŠL" 2390*2,1</t>
  </si>
  <si>
    <t>"výzisk podložky" 1,872+0,832</t>
  </si>
  <si>
    <t>45</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</si>
  <si>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</si>
  <si>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t>
  </si>
  <si>
    <t>-39700082</t>
  </si>
  <si>
    <t>výzisk KL</t>
  </si>
  <si>
    <t>2390*2,1</t>
  </si>
  <si>
    <t>výzisk podložky na skládku</t>
  </si>
  <si>
    <t>1,872+0,832</t>
  </si>
  <si>
    <t>46</t>
  </si>
  <si>
    <t>9909000400</t>
  </si>
  <si>
    <t xml:space="preserve">Poplatek za likvidaci plastových součástí Poznámka: 1. V cenách jsou započteny náklady na uložení stavebního odpadu na oficiální skládku.2. Je třeba zohlednit regionální rozdíly v cenách poplatků za uložení suti a odpadů. Tyto se mohou výrazně lišit s </t>
  </si>
  <si>
    <t>993667317</t>
  </si>
  <si>
    <t>47</t>
  </si>
  <si>
    <t>9909000100</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</si>
  <si>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</si>
  <si>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-814731055</t>
  </si>
  <si>
    <t>48</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</si>
  <si>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</si>
  <si>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t>
  </si>
  <si>
    <t>-1144999994</t>
  </si>
  <si>
    <t>2x bagr, ASP, ASPv, pluh, SČ, obnovovací stroj</t>
  </si>
  <si>
    <t>OST</t>
  </si>
  <si>
    <t>Ostatní</t>
  </si>
  <si>
    <t>02 - SO 02 - Železniční spodek</t>
  </si>
  <si>
    <t>Úroveň 3:</t>
  </si>
  <si>
    <t>02.01 - Odvodnění - příkopy, trativody</t>
  </si>
  <si>
    <t>5915005020</t>
  </si>
  <si>
    <t>Hloubení rýh nebo jam ručně na železničním spodku v hornině třídy těžitelnosti I skupiny 2. Poznámka: 1. V cenách jsou započteny náklady na hloubení a uložení výzisku na terén nebo naložení na dopravní prostředek a uložení na úložišti.</t>
  </si>
  <si>
    <t>75145149</t>
  </si>
  <si>
    <t>"km 57,968 - 58,096" 128*1*0,5</t>
  </si>
  <si>
    <t>"km 58,100 - 58,280" 60*1*0,5</t>
  </si>
  <si>
    <t>"km 58,100 - 58,210" 110*1*0,33</t>
  </si>
  <si>
    <t>"km 58,390 - 58,550" 160*1*0,24</t>
  </si>
  <si>
    <t>"km 58,760 - 59,400" 640*1*0,22</t>
  </si>
  <si>
    <t>"km 58,800 - 59,480" 680*1*0,15</t>
  </si>
  <si>
    <t>"km 59,700 - 60,070" 370*2*1*0,15</t>
  </si>
  <si>
    <t>"km 60,300 - 60,760" 2*460*1*0,15</t>
  </si>
  <si>
    <t>"km 61,160 - 61,200" 40*1*0,15</t>
  </si>
  <si>
    <t>"km 61,050 - 61,420" 370*1*0,5</t>
  </si>
  <si>
    <t>"km 61,200 - 61,460" 260*1*0,5</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</si>
  <si>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</si>
  <si>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t>
  </si>
  <si>
    <t>-1422029997</t>
  </si>
  <si>
    <t>"km 57,968 - 58,096" 128</t>
  </si>
  <si>
    <t>5964119015</t>
  </si>
  <si>
    <t>Příkopová tvárnice TZZ 4b</t>
  </si>
  <si>
    <t>826003792</t>
  </si>
  <si>
    <t>5964161000</t>
  </si>
  <si>
    <t>Beton lehce zhutnitelný C 12/15;X0 F5 2 080 2 517</t>
  </si>
  <si>
    <t>-1312017041</t>
  </si>
  <si>
    <t>"přík.tvárnice" 128*0,1*0,7</t>
  </si>
  <si>
    <t>"obet. odvodnění" 1</t>
  </si>
  <si>
    <t>5914020010</t>
  </si>
  <si>
    <t>Čištění otevřených odvodňovacích zařízení strojně příkop zpevněný. Poznámka: 1. V cenách jsou započteny náklady na odtěžení nánosu a nečistot, rozprostření výzisku na terén nebo naložení na dopravní prostředek. 2. V cenách nejsou obsaženy náklady na dopravu a skládkovné.</t>
  </si>
  <si>
    <t>1386842974</t>
  </si>
  <si>
    <t>"km 61,420 - 61,460" 40*1*0,5</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</si>
  <si>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</si>
  <si>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t>
  </si>
  <si>
    <t>-460047304</t>
  </si>
  <si>
    <t>"km 61,050 - 61,420" 370</t>
  </si>
  <si>
    <t>"km 61,200 - 61,460" 260</t>
  </si>
  <si>
    <t>5964133020</t>
  </si>
  <si>
    <t>Geotextilie drenážní</t>
  </si>
  <si>
    <t>-953256941</t>
  </si>
  <si>
    <t>1,6*(370+260)</t>
  </si>
  <si>
    <t>5955101020</t>
  </si>
  <si>
    <t>Kamenivo drcené štěrkodrť frakce 0/32</t>
  </si>
  <si>
    <t>-1390961480</t>
  </si>
  <si>
    <t>630*0,4*0,05*1,8</t>
  </si>
  <si>
    <t>5955101010</t>
  </si>
  <si>
    <t>Kamenivo drcené štěrk frakce 31,5/63 třídy min. C</t>
  </si>
  <si>
    <t>301226113</t>
  </si>
  <si>
    <t>"zásyp trativodu" 630*1*1*1,5</t>
  </si>
  <si>
    <t>5964103015</t>
  </si>
  <si>
    <t>Drenážní plastové díly trubka celoperforovaná DN 250 mm</t>
  </si>
  <si>
    <t>-854295988</t>
  </si>
  <si>
    <t>5964103120</t>
  </si>
  <si>
    <t>Drenážní plastové díly šachta průchozí DN 400/250  1 vtok/1 odtok DN 250 mm</t>
  </si>
  <si>
    <t>-1865007102</t>
  </si>
  <si>
    <t>"km 61,050 - 61,420" 9</t>
  </si>
  <si>
    <t>"km 61,200 - 61,460" 7</t>
  </si>
  <si>
    <t>5964103135</t>
  </si>
  <si>
    <t>Drenážní plastové díly krytka šachty plastová D 400</t>
  </si>
  <si>
    <t>1480601194</t>
  </si>
  <si>
    <t>5964104185</t>
  </si>
  <si>
    <t>Kanalizační díly plastové Záslepka potrubí DN 250</t>
  </si>
  <si>
    <t>368732881</t>
  </si>
  <si>
    <t>9902300200</t>
  </si>
  <si>
    <t>Doprava jednosměrná (např. nakupovaného materiálu) mechanizací o nosnosti přes 3,5 t sypanin (kameniva, písku, suti, dlažebních kostek, atd.) do 20 km Poznámka: 1. Ceny jsou určeny pro dopravu silničními i kolejovými vozidly.2. V cenách jednosměrné doprav</t>
  </si>
  <si>
    <t>-1613832284</t>
  </si>
  <si>
    <t>"nový mat. beton" 22,251</t>
  </si>
  <si>
    <t>9902300400</t>
  </si>
  <si>
    <t>Doprava jednosměrná (např. nakupovaného materiálu) mechanizací o nosnosti přes 3,5 t sypanin (kameniva, písku, suti, dlažebních kostek, atd.) do 40 km Poznámka: 1. Ceny jsou určeny pro dopravu silničními i kolejovými vozidly.2. V cenách jednosměrné doprav</t>
  </si>
  <si>
    <t>740107293</t>
  </si>
  <si>
    <t>"nový mat. tvárnice" 19,215</t>
  </si>
  <si>
    <t>"nový mat.trativod"1,411</t>
  </si>
  <si>
    <t>9902300500</t>
  </si>
  <si>
    <t>Doprava jednosměrná (např. nakupovaného materiálu) mechanizací o nosnosti přes 3,5 t sypanin (kameniva, písku, suti, dlažebních kostek, atd.) do 60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</si>
  <si>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-767318511</t>
  </si>
  <si>
    <t>"0/32" 22,68</t>
  </si>
  <si>
    <t>"32/63" 945</t>
  </si>
  <si>
    <t>-1624174546</t>
  </si>
  <si>
    <t>"výzisk KL" (92,5+65)*1,9</t>
  </si>
  <si>
    <t>-25648954</t>
  </si>
  <si>
    <t>02.02 - Železniční přejezdy</t>
  </si>
  <si>
    <t>5913240020</t>
  </si>
  <si>
    <t>Odstranění AB komunikace odtěžením nebo frézováním hloubky do 20 cm. Poznámka: 1. V cenách jsou započteny náklady na odtěžení nebo frézování a naložení výzisku na dopravní prostředek.</t>
  </si>
  <si>
    <t>3108259</t>
  </si>
  <si>
    <t>"P3355"93,6</t>
  </si>
  <si>
    <t>"P3357" 66,4</t>
  </si>
  <si>
    <t>5913070030</t>
  </si>
  <si>
    <t>Demontáž betonové přejezdové konstrukce část vnější a vnitřní včetně závěrných zídek. Poznámka: 1. V cenách jsou započteny náklady na demontáž konstrukce a naložení na dopravní prostředek.</t>
  </si>
  <si>
    <t>555340779</t>
  </si>
  <si>
    <t>"OPRAVAČ.1-P3357"6</t>
  </si>
  <si>
    <t>"P3358"3</t>
  </si>
  <si>
    <t>5913040230</t>
  </si>
  <si>
    <t>Montáž celopryžové přejezdové konstrukce silně zatížené v koleji část vnější a vnitřní včetně závěrných zídek. Poznámka: 1. V cenách jsou započteny náklady na montáž konstrukce. 2. V cenách nejsou obsaženy náklady na dodávku materiálu.</t>
  </si>
  <si>
    <t>1843672056</t>
  </si>
  <si>
    <t>"P3355" 8,4</t>
  </si>
  <si>
    <t>5963101003</t>
  </si>
  <si>
    <t>Přejezd celopryžový pro zatížené komunikace se závěrnou zídkou tv. T</t>
  </si>
  <si>
    <t>1574133247</t>
  </si>
  <si>
    <t>"vč. základových bloků" 8,4</t>
  </si>
  <si>
    <t>5913075030</t>
  </si>
  <si>
    <t>Montáž betonové přejezdové konstrukce část vnější a vnitřní včetně závěrných zídek. Poznámka: 1. V cenách jsou započteny náklady na montáž konstrukce. 2. V cenách nejsou obsaženy náklady na dodávku materiálu.</t>
  </si>
  <si>
    <t>2080750573</t>
  </si>
  <si>
    <t>"P3357" 7,2</t>
  </si>
  <si>
    <t>5963104035</t>
  </si>
  <si>
    <t>Přejezd železobetonový kompletní sestava</t>
  </si>
  <si>
    <t>-1702671375</t>
  </si>
  <si>
    <t>5913075020</t>
  </si>
  <si>
    <t>Montáž betonové přejezdové konstrukce část vnitřní. Poznámka: 1. V cenách jsou započteny náklady na montáž konstrukce. 2. V cenách nejsou obsaženy náklady na dodávku materiálu.</t>
  </si>
  <si>
    <t>-2048328755</t>
  </si>
  <si>
    <t>"P3358" 2*3</t>
  </si>
  <si>
    <t>5963110010</t>
  </si>
  <si>
    <t>Přejezd Intermont panel 1285x3000x170 ŽPP 1</t>
  </si>
  <si>
    <t>375211668</t>
  </si>
  <si>
    <t>5964133000</t>
  </si>
  <si>
    <t>Geotextilie základní</t>
  </si>
  <si>
    <t>128</t>
  </si>
  <si>
    <t>967399521</t>
  </si>
  <si>
    <t>5913255040</t>
  </si>
  <si>
    <t>Zřízení konstrukce vozovky asfaltobetonové s podkladní, ložní a obrusnou vrstvou tloušťky do 20 cm. Poznámka: 1. V cenách jsou započteny náklady na zřízení vozovky s živičným na podkladu ze stmelených vrstev a na manipulaci. 2. V cenách nejsou obsaženy náklady na dodávku materiálu.</t>
  </si>
  <si>
    <t>-2083156488</t>
  </si>
  <si>
    <t>"P3355"75,6</t>
  </si>
  <si>
    <t>"P3357" 50,4</t>
  </si>
  <si>
    <t>5963146000</t>
  </si>
  <si>
    <t>Asfaltový beton ACO 11S 50/70 střednězrnný-obrusná vrstva</t>
  </si>
  <si>
    <t>1993818572</t>
  </si>
  <si>
    <t>"P3355" 2,2*75,6*0,2</t>
  </si>
  <si>
    <t>"P3357" 2,2*50,4*0,2</t>
  </si>
  <si>
    <t>5964135000</t>
  </si>
  <si>
    <t>Geomříže výztužné</t>
  </si>
  <si>
    <t>1679186042</t>
  </si>
  <si>
    <t>126</t>
  </si>
  <si>
    <t>5963155005</t>
  </si>
  <si>
    <t>Asfaltová páska těsnící</t>
  </si>
  <si>
    <t>1256352271</t>
  </si>
  <si>
    <t>"P3355" 8,4*2</t>
  </si>
  <si>
    <t>"P3357" 7,2*2</t>
  </si>
  <si>
    <t>5963155000</t>
  </si>
  <si>
    <t>Asfaltová páska tavitelná 25x10</t>
  </si>
  <si>
    <t>386862589</t>
  </si>
  <si>
    <t>"P3355" 2*9</t>
  </si>
  <si>
    <t>"P3357" 2*8</t>
  </si>
  <si>
    <t>5913335020</t>
  </si>
  <si>
    <t xml:space="preserve">Nátěr vodorovného dopravního značení souvislá čára šíře do 125 mm. Poznámka: 1. V cenách jsou započteny náklady na očištění povrchu, případně starého nátěru a nečistot a jeho obnovení barvou schváleného typu a odstínu včetně provedení popisu. 2. V cenách </t>
  </si>
  <si>
    <t>-399225011</t>
  </si>
  <si>
    <t>Včetně materiálu</t>
  </si>
  <si>
    <t>"P3355" 16*2</t>
  </si>
  <si>
    <t>"P3357" 15*2</t>
  </si>
  <si>
    <t>5914025550</t>
  </si>
  <si>
    <t xml:space="preserve">Výměna dílů otevřeného odvodnění prahové vpusti z prefabrikovaných dílů. Poznámka: 1. V cenách jsou započteny náklady na demontáž, výměnu, montáž dílů, včetně obsypání a zasypání zařízení propustným materiálem podle vzorového listu a rozprostření výzisku </t>
  </si>
  <si>
    <t>2077965221</t>
  </si>
  <si>
    <t>"Nové odvodňovací zařízení" 8,75</t>
  </si>
  <si>
    <t>5964129000</t>
  </si>
  <si>
    <t>Odvodňovací ECO žlaby betonové</t>
  </si>
  <si>
    <t>1321360333</t>
  </si>
  <si>
    <t xml:space="preserve">"Polymerbetonové žlaby při uvažované délce prefabrikátu dl. 2,0 m včetně čistícího kusu dl. 0,75 m"2 </t>
  </si>
  <si>
    <t>5964161010</t>
  </si>
  <si>
    <t>Beton lehce zhutnitelný C 20/25;X0 F5 2 285 2 765</t>
  </si>
  <si>
    <t>-1973843123</t>
  </si>
  <si>
    <t>"Beton pro odvodnění" 8,750*0,5*0,15</t>
  </si>
  <si>
    <t>519393363</t>
  </si>
  <si>
    <t>"Nové odvodňovací zařízení" 1,862</t>
  </si>
  <si>
    <t>9902300300</t>
  </si>
  <si>
    <t>Doprava jednosměrná (např. nakupovaného materiálu) mechanizací o nosnosti přes 3,5 t sypanin (kameniva, písku, suti, dlažebních kostek, atd.) do 30 km Poznámka: 1. Ceny jsou určeny pro dopravu silničními i kolejovými vozidly.2. V cenách jednosměrné doprav</t>
  </si>
  <si>
    <t>192855511</t>
  </si>
  <si>
    <t>"nový AB" 55,440</t>
  </si>
  <si>
    <t>"geomříže" 0,043</t>
  </si>
  <si>
    <t>"geotextilie" 0,012</t>
  </si>
  <si>
    <t>"beton" 1,593</t>
  </si>
  <si>
    <t>9902400900</t>
  </si>
  <si>
    <t>Doprava jednosměrná (např. nakupovaného materiálu) mechanizací o nosnosti přes 3,5 t objemnějšího kusového materiálu (prefabrikátů, stožárů, výhybek, rozvaděčů, vybouraných hmot atd.) do 200 km Poznámka: 1. Ceny jsou určeny pro dopravu silničními i kolejo</t>
  </si>
  <si>
    <t>1161148542</t>
  </si>
  <si>
    <t>"přejezd intermont" 3,110</t>
  </si>
  <si>
    <t>-1579774585</t>
  </si>
  <si>
    <t>"Nová pryžová  přejezdová konstrukce"4,2</t>
  </si>
  <si>
    <t>"Nová ŽB přejezdová konstrukce"17</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</si>
  <si>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</si>
  <si>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-2095903945</t>
  </si>
  <si>
    <t>"Nová pryžová  přejezdová konstrukce"4,2*450</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</si>
  <si>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</si>
  <si>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kolej</t>
  </si>
  <si>
    <t>1080013819</t>
  </si>
  <si>
    <t>"výzisk - AB" 55,440</t>
  </si>
  <si>
    <t>"výzisk - bet.panely" 1,555+2*0,715</t>
  </si>
  <si>
    <t>25</t>
  </si>
  <si>
    <t>-2124634621</t>
  </si>
  <si>
    <t>P</t>
  </si>
  <si>
    <t>Poznámka k položce:
Měrnou jednotkou je t přepravovaného materiálu.</t>
  </si>
  <si>
    <t>"Vyzískané odvodňovací zařízení"1,862</t>
  </si>
  <si>
    <t>"Vyzískaný beton pod odvodňovacím zařízením" 1,593</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</si>
  <si>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t>
  </si>
  <si>
    <t>1713403593</t>
  </si>
  <si>
    <t>"Vyzískaný beton pod odvoňovacím zařízením" 1,593</t>
  </si>
  <si>
    <t>03 - Následné propracování</t>
  </si>
  <si>
    <t>128688714</t>
  </si>
  <si>
    <t>"v km 58,048 - 61,545" 3,452</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</si>
  <si>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</si>
  <si>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</si>
  <si>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-1632053890</t>
  </si>
  <si>
    <t>62,39</t>
  </si>
  <si>
    <t>1902998025</t>
  </si>
  <si>
    <t>v koleji</t>
  </si>
  <si>
    <t>3,452</t>
  </si>
  <si>
    <t>5905100030</t>
  </si>
  <si>
    <t>Úprava kolejového lože souvisle strojně ve výhybce lože otevřené. Poznámka: 1. V cenách jsou započteny náklady na úpravu KL koleje a výhybek kontinuálně strojně pluhem, u výhybek ruční dokončení úpravy. 2. V cenách nejsou obsaženy náklady na doplnění a dodávku kameniva.</t>
  </si>
  <si>
    <t>1854145189</t>
  </si>
  <si>
    <t>ve výhybce</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</si>
  <si>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</si>
  <si>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-533490672</t>
  </si>
  <si>
    <t>334</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</si>
  <si>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</si>
  <si>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</si>
  <si>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486275414</t>
  </si>
  <si>
    <t>578186062</t>
  </si>
  <si>
    <t>(334+33)*1,5</t>
  </si>
  <si>
    <t>484051586</t>
  </si>
  <si>
    <t>nový štěrk</t>
  </si>
  <si>
    <t>550,5</t>
  </si>
  <si>
    <t>5913035210</t>
  </si>
  <si>
    <t>Demontáž celopryžové přejezdové konstrukce silně zatížené v koleji část vnější a vnitřní bez závěrných zídek. Poznámka: 1. V cenách jsou započteny náklady na demontáž konstrukce, naložení na dopravní prostředek.</t>
  </si>
  <si>
    <t>-1286942517</t>
  </si>
  <si>
    <t>5913040210</t>
  </si>
  <si>
    <t>Montáž celopryžové přejezdové konstrukce silně zatížené v koleji část vnější a vnitřní bez závěrných zídek. Poznámka: 1. V cenách jsou započteny náklady na montáž konstrukce. 2. V cenách nejsou obsaženy náklady na dodávku materiálu.</t>
  </si>
  <si>
    <t>-1290302514</t>
  </si>
  <si>
    <t>5913070010</t>
  </si>
  <si>
    <t>Demontáž betonové přejezdové konstrukce část vnější a vnitřní bez závěrných zídek. Poznámka: 1. V cenách jsou započteny náklady na demontáž konstrukce a naložení na dopravní prostředek.</t>
  </si>
  <si>
    <t>-122906357</t>
  </si>
  <si>
    <t>5913075010</t>
  </si>
  <si>
    <t>Montáž betonové přejezdové konstrukce část vnější a vnitřní bez závěrných zídek. Poznámka: 1. V cenách jsou započteny náklady na montáž konstrukce. 2. V cenách nejsou obsaženy náklady na dodávku materiálu.</t>
  </si>
  <si>
    <t>-962012858</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</si>
  <si>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</si>
  <si>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-1976715327</t>
  </si>
  <si>
    <t>ASP, ASPv, pluh</t>
  </si>
  <si>
    <t>04 - VRN</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</si>
  <si>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</si>
  <si>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t>
  </si>
  <si>
    <t>kpl</t>
  </si>
  <si>
    <t>-989567488</t>
  </si>
  <si>
    <t>"Opravač.1"2</t>
  </si>
  <si>
    <t>022101011</t>
  </si>
  <si>
    <t>Geodetické práce Geodetické práce v průběhu opravy</t>
  </si>
  <si>
    <t>-861066266</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</si>
  <si>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</si>
  <si>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</si>
  <si>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188857418</t>
  </si>
  <si>
    <t>Poznámka k položce:
Základna pro výpočet - dotyčné práce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</si>
  <si>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</si>
  <si>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</si>
  <si>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-966271007</t>
  </si>
  <si>
    <t>Poznámka k položce:
Základna pro výpočet - ZRN</t>
  </si>
  <si>
    <t>05 - Vlastní materiál - NEOCEŇOVAT</t>
  </si>
  <si>
    <t>ST UL</t>
  </si>
  <si>
    <t>Tomáš Šrédl</t>
  </si>
  <si>
    <t>5961201050</t>
  </si>
  <si>
    <t>Výhybka jednoduchá užitá kompletní ocelové součásti J60 1:12-500-I pravá</t>
  </si>
  <si>
    <t>1213280867</t>
  </si>
  <si>
    <t>máme užitý materiál: Podkladnice, Můstkové desky, Spojky 730mm dlouhé, Šrouby spojkové</t>
  </si>
  <si>
    <t>5958264010</t>
  </si>
  <si>
    <t>Podkladnice žebrová užitá tv. S4pl</t>
  </si>
  <si>
    <t>-1848163612</t>
  </si>
  <si>
    <t>5958267010</t>
  </si>
  <si>
    <t>Můstková deska užitá tv.S6 pl</t>
  </si>
  <si>
    <t>127908739</t>
  </si>
  <si>
    <t>B - práce SMT</t>
  </si>
  <si>
    <t>001 - Oprava propustku v km 58,247</t>
  </si>
  <si>
    <t>001 - ZRN - km 58,247</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</si>
  <si>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</si>
  <si>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</si>
  <si>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</si>
  <si>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</si>
  <si>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</si>
  <si>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</si>
  <si>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</si>
  <si>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</si>
  <si>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Zemní práce</t>
  </si>
  <si>
    <t>111251202</t>
  </si>
  <si>
    <t>Odstranění křovin a stromů s odstraněním kořenů strojně průměru kmene do 100 mm v rovině nebo ve svahu sklonu terénu přes 1:5, při celkové ploše přes 100 do 500 m2</t>
  </si>
  <si>
    <t>-1725048429</t>
  </si>
  <si>
    <t>Online PSC</t>
  </si>
  <si>
    <t>https://podminky.urs.cz/item/CS_URS_2022_01/111251202</t>
  </si>
  <si>
    <t>112155311</t>
  </si>
  <si>
    <t>Štěpkování s naložením na dopravní prostředek a odvozem do 20 km keřového porostu středně hustého</t>
  </si>
  <si>
    <t>-221938659</t>
  </si>
  <si>
    <t>https://podminky.urs.cz/item/CS_URS_2022_01/112155311</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</si>
  <si>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</si>
  <si>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</si>
  <si>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965367620</t>
  </si>
  <si>
    <t>https://podminky.urs.cz/item/CS_URS_2022_01/119001421</t>
  </si>
  <si>
    <t xml:space="preserve">možná kabelová trasa SSZT (po vytyčení): </t>
  </si>
  <si>
    <t>122252501</t>
  </si>
  <si>
    <t>Odkopávky a prokopávky nezapažené pro spodní stavbu železnic strojně v hornině třídy těžitelnosti I skupiny 3 do 100 m3</t>
  </si>
  <si>
    <t>-1085657071</t>
  </si>
  <si>
    <t>https://podminky.urs.cz/item/CS_URS_2022_01/122252501</t>
  </si>
  <si>
    <t>navýšení průčelí</t>
  </si>
  <si>
    <t>12,0*1,0*2,0*2</t>
  </si>
  <si>
    <t>vtok, výtok, podél křídel</t>
  </si>
  <si>
    <t>35,0*2</t>
  </si>
  <si>
    <t>139001101</t>
  </si>
  <si>
    <t>Příplatek k cenám hloubených vykopávek za ztížení vykopávky v blízkosti podzemního vedení nebo výbušnin pro jakoukoliv třídu horniny</t>
  </si>
  <si>
    <t>-1341607689</t>
  </si>
  <si>
    <t>https://podminky.urs.cz/item/CS_URS_2022_01/139001101</t>
  </si>
  <si>
    <t>12*1*1</t>
  </si>
  <si>
    <t>151103101</t>
  </si>
  <si>
    <t>Zřízení pažení a rozepření stěn výkopu kolejového lože plochy do 20 m2 pro jakoukoliv mezerovitost příložné, hloubky do 2 m</t>
  </si>
  <si>
    <t>-619734510</t>
  </si>
  <si>
    <t>https://podminky.urs.cz/item/CS_URS_2022_01/151103101</t>
  </si>
  <si>
    <t>12,0*1,5*2</t>
  </si>
  <si>
    <t>151103111</t>
  </si>
  <si>
    <t>Odstranění pažení a rozepření stěn výkopu kolejového lože plochy do 20 m2 s uložením materiálu na vzdálenost do 3 m od kraje výkopu příložné, hloubky do 2 m</t>
  </si>
  <si>
    <t>1416304749</t>
  </si>
  <si>
    <t>https://podminky.urs.cz/item/CS_URS_2022_01/151103111</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</si>
  <si>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</si>
  <si>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</si>
  <si>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694869792</t>
  </si>
  <si>
    <t>https://podminky.urs.cz/item/CS_URS_2022_01/161151103</t>
  </si>
  <si>
    <t>Poznámka k položce:
z důvodu špatného přístupu k objektu</t>
  </si>
  <si>
    <t>162432511</t>
  </si>
  <si>
    <t>Vodorovné přemístění výkopku pracovním vlakem bez naložení výkopku, avšak s jeho vyložením, pro jakoukoliv třídu těžitelnosti, na vzdálenost do 2 000 m</t>
  </si>
  <si>
    <t>1324508790</t>
  </si>
  <si>
    <t>https://podminky.urs.cz/item/CS_URS_2022_01/162432511</t>
  </si>
  <si>
    <t>Poznámka k položce:
Přejezd P3355 - km 58,096</t>
  </si>
  <si>
    <t>zemina</t>
  </si>
  <si>
    <t>(118,0-12,0)*2</t>
  </si>
  <si>
    <t>suť</t>
  </si>
  <si>
    <t>18,048</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</si>
  <si>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</si>
  <si>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</si>
  <si>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780261424</t>
  </si>
  <si>
    <t>https://podminky.urs.cz/item/CS_URS_2022_01/162751117</t>
  </si>
  <si>
    <t>118,0-12,0</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</si>
  <si>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</si>
  <si>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</si>
  <si>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1657761177</t>
  </si>
  <si>
    <t>https://podminky.urs.cz/item/CS_URS_2022_01/162751119</t>
  </si>
  <si>
    <t>Poznámka k položce:
skládka KRAUN spol.s.r.o.
cca 21 km</t>
  </si>
  <si>
    <t>106,0*11</t>
  </si>
  <si>
    <t>167151111</t>
  </si>
  <si>
    <t>Nakládání, skládání a překládání neulehlého výkopku nebo sypaniny strojně nakládání, množství přes 100 m3, z hornin třídy těžitelnosti I, skupiny 1 až 3</t>
  </si>
  <si>
    <t>-79638493</t>
  </si>
  <si>
    <t>https://podminky.urs.cz/item/CS_URS_2022_01/167151111</t>
  </si>
  <si>
    <t>171201231</t>
  </si>
  <si>
    <t>Poplatek za uložení stavebního odpadu na recyklační skládce (skládkovné) zeminy a kamení zatříděného do Katalogu odpadů pod kódem 17 05 04</t>
  </si>
  <si>
    <t>2097439256</t>
  </si>
  <si>
    <t>https://podminky.urs.cz/item/CS_URS_2022_01/171201231</t>
  </si>
  <si>
    <t>106,0*2</t>
  </si>
  <si>
    <t>174111311</t>
  </si>
  <si>
    <t>Zásyp sypaninou pro spodní stavbu železnic objemu přes 3 m3 se zhutněním</t>
  </si>
  <si>
    <t>-535805106</t>
  </si>
  <si>
    <t>https://podminky.urs.cz/item/CS_URS_2022_01/174111311</t>
  </si>
  <si>
    <t>Poznámka k položce:
Využít původní materiál</t>
  </si>
  <si>
    <t>podél navýšení průčelí</t>
  </si>
  <si>
    <t>12,0*0,5*1,0*2</t>
  </si>
  <si>
    <t xml:space="preserve"> Zakládání</t>
  </si>
  <si>
    <t>275311126</t>
  </si>
  <si>
    <t>Základové konstrukce z betonu prostého patky a bloky ve výkopu nebo na hlavách pilot C 20/25</t>
  </si>
  <si>
    <t>-815456108</t>
  </si>
  <si>
    <t>https://podminky.urs.cz/item/CS_URS_2022_01/275311126</t>
  </si>
  <si>
    <t>Poznámka k položce:
Levá i pravá strana
čelo NK (rovnoběžná křídla) prodloženo 2x 1,5m</t>
  </si>
  <si>
    <t>prodloužení čela</t>
  </si>
  <si>
    <t>1,5*0,8*1,0*4</t>
  </si>
  <si>
    <t>275311191</t>
  </si>
  <si>
    <t>Základové konstrukce z betonu prostého Příplatek k cenám za betonáž malého rozsahu do 25 m3</t>
  </si>
  <si>
    <t>-815616522</t>
  </si>
  <si>
    <t>https://podminky.urs.cz/item/CS_URS_2022_01/275311191</t>
  </si>
  <si>
    <t>275354111</t>
  </si>
  <si>
    <t>Bednění základových konstrukcí patek a bloků zřízení</t>
  </si>
  <si>
    <t>390507015</t>
  </si>
  <si>
    <t>https://podminky.urs.cz/item/CS_URS_2022_01/275354111</t>
  </si>
  <si>
    <t>1,5*1,0*8</t>
  </si>
  <si>
    <t>0,8*1,0*4</t>
  </si>
  <si>
    <t>275354211</t>
  </si>
  <si>
    <t>Bednění základových konstrukcí patek a bloků odstranění bednění</t>
  </si>
  <si>
    <t>1755281539</t>
  </si>
  <si>
    <t>https://podminky.urs.cz/item/CS_URS_2022_01/275354211</t>
  </si>
  <si>
    <t>Svislé a kompletní konstrukce</t>
  </si>
  <si>
    <t>317321118</t>
  </si>
  <si>
    <t>Římsy ze železového betonu C 30/37</t>
  </si>
  <si>
    <t>1657244887</t>
  </si>
  <si>
    <t>https://podminky.urs.cz/item/CS_URS_2022_01/317321118</t>
  </si>
  <si>
    <t>římsy navýšení průčelí</t>
  </si>
  <si>
    <t>12,0*0,6*0,3*2</t>
  </si>
  <si>
    <t>317321191</t>
  </si>
  <si>
    <t>Římsy ze železového betonu Příplatek k cenám za betonáž malého rozsahu do 25 m3</t>
  </si>
  <si>
    <t>1137192113</t>
  </si>
  <si>
    <t>https://podminky.urs.cz/item/CS_URS_2022_01/317321191</t>
  </si>
  <si>
    <t>317353121</t>
  </si>
  <si>
    <t>Bednění mostní římsy zřízení všech tvarů</t>
  </si>
  <si>
    <t>633390773</t>
  </si>
  <si>
    <t>https://podminky.urs.cz/item/CS_URS_2022_01/317353121</t>
  </si>
  <si>
    <t>12,0*0,7*2</t>
  </si>
  <si>
    <t>0,6*0,3*2*2</t>
  </si>
  <si>
    <t>317353221</t>
  </si>
  <si>
    <t>Bednění mostní římsy odstranění všech tvarů</t>
  </si>
  <si>
    <t>-1661226622</t>
  </si>
  <si>
    <t>https://podminky.urs.cz/item/CS_URS_2022_01/317353221</t>
  </si>
  <si>
    <t>317361116</t>
  </si>
  <si>
    <t>Výztuž mostních železobetonových říms z betonářské oceli 10 505 (R) nebo BSt 500</t>
  </si>
  <si>
    <t>357380849</t>
  </si>
  <si>
    <t>https://podminky.urs.cz/item/CS_URS_2022_01/317361116</t>
  </si>
  <si>
    <t>Poznámka k položce:
včetně výztuže pro ukotvení zdiva</t>
  </si>
  <si>
    <t>4,32*80/1000</t>
  </si>
  <si>
    <t>334213111</t>
  </si>
  <si>
    <t>Zdivo pilířů, opěr a křídel mostů z lomového kamene štípaného nebo ručně vybíraného na maltu z nepravidelných kamenů objemu 1 kusu kamene do 0,02 m3</t>
  </si>
  <si>
    <t>-2012809438</t>
  </si>
  <si>
    <t>https://podminky.urs.cz/item/CS_URS_2022_01/334213111</t>
  </si>
  <si>
    <t>Poznámka k položce:
Čela objektu
původní římsy ubourat
zdivo navýšit o 1,2m + nová římsa 0,3m</t>
  </si>
  <si>
    <t>navýšení čel</t>
  </si>
  <si>
    <t>1,46*12,0*2</t>
  </si>
  <si>
    <t>334213911</t>
  </si>
  <si>
    <t>Zdivo pilířů, opěr a křídel mostů z lomového kamene štípaného nebo ručně vybíraného na maltu Příplatek k cenám za lícování zdiva jednostranné</t>
  </si>
  <si>
    <t>-749666736</t>
  </si>
  <si>
    <t>https://podminky.urs.cz/item/CS_URS_2022_01/334213911</t>
  </si>
  <si>
    <t>985331115</t>
  </si>
  <si>
    <t>Dodatečné vlepování betonářské výztuže včetně vyvrtání a vyčištění otvoru cementovou aktivovanou maltou průměr výztuže 16 mm</t>
  </si>
  <si>
    <t>-1992940542</t>
  </si>
  <si>
    <t>https://podminky.urs.cz/item/CS_URS_2022_01/985331115</t>
  </si>
  <si>
    <t>ukotvení římsy</t>
  </si>
  <si>
    <t>0,5*24*2</t>
  </si>
  <si>
    <t>Vodorovné konstrukce</t>
  </si>
  <si>
    <t>273361412</t>
  </si>
  <si>
    <t>Výztuž základových konstrukcí desek ze svařovaných sítí, hmotnosti přes 3,5 do 6 kg/m2</t>
  </si>
  <si>
    <t>-143115916</t>
  </si>
  <si>
    <t>https://podminky.urs.cz/item/CS_URS_2022_01/273361412</t>
  </si>
  <si>
    <t xml:space="preserve">pod dlažbu </t>
  </si>
  <si>
    <t>89,560*1,1*4,44/1000</t>
  </si>
  <si>
    <t>451475121</t>
  </si>
  <si>
    <t>Podkladní vrstva plastbetonová samonivelační, tloušťky do 10 mm první vrstva</t>
  </si>
  <si>
    <t>-1164747067</t>
  </si>
  <si>
    <t>https://podminky.urs.cz/item/CS_URS_2022_01/451475121</t>
  </si>
  <si>
    <t>zábradlí (podlití sloupků)</t>
  </si>
  <si>
    <t>0,2*0,24*7*2</t>
  </si>
  <si>
    <t>451475122</t>
  </si>
  <si>
    <t>Podkladní vrstva plastbetonová samonivelační, tloušťky do 10 mm každá další vrstva</t>
  </si>
  <si>
    <t>-334742586</t>
  </si>
  <si>
    <t>https://podminky.urs.cz/item/CS_URS_2022_01/451475122</t>
  </si>
  <si>
    <t>465513157</t>
  </si>
  <si>
    <t>Dlažba svahu u mostních opěr z upraveného lomového žulového kamene s vyspárováním maltou MC 25, šíře spáry 15 mm do betonového lože C 25/30 tloušťky 200 mm, plochy přes 10 m2</t>
  </si>
  <si>
    <t>-791229942</t>
  </si>
  <si>
    <t>https://podminky.urs.cz/item/CS_URS_2022_01/465513157</t>
  </si>
  <si>
    <t>pláň (podél římsy)</t>
  </si>
  <si>
    <t>12,0*2,555</t>
  </si>
  <si>
    <t>12,0*2,075</t>
  </si>
  <si>
    <t>podél křídel</t>
  </si>
  <si>
    <t>8,5*1,0*4</t>
  </si>
  <si>
    <t>Úpravy povrchů, podlahy a osazování výplní</t>
  </si>
  <si>
    <t>628613233</t>
  </si>
  <si>
    <t>Protikorozní ochrana ocelových mostních konstrukcí včetně otryskání povrchu základní a podkladní epoxidový a vrchní polyuretanový nátěr s metalizací III. třídy</t>
  </si>
  <si>
    <t>1929674999</t>
  </si>
  <si>
    <t>https://podminky.urs.cz/item/CS_URS_2022_01/628613233</t>
  </si>
  <si>
    <t>zábradlí</t>
  </si>
  <si>
    <t>3*2*12,0*0,24</t>
  </si>
  <si>
    <t>7*2*1,1*0,28</t>
  </si>
  <si>
    <t>7*2*0,11</t>
  </si>
  <si>
    <t>15625101</t>
  </si>
  <si>
    <t>drát metalizační Zn D 3mm</t>
  </si>
  <si>
    <t>kg</t>
  </si>
  <si>
    <t>-1789367494</t>
  </si>
  <si>
    <t>Poznámka k položce:
1,517 kg/m2</t>
  </si>
  <si>
    <t>23,132*1,517</t>
  </si>
  <si>
    <t>Ostatní konstrukce a práce-bourání</t>
  </si>
  <si>
    <t>911121211</t>
  </si>
  <si>
    <t>Oprava ocelového zábradlí svařovaného nebo šroubovaného výroba</t>
  </si>
  <si>
    <t>-233880667</t>
  </si>
  <si>
    <t>https://podminky.urs.cz/item/CS_URS_2022_01/911121211</t>
  </si>
  <si>
    <t>12,0*2</t>
  </si>
  <si>
    <t>911121311</t>
  </si>
  <si>
    <t>Oprava ocelového zábradlí svařovaného nebo šroubovaného montáž</t>
  </si>
  <si>
    <t>-287802333</t>
  </si>
  <si>
    <t>https://podminky.urs.cz/item/CS_URS_2022_01/911121311</t>
  </si>
  <si>
    <t>13431000</t>
  </si>
  <si>
    <t>úhelník ocelový rovnostranný jakost S235JR (11 375) 70x70x8mm</t>
  </si>
  <si>
    <t>-159806043</t>
  </si>
  <si>
    <t>Poznámka k položce:
Hmotnost: 8,37 kg/m</t>
  </si>
  <si>
    <t>sloupky zábradlí</t>
  </si>
  <si>
    <t>7*2*1,1*8,37/1000</t>
  </si>
  <si>
    <t>13011066</t>
  </si>
  <si>
    <t>úhelník ocelový rovnostranný jakost S235JR (11 375) 60x60x5mm</t>
  </si>
  <si>
    <t>-1634889625</t>
  </si>
  <si>
    <t>Poznámka k položce:
Hmotnost: 4,57 kg/m</t>
  </si>
  <si>
    <t>madla a příčle zábradlí</t>
  </si>
  <si>
    <t>12,0*3*2*4,57/1000</t>
  </si>
  <si>
    <t>13611248</t>
  </si>
  <si>
    <t>plech ocelový hladký jakost S235JR tl 20mm tabule</t>
  </si>
  <si>
    <t>-721469056</t>
  </si>
  <si>
    <t>Poznámka k položce:
Hmotnost 7,54 kg/kus</t>
  </si>
  <si>
    <t>kotevní desky 240x200</t>
  </si>
  <si>
    <t>7*2*7,54/1000</t>
  </si>
  <si>
    <t>936942211</t>
  </si>
  <si>
    <t>Zhotovení tabulky s letopočtem opravy nebo větší údržby vložením šablony do bednění</t>
  </si>
  <si>
    <t>-980350031</t>
  </si>
  <si>
    <t>https://podminky.urs.cz/item/CS_URS_2022_01/936942211</t>
  </si>
  <si>
    <t>Poznámka k položce:
Včetně zhotovení 1x základního PKO nátěru výztuže u vlysu s letopočtem s ručním očištěním kartáčem</t>
  </si>
  <si>
    <t>941111121</t>
  </si>
  <si>
    <t>Montáž lešení řadového trubkového lehkého pracovního s podlahami s provozním zatížením tř. 3 do 200 kg/m2 šířky tř. W09 přes 0,9 do 1,2 m, výšky do 10 m</t>
  </si>
  <si>
    <t>832445914</t>
  </si>
  <si>
    <t>https://podminky.urs.cz/item/CS_URS_2022_01/941111121</t>
  </si>
  <si>
    <t>Poznámka k položce:
Z čela levá i pravá strana mostu</t>
  </si>
  <si>
    <t>6,0*3,5*2</t>
  </si>
  <si>
    <t>941111221</t>
  </si>
  <si>
    <t>Montáž lešení řadového trubkového lehkého pracovního s podlahami s provozním zatížením tř. 3 do 200 kg/m2 Příplatek za první a každý další den použití lešení k ceně -1121</t>
  </si>
  <si>
    <t>1072171231</t>
  </si>
  <si>
    <t>https://podminky.urs.cz/item/CS_URS_2022_01/941111221</t>
  </si>
  <si>
    <t>42,0*30</t>
  </si>
  <si>
    <t>941111821</t>
  </si>
  <si>
    <t>Demontáž lešení řadového trubkového lehkého pracovního s podlahami s provozním zatížením tř. 3 do 200 kg/m2 šířky tř. W09 přes 0,9 do 1,2 m, výšky do 10 m</t>
  </si>
  <si>
    <t>-1023303299</t>
  </si>
  <si>
    <t>https://podminky.urs.cz/item/CS_URS_2022_01/941111821</t>
  </si>
  <si>
    <t>943111111</t>
  </si>
  <si>
    <t>Montáž lešení prostorového trubkového lehkého pracovního bez podlah s provozním zatížením tř. 3 do 200 kg/m2, výšky do 10 m</t>
  </si>
  <si>
    <t>860835332</t>
  </si>
  <si>
    <t>https://podminky.urs.cz/item/CS_URS_2022_01/943111111</t>
  </si>
  <si>
    <t>Poznámka k položce:
V otvoru mostu</t>
  </si>
  <si>
    <t>10,5*1,6*1,5</t>
  </si>
  <si>
    <t>943111211</t>
  </si>
  <si>
    <t>Montáž lešení prostorového trubkového lehkého pracovního bez podlah Příplatek za první a každý další den použití lešení k ceně -1111</t>
  </si>
  <si>
    <t>-709398407</t>
  </si>
  <si>
    <t>https://podminky.urs.cz/item/CS_URS_2022_01/943111211</t>
  </si>
  <si>
    <t>25,2*30</t>
  </si>
  <si>
    <t>943111811</t>
  </si>
  <si>
    <t>Demontáž lešení prostorového trubkového lehkého pracovního bez podlah s provozním zatížením tř. 3 do 200 kg/m2, výšky do 10 m</t>
  </si>
  <si>
    <t>1996510143</t>
  </si>
  <si>
    <t>https://podminky.urs.cz/item/CS_URS_2022_01/943111811</t>
  </si>
  <si>
    <t>952904122</t>
  </si>
  <si>
    <t>Čištění mostních objektů odstranění nánosů z otvorů ručně, světlé výšky otvoru přes 1,5 m</t>
  </si>
  <si>
    <t>2059886633</t>
  </si>
  <si>
    <t>https://podminky.urs.cz/item/CS_URS_2022_01/952904122</t>
  </si>
  <si>
    <t>10,5*1,6*0,2</t>
  </si>
  <si>
    <t>953965132</t>
  </si>
  <si>
    <t>Kotvy chemické s vyvrtáním otvoru kotevní šrouby pro chemické kotvy, velikost M 16, délka 260 mm</t>
  </si>
  <si>
    <t>-1562491357</t>
  </si>
  <si>
    <t>https://podminky.urs.cz/item/CS_URS_2022_01/953965132</t>
  </si>
  <si>
    <t>Poznámka k položce:
Zábradlí ukotvit pomocí kotevních desek a chemických kotev</t>
  </si>
  <si>
    <t>šrouby do patních desek zábradlí nerez kvality A4</t>
  </si>
  <si>
    <t>7*2*4</t>
  </si>
  <si>
    <t>963021112</t>
  </si>
  <si>
    <t>Bourání mostních konstrukcí nosných konstrukcí z kamene nebo cihel</t>
  </si>
  <si>
    <t>1742364117</t>
  </si>
  <si>
    <t>https://podminky.urs.cz/item/CS_URS_2022_01/963021112</t>
  </si>
  <si>
    <t>římsa levého průčelí</t>
  </si>
  <si>
    <t>9,0*0,6*0,2</t>
  </si>
  <si>
    <t>963051111</t>
  </si>
  <si>
    <t>Bourání mostních konstrukcí nosných konstrukcí ze železového betonu</t>
  </si>
  <si>
    <t>1673697160</t>
  </si>
  <si>
    <t>https://podminky.urs.cz/item/CS_URS_2022_01/963051111</t>
  </si>
  <si>
    <t>římsa pravého průčelí</t>
  </si>
  <si>
    <t>11,0*0,6*0,2</t>
  </si>
  <si>
    <t>985131211</t>
  </si>
  <si>
    <t>Očištění ploch stěn, rubu kleneb a podlah tryskání pískem sušeným</t>
  </si>
  <si>
    <t>1882735981</t>
  </si>
  <si>
    <t>https://podminky.urs.cz/item/CS_URS_2022_01/985131211</t>
  </si>
  <si>
    <t>opěry</t>
  </si>
  <si>
    <t>10,5*1,7*2</t>
  </si>
  <si>
    <t>průčelí+křídla</t>
  </si>
  <si>
    <t>2,6*3,7*2</t>
  </si>
  <si>
    <t>2,0*2</t>
  </si>
  <si>
    <t>985132211</t>
  </si>
  <si>
    <t>Očištění ploch líce kleneb a podhledů tryskání pískem sušeným</t>
  </si>
  <si>
    <t>-407803337</t>
  </si>
  <si>
    <t>https://podminky.urs.cz/item/CS_URS_2022_01/985132211</t>
  </si>
  <si>
    <t>klenba</t>
  </si>
  <si>
    <t>10,5*2,5</t>
  </si>
  <si>
    <t>985142212</t>
  </si>
  <si>
    <t>Vysekání spojovací hmoty ze spár zdiva včetně vyčištění hloubky spáry přes 40 mm délky spáry na 1 m2 upravované plochy přes 6 do 12 m</t>
  </si>
  <si>
    <t>922902748</t>
  </si>
  <si>
    <t>https://podminky.urs.cz/item/CS_URS_2022_01/985142212</t>
  </si>
  <si>
    <t>opěry 25%</t>
  </si>
  <si>
    <t>10,5*1,7*2*0,25</t>
  </si>
  <si>
    <t>6,0</t>
  </si>
  <si>
    <t>klenba 10%</t>
  </si>
  <si>
    <t>10,5*2,5*0,1</t>
  </si>
  <si>
    <t>52</t>
  </si>
  <si>
    <t>985223212</t>
  </si>
  <si>
    <t>Přezdívání zdiva do aktivované malty kamenného, objemu přes 3 m3</t>
  </si>
  <si>
    <t>1882034692</t>
  </si>
  <si>
    <t>https://podminky.urs.cz/item/CS_URS_2022_01/985223212</t>
  </si>
  <si>
    <t>Poznámka k položce:
Využít stávající kámen
25% nový kámen</t>
  </si>
  <si>
    <t>levé průčelí (rovnoběžná křídla)</t>
  </si>
  <si>
    <t>3,5*2,0*0,6*2</t>
  </si>
  <si>
    <t>pravé průčelí (rovnoběžná křídla)</t>
  </si>
  <si>
    <t>9,0*0,4*0,6</t>
  </si>
  <si>
    <t>53</t>
  </si>
  <si>
    <t>58380758</t>
  </si>
  <si>
    <t>kámen lomový soklový (1t=1,5m2)</t>
  </si>
  <si>
    <t>1079935315</t>
  </si>
  <si>
    <t>nový kámen 25%</t>
  </si>
  <si>
    <t>10,56*0,25*2,8</t>
  </si>
  <si>
    <t>985231112</t>
  </si>
  <si>
    <t>Spárování zdiva hloubky do 40 mm aktivovanou maltou délky spáry na 1 m2 upravované plochy přes 6 do 12 m</t>
  </si>
  <si>
    <t>1278569442</t>
  </si>
  <si>
    <t>https://podminky.urs.cz/item/CS_URS_2022_01/985231112</t>
  </si>
  <si>
    <t>přezdívané zdivo</t>
  </si>
  <si>
    <t>3,5*2,0*2</t>
  </si>
  <si>
    <t>9,0*0,4</t>
  </si>
  <si>
    <t>nové zdivo</t>
  </si>
  <si>
    <t>12,0*1,2*2</t>
  </si>
  <si>
    <t>985232112</t>
  </si>
  <si>
    <t>Hloubkové spárování zdiva hloubky přes 40 do 80 mm aktivovanou maltou délky spáry na 1 m2 upravované plochy přes 6 do 12 m</t>
  </si>
  <si>
    <t>1847072706</t>
  </si>
  <si>
    <t>https://podminky.urs.cz/item/CS_URS_2022_01/985232112</t>
  </si>
  <si>
    <t>985233121</t>
  </si>
  <si>
    <t>Úprava spár po spárování zdiva kamenného nebo cihelného délky spáry na 1 m2 upravované plochy přes 6 do 12 m uhlazením</t>
  </si>
  <si>
    <t>-1928503009</t>
  </si>
  <si>
    <t>https://podminky.urs.cz/item/CS_URS_2022_01/985233121</t>
  </si>
  <si>
    <t>46,4+17,55</t>
  </si>
  <si>
    <t>985441113</t>
  </si>
  <si>
    <t>Přídavná šroubovitá nerezová výztuž pro sanaci trhlin v drážce včetně vyfrézování a zalití kotevní maltou v cihelném nebo kamenném zdivu hloubky do 70 mm 1 táhlo průměru 8 mm</t>
  </si>
  <si>
    <t>-622628672</t>
  </si>
  <si>
    <t>https://podminky.urs.cz/item/CS_URS_2022_01/985441113</t>
  </si>
  <si>
    <t>Poznámka k položce:
nerezová výztuž v celé šířce klenby
dl.11,5; 8 ks
p.str.roh opěr - dl.3,5m; 4 ks</t>
  </si>
  <si>
    <t>11,5*8</t>
  </si>
  <si>
    <t>3,5*4</t>
  </si>
  <si>
    <t>997</t>
  </si>
  <si>
    <t>Přesun sutě</t>
  </si>
  <si>
    <t>997013862</t>
  </si>
  <si>
    <t>Poplatek za uložení stavebního odpadu na recyklační skládce (skládkovné) z armovaného betonu zatříděného do Katalogu odpadů pod kódem 17 01 01</t>
  </si>
  <si>
    <t>-489619900</t>
  </si>
  <si>
    <t>https://podminky.urs.cz/item/CS_URS_2022_01/997013862</t>
  </si>
  <si>
    <t>997013873</t>
  </si>
  <si>
    <t>-1241472770</t>
  </si>
  <si>
    <t>https://podminky.urs.cz/item/CS_URS_2022_01/997013873</t>
  </si>
  <si>
    <t>39,583-1,735-3,168-(26,4*0,75)</t>
  </si>
  <si>
    <t>997211111</t>
  </si>
  <si>
    <t>Svislá doprava suti nebo vybouraných hmot s naložením do dopravního zařízení a s vyprázdněním dopravního zařízení na hromadu nebo do dopravního prostředku suti na výšku do 3,5 m</t>
  </si>
  <si>
    <t>-831170410</t>
  </si>
  <si>
    <t>https://podminky.urs.cz/item/CS_URS_2022_01/997211111</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</si>
  <si>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</si>
  <si>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</si>
  <si>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-283308209</t>
  </si>
  <si>
    <t>https://podminky.urs.cz/item/CS_URS_2022_01/997211119</t>
  </si>
  <si>
    <t>Poznámka k položce:
výška propustku 5,75 m</t>
  </si>
  <si>
    <t>997211511</t>
  </si>
  <si>
    <t>Vodorovná doprava suti nebo vybouraných hmot suti se složením a hrubým urovnáním, na vzdálenost do 1 km</t>
  </si>
  <si>
    <t>-1018614148</t>
  </si>
  <si>
    <t>https://podminky.urs.cz/item/CS_URS_2022_01/997211511</t>
  </si>
  <si>
    <t>3,168+14,880</t>
  </si>
  <si>
    <t>997211519</t>
  </si>
  <si>
    <t>Vodorovná doprava suti nebo vybouraných hmot suti se složením a hrubým urovnáním, na vzdálenost Příplatek k ceně za každý další i započatý 1 km přes 1 km</t>
  </si>
  <si>
    <t>750981581</t>
  </si>
  <si>
    <t>https://podminky.urs.cz/item/CS_URS_2022_01/997211519</t>
  </si>
  <si>
    <t>18,048*20</t>
  </si>
  <si>
    <t>997211611</t>
  </si>
  <si>
    <t>Nakládání suti nebo vybouraných hmot na dopravní prostředky pro vodorovnou dopravu suti</t>
  </si>
  <si>
    <t>845896128</t>
  </si>
  <si>
    <t>https://podminky.urs.cz/item/CS_URS_2022_01/997211611</t>
  </si>
  <si>
    <t>Poznámka k položce:
z důvodu špatného přístupu k objektu i na mezideponii, tedy 2x</t>
  </si>
  <si>
    <t>18,048*2</t>
  </si>
  <si>
    <t>998</t>
  </si>
  <si>
    <t>Přesun hmot</t>
  </si>
  <si>
    <t>998212111</t>
  </si>
  <si>
    <t>Přesun hmot pro mosty zděné, betonové monolitické, spřažené ocelobetonové nebo kovové vodorovná dopravní vzdálenost do 100 m výška mostu do 20 m</t>
  </si>
  <si>
    <t>-50457887</t>
  </si>
  <si>
    <t>https://podminky.urs.cz/item/CS_URS_2022_01/998212111</t>
  </si>
  <si>
    <t>998212191</t>
  </si>
  <si>
    <t>Přesun hmot pro mosty zděné, betonové monolitické, spřažené ocelobetonové nebo kovové Příplatek k cenám za zvětšený přesun přes přes vymezenou největší dopravní vzdálenost do 1000 m</t>
  </si>
  <si>
    <t>-158646071</t>
  </si>
  <si>
    <t>https://podminky.urs.cz/item/CS_URS_2022_01/998212191</t>
  </si>
  <si>
    <t>002 - VRN - km 58,247</t>
  </si>
  <si>
    <t>VRN - Vedlejší rozpočtové náklady</t>
  </si>
  <si>
    <t xml:space="preserve">    VRN1 - Průzkumné, geodetické a projektové práce</t>
  </si>
  <si>
    <t xml:space="preserve">    VRN3 - Zařízení staveniště</t>
  </si>
  <si>
    <t xml:space="preserve">    VRN6 - Územní vlivy</t>
  </si>
  <si>
    <t>Vedlejší rozpočtové náklady</t>
  </si>
  <si>
    <t>VRN1</t>
  </si>
  <si>
    <t>Průzkumné, geodetické a projektové práce</t>
  </si>
  <si>
    <t>012103000</t>
  </si>
  <si>
    <t>Geodetické práce před výstavbou</t>
  </si>
  <si>
    <t>1024</t>
  </si>
  <si>
    <t>-2029148595</t>
  </si>
  <si>
    <t>https://podminky.urs.cz/item/CS_URS_2022_01/012103000</t>
  </si>
  <si>
    <t>Poznámka k položce:
Vytyčení dotčených inženýrských sítí včetně zajištění dohledu správce sítí při provádění stavebních prací v blízkosti sítí (SSZT a ČD-TELEMATIKA).</t>
  </si>
  <si>
    <t>013002000</t>
  </si>
  <si>
    <t>Projektové práce</t>
  </si>
  <si>
    <t>-1493126146</t>
  </si>
  <si>
    <t>https://podminky.urs.cz/item/CS_URS_2022_01/013002000</t>
  </si>
  <si>
    <t>Poznámka k položce:
Zpracování dokumentace zhotovitele,
zpracování dokumentace skutečného provedení stavby - 2x (v trvalém tisku i digitálně) s využitím železničního bodového pole a po projednání a schválení SŽG.</t>
  </si>
  <si>
    <t>VRN3</t>
  </si>
  <si>
    <t>Zařízení staveniště</t>
  </si>
  <si>
    <t>030001000</t>
  </si>
  <si>
    <t>187025559</t>
  </si>
  <si>
    <t>https://podminky.urs.cz/item/CS_URS_2022_01/030001000</t>
  </si>
  <si>
    <t>Poznámka k položce:
Dodávky vody a energie, příjezdové komunikace včetně příp. omezení provozu a dopravního značení, příp. pronájmy pozemků, střežení pracoviště, uvedení pozemků do původního stavu, včetně přípravy a likvidace staveniště.
Dle místního správce - dobrý přístup k mostu (polní cesta).</t>
  </si>
  <si>
    <t>VRN6</t>
  </si>
  <si>
    <t>Územní vlivy</t>
  </si>
  <si>
    <t>060001000</t>
  </si>
  <si>
    <t>1286286047</t>
  </si>
  <si>
    <t>https://podminky.urs.cz/item/CS_URS_2022_01/060001000</t>
  </si>
  <si>
    <t>Poznámka k položce:
špatný přístup k objektu
kolejově z přejezdu P3355 - km 58,096</t>
  </si>
  <si>
    <t>002 - Oprava propustku v km 58,536</t>
  </si>
  <si>
    <t>001 - ZRN - km 58,536</t>
  </si>
  <si>
    <t>111251201</t>
  </si>
  <si>
    <t>Odstranění křovin a stromů s odstraněním kořenů strojně průměru kmene do 100 mm v rovině nebo ve svahu sklonu terénu přes 1:5, při celkové ploše do 100 m2</t>
  </si>
  <si>
    <t>2134688710</t>
  </si>
  <si>
    <t>https://podminky.urs.cz/item/CS_URS_2022_01/111251201</t>
  </si>
  <si>
    <t>974201294</t>
  </si>
  <si>
    <t>-1722656030</t>
  </si>
  <si>
    <t>2,0*4</t>
  </si>
  <si>
    <t>100237909</t>
  </si>
  <si>
    <t>gabiony</t>
  </si>
  <si>
    <t>2,0*1,0*0,5*4</t>
  </si>
  <si>
    <t>dlažba</t>
  </si>
  <si>
    <t>24,0*0,5</t>
  </si>
  <si>
    <t>-806191792</t>
  </si>
  <si>
    <t>-1887008291</t>
  </si>
  <si>
    <t>572768681</t>
  </si>
  <si>
    <t>16,0*2</t>
  </si>
  <si>
    <t>7,077</t>
  </si>
  <si>
    <t>1886707510</t>
  </si>
  <si>
    <t>-614577979</t>
  </si>
  <si>
    <t>16,0*11</t>
  </si>
  <si>
    <t>-2023210469</t>
  </si>
  <si>
    <t>189260030</t>
  </si>
  <si>
    <t>-1033883444</t>
  </si>
  <si>
    <t>podél výběhů z gabionů</t>
  </si>
  <si>
    <t>2,0*0,5*1,5*4</t>
  </si>
  <si>
    <t>327215141</t>
  </si>
  <si>
    <t>Opěrné zdi z drátokamenných gravitačních konstrukcí (gabionů) z lomového kamene neupraveného výplňového na sucho ze svařovaných panelů z ocelových sítí s povrchovou úpravou galfan</t>
  </si>
  <si>
    <t>1137092771</t>
  </si>
  <si>
    <t>https://podminky.urs.cz/item/CS_URS_2022_01/327215141</t>
  </si>
  <si>
    <t>Poznámka k položce:
Levá i pravá strana - tvoří výběhy
gabiony navazují na průčelí NK</t>
  </si>
  <si>
    <t>2,0*1,0*2,0*4</t>
  </si>
  <si>
    <t>334323218</t>
  </si>
  <si>
    <t>Mostní křídla a závěrné zídky z betonu železového C 30/37</t>
  </si>
  <si>
    <t>-1294571853</t>
  </si>
  <si>
    <t>https://podminky.urs.cz/item/CS_URS_2022_01/334323218</t>
  </si>
  <si>
    <t>Poznámka k položce:
Narušené zdivo spodní stavby</t>
  </si>
  <si>
    <t>levá strana (konec křídla č.2)</t>
  </si>
  <si>
    <t>1,0</t>
  </si>
  <si>
    <t>pravá strana (konce křídel)</t>
  </si>
  <si>
    <t>2,1*0,6*0,5*2</t>
  </si>
  <si>
    <t>1,2*0,6*0,5*2</t>
  </si>
  <si>
    <t>pravá strana navýšit šikmou část</t>
  </si>
  <si>
    <t>2,5*0,2*2</t>
  </si>
  <si>
    <t>334323291</t>
  </si>
  <si>
    <t>Mostní křídla a závěrné zídky z betonu Příplatek k cenám za práce malého rozsahu do 25 m3</t>
  </si>
  <si>
    <t>1088346225</t>
  </si>
  <si>
    <t>https://podminky.urs.cz/item/CS_URS_2022_01/334323291</t>
  </si>
  <si>
    <t>334352111</t>
  </si>
  <si>
    <t>Bednění mostních křídel a závěrných zídek ze systémového bednění zřízení z překližek</t>
  </si>
  <si>
    <t>-1515872267</t>
  </si>
  <si>
    <t>https://podminky.urs.cz/item/CS_URS_2022_01/334352111</t>
  </si>
  <si>
    <t>1,0*1,0*2</t>
  </si>
  <si>
    <t>2,1*0,6*4</t>
  </si>
  <si>
    <t>1,2*0,6*4</t>
  </si>
  <si>
    <t>2,5*0,2*4</t>
  </si>
  <si>
    <t>334352211</t>
  </si>
  <si>
    <t>Bednění mostních křídel a závěrných zídek ze systémového bednění odstranění z překližek</t>
  </si>
  <si>
    <t>-1644731171</t>
  </si>
  <si>
    <t>https://podminky.urs.cz/item/CS_URS_2022_01/334352211</t>
  </si>
  <si>
    <t>334361226</t>
  </si>
  <si>
    <t>Výztuž betonářská mostních konstrukcí opěr, úložných prahů, křídel, závěrných zídek, bloků ložisek, pilířů a sloupů z oceli 10 505 (R) nebo BSt 500 křídel, závěrných zdí</t>
  </si>
  <si>
    <t>-809000409</t>
  </si>
  <si>
    <t>https://podminky.urs.cz/item/CS_URS_2022_01/334361226</t>
  </si>
  <si>
    <t>3,980*80/1000</t>
  </si>
  <si>
    <t>1941390478</t>
  </si>
  <si>
    <t>ukotvení zdiva</t>
  </si>
  <si>
    <t>0,5*30</t>
  </si>
  <si>
    <t>249978803</t>
  </si>
  <si>
    <t>24,0*1,1*4,44/1000</t>
  </si>
  <si>
    <t>451315134</t>
  </si>
  <si>
    <t>Podkladní a výplňové vrstvy z betonu prostého tloušťky do 200 mm, z betonu C 12/15</t>
  </si>
  <si>
    <t>-304746901</t>
  </si>
  <si>
    <t>https://podminky.urs.cz/item/CS_URS_2022_01/451315134</t>
  </si>
  <si>
    <t>Poznámka k položce:
Výběhy pravá strana
gabiony dl.2,0m; v.1,5-1,0m; š.1,0m
navazují na gabiony nad NK</t>
  </si>
  <si>
    <t>pod výběhy z gabionů</t>
  </si>
  <si>
    <t>2,0*1,0*4</t>
  </si>
  <si>
    <t>82947670</t>
  </si>
  <si>
    <t>zábradlí na římse NK (podlití sloupků)</t>
  </si>
  <si>
    <t>0,2*0,24*4</t>
  </si>
  <si>
    <t>-807146069</t>
  </si>
  <si>
    <t>-485239504</t>
  </si>
  <si>
    <t xml:space="preserve">levá strana </t>
  </si>
  <si>
    <t>2,0*2,0*2</t>
  </si>
  <si>
    <t>pravá strana</t>
  </si>
  <si>
    <t>2,0*4,0*2</t>
  </si>
  <si>
    <t>1590967991</t>
  </si>
  <si>
    <t>3*1,9*0,24</t>
  </si>
  <si>
    <t>3*2,1*0,24</t>
  </si>
  <si>
    <t>3*2,0*4*0,24</t>
  </si>
  <si>
    <t>4*1,1*0,28</t>
  </si>
  <si>
    <t>8*2,0*0,28</t>
  </si>
  <si>
    <t>4*0,11</t>
  </si>
  <si>
    <t>-470684012</t>
  </si>
  <si>
    <t>14,792*1,517</t>
  </si>
  <si>
    <t>1712946380</t>
  </si>
  <si>
    <t>Římsa NK (levá i pravá strana)</t>
  </si>
  <si>
    <t>1,9+2,1</t>
  </si>
  <si>
    <t>Gabiony (levá i pravá strana)</t>
  </si>
  <si>
    <t>691524634</t>
  </si>
  <si>
    <t>1894879630</t>
  </si>
  <si>
    <t>sloupky zábradlí na římse NK</t>
  </si>
  <si>
    <t>4*1,10*8,37/1000</t>
  </si>
  <si>
    <t>sloupky zábradlí na gabionech</t>
  </si>
  <si>
    <t>8*2,0*8,37/1000</t>
  </si>
  <si>
    <t>545864395</t>
  </si>
  <si>
    <t>madla a příčle zábradlí na římse NK</t>
  </si>
  <si>
    <t>1,9*3*4,57/1000</t>
  </si>
  <si>
    <t>2,1*3*4,57/1000</t>
  </si>
  <si>
    <t>madla a příčle zábradlí na gabionech</t>
  </si>
  <si>
    <t>2,0*3*4*4,57/1000</t>
  </si>
  <si>
    <t>-2109196556</t>
  </si>
  <si>
    <t>kotevní desky 240x200 (zábradlí na římse NK)</t>
  </si>
  <si>
    <t>4*7,54/1000</t>
  </si>
  <si>
    <t>66340116</t>
  </si>
  <si>
    <t>316327214</t>
  </si>
  <si>
    <t>4*4</t>
  </si>
  <si>
    <t>962041211</t>
  </si>
  <si>
    <t>Bourání mostních konstrukcí zdiva a pilířů z prostého betonu</t>
  </si>
  <si>
    <t>-1237393554</t>
  </si>
  <si>
    <t>https://podminky.urs.cz/item/CS_URS_2022_01/962041211</t>
  </si>
  <si>
    <t>985112111</t>
  </si>
  <si>
    <t>Odsekání degradovaného betonu stěn, tloušťky do 10 mm</t>
  </si>
  <si>
    <t>-2094603615</t>
  </si>
  <si>
    <t>https://podminky.urs.cz/item/CS_URS_2022_01/985112111</t>
  </si>
  <si>
    <t>Poznámka k položce:
Zdivo spodní stavby
dutá, uvolněná beton.vrstva</t>
  </si>
  <si>
    <t>opěry 50%</t>
  </si>
  <si>
    <t>10,0*1,7*2*0,5</t>
  </si>
  <si>
    <t>křídla</t>
  </si>
  <si>
    <t>985311111</t>
  </si>
  <si>
    <t>Reprofilace betonu sanačními maltami na cementové bázi ručně stěn, tloušťky do 10 mm</t>
  </si>
  <si>
    <t>1003473286</t>
  </si>
  <si>
    <t>https://podminky.urs.cz/item/CS_URS_2022_01/985311111</t>
  </si>
  <si>
    <t>985323111</t>
  </si>
  <si>
    <t>Spojovací můstek reprofilovaného betonu na cementové bázi, tloušťky 1 mm</t>
  </si>
  <si>
    <t>1369723280</t>
  </si>
  <si>
    <t>https://podminky.urs.cz/item/CS_URS_2022_01/985323111</t>
  </si>
  <si>
    <t>997013861</t>
  </si>
  <si>
    <t>Poplatek za uložení stavebního odpadu na recyklační skládce (skládkovné) z prostého betonu zatříděného do Katalogu odpadů pod kódem 17 01 01</t>
  </si>
  <si>
    <t>-1131770507</t>
  </si>
  <si>
    <t>https://podminky.urs.cz/item/CS_URS_2022_01/997013861</t>
  </si>
  <si>
    <t>8,186-1,109</t>
  </si>
  <si>
    <t>-1856905789</t>
  </si>
  <si>
    <t>1834092092</t>
  </si>
  <si>
    <t>Poznámka k položce:
výška propustku nad 4 m</t>
  </si>
  <si>
    <t>-1735671119</t>
  </si>
  <si>
    <t>1876886292</t>
  </si>
  <si>
    <t>7,077*20</t>
  </si>
  <si>
    <t>1399560242</t>
  </si>
  <si>
    <t>7,077*2</t>
  </si>
  <si>
    <t>-1913531342</t>
  </si>
  <si>
    <t>-1688738342</t>
  </si>
  <si>
    <t>002 - VRN - km 58,536</t>
  </si>
  <si>
    <t>-725542129</t>
  </si>
  <si>
    <t>-464237331</t>
  </si>
  <si>
    <t>-1353803688</t>
  </si>
  <si>
    <t>1855183957</t>
  </si>
  <si>
    <t>003 - Oprava mostu v km 58,646</t>
  </si>
  <si>
    <t>Úroveň 4:</t>
  </si>
  <si>
    <t>001 - km 58,646 - most</t>
  </si>
  <si>
    <t xml:space="preserve">    2 - Zakládání</t>
  </si>
  <si>
    <t>PSV - Práce a dodávky PSV</t>
  </si>
  <si>
    <t xml:space="preserve">    711 - Izolace proti vodě, vlhkosti a plynům</t>
  </si>
  <si>
    <t>-2126496192</t>
  </si>
  <si>
    <t>-1516848541</t>
  </si>
  <si>
    <t>-2014644376</t>
  </si>
  <si>
    <t>-368299813</t>
  </si>
  <si>
    <t>izolace</t>
  </si>
  <si>
    <t>15,0*6,0*0,35</t>
  </si>
  <si>
    <t>8,0*1,0*0,5*2</t>
  </si>
  <si>
    <t>2,0*1,0*0,5*2</t>
  </si>
  <si>
    <t>40,0*0,5</t>
  </si>
  <si>
    <t>-967166131</t>
  </si>
  <si>
    <t>15*1,0*1,0</t>
  </si>
  <si>
    <t>24164658</t>
  </si>
  <si>
    <t>část výkopů pro dlažbu:</t>
  </si>
  <si>
    <t>40,0*0,5*0,5</t>
  </si>
  <si>
    <t>1698869418</t>
  </si>
  <si>
    <t>61,5*2</t>
  </si>
  <si>
    <t>suť vč. odstraněného zábradlí:</t>
  </si>
  <si>
    <t>8,562</t>
  </si>
  <si>
    <t>1805908386</t>
  </si>
  <si>
    <t>228867217</t>
  </si>
  <si>
    <t>61,5*11</t>
  </si>
  <si>
    <t>75710945</t>
  </si>
  <si>
    <t>-451338497</t>
  </si>
  <si>
    <t>Zakládání</t>
  </si>
  <si>
    <t>212795111</t>
  </si>
  <si>
    <t>Příčné odvodnění za opěrou z plastových trub</t>
  </si>
  <si>
    <t>-1406673616</t>
  </si>
  <si>
    <t>https://podminky.urs.cz/item/CS_URS_2022_01/212795111</t>
  </si>
  <si>
    <t>8,0*2</t>
  </si>
  <si>
    <t>-610385987</t>
  </si>
  <si>
    <t>Poznámka k položce:
Levá strana (rovnoběžné křídlo č.2 včetně římsy)
konec křídla utržený, vytlačený
dl.3,8m (betonová část)</t>
  </si>
  <si>
    <t>levá římsa</t>
  </si>
  <si>
    <t>3,8*0,6*0,3</t>
  </si>
  <si>
    <t>361413456</t>
  </si>
  <si>
    <t>-1684286146</t>
  </si>
  <si>
    <t>3,8*0,7</t>
  </si>
  <si>
    <t>0,6*0,3*2</t>
  </si>
  <si>
    <t>244317746</t>
  </si>
  <si>
    <t>1423633043</t>
  </si>
  <si>
    <t>0,684*80/1000</t>
  </si>
  <si>
    <t>-2088095037</t>
  </si>
  <si>
    <t xml:space="preserve">Poznámka k položce:
Pravá strana - tvoří výběhy
gabiony navazují na již osazené gabiony nad NK
</t>
  </si>
  <si>
    <t>1,0*1,0*1,5*2</t>
  </si>
  <si>
    <t>1,0*1,0*1,0*2</t>
  </si>
  <si>
    <t>-356504850</t>
  </si>
  <si>
    <t>levé křídlo č.2</t>
  </si>
  <si>
    <t>3,8*0,6*1,0</t>
  </si>
  <si>
    <t>-1218641144</t>
  </si>
  <si>
    <t>208391839</t>
  </si>
  <si>
    <t>3,8*1,0*2</t>
  </si>
  <si>
    <t>0,6*1,0</t>
  </si>
  <si>
    <t>-40099911</t>
  </si>
  <si>
    <t>-398402218</t>
  </si>
  <si>
    <t>2,280*80/1000</t>
  </si>
  <si>
    <t>-1695069804</t>
  </si>
  <si>
    <t>Poznámka k položce:
Levá strana (rovnoběžné křídlo č.2 včetně římsy)
konec křídla utržený, vytlačený</t>
  </si>
  <si>
    <t>0,5*6</t>
  </si>
  <si>
    <t>0,5*8</t>
  </si>
  <si>
    <t>-1959685930</t>
  </si>
  <si>
    <t>40,0*1,1*4,44/1000</t>
  </si>
  <si>
    <t>2078928900</t>
  </si>
  <si>
    <t>2,0*1,0*2</t>
  </si>
  <si>
    <t>-800655120</t>
  </si>
  <si>
    <t>levé zábradlí (podlití sloupků)</t>
  </si>
  <si>
    <t>0,2*0,24*9</t>
  </si>
  <si>
    <t>780913815</t>
  </si>
  <si>
    <t>457311114</t>
  </si>
  <si>
    <t>Vyrovnávací nebo spádový beton včetně úpravy povrchu C 12/15</t>
  </si>
  <si>
    <t>-422048762</t>
  </si>
  <si>
    <t>https://podminky.urs.cz/item/CS_URS_2022_01/457311114</t>
  </si>
  <si>
    <t>pod SVI volně loženou</t>
  </si>
  <si>
    <t>15,0*6,0*0,1</t>
  </si>
  <si>
    <t>223613243</t>
  </si>
  <si>
    <t>podél levých křídel</t>
  </si>
  <si>
    <t>8,0*1,0*2</t>
  </si>
  <si>
    <t>podél pravých křídel</t>
  </si>
  <si>
    <t>8,0*1,5*2</t>
  </si>
  <si>
    <t>628613111</t>
  </si>
  <si>
    <t>Oprava nátěru částí ocelových mostních konstrukcí nebo jednotlivých prvků syntetického 2x základní a 2x vrchní nátěr včetně ručního odstranění starých nátěrů, rzi, prach a nečistot plochy jednotlivě do 50 m2</t>
  </si>
  <si>
    <t>1478853408</t>
  </si>
  <si>
    <t>https://podminky.urs.cz/item/CS_URS_2022_01/628613111</t>
  </si>
  <si>
    <t xml:space="preserve">původní pravé zábradlí </t>
  </si>
  <si>
    <t>3*6,2*0,28</t>
  </si>
  <si>
    <t>1818723874</t>
  </si>
  <si>
    <t>zábradlí nové:</t>
  </si>
  <si>
    <t>3*15,0*0,24</t>
  </si>
  <si>
    <t>3*4,0*0,24</t>
  </si>
  <si>
    <t>9*1,1*0,28</t>
  </si>
  <si>
    <t>4*2,0*0,28</t>
  </si>
  <si>
    <t>9*0,11</t>
  </si>
  <si>
    <t>-1572649109</t>
  </si>
  <si>
    <t>19,682*1,517</t>
  </si>
  <si>
    <t>1483773451</t>
  </si>
  <si>
    <t>levé zábradlí</t>
  </si>
  <si>
    <t>15,0</t>
  </si>
  <si>
    <t>pravé výběhové zábradlí</t>
  </si>
  <si>
    <t>1295653076</t>
  </si>
  <si>
    <t>756564071</t>
  </si>
  <si>
    <t>sloupky levého zábradlí</t>
  </si>
  <si>
    <t>9*1,10*8,37/1000</t>
  </si>
  <si>
    <t>sloupky pravého zábradlí</t>
  </si>
  <si>
    <t>4*2,0*8,37/1000</t>
  </si>
  <si>
    <t>206705872</t>
  </si>
  <si>
    <t>madla a příčle levého zábradlí</t>
  </si>
  <si>
    <t>15,0*3*4,57/1000</t>
  </si>
  <si>
    <t>madla a příčle pravého zábradlí</t>
  </si>
  <si>
    <t>2,0*3*2*4,57/1000</t>
  </si>
  <si>
    <t>82150654</t>
  </si>
  <si>
    <t>kotevní desky 240x200 (levé zábradlí)</t>
  </si>
  <si>
    <t>9*7,54/1000</t>
  </si>
  <si>
    <t>-505955120</t>
  </si>
  <si>
    <t>-68167487</t>
  </si>
  <si>
    <t>Poznámka k položce:
Z čela levá strana mostu</t>
  </si>
  <si>
    <t>levá strana</t>
  </si>
  <si>
    <t>10,0*4,0</t>
  </si>
  <si>
    <t>-1585729358</t>
  </si>
  <si>
    <t>40,0*30</t>
  </si>
  <si>
    <t>-878428917</t>
  </si>
  <si>
    <t>-1740703899</t>
  </si>
  <si>
    <t>9*4</t>
  </si>
  <si>
    <t>39294037</t>
  </si>
  <si>
    <t>utržené zdivo</t>
  </si>
  <si>
    <t>966075141</t>
  </si>
  <si>
    <t>Odstranění různých konstrukcí na mostech kovového zábradlí vcelku</t>
  </si>
  <si>
    <t>-2058639681</t>
  </si>
  <si>
    <t>https://podminky.urs.cz/item/CS_URS_2022_01/966075141</t>
  </si>
  <si>
    <t>zábradlí vlevo:</t>
  </si>
  <si>
    <t>15,05</t>
  </si>
  <si>
    <t>985131111</t>
  </si>
  <si>
    <t>Očištění ploch stěn, rubu kleneb a podlah tlakovou vodou</t>
  </si>
  <si>
    <t>-1278587564</t>
  </si>
  <si>
    <t>https://podminky.urs.cz/item/CS_URS_2022_01/985131111</t>
  </si>
  <si>
    <t>levé průčelí+křídla</t>
  </si>
  <si>
    <t>15,0*1,0</t>
  </si>
  <si>
    <t>985223211</t>
  </si>
  <si>
    <t>Přezdívání zdiva do aktivované malty kamenného, objemu přes 1 do 3 m3</t>
  </si>
  <si>
    <t>-1962975707</t>
  </si>
  <si>
    <t>https://podminky.urs.cz/item/CS_URS_2022_01/985223211</t>
  </si>
  <si>
    <t>levé průčelí (pod utrženou částí)</t>
  </si>
  <si>
    <t>3,8*0,6*0,4</t>
  </si>
  <si>
    <t>2,0*0,6*0,8</t>
  </si>
  <si>
    <t>-371114240</t>
  </si>
  <si>
    <t>1,872*0,25*2,8</t>
  </si>
  <si>
    <t>127458283</t>
  </si>
  <si>
    <t>Původní levá římsa</t>
  </si>
  <si>
    <t>(15,0-3,8)*0,8</t>
  </si>
  <si>
    <t>985311912</t>
  </si>
  <si>
    <t>Reprofilace betonu sanačními maltami na cementové bázi ručně Příplatek k cenám za plochu do 10 m2 jednotlivě</t>
  </si>
  <si>
    <t>-1769435760</t>
  </si>
  <si>
    <t>https://podminky.urs.cz/item/CS_URS_2022_01/985311912</t>
  </si>
  <si>
    <t>23111562</t>
  </si>
  <si>
    <t>985323912</t>
  </si>
  <si>
    <t>Spojovací můstek reprofilovaného betonu Příplatek k cenám za plochu do 10 m2 jednotlivě</t>
  </si>
  <si>
    <t>470745772</t>
  </si>
  <si>
    <t>https://podminky.urs.cz/item/CS_URS_2022_01/985323912</t>
  </si>
  <si>
    <t>727120142</t>
  </si>
  <si>
    <t>1447715890</t>
  </si>
  <si>
    <t>13,548-1,476-7,114-(4,680*0,75)-0,271</t>
  </si>
  <si>
    <t>1473565645</t>
  </si>
  <si>
    <t>7,114+1,177</t>
  </si>
  <si>
    <t>odstraněné zábradlí do kovošrotu (výzisk SMT):</t>
  </si>
  <si>
    <t>0,271</t>
  </si>
  <si>
    <t>-1946923550</t>
  </si>
  <si>
    <t>Poznámka k položce:
výška mostu 5,90 m</t>
  </si>
  <si>
    <t>1121112382</t>
  </si>
  <si>
    <t>-26690790</t>
  </si>
  <si>
    <t>8,562*20</t>
  </si>
  <si>
    <t>871095393</t>
  </si>
  <si>
    <t>8,562*2</t>
  </si>
  <si>
    <t>-1175617435</t>
  </si>
  <si>
    <t>-1577599614</t>
  </si>
  <si>
    <t>Poznámka k položce:
Např. z přejezdu P3355 - km 58,096</t>
  </si>
  <si>
    <t>PSV</t>
  </si>
  <si>
    <t>Práce a dodávky PSV</t>
  </si>
  <si>
    <t>711</t>
  </si>
  <si>
    <t>Izolace proti vodě, vlhkosti a plynům</t>
  </si>
  <si>
    <t>711-R00</t>
  </si>
  <si>
    <t>Dodávka + montáž vodotěsné izolace schváleného typu - SVI (přípravná, vodotěsná a ochranná vrstva)</t>
  </si>
  <si>
    <t>83066840</t>
  </si>
  <si>
    <t>15,0*7,0</t>
  </si>
  <si>
    <t>711-R01</t>
  </si>
  <si>
    <t>Dodávka + montáž přichycení SVI nerezovou lištou včetně navrtání, osazení hmoždinek a zatmelení</t>
  </si>
  <si>
    <t>586726240</t>
  </si>
  <si>
    <t>pod levou římsu</t>
  </si>
  <si>
    <t>998711201</t>
  </si>
  <si>
    <t>Přesun hmot pro izolace proti vodě, vlhkosti a plynům stanovený procentní sazbou (%) z ceny vodorovná dopravní vzdálenost do 50 m v objektech výšky do 6 m</t>
  </si>
  <si>
    <t>%</t>
  </si>
  <si>
    <t>2076504120</t>
  </si>
  <si>
    <t>https://podminky.urs.cz/item/CS_URS_2022_01/998711201</t>
  </si>
  <si>
    <t>998711294</t>
  </si>
  <si>
    <t>Přesun hmot pro izolace proti vodě, vlhkosti a plynům stanovený procentní sazbou (%) z ceny Příplatek k cenám za zvětšený přesun přes vymezenou největší dopravní vzdálenost do 1000 m</t>
  </si>
  <si>
    <t>-947395051</t>
  </si>
  <si>
    <t>https://podminky.urs.cz/item/CS_URS_2022_01/998711294</t>
  </si>
  <si>
    <t>002 - km 58,646 - svršek</t>
  </si>
  <si>
    <t xml:space="preserve">    5 - Komunikace</t>
  </si>
  <si>
    <t>Komunikace</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</si>
  <si>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</si>
  <si>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</si>
  <si>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-411985557</t>
  </si>
  <si>
    <t>15,0*5,0*0,5</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</si>
  <si>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</si>
  <si>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</si>
  <si>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1260020753</t>
  </si>
  <si>
    <t>Poznámka k položce:
včetně hutnění KL po vrstvách</t>
  </si>
  <si>
    <t>15,0*6,0*0,6</t>
  </si>
  <si>
    <t>-1908315537</t>
  </si>
  <si>
    <t>54,0*1,428</t>
  </si>
  <si>
    <t>5906130170</t>
  </si>
  <si>
    <t>Montáž kolejového roštu v ose koleje pražce dřevěné vystrojené tv. S49 rozdělení "c". Poznámka: 1. V cenách jsou započteny náklady na manipulaci a montáž KR, u pražců dřevěných nevystrojených i na vrtání pražců. 2. V cenách nejsou obsaženy náklady na dodávku materiálu.</t>
  </si>
  <si>
    <t>-1402416571</t>
  </si>
  <si>
    <t>15,0/1000</t>
  </si>
  <si>
    <t>5906140070</t>
  </si>
  <si>
    <t>Demontáž kolejového roštu koleje v ose koleje pražce dřevěné tv. S49 rozdělení "c". Poznámka: 1. V cenách jsou započteny náklady na případné odstranění kameniva, rozebrání roštu do součástí, manipulaci, naložení výzisku na dopravní prostředek a uložení na úložišti. 2. V cenách nejsou obsaženy náklady na dopravu a vytřídění.</t>
  </si>
  <si>
    <t>-401987732</t>
  </si>
  <si>
    <t>5908005430</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</si>
  <si>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</si>
  <si>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styk</t>
  </si>
  <si>
    <t>-1614232591</t>
  </si>
  <si>
    <t>5908005530</t>
  </si>
  <si>
    <t>Oprava kolejnicového styku 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</si>
  <si>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167684524</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</si>
  <si>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</si>
  <si>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</si>
  <si>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1865144153</t>
  </si>
  <si>
    <t>odvoz na deponii žst.Úštěk</t>
  </si>
  <si>
    <t>37,5*2</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</si>
  <si>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</si>
  <si>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-947512305</t>
  </si>
  <si>
    <t>dovoz štěrku Mariánská Skála</t>
  </si>
  <si>
    <t>002 - VRN - km 58,646</t>
  </si>
  <si>
    <t xml:space="preserve">    VRN4 - Inženýrská činnost</t>
  </si>
  <si>
    <t>-538802297</t>
  </si>
  <si>
    <t>-952538777</t>
  </si>
  <si>
    <t>1518793350</t>
  </si>
  <si>
    <t>VRN4</t>
  </si>
  <si>
    <t>Inženýrská činnost</t>
  </si>
  <si>
    <t>043134000</t>
  </si>
  <si>
    <t>Zkoušky zatěžovací</t>
  </si>
  <si>
    <t>-1440393166</t>
  </si>
  <si>
    <t>https://podminky.urs.cz/item/CS_URS_2022_01/043134000</t>
  </si>
  <si>
    <t>Poznámka k položce:
Statická zatěžovací zkouška pláně (vhodné v místě příčného odvodnění)</t>
  </si>
  <si>
    <t>111101898</t>
  </si>
  <si>
    <t>004 - Oprava propustku v km 59,616</t>
  </si>
  <si>
    <t>001 - km 59,616 - propustek</t>
  </si>
  <si>
    <t xml:space="preserve">    9 - Ostatní konstrukce a práce, bourání</t>
  </si>
  <si>
    <t>1979210497</t>
  </si>
  <si>
    <t xml:space="preserve">zprava </t>
  </si>
  <si>
    <t>12,0*3,5</t>
  </si>
  <si>
    <t xml:space="preserve">zleva </t>
  </si>
  <si>
    <t>12,*3,5</t>
  </si>
  <si>
    <t>32297678</t>
  </si>
  <si>
    <t>113105113</t>
  </si>
  <si>
    <t>Rozebrání dlažeb z lomového kamene s přemístěním hmot na skládku na vzdálenost do 3 m nebo s naložením na dopravní prostředek, kladených do cementové malty se spárami zalitými cementovou maltou</t>
  </si>
  <si>
    <t>2084514643</t>
  </si>
  <si>
    <t>https://podminky.urs.cz/item/CS_URS_2022_01/113105113</t>
  </si>
  <si>
    <t>vtok i výtok</t>
  </si>
  <si>
    <t>3,0*2</t>
  </si>
  <si>
    <t>115001103</t>
  </si>
  <si>
    <t>Převedení vody potrubím průměru DN přes 150 do 250</t>
  </si>
  <si>
    <t>-1897648548</t>
  </si>
  <si>
    <t>https://podminky.urs.cz/item/CS_URS_2022_01/115001103</t>
  </si>
  <si>
    <t xml:space="preserve">včetně případného čerpání </t>
  </si>
  <si>
    <t>11,460</t>
  </si>
  <si>
    <t>112253843</t>
  </si>
  <si>
    <t>-790709417</t>
  </si>
  <si>
    <t xml:space="preserve">pro troubu </t>
  </si>
  <si>
    <t>11,1*4,67</t>
  </si>
  <si>
    <t xml:space="preserve">pro čela </t>
  </si>
  <si>
    <t>4,6*4,8</t>
  </si>
  <si>
    <t>3,7*4,8</t>
  </si>
  <si>
    <t xml:space="preserve">pro zídky </t>
  </si>
  <si>
    <t>4,1*1,4*4</t>
  </si>
  <si>
    <t>Mezisoučet</t>
  </si>
  <si>
    <t>bourání</t>
  </si>
  <si>
    <t>(15,198+10,2)*-1</t>
  </si>
  <si>
    <t>3,14*0,35*0,35*4,65*2*-1</t>
  </si>
  <si>
    <t>122252508</t>
  </si>
  <si>
    <t>Odkopávky a prokopávky nezapažené pro spodní stavbu železnic strojně v hornině třídy těžitelnosti I skupiny 3 Příplatek k cenám za ztížení při rekonstrukcích</t>
  </si>
  <si>
    <t>-2096066825</t>
  </si>
  <si>
    <t>https://podminky.urs.cz/item/CS_URS_2022_01/122252508</t>
  </si>
  <si>
    <t>-1670975823</t>
  </si>
  <si>
    <t>12,0*1,0*1,0</t>
  </si>
  <si>
    <t>1571607400</t>
  </si>
  <si>
    <t>-652996097</t>
  </si>
  <si>
    <t>Poznámka k položce:
skládka KRAUN spol.s.r.o.
cca 23 km</t>
  </si>
  <si>
    <t>85,662*13</t>
  </si>
  <si>
    <t>171103101</t>
  </si>
  <si>
    <t>Zemní hrázky přívodních a odpadních melioračních kanálů zhutňované po vrstvách tloušťky 200 mm s přemístěním sypaniny do 20 m nebo s jejím přehozením do 3 m z hornin třídy těžitelnosti I a II, skupiny 1 až 4</t>
  </si>
  <si>
    <t>1789113448</t>
  </si>
  <si>
    <t>https://podminky.urs.cz/item/CS_URS_2022_01/171103101</t>
  </si>
  <si>
    <t>-750858749</t>
  </si>
  <si>
    <t>85,662*2</t>
  </si>
  <si>
    <t>1788173134</t>
  </si>
  <si>
    <t>zásyp NK</t>
  </si>
  <si>
    <t>6,1*4,7</t>
  </si>
  <si>
    <t xml:space="preserve">čela </t>
  </si>
  <si>
    <t>1,6*4,8</t>
  </si>
  <si>
    <t>1,2*4,8</t>
  </si>
  <si>
    <t xml:space="preserve">zásyp zídek </t>
  </si>
  <si>
    <t>1,2*0,910*2,960*4</t>
  </si>
  <si>
    <t>58331200</t>
  </si>
  <si>
    <t>štěrkopísek netříděný</t>
  </si>
  <si>
    <t>33425812</t>
  </si>
  <si>
    <t>55,039*2,0</t>
  </si>
  <si>
    <t>181111112</t>
  </si>
  <si>
    <t>Plošná úprava terénu v zemině skupiny 1 až 4 s urovnáním povrchu bez doplnění ornice souvislé plochy do 500 m2 při nerovnostech terénu přes 50 do 100 mm na svahu přes 1:5 do 1:2</t>
  </si>
  <si>
    <t>-1704867772</t>
  </si>
  <si>
    <t>https://podminky.urs.cz/item/CS_URS_2022_01/181111112</t>
  </si>
  <si>
    <t>181411122</t>
  </si>
  <si>
    <t>Založení trávníku na půdě předem připravené plochy do 1000 m2 výsevem včetně utažení lučního na svahu přes 1:5 do 1:2</t>
  </si>
  <si>
    <t>-1505059151</t>
  </si>
  <si>
    <t>https://podminky.urs.cz/item/CS_URS_2022_01/181411122</t>
  </si>
  <si>
    <t>00572474</t>
  </si>
  <si>
    <t>osivo směs travní krajinná-svahová</t>
  </si>
  <si>
    <t>-2101386106</t>
  </si>
  <si>
    <t>84*0,02 'Přepočtené koeficientem množství</t>
  </si>
  <si>
    <t>273321117</t>
  </si>
  <si>
    <t>Základové konstrukce z betonu železového desky ve výkopu nebo na hlavách pilot C 25/30</t>
  </si>
  <si>
    <t>-929622929</t>
  </si>
  <si>
    <t>https://podminky.urs.cz/item/CS_URS_2022_01/273321117</t>
  </si>
  <si>
    <t xml:space="preserve">deska pod prefa rámy </t>
  </si>
  <si>
    <t>4,70*2,9*0,25</t>
  </si>
  <si>
    <t>273321191</t>
  </si>
  <si>
    <t>Základové konstrukce z betonu železového Příplatek k cenám za betonáž malého rozsahu do 25 m3</t>
  </si>
  <si>
    <t>463806234</t>
  </si>
  <si>
    <t>https://podminky.urs.cz/item/CS_URS_2022_01/273321191</t>
  </si>
  <si>
    <t>273354111</t>
  </si>
  <si>
    <t>Bednění základových konstrukcí desek zřízení</t>
  </si>
  <si>
    <t>-1760698710</t>
  </si>
  <si>
    <t>https://podminky.urs.cz/item/CS_URS_2022_01/273354111</t>
  </si>
  <si>
    <t>pod rámy</t>
  </si>
  <si>
    <t>0,25*4,73*2</t>
  </si>
  <si>
    <t>2,9*0,25*2</t>
  </si>
  <si>
    <t>273354211</t>
  </si>
  <si>
    <t>Bednění základových konstrukcí desek odstranění bednění</t>
  </si>
  <si>
    <t>393624718</t>
  </si>
  <si>
    <t>https://podminky.urs.cz/item/CS_URS_2022_01/273354211</t>
  </si>
  <si>
    <t>-555309507</t>
  </si>
  <si>
    <t>výztuž do desky</t>
  </si>
  <si>
    <t>2,9*6,5*1,15*7,9/1000*2</t>
  </si>
  <si>
    <t>274321117</t>
  </si>
  <si>
    <t>Základové konstrukce z betonu železového pásy, prahy, věnce a ostruhy ve výkopu nebo na hlavách pilot C 25/30</t>
  </si>
  <si>
    <t>-1434344442</t>
  </si>
  <si>
    <t>https://podminky.urs.cz/item/CS_URS_2022_01/274321117</t>
  </si>
  <si>
    <t xml:space="preserve">prahy čel vtoku i výtoku </t>
  </si>
  <si>
    <t>1,4*0,8*4,8*2</t>
  </si>
  <si>
    <t>prahy pod dlažbu</t>
  </si>
  <si>
    <t>0,6*0,4*3,0*2</t>
  </si>
  <si>
    <t>274321191</t>
  </si>
  <si>
    <t>1911038845</t>
  </si>
  <si>
    <t>https://podminky.urs.cz/item/CS_URS_2022_01/274321191</t>
  </si>
  <si>
    <t>274354111</t>
  </si>
  <si>
    <t>Bednění základových konstrukcí pasů, prahů, věnců a ostruh zřízení</t>
  </si>
  <si>
    <t>-1609466176</t>
  </si>
  <si>
    <t>https://podminky.urs.cz/item/CS_URS_2022_01/274354111</t>
  </si>
  <si>
    <t xml:space="preserve">bednění prahů </t>
  </si>
  <si>
    <t>1,4*0,8*2*2</t>
  </si>
  <si>
    <t>0,8*4,8*2*2</t>
  </si>
  <si>
    <t>0,6*0,4*3,0*2*2</t>
  </si>
  <si>
    <t>0,6*0,4*2*2</t>
  </si>
  <si>
    <t>274354211</t>
  </si>
  <si>
    <t>Bednění základových konstrukcí pasů, prahů, věnců a ostruh odstranění bednění</t>
  </si>
  <si>
    <t>383857666</t>
  </si>
  <si>
    <t>https://podminky.urs.cz/item/CS_URS_2022_01/274354211</t>
  </si>
  <si>
    <t>274361116</t>
  </si>
  <si>
    <t>Výztuž základových konstrukcí pasů, prahů, věnců a ostruh z betonářské oceli 10 505 (R) nebo BSt 500</t>
  </si>
  <si>
    <t>-1334263579</t>
  </si>
  <si>
    <t>https://podminky.urs.cz/item/CS_URS_2022_01/274361116</t>
  </si>
  <si>
    <t>předpoklad 80kg/m3</t>
  </si>
  <si>
    <t>10,752*80/1000</t>
  </si>
  <si>
    <t>632862203</t>
  </si>
  <si>
    <t xml:space="preserve">římsy čel na vtoku i výtoku </t>
  </si>
  <si>
    <t>0,3*0,440*4,8*2</t>
  </si>
  <si>
    <t xml:space="preserve">římsy na přechodových zídkách </t>
  </si>
  <si>
    <t>0,3*0,44*2,970*4</t>
  </si>
  <si>
    <t>-1150738932</t>
  </si>
  <si>
    <t>1018969139</t>
  </si>
  <si>
    <t xml:space="preserve">římsy na vtoku i výtoku </t>
  </si>
  <si>
    <t>(0,1+0,3+0,25)*4,8*2</t>
  </si>
  <si>
    <t>0,440*0,3*2</t>
  </si>
  <si>
    <t xml:space="preserve">na přechodových zídkách </t>
  </si>
  <si>
    <t>(0,1+0,3+0,25+0,19)*2,970*4</t>
  </si>
  <si>
    <t>0,440*0,3*2*4</t>
  </si>
  <si>
    <t>-1559598048</t>
  </si>
  <si>
    <t>-1103524296</t>
  </si>
  <si>
    <t>římsy předpoklad 180kg/m3</t>
  </si>
  <si>
    <t>2,835*180/1000</t>
  </si>
  <si>
    <t>334124111</t>
  </si>
  <si>
    <t>Osazení svislých prefabrikovaných dílců mostních konstrukcí z betonu železového opěr, pilířů, sloupů, stojek závěrných zdí nebo úložných prahů železničním kolejovým jeřábem hmotnosti dílce jednotlivě do 5 t</t>
  </si>
  <si>
    <t>-315152028</t>
  </si>
  <si>
    <t>https://podminky.urs.cz/item/CS_URS_2022_01/334124111</t>
  </si>
  <si>
    <t>Poznámka k položce:
prefabrikované přechody</t>
  </si>
  <si>
    <t>prvek římsové zídky  1</t>
  </si>
  <si>
    <t>5938455R01</t>
  </si>
  <si>
    <t>prefabrikáty pro opěrné konstrukce železobetonové díly krabicové opěrných zdí IZT   63/19 (2,46 t)</t>
  </si>
  <si>
    <t>-771892258</t>
  </si>
  <si>
    <t>334323118</t>
  </si>
  <si>
    <t>Mostní opěry a úložné prahy z betonu železového C 30/37</t>
  </si>
  <si>
    <t>98257802</t>
  </si>
  <si>
    <t>https://podminky.urs.cz/item/CS_URS_2022_01/334323118</t>
  </si>
  <si>
    <t>1,7*4,8*2</t>
  </si>
  <si>
    <t xml:space="preserve">odpočet rám </t>
  </si>
  <si>
    <t>2,4*1,6*0,9*-2</t>
  </si>
  <si>
    <t>334323191</t>
  </si>
  <si>
    <t>Mostní opěry a úložné prahy z betonu Příplatek k cenám za betonáž malého rozsahu do 25 m3</t>
  </si>
  <si>
    <t>1385247070</t>
  </si>
  <si>
    <t>https://podminky.urs.cz/item/CS_URS_2022_01/334323191</t>
  </si>
  <si>
    <t>334351112</t>
  </si>
  <si>
    <t>Bednění mostních opěr a úložných prahů ze systémového bednění zřízení z překližek, pro železobeton</t>
  </si>
  <si>
    <t>-80439770</t>
  </si>
  <si>
    <t>https://podminky.urs.cz/item/CS_URS_2022_01/334351112</t>
  </si>
  <si>
    <t>1,845*4,8*2</t>
  </si>
  <si>
    <t>2,35*4,8*2</t>
  </si>
  <si>
    <t>0,9*1,845*2*2</t>
  </si>
  <si>
    <t>334351211</t>
  </si>
  <si>
    <t>Bednění mostních opěr a úložných prahů ze systémového bednění odstranění z překližek</t>
  </si>
  <si>
    <t>-47070726</t>
  </si>
  <si>
    <t>https://podminky.urs.cz/item/CS_URS_2022_01/334351211</t>
  </si>
  <si>
    <t>334361216</t>
  </si>
  <si>
    <t>Výztuž betonářská mostních konstrukcí opěr, úložných prahů, křídel, závěrných zídek, bloků ložisek, pilířů a sloupů z oceli 10 505 (R) nebo BSt 500 dříků opěr</t>
  </si>
  <si>
    <t>568683297</t>
  </si>
  <si>
    <t>https://podminky.urs.cz/item/CS_URS_2022_01/334361216</t>
  </si>
  <si>
    <t>dříky předpoklad 100kg/m3</t>
  </si>
  <si>
    <t>9,408*100/1000</t>
  </si>
  <si>
    <t>389121111</t>
  </si>
  <si>
    <t>Osazení dílců rámové konstrukce propustků a podchodů hmotnosti jednotlivě do 5 t</t>
  </si>
  <si>
    <t>-1332757307</t>
  </si>
  <si>
    <t>https://podminky.urs.cz/item/CS_URS_2022_01/389121111</t>
  </si>
  <si>
    <t>montáž rámu dl. 1000mm</t>
  </si>
  <si>
    <t>389121112</t>
  </si>
  <si>
    <t>Osazení dílců rámové konstrukce propustků a podchodů hmotnosti jednotlivě přes 5 do 10 t</t>
  </si>
  <si>
    <t>84678767</t>
  </si>
  <si>
    <t>https://podminky.urs.cz/item/CS_URS_2022_01/389121112</t>
  </si>
  <si>
    <t>montáž rámů dl 1500mm</t>
  </si>
  <si>
    <t>R0001</t>
  </si>
  <si>
    <t>propust rámová SV 2000/1200mm dl. 1000 mm</t>
  </si>
  <si>
    <t xml:space="preserve">kus </t>
  </si>
  <si>
    <t>2096479196</t>
  </si>
  <si>
    <t xml:space="preserve">Poznámka k položce:
schválený pro SŽ včetně dopravy na stavbu </t>
  </si>
  <si>
    <t>R0002</t>
  </si>
  <si>
    <t>propust rámová SV 2000/1200mm dl. 1500 mm</t>
  </si>
  <si>
    <t>-2038375316</t>
  </si>
  <si>
    <t>R00033</t>
  </si>
  <si>
    <t>propust rámová SV 2000/1200mm dl. 1500mm  výtoková</t>
  </si>
  <si>
    <t>702172940</t>
  </si>
  <si>
    <t>R00034</t>
  </si>
  <si>
    <t>propust rámová SV 2000/1200mm dl. 1500mm  vtoková</t>
  </si>
  <si>
    <t>-466167176</t>
  </si>
  <si>
    <t>451315114</t>
  </si>
  <si>
    <t>Podkladní a výplňové vrstvy z betonu prostého tloušťky do 100 mm, z betonu C 12/15</t>
  </si>
  <si>
    <t>1848476612</t>
  </si>
  <si>
    <t>https://podminky.urs.cz/item/CS_URS_2022_01/451315114</t>
  </si>
  <si>
    <t xml:space="preserve">pod desku </t>
  </si>
  <si>
    <t>3,2*4,7</t>
  </si>
  <si>
    <t>pod základy čel</t>
  </si>
  <si>
    <t>1,6*(4,8+0,15+0,15)*2</t>
  </si>
  <si>
    <t xml:space="preserve">pod zídky </t>
  </si>
  <si>
    <t>3,1*(1,490+0,15+0,15)*4</t>
  </si>
  <si>
    <t>451577777</t>
  </si>
  <si>
    <t>Podklad nebo lože pod dlažbu (přídlažbu) v ploše vodorovné nebo ve sklonu do 1:5, tloušťky od 30 do 100 mm z kameniva těženého</t>
  </si>
  <si>
    <t>1248425606</t>
  </si>
  <si>
    <t>https://podminky.urs.cz/item/CS_URS_2022_01/451577777</t>
  </si>
  <si>
    <t xml:space="preserve">vtok </t>
  </si>
  <si>
    <t>8*1,2</t>
  </si>
  <si>
    <t xml:space="preserve">výtok </t>
  </si>
  <si>
    <t>18*1,2</t>
  </si>
  <si>
    <t>457311117</t>
  </si>
  <si>
    <t>Vyrovnávací nebo spádový beton včetně úpravy povrchu C 25/30</t>
  </si>
  <si>
    <t>-170791133</t>
  </si>
  <si>
    <t>https://podminky.urs.cz/item/CS_URS_2022_01/457311117</t>
  </si>
  <si>
    <t xml:space="preserve">pod dlažbu do rámu </t>
  </si>
  <si>
    <t>2,0*6,50*0,2</t>
  </si>
  <si>
    <t>1641365019</t>
  </si>
  <si>
    <t xml:space="preserve">v otvoru </t>
  </si>
  <si>
    <t>2,0*6,500</t>
  </si>
  <si>
    <t>273361411</t>
  </si>
  <si>
    <t>Výztuž základových konstrukcí desek ze svařovaných sítí, hmotnosti do 3,5 kg/m2</t>
  </si>
  <si>
    <t>1972671189</t>
  </si>
  <si>
    <t>https://podminky.urs.cz/item/CS_URS_2022_01/273361411</t>
  </si>
  <si>
    <t xml:space="preserve">do dlažby </t>
  </si>
  <si>
    <t>44,2*1,1*3,03/1000</t>
  </si>
  <si>
    <t>Ostatní konstrukce a práce, bourání</t>
  </si>
  <si>
    <t>931992121</t>
  </si>
  <si>
    <t>Výplň dilatačních spár z polystyrenu extrudovaného, tloušťky 20 mm</t>
  </si>
  <si>
    <t>1528419755</t>
  </si>
  <si>
    <t>https://podminky.urs.cz/item/CS_URS_2022_01/931992121</t>
  </si>
  <si>
    <t>vtok  i výtok</t>
  </si>
  <si>
    <t>10,6*0,3</t>
  </si>
  <si>
    <t>5,2*0,3</t>
  </si>
  <si>
    <t>931994142</t>
  </si>
  <si>
    <t>Těsnění spáry betonové konstrukce pásy, profily, tmely tmelem polyuretanovým spáry dilatační do 4,0 cm2</t>
  </si>
  <si>
    <t>-558952603</t>
  </si>
  <si>
    <t>https://podminky.urs.cz/item/CS_URS_2022_01/931994142</t>
  </si>
  <si>
    <t>10,6</t>
  </si>
  <si>
    <t>5,2</t>
  </si>
  <si>
    <t>-350636809</t>
  </si>
  <si>
    <t>říms čel</t>
  </si>
  <si>
    <t>961041211</t>
  </si>
  <si>
    <t>Bourání mostních konstrukcí základů z prostého betonu</t>
  </si>
  <si>
    <t>-1637115914</t>
  </si>
  <si>
    <t>https://podminky.urs.cz/item/CS_URS_2022_01/961041211</t>
  </si>
  <si>
    <t>základy čel</t>
  </si>
  <si>
    <t>4,5*0,7*0,7*2</t>
  </si>
  <si>
    <t>původní opěry</t>
  </si>
  <si>
    <t>4,65*0,6*0,95*2</t>
  </si>
  <si>
    <t>4,65*0,6*0,7*2</t>
  </si>
  <si>
    <t>podklad</t>
  </si>
  <si>
    <t>1,7*0,2*4,65</t>
  </si>
  <si>
    <t>-1663573794</t>
  </si>
  <si>
    <t>touby</t>
  </si>
  <si>
    <t>3,14*0,86*0,08*4,65*2</t>
  </si>
  <si>
    <t>čela</t>
  </si>
  <si>
    <t>0,750*4,120</t>
  </si>
  <si>
    <t>0,750*4,135</t>
  </si>
  <si>
    <t>1,0*1,0*0,5*4</t>
  </si>
  <si>
    <t>1170670627</t>
  </si>
  <si>
    <t>919357263</t>
  </si>
  <si>
    <t>59,522*22</t>
  </si>
  <si>
    <t>-1099646772</t>
  </si>
  <si>
    <t>1807724200</t>
  </si>
  <si>
    <t>-923303852</t>
  </si>
  <si>
    <t>-710006473</t>
  </si>
  <si>
    <t>61,432-33,436-24,480</t>
  </si>
  <si>
    <t>998214111</t>
  </si>
  <si>
    <t>Přesun hmot pro mosty montované z dílců železobetonových nebo předpjatých vodorovná dopravní vzdálenost do 100 m výška mostu do 20 m</t>
  </si>
  <si>
    <t>-1934914533</t>
  </si>
  <si>
    <t>https://podminky.urs.cz/item/CS_URS_2022_01/998214111</t>
  </si>
  <si>
    <t>Poznámka k položce:
Přístup k objektu dobrý
(od přejezdu P3357 v km 59,696 k objektu v km 59,616 vede polní cesta)</t>
  </si>
  <si>
    <t>711112001</t>
  </si>
  <si>
    <t>Provedení izolace proti zemní vlhkosti natěradly a tmely za studena na ploše svislé S nátěrem penetračním</t>
  </si>
  <si>
    <t>406679670</t>
  </si>
  <si>
    <t>https://podminky.urs.cz/item/CS_URS_2022_01/711112001</t>
  </si>
  <si>
    <t xml:space="preserve">rámy </t>
  </si>
  <si>
    <t>6,6*4,670</t>
  </si>
  <si>
    <t xml:space="preserve">zídky </t>
  </si>
  <si>
    <t>0,910*2,970*4</t>
  </si>
  <si>
    <t>1,2*2,970*4</t>
  </si>
  <si>
    <t>111631500</t>
  </si>
  <si>
    <t>lak penetrační asfaltový</t>
  </si>
  <si>
    <t>-609700124</t>
  </si>
  <si>
    <t>Poznámka k položce:
Poznámka k položce:, Spotřeba 0,3-0,4kg/m2</t>
  </si>
  <si>
    <t>85,091*0,35/1000</t>
  </si>
  <si>
    <t>711112011</t>
  </si>
  <si>
    <t>Provedení izolace proti zemní vlhkosti natěradly a tmely za studena na ploše svislé S nátěrem suspensí asfaltovou</t>
  </si>
  <si>
    <t>1161322874</t>
  </si>
  <si>
    <t>https://podminky.urs.cz/item/CS_URS_2022_01/711112011</t>
  </si>
  <si>
    <t>85,091*2</t>
  </si>
  <si>
    <t>111631780</t>
  </si>
  <si>
    <t>lak hydroizolační asfaltový pro izolaci trub</t>
  </si>
  <si>
    <t>-494026839</t>
  </si>
  <si>
    <t>Poznámka k položce:
Poznámka k položce:, Spotřeba: 0,3-0,5 kg/m2</t>
  </si>
  <si>
    <t>170,182*0,4/1000</t>
  </si>
  <si>
    <t>998711101</t>
  </si>
  <si>
    <t>Přesun hmot pro izolace proti vodě, vlhkosti a plynům stanovený z hmotnosti přesunovaného materiálu vodorovná dopravní vzdálenost do 50 m v objektech výšky do 6 m</t>
  </si>
  <si>
    <t>-1882388995</t>
  </si>
  <si>
    <t>https://podminky.urs.cz/item/CS_URS_2022_01/998711101</t>
  </si>
  <si>
    <t>002 - km 59,616 - svršek</t>
  </si>
  <si>
    <t>-2077613350</t>
  </si>
  <si>
    <t>2,2*11</t>
  </si>
  <si>
    <t>-1269850055</t>
  </si>
  <si>
    <t>Poznámka k položce:
kolejové lože - využít stávající štěrk
veškeré původní  kolejové lože vyčistí a doplní, tyto výkony obsahuje položka č.5 v objektu 01 - SO 01 - Železniční svršek</t>
  </si>
  <si>
    <t>2,5*11</t>
  </si>
  <si>
    <t>5906030020</t>
  </si>
  <si>
    <t>Ojedinělá výměna pražce současně s výměnou nebo čištěním KL pražec dřevěný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</si>
  <si>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-1577851827</t>
  </si>
  <si>
    <t>5907015035</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</si>
  <si>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</si>
  <si>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1903628031</t>
  </si>
  <si>
    <t>25,0*2</t>
  </si>
  <si>
    <t>-1761089606</t>
  </si>
  <si>
    <t>1127623452</t>
  </si>
  <si>
    <t>002 - VRN - km 59,616</t>
  </si>
  <si>
    <t>573571315</t>
  </si>
  <si>
    <t>-700065770</t>
  </si>
  <si>
    <t>Poznámka k položce:
Zpracování výrobní dokumentace zhotovitele (výkres tvaru a výztuže),
zpracování dokumentace skutečného provedení stavby - 2x (v trvalém tisku i digitálně) s využitím železničního bodového pole a po projednání a schválení SŽG.</t>
  </si>
  <si>
    <t>-2019681079</t>
  </si>
  <si>
    <t>Poznámka k položce:
Dodávky vody a energie, příjezdové komunikace včetně příp. omezení provozu a dopravního značení, příp. pronájmy pozemků, střežení pracoviště, uvedení pozemků do původního stavu, včetně přípravy a likvidace staveniště.</t>
  </si>
  <si>
    <t>1310727958</t>
  </si>
  <si>
    <t>Poznámka k položce:
Statická zatěžovací zkouška pláně</t>
  </si>
  <si>
    <t>005 - Oprava propustku v km 59,682</t>
  </si>
  <si>
    <t>001 - km 59,682 - propustek</t>
  </si>
  <si>
    <t>-678565518</t>
  </si>
  <si>
    <t xml:space="preserve">zleva i zprava </t>
  </si>
  <si>
    <t>10*4,5*2</t>
  </si>
  <si>
    <t>-409280239</t>
  </si>
  <si>
    <t>1762169469</t>
  </si>
  <si>
    <t>původní dlažba</t>
  </si>
  <si>
    <t>6,0*2,0</t>
  </si>
  <si>
    <t>-2134804946</t>
  </si>
  <si>
    <t>1340222317</t>
  </si>
  <si>
    <t>-1713861892</t>
  </si>
  <si>
    <t>výkopy</t>
  </si>
  <si>
    <t xml:space="preserve">pro NK </t>
  </si>
  <si>
    <t>9,4*4,170</t>
  </si>
  <si>
    <t>3,8*4,8</t>
  </si>
  <si>
    <t>1,6*1,2*3,2*2</t>
  </si>
  <si>
    <t>(7,215+5,864+10,996+2,760)*-1</t>
  </si>
  <si>
    <t>-1203898593</t>
  </si>
  <si>
    <t>-381782543</t>
  </si>
  <si>
    <t>10,0*1,0*1,0</t>
  </si>
  <si>
    <t>1880431258</t>
  </si>
  <si>
    <t>-1055037818</t>
  </si>
  <si>
    <t>60,651*13</t>
  </si>
  <si>
    <t>1713509950</t>
  </si>
  <si>
    <t>34799094</t>
  </si>
  <si>
    <t>60,651*2</t>
  </si>
  <si>
    <t>-1895097298</t>
  </si>
  <si>
    <t>4,8*4,2</t>
  </si>
  <si>
    <t xml:space="preserve">zásyp čel </t>
  </si>
  <si>
    <t>1,4*4,8</t>
  </si>
  <si>
    <t>zásyp zídek</t>
  </si>
  <si>
    <t>1,3*0,92*2,970*2</t>
  </si>
  <si>
    <t>-1358502280</t>
  </si>
  <si>
    <t>41,664*1,9</t>
  </si>
  <si>
    <t>2104548590</t>
  </si>
  <si>
    <t>1178401708</t>
  </si>
  <si>
    <t>-300642808</t>
  </si>
  <si>
    <t>40,0</t>
  </si>
  <si>
    <t>40*0,02 'Přepočtené koeficientem množství</t>
  </si>
  <si>
    <t>1403000590</t>
  </si>
  <si>
    <t>2,9*4,2*0,25</t>
  </si>
  <si>
    <t>1628171162</t>
  </si>
  <si>
    <t>622635120</t>
  </si>
  <si>
    <t>0,25*4,2*2</t>
  </si>
  <si>
    <t>-171146211</t>
  </si>
  <si>
    <t>-370569926</t>
  </si>
  <si>
    <t>4,170*2,9*1,15*7,9/1000*2</t>
  </si>
  <si>
    <t>-1805711166</t>
  </si>
  <si>
    <t>0,6*0,4*7,0*2</t>
  </si>
  <si>
    <t>0,6*0,4*9,3*2</t>
  </si>
  <si>
    <t>-1410401656</t>
  </si>
  <si>
    <t>818995222</t>
  </si>
  <si>
    <t>0,6*0,4*4</t>
  </si>
  <si>
    <t>0,6*7,0*2</t>
  </si>
  <si>
    <t>0,6*9,3*2</t>
  </si>
  <si>
    <t>1130658784</t>
  </si>
  <si>
    <t>-842486270</t>
  </si>
  <si>
    <t>18,576*80/1000</t>
  </si>
  <si>
    <t>1034722984</t>
  </si>
  <si>
    <t>0,3*0,44*4,8*2</t>
  </si>
  <si>
    <t>na zídkách</t>
  </si>
  <si>
    <t>0,3*0,44*2,970*2</t>
  </si>
  <si>
    <t>201695653</t>
  </si>
  <si>
    <t>-752326875</t>
  </si>
  <si>
    <t>0,3*0,44*2*2</t>
  </si>
  <si>
    <t xml:space="preserve">na zídkách </t>
  </si>
  <si>
    <t>(0,1+0,3+0,25+0,19)*2,970*2</t>
  </si>
  <si>
    <t>-618549327</t>
  </si>
  <si>
    <t>-1437867671</t>
  </si>
  <si>
    <t>předpoklad 180kg/m3</t>
  </si>
  <si>
    <t>2,051*180/1000</t>
  </si>
  <si>
    <t>1864642542</t>
  </si>
  <si>
    <t>prvek římsové zídky 1</t>
  </si>
  <si>
    <t>1828578497</t>
  </si>
  <si>
    <t>-1715062353</t>
  </si>
  <si>
    <t>1,5*4,8*2</t>
  </si>
  <si>
    <t>2,4*1,4*0,9*-2</t>
  </si>
  <si>
    <t>-1712704167</t>
  </si>
  <si>
    <t>306360419</t>
  </si>
  <si>
    <t>1,660*4,8*2</t>
  </si>
  <si>
    <t>2,2*4,8*2</t>
  </si>
  <si>
    <t>1,660*0,9*2*2</t>
  </si>
  <si>
    <t>255620566</t>
  </si>
  <si>
    <t>-1397117791</t>
  </si>
  <si>
    <t>předpoklad 100kg/m3</t>
  </si>
  <si>
    <t>8,352*100/1000</t>
  </si>
  <si>
    <t>2024428593</t>
  </si>
  <si>
    <t>montáž rámů dl 1000mm</t>
  </si>
  <si>
    <t>1335861705</t>
  </si>
  <si>
    <t>montáž rámu dl 1500mm</t>
  </si>
  <si>
    <t>propust rámová SV 2000/1000mm dl. 1000 mm</t>
  </si>
  <si>
    <t>534578399</t>
  </si>
  <si>
    <t>propust rámová SV 2000/1000mm dl. 1500mm  výtoková</t>
  </si>
  <si>
    <t>-1581470287</t>
  </si>
  <si>
    <t>propust rámová SV 2000/1000mm dl. 1500mm  vtoková</t>
  </si>
  <si>
    <t>2006043650</t>
  </si>
  <si>
    <t>1835480681</t>
  </si>
  <si>
    <t>3,2*4,2</t>
  </si>
  <si>
    <t>1,6*(4,8+0,15)*2</t>
  </si>
  <si>
    <t>(2,960+0,15)*(1,490+0,15+0,15)*2</t>
  </si>
  <si>
    <t>-378347578</t>
  </si>
  <si>
    <t>zprava</t>
  </si>
  <si>
    <t>8,2*2,0</t>
  </si>
  <si>
    <t>8,6*2,0</t>
  </si>
  <si>
    <t>-813835302</t>
  </si>
  <si>
    <t>600886723</t>
  </si>
  <si>
    <t>2,0*6,0</t>
  </si>
  <si>
    <t>-1781668162</t>
  </si>
  <si>
    <t>45,6*1,1*3,03/1000</t>
  </si>
  <si>
    <t>1432850155</t>
  </si>
  <si>
    <t>8,2*0,3</t>
  </si>
  <si>
    <t>8,6*0,3</t>
  </si>
  <si>
    <t>293573604</t>
  </si>
  <si>
    <t>8,2+8,6</t>
  </si>
  <si>
    <t>98965379</t>
  </si>
  <si>
    <t>961021112</t>
  </si>
  <si>
    <t>Bourání mostních konstrukcí základů z kamene nebo cihel</t>
  </si>
  <si>
    <t>-1698859969</t>
  </si>
  <si>
    <t>https://podminky.urs.cz/item/CS_URS_2022_01/961021112</t>
  </si>
  <si>
    <t xml:space="preserve">zákldy opěr </t>
  </si>
  <si>
    <t>1,090*0,670*4,940*2</t>
  </si>
  <si>
    <t>1361329922</t>
  </si>
  <si>
    <t xml:space="preserve">opěry </t>
  </si>
  <si>
    <t>0,636*4,610*2</t>
  </si>
  <si>
    <t>962051111</t>
  </si>
  <si>
    <t>Bourání mostních konstrukcí zdiva a pilířů ze železového betonu</t>
  </si>
  <si>
    <t>-324527468</t>
  </si>
  <si>
    <t>https://podminky.urs.cz/item/CS_URS_2022_01/962051111</t>
  </si>
  <si>
    <t xml:space="preserve">čela včetně římsy </t>
  </si>
  <si>
    <t>1,3*4,9</t>
  </si>
  <si>
    <t>1,2*3,855</t>
  </si>
  <si>
    <t>-1332554390</t>
  </si>
  <si>
    <t>NK</t>
  </si>
  <si>
    <t>0,6*4,6</t>
  </si>
  <si>
    <t>-1264785257</t>
  </si>
  <si>
    <t>-1506604742</t>
  </si>
  <si>
    <t>70,913*22</t>
  </si>
  <si>
    <t>1268963881</t>
  </si>
  <si>
    <t>-1844277366</t>
  </si>
  <si>
    <t>-627881586</t>
  </si>
  <si>
    <t>26,390+6,624</t>
  </si>
  <si>
    <t>-809175674</t>
  </si>
  <si>
    <t>70,913-12,091-33,014</t>
  </si>
  <si>
    <t>430586941</t>
  </si>
  <si>
    <t>Poznámka k položce:
Přístup k objektu dobrý
(u přejezdu P3357 v km 59,696)</t>
  </si>
  <si>
    <t>12162051</t>
  </si>
  <si>
    <t>6,2*4,2</t>
  </si>
  <si>
    <t>0,9*2,97*2</t>
  </si>
  <si>
    <t>1,2*2,970*2</t>
  </si>
  <si>
    <t>-585897660</t>
  </si>
  <si>
    <t>105,970*0,35/1000</t>
  </si>
  <si>
    <t>-685654905</t>
  </si>
  <si>
    <t>105,970*2</t>
  </si>
  <si>
    <t>1181128112</t>
  </si>
  <si>
    <t>211,940*0,4/1000</t>
  </si>
  <si>
    <t>-463882687</t>
  </si>
  <si>
    <t>002 - km 59,682 - svršek</t>
  </si>
  <si>
    <t>1726358589</t>
  </si>
  <si>
    <t>1,725*9,0</t>
  </si>
  <si>
    <t>819890987</t>
  </si>
  <si>
    <t>Poznámka k položce:
kolejové lože - využít stávající štěrk
ST ÚL veškeré původní  kolejové lože vyčistí a doplní</t>
  </si>
  <si>
    <t>2,768*9,0</t>
  </si>
  <si>
    <t>800232101</t>
  </si>
  <si>
    <t>-1671304612</t>
  </si>
  <si>
    <t>932644275</t>
  </si>
  <si>
    <t>-1401093869</t>
  </si>
  <si>
    <t>002 - VRN - km 59,682</t>
  </si>
  <si>
    <t>6270121</t>
  </si>
  <si>
    <t>-1201076943</t>
  </si>
  <si>
    <t>-1258735726</t>
  </si>
  <si>
    <t>1508649298</t>
  </si>
  <si>
    <t>006 - Oprava propustku v km 59,703</t>
  </si>
  <si>
    <t>001 - km 59,703 - propustek</t>
  </si>
  <si>
    <t>-423369616</t>
  </si>
  <si>
    <t>7*3</t>
  </si>
  <si>
    <t>-594991099</t>
  </si>
  <si>
    <t>-1417166961</t>
  </si>
  <si>
    <t>-1989702757</t>
  </si>
  <si>
    <t>696465896</t>
  </si>
  <si>
    <t xml:space="preserve">možná kabelová trasa ČD-TELEMATIKA (po vytyčení): </t>
  </si>
  <si>
    <t>121151113</t>
  </si>
  <si>
    <t>Sejmutí ornice strojně při souvislé ploše přes 100 do 500 m2, tl. vrstvy do 200 mm</t>
  </si>
  <si>
    <t>-1071616207</t>
  </si>
  <si>
    <t>https://podminky.urs.cz/item/CS_URS_2022_01/121151113</t>
  </si>
  <si>
    <t>-1646103313</t>
  </si>
  <si>
    <t>2,3*6,4</t>
  </si>
  <si>
    <t xml:space="preserve">pro čelo na vtoku </t>
  </si>
  <si>
    <t>3,5*3,0</t>
  </si>
  <si>
    <t>pro zídku</t>
  </si>
  <si>
    <t>1,4*2,8*0,9</t>
  </si>
  <si>
    <t xml:space="preserve">práh a dlažbu  na výtoku </t>
  </si>
  <si>
    <t>1,9*3</t>
  </si>
  <si>
    <t xml:space="preserve">odpočet bourání </t>
  </si>
  <si>
    <t xml:space="preserve">základ propustku </t>
  </si>
  <si>
    <t>0,4*4,540*-1</t>
  </si>
  <si>
    <t xml:space="preserve">základ čela </t>
  </si>
  <si>
    <t>1,025*0,6*3*-1</t>
  </si>
  <si>
    <t>trouba</t>
  </si>
  <si>
    <t>0,55*4,540*-1</t>
  </si>
  <si>
    <t xml:space="preserve">čela včetně říms </t>
  </si>
  <si>
    <t>1,27*3,05*0,8*-1</t>
  </si>
  <si>
    <t>1,5*3,82*0,8*-1</t>
  </si>
  <si>
    <t>-1404591778</t>
  </si>
  <si>
    <t>-421182770</t>
  </si>
  <si>
    <t xml:space="preserve">možná kabelové trasy SSZT a ČD-T (po vytyčení): </t>
  </si>
  <si>
    <t>(7+7)*1,0*1,0</t>
  </si>
  <si>
    <t>-1886085915</t>
  </si>
  <si>
    <t>1451976617</t>
  </si>
  <si>
    <t>20,607*13</t>
  </si>
  <si>
    <t>1220943364</t>
  </si>
  <si>
    <t>889353750</t>
  </si>
  <si>
    <t>20,607*2</t>
  </si>
  <si>
    <t>-501343592</t>
  </si>
  <si>
    <t xml:space="preserve">zásyp NK </t>
  </si>
  <si>
    <t>1,657*6,5</t>
  </si>
  <si>
    <t xml:space="preserve">zásyp čela na vtoku </t>
  </si>
  <si>
    <t>1,4*3,020</t>
  </si>
  <si>
    <t xml:space="preserve">zásyp zídky </t>
  </si>
  <si>
    <t>0,9*1,2*2,6</t>
  </si>
  <si>
    <t xml:space="preserve">zásyp prahu </t>
  </si>
  <si>
    <t>0,5*2,0</t>
  </si>
  <si>
    <t>631684866</t>
  </si>
  <si>
    <t>18,807*1,6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</si>
  <si>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</si>
  <si>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</si>
  <si>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903120755</t>
  </si>
  <si>
    <t>https://podminky.urs.cz/item/CS_URS_2022_01/175111101</t>
  </si>
  <si>
    <t xml:space="preserve">obsyp trouby </t>
  </si>
  <si>
    <t>(PI*6,5*(0,45*0,45-0,3*0,3))</t>
  </si>
  <si>
    <t>58337310</t>
  </si>
  <si>
    <t>štěrkopísek frakce 0/4</t>
  </si>
  <si>
    <t>215909399</t>
  </si>
  <si>
    <t>2,297*2 'Přepočtené koeficientem množství</t>
  </si>
  <si>
    <t>-691168639</t>
  </si>
  <si>
    <t>-1175646648</t>
  </si>
  <si>
    <t>37*0,02 'Přepočtené koeficientem množství</t>
  </si>
  <si>
    <t>182351123</t>
  </si>
  <si>
    <t>Rozprostření a urovnání ornice ve svahu sklonu přes 1:5 strojně při souvislé ploše přes 100 do 500 m2, tl. vrstvy do 200 mm</t>
  </si>
  <si>
    <t>-375034799</t>
  </si>
  <si>
    <t>https://podminky.urs.cz/item/CS_URS_2022_01/182351123</t>
  </si>
  <si>
    <t xml:space="preserve">ornice zpět </t>
  </si>
  <si>
    <t>274311127</t>
  </si>
  <si>
    <t>Základové konstrukce z betonu prostého pasy, prahy, věnce a ostruhy ve výkopu nebo na hlavách pilot C 25/30</t>
  </si>
  <si>
    <t>497706236</t>
  </si>
  <si>
    <t>https://podminky.urs.cz/item/CS_URS_2022_01/274311127</t>
  </si>
  <si>
    <t xml:space="preserve">základ pod čelo na vtoku </t>
  </si>
  <si>
    <t>0,8*1,4*3</t>
  </si>
  <si>
    <t xml:space="preserve">práh na výtoku </t>
  </si>
  <si>
    <t>0,4*0,8*1,0</t>
  </si>
  <si>
    <t>0,7*0,4*1,0*2</t>
  </si>
  <si>
    <t>274311191</t>
  </si>
  <si>
    <t>1341933050</t>
  </si>
  <si>
    <t>https://podminky.urs.cz/item/CS_URS_2022_01/274311191</t>
  </si>
  <si>
    <t>1269067611</t>
  </si>
  <si>
    <t>0,8*3*2</t>
  </si>
  <si>
    <t>1,4*0,8*2</t>
  </si>
  <si>
    <t>0,8*1,0*2</t>
  </si>
  <si>
    <t>0,4*0,8*2</t>
  </si>
  <si>
    <t>0,6*1*2</t>
  </si>
  <si>
    <t>-157928677</t>
  </si>
  <si>
    <t>274361412</t>
  </si>
  <si>
    <t>Výztuž základových konstrukcí pasů, prahů, věnců a ostruh ze svařovaných sítí, hmotnosti přes 3,5 do 6 kg/m2</t>
  </si>
  <si>
    <t>-2141542468</t>
  </si>
  <si>
    <t>https://podminky.urs.cz/item/CS_URS_2021_02/274361412</t>
  </si>
  <si>
    <t>předpoklad 50kg/m3</t>
  </si>
  <si>
    <t>0,8*1,4*3*50/1000</t>
  </si>
  <si>
    <t>-1074941631</t>
  </si>
  <si>
    <t>0,3*0,44*3,0</t>
  </si>
  <si>
    <t>římsa na zídce</t>
  </si>
  <si>
    <t>0,3*0,44*2,260</t>
  </si>
  <si>
    <t>1643117960</t>
  </si>
  <si>
    <t>465239293</t>
  </si>
  <si>
    <t xml:space="preserve">římsa čela </t>
  </si>
  <si>
    <t>(0,1+0,3+0,25)*3</t>
  </si>
  <si>
    <t xml:space="preserve">římsa na zídce </t>
  </si>
  <si>
    <t>(0,1+0,3+0,25+0,19)*2,260</t>
  </si>
  <si>
    <t>0,44*0,3*2</t>
  </si>
  <si>
    <t>-668805563</t>
  </si>
  <si>
    <t>1769352421</t>
  </si>
  <si>
    <t>0,396*180/1000</t>
  </si>
  <si>
    <t>-610216565</t>
  </si>
  <si>
    <t>Poznámka k položce:
prefabrikované přechody IZT 62/19 a IZT 63/19</t>
  </si>
  <si>
    <t>prvek římsové zídky 2</t>
  </si>
  <si>
    <t>5938455R02</t>
  </si>
  <si>
    <t>307216939</t>
  </si>
  <si>
    <t>-1106810819</t>
  </si>
  <si>
    <t xml:space="preserve">čelo vtok </t>
  </si>
  <si>
    <t>0,9*3</t>
  </si>
  <si>
    <t>3,14*0,3*0,3*0,9*-1</t>
  </si>
  <si>
    <t>949934850</t>
  </si>
  <si>
    <t>1567663349</t>
  </si>
  <si>
    <t>0,940*3</t>
  </si>
  <si>
    <t>1,5*3</t>
  </si>
  <si>
    <t>0,940*0,9*2</t>
  </si>
  <si>
    <t>-1327508146</t>
  </si>
  <si>
    <t>334359115</t>
  </si>
  <si>
    <t>Výřez bednění pro prostup trub betonovou konstrukcí DN 600</t>
  </si>
  <si>
    <t>1262844692</t>
  </si>
  <si>
    <t>https://podminky.urs.cz/item/CS_URS_2022_01/334359115</t>
  </si>
  <si>
    <t>391984429</t>
  </si>
  <si>
    <t>čelo vtok předpoklad 100kg/m3</t>
  </si>
  <si>
    <t>2,446*100/1000</t>
  </si>
  <si>
    <t>451573111</t>
  </si>
  <si>
    <t>Lože pod potrubí, stoky a drobné objekty v otevřeném výkopu z písku a štěrkopísku do 63 mm</t>
  </si>
  <si>
    <t>807614185</t>
  </si>
  <si>
    <t>https://podminky.urs.cz/item/CS_URS_2022_01/451573111</t>
  </si>
  <si>
    <t xml:space="preserve">pod troubu </t>
  </si>
  <si>
    <t>0,25*5,6</t>
  </si>
  <si>
    <t>451577877</t>
  </si>
  <si>
    <t>Podklad nebo lože pod dlažbu (přídlažbu) v ploše vodorovné nebo ve sklonu do 1:5, tloušťky od 30 do 100 mm ze štěrkopísku</t>
  </si>
  <si>
    <t>-1223715447</t>
  </si>
  <si>
    <t>https://podminky.urs.cz/item/CS_URS_2022_01/451577877</t>
  </si>
  <si>
    <t>7,722*1,15</t>
  </si>
  <si>
    <t>vtok</t>
  </si>
  <si>
    <t>4,5*1,2</t>
  </si>
  <si>
    <t>1391409020</t>
  </si>
  <si>
    <t>Poznámka k položce:
včetně prahů</t>
  </si>
  <si>
    <t>1109059551</t>
  </si>
  <si>
    <t>pod dlažbu</t>
  </si>
  <si>
    <t>14,280*1,1*3,03/1000</t>
  </si>
  <si>
    <t>919542111</t>
  </si>
  <si>
    <t>Zřízení propustku, podchodu, mostku nebo kanálu z trub ocelových rýhovaných včetně montáže spojovacích prstenců, profilu kruhového DN do 800 mm</t>
  </si>
  <si>
    <t>-1648323210</t>
  </si>
  <si>
    <t>https://podminky.urs.cz/item/CS_URS_2022_01/919542111</t>
  </si>
  <si>
    <t>55314410</t>
  </si>
  <si>
    <t>trouba ocelová flexibilní Pz s polymerovanou fólií z vlnitého plechu 600/2,0mm</t>
  </si>
  <si>
    <t>1609101383</t>
  </si>
  <si>
    <t>Poznámka k položce:
Dodání trouby na stavbu včetně upravy konců</t>
  </si>
  <si>
    <t>-1015125137</t>
  </si>
  <si>
    <t>2*3,14*0,3*0,3</t>
  </si>
  <si>
    <t>5,6*0,3</t>
  </si>
  <si>
    <t>931994141</t>
  </si>
  <si>
    <t>Těsnění spáry betonové konstrukce pásy, profily, tmely tmelem polyuretanovým spáry pracovní do 1,5 cm2</t>
  </si>
  <si>
    <t>-1321212190</t>
  </si>
  <si>
    <t>https://podminky.urs.cz/item/CS_URS_2022_01/931994141</t>
  </si>
  <si>
    <t>Poznámka k položce:
ve styku dlažby</t>
  </si>
  <si>
    <t>2*3,14*0,3</t>
  </si>
  <si>
    <t>5,6</t>
  </si>
  <si>
    <t>511079925</t>
  </si>
  <si>
    <t>Poznámka k položce:
včetně zhotovení 1x základního PKO nátěru výztuže u vlysu s letopočtem s ručním očištěním kartáčem</t>
  </si>
  <si>
    <t xml:space="preserve">do čela </t>
  </si>
  <si>
    <t>-945935132</t>
  </si>
  <si>
    <t>0,4*4,540</t>
  </si>
  <si>
    <t>1,025*0,6*3</t>
  </si>
  <si>
    <t>-1649907118</t>
  </si>
  <si>
    <t>3,14*0,8*0,1*4,5</t>
  </si>
  <si>
    <t>1,27*3,05*0,8</t>
  </si>
  <si>
    <t>1,5*3,82*0,8</t>
  </si>
  <si>
    <t>-1788070262</t>
  </si>
  <si>
    <t>-1291819855</t>
  </si>
  <si>
    <t>36,237*22</t>
  </si>
  <si>
    <t>543392261</t>
  </si>
  <si>
    <t>980127930</t>
  </si>
  <si>
    <t>58975431</t>
  </si>
  <si>
    <t>945592634</t>
  </si>
  <si>
    <t>36,237-8,054-21,151</t>
  </si>
  <si>
    <t>-1307843927</t>
  </si>
  <si>
    <t>1368093262</t>
  </si>
  <si>
    <t xml:space="preserve">čelo na vtoku </t>
  </si>
  <si>
    <t>prvek zídky</t>
  </si>
  <si>
    <t>0,7*2,260</t>
  </si>
  <si>
    <t>1,2*2,260</t>
  </si>
  <si>
    <t>11163150</t>
  </si>
  <si>
    <t>-2021894017</t>
  </si>
  <si>
    <t>Poznámka k položce:
Spotřeba 0,3-0,4kg/m2</t>
  </si>
  <si>
    <t>21,926*0,35/1000</t>
  </si>
  <si>
    <t>-1985282391</t>
  </si>
  <si>
    <t>21,926*2</t>
  </si>
  <si>
    <t>11163178</t>
  </si>
  <si>
    <t>768124824</t>
  </si>
  <si>
    <t>Poznámka k položce:
Spotřeba: 0,3-0,5 kg/m2</t>
  </si>
  <si>
    <t>43,852*0,4/1000</t>
  </si>
  <si>
    <t>619572701</t>
  </si>
  <si>
    <t>002 - km 59,703 - svršek</t>
  </si>
  <si>
    <t>1763521301</t>
  </si>
  <si>
    <t>2,2*6,0</t>
  </si>
  <si>
    <t>-1469261723</t>
  </si>
  <si>
    <t>2,2*6</t>
  </si>
  <si>
    <t>588024169</t>
  </si>
  <si>
    <t>628030726</t>
  </si>
  <si>
    <t>593135672</t>
  </si>
  <si>
    <t>943315331</t>
  </si>
  <si>
    <t>002 - VRN - km 59,703</t>
  </si>
  <si>
    <t>-232358796</t>
  </si>
  <si>
    <t>-267306061</t>
  </si>
  <si>
    <t>-1403016377</t>
  </si>
  <si>
    <t>394076679</t>
  </si>
  <si>
    <t>007 - Oprava propustku v km 60,256</t>
  </si>
  <si>
    <t>001 - km 60,256 - propustek</t>
  </si>
  <si>
    <t xml:space="preserve">    8 - Trubní vedení</t>
  </si>
  <si>
    <t>1836278061</t>
  </si>
  <si>
    <t>10*3,5</t>
  </si>
  <si>
    <t>10*4</t>
  </si>
  <si>
    <t>-451010467</t>
  </si>
  <si>
    <t>1558293095</t>
  </si>
  <si>
    <t>4,0*2</t>
  </si>
  <si>
    <t>4,5*0,6</t>
  </si>
  <si>
    <t>792453866</t>
  </si>
  <si>
    <t>2127080171</t>
  </si>
  <si>
    <t>147297329</t>
  </si>
  <si>
    <t>-145106497</t>
  </si>
  <si>
    <t>10,5*8,5</t>
  </si>
  <si>
    <t>3,1*8</t>
  </si>
  <si>
    <t xml:space="preserve">práh a dlažba na výtoku </t>
  </si>
  <si>
    <t>1,6*3,140</t>
  </si>
  <si>
    <t xml:space="preserve">bourání stávajících opěr a části základu </t>
  </si>
  <si>
    <t>2,9*4,740*-1</t>
  </si>
  <si>
    <t>2,8*3,9*-1</t>
  </si>
  <si>
    <t>2,8*3,6*-1</t>
  </si>
  <si>
    <t xml:space="preserve">betonové zídky </t>
  </si>
  <si>
    <t>0,2*1,2*4*-1</t>
  </si>
  <si>
    <t>6,340*1,1*0,25*-1</t>
  </si>
  <si>
    <t>1506806802</t>
  </si>
  <si>
    <t>22098855</t>
  </si>
  <si>
    <t>9*1,0*1,0</t>
  </si>
  <si>
    <t>-1256010137</t>
  </si>
  <si>
    <t>Poznámka k položce:
Přejezd P3357 - km 59,696</t>
  </si>
  <si>
    <t>163,248</t>
  </si>
  <si>
    <t>89,009</t>
  </si>
  <si>
    <t>727328752</t>
  </si>
  <si>
    <t>135918484</t>
  </si>
  <si>
    <t>81,624*13</t>
  </si>
  <si>
    <t>-1981835121</t>
  </si>
  <si>
    <t>1844011139</t>
  </si>
  <si>
    <t>81,624*2</t>
  </si>
  <si>
    <t>-1061123067</t>
  </si>
  <si>
    <t>8,9*9,4</t>
  </si>
  <si>
    <t xml:space="preserve">zásyp čela </t>
  </si>
  <si>
    <t>1,2*8,4</t>
  </si>
  <si>
    <t>-30905220</t>
  </si>
  <si>
    <t>93,740*1,9</t>
  </si>
  <si>
    <t>2089013897</t>
  </si>
  <si>
    <t>711759960</t>
  </si>
  <si>
    <t>75*0,02 'Přepočtené koeficientem množství</t>
  </si>
  <si>
    <t>-1511919832</t>
  </si>
  <si>
    <t>ornice zpět</t>
  </si>
  <si>
    <t>271542211</t>
  </si>
  <si>
    <t>Podsyp pod základové konstrukce se zhutněním a urovnáním povrchu ze štěrkodrtě netříděné</t>
  </si>
  <si>
    <t>2065854749</t>
  </si>
  <si>
    <t>https://podminky.urs.cz/item/CS_URS_2022_01/271542211</t>
  </si>
  <si>
    <t xml:space="preserve">mimo stávající základ </t>
  </si>
  <si>
    <t>1,6*0,4*1,8</t>
  </si>
  <si>
    <t>616435710</t>
  </si>
  <si>
    <t>základová deska</t>
  </si>
  <si>
    <t>1,5*8,5*0,25</t>
  </si>
  <si>
    <t>zesílený základ</t>
  </si>
  <si>
    <t>0,406*2</t>
  </si>
  <si>
    <t>258413398</t>
  </si>
  <si>
    <t>-2134818266</t>
  </si>
  <si>
    <t>0,25*8,5*2</t>
  </si>
  <si>
    <t>zesílení na výtoku</t>
  </si>
  <si>
    <t>2,1*0,46*2</t>
  </si>
  <si>
    <t>0,42*0,46*2</t>
  </si>
  <si>
    <t>309818800</t>
  </si>
  <si>
    <t>273361116</t>
  </si>
  <si>
    <t>Výztuž základových konstrukcí desek z betonářské oceli 10 505 (R) nebo BSt 500</t>
  </si>
  <si>
    <t>-22579096</t>
  </si>
  <si>
    <t>https://podminky.urs.cz/item/CS_URS_2022_01/273361116</t>
  </si>
  <si>
    <t>1,5*8,5*7,9*1,15/1000*2</t>
  </si>
  <si>
    <t>1368342311</t>
  </si>
  <si>
    <t>0,7*0,4*1,8</t>
  </si>
  <si>
    <t xml:space="preserve">práh čela </t>
  </si>
  <si>
    <t>1,4*0,8*5,0</t>
  </si>
  <si>
    <t xml:space="preserve">prahy dlažby </t>
  </si>
  <si>
    <t>0,6*0,4*(4,5+3,1)</t>
  </si>
  <si>
    <t>-747457239</t>
  </si>
  <si>
    <t>1242900177</t>
  </si>
  <si>
    <t>0,4*1,8*2</t>
  </si>
  <si>
    <t>0,8*0,4*2</t>
  </si>
  <si>
    <t>0,8*5,0*2</t>
  </si>
  <si>
    <t>0,6*4,5*2</t>
  </si>
  <si>
    <t>0,6*3,1*2</t>
  </si>
  <si>
    <t>1444809673</t>
  </si>
  <si>
    <t>227247935</t>
  </si>
  <si>
    <t>https://podminky.urs.cz/item/CS_URS_2021_02/274361116</t>
  </si>
  <si>
    <t>1,4*0,8*5,0*50/1000</t>
  </si>
  <si>
    <t>-2050953189</t>
  </si>
  <si>
    <t>0,3*0,44*4,8</t>
  </si>
  <si>
    <t>1417292094</t>
  </si>
  <si>
    <t>1641743665</t>
  </si>
  <si>
    <t>římsy</t>
  </si>
  <si>
    <t>(0,1+0,3+0,250)*4,8</t>
  </si>
  <si>
    <t>1136934350</t>
  </si>
  <si>
    <t>686244190</t>
  </si>
  <si>
    <t xml:space="preserve">předpoklad 180 kg/m3 </t>
  </si>
  <si>
    <t>0,634*180/1000</t>
  </si>
  <si>
    <t>-1280353399</t>
  </si>
  <si>
    <t xml:space="preserve">dřík čela </t>
  </si>
  <si>
    <t xml:space="preserve">odpočet trouba </t>
  </si>
  <si>
    <t>0,5*0,9*-1</t>
  </si>
  <si>
    <t>-1123858470</t>
  </si>
  <si>
    <t xml:space="preserve">čelo </t>
  </si>
  <si>
    <t>1,330*4,8</t>
  </si>
  <si>
    <t>1,9*4,8</t>
  </si>
  <si>
    <t>1,330*0,9*2</t>
  </si>
  <si>
    <t>-1187684948</t>
  </si>
  <si>
    <t>-1651023283</t>
  </si>
  <si>
    <t>5,310*100/1000</t>
  </si>
  <si>
    <t>-1855008278</t>
  </si>
  <si>
    <t>pod základovou deskou</t>
  </si>
  <si>
    <t>1,8*8,125</t>
  </si>
  <si>
    <t xml:space="preserve">pod čelo </t>
  </si>
  <si>
    <t>1,6*(4,8+0,15+0,15)</t>
  </si>
  <si>
    <t>-849096948</t>
  </si>
  <si>
    <t>9,8*1,2</t>
  </si>
  <si>
    <t>3,1*3,6*1,2</t>
  </si>
  <si>
    <t>-2138236474</t>
  </si>
  <si>
    <t>-2119616730</t>
  </si>
  <si>
    <t>25,152*1,1*3,03/1000</t>
  </si>
  <si>
    <t>Trubní vedení</t>
  </si>
  <si>
    <t>812472121</t>
  </si>
  <si>
    <t>Montáž potrubí z trub betonových hrdlových v otevřeném výkopu ve sklonu do 20 % s integrovaným pryžovým těsněním DN 800</t>
  </si>
  <si>
    <t>-1935245302</t>
  </si>
  <si>
    <t>https://podminky.urs.cz/item/CS_URS_2022_01/812472121</t>
  </si>
  <si>
    <t>9,5</t>
  </si>
  <si>
    <t>592211R018</t>
  </si>
  <si>
    <t>trouba železobetonová patková</t>
  </si>
  <si>
    <t>1970842778</t>
  </si>
  <si>
    <t>Poznámka k položce:
přesná specifikace dle projektu, integrované pryžové těsnění trub, včetně spojovacího materiálu jednotlivých dílců. Trouba musí být schváleny pro použití pro SŽDC. Včetně dopravy</t>
  </si>
  <si>
    <t>trouba patková DN 800</t>
  </si>
  <si>
    <t>592211R020A</t>
  </si>
  <si>
    <t>1205377034</t>
  </si>
  <si>
    <t>šikmá výtoková trouba patková DN 800</t>
  </si>
  <si>
    <t>-834748892</t>
  </si>
  <si>
    <t>zleva</t>
  </si>
  <si>
    <t>2*3,14*0,7*0,3</t>
  </si>
  <si>
    <t>6*0,3</t>
  </si>
  <si>
    <t>638413271</t>
  </si>
  <si>
    <t>2*3,14*0,7</t>
  </si>
  <si>
    <t>-1129764174</t>
  </si>
  <si>
    <t xml:space="preserve">bločkem do dlažby </t>
  </si>
  <si>
    <t>-970476578</t>
  </si>
  <si>
    <t>2,9*4,740</t>
  </si>
  <si>
    <t>2,8*3,9</t>
  </si>
  <si>
    <t>2,8*3,6</t>
  </si>
  <si>
    <t>0,2*1,2*4</t>
  </si>
  <si>
    <t>-1908712308</t>
  </si>
  <si>
    <t>6,340*1,1*0,25</t>
  </si>
  <si>
    <t>1282529576</t>
  </si>
  <si>
    <t>1690597131</t>
  </si>
  <si>
    <t>658339563</t>
  </si>
  <si>
    <t>89,009*22</t>
  </si>
  <si>
    <t>1861085776</t>
  </si>
  <si>
    <t>89,009*2</t>
  </si>
  <si>
    <t>-1163481570</t>
  </si>
  <si>
    <t>-1783325247</t>
  </si>
  <si>
    <t>4,186</t>
  </si>
  <si>
    <t>1217418716</t>
  </si>
  <si>
    <t>89,009-78,553-4,186</t>
  </si>
  <si>
    <t>-369501214</t>
  </si>
  <si>
    <t>998214191</t>
  </si>
  <si>
    <t>Přesun hmot pro mosty montované z dílců železobetonových nebo předpjatých Příplatek k ceně za zvětšený přesun přes vymezenou největší dopravní vzdálenost do 1000 m</t>
  </si>
  <si>
    <t>-1798067659</t>
  </si>
  <si>
    <t>https://podminky.urs.cz/item/CS_URS_2022_01/998214191</t>
  </si>
  <si>
    <t>1502758580</t>
  </si>
  <si>
    <t>potrubí</t>
  </si>
  <si>
    <t>4,44*8,5</t>
  </si>
  <si>
    <t>-1151620108</t>
  </si>
  <si>
    <t>71,654*0,35/1000</t>
  </si>
  <si>
    <t>-44775184</t>
  </si>
  <si>
    <t>71,654*2</t>
  </si>
  <si>
    <t>-249811217</t>
  </si>
  <si>
    <t>143,308*0,4/1000</t>
  </si>
  <si>
    <t>-542012784</t>
  </si>
  <si>
    <t>998711194</t>
  </si>
  <si>
    <t>Přesun hmot pro izolace proti vodě, vlhkosti a plynům stanovený z hmotnosti přesunovaného materiálu Příplatek k cenám za zvětšený přesun přes vymezenou největší dopravní vzdálenost do 1000 m</t>
  </si>
  <si>
    <t>-568832456</t>
  </si>
  <si>
    <t>https://podminky.urs.cz/item/CS_URS_2022_01/998711194</t>
  </si>
  <si>
    <t>002 - km 60,256 - svršek</t>
  </si>
  <si>
    <t>-1820646071</t>
  </si>
  <si>
    <t>2,2*7,0</t>
  </si>
  <si>
    <t>1243882823</t>
  </si>
  <si>
    <t>2,2*7</t>
  </si>
  <si>
    <t>936179927</t>
  </si>
  <si>
    <t>-52806740</t>
  </si>
  <si>
    <t>2139805571</t>
  </si>
  <si>
    <t>-1894199401</t>
  </si>
  <si>
    <t>002 - VRN - km 60,256</t>
  </si>
  <si>
    <t>-2127941282</t>
  </si>
  <si>
    <t>1495411822</t>
  </si>
  <si>
    <t>-546880982</t>
  </si>
  <si>
    <t>-1928770797</t>
  </si>
  <si>
    <t>861919532</t>
  </si>
  <si>
    <t>Poznámka k položce:
špatný přístup k objektu
kolejově z přejezdu P3357 - km 59,696</t>
  </si>
  <si>
    <t>008 - Oprava propustku v km 61,456</t>
  </si>
  <si>
    <t>001 - km 61,456 - propustek</t>
  </si>
  <si>
    <t>-1582793760</t>
  </si>
  <si>
    <t>6*4</t>
  </si>
  <si>
    <t xml:space="preserve">odtok </t>
  </si>
  <si>
    <t>10*2</t>
  </si>
  <si>
    <t>8*4</t>
  </si>
  <si>
    <t>337934647</t>
  </si>
  <si>
    <t>112251101</t>
  </si>
  <si>
    <t>Odstranění pařezů strojně s jejich vykopáním, vytrháním nebo odstřelením průměru přes 100 do 300 mm</t>
  </si>
  <si>
    <t>841795702</t>
  </si>
  <si>
    <t>https://podminky.urs.cz/item/CS_URS_2022_01/112251101</t>
  </si>
  <si>
    <t>Poznámka k položce:
u propustku</t>
  </si>
  <si>
    <t>112251102</t>
  </si>
  <si>
    <t>Odstranění pařezů strojně s jejich vykopáním, vytrháním nebo odstřelením průměru přes 300 do 500 mm</t>
  </si>
  <si>
    <t>357714367</t>
  </si>
  <si>
    <t>https://podminky.urs.cz/item/CS_URS_2022_01/112251102</t>
  </si>
  <si>
    <t>1703517045</t>
  </si>
  <si>
    <t>-263680348</t>
  </si>
  <si>
    <t>1981406616</t>
  </si>
  <si>
    <t>1285309743</t>
  </si>
  <si>
    <t>3,3*5,5</t>
  </si>
  <si>
    <t xml:space="preserve">pro čela a dlažbu </t>
  </si>
  <si>
    <t>3,1*7</t>
  </si>
  <si>
    <t>1,5*4</t>
  </si>
  <si>
    <t xml:space="preserve">odkop pro tvárnice na výtoku </t>
  </si>
  <si>
    <t>1*0,5*31</t>
  </si>
  <si>
    <t>(12,118+9,619)*-1</t>
  </si>
  <si>
    <t>-1624806000</t>
  </si>
  <si>
    <t>-1068254014</t>
  </si>
  <si>
    <t>817016102</t>
  </si>
  <si>
    <t>Poznámka k položce:
žst.Úštěk</t>
  </si>
  <si>
    <t>39,613*2</t>
  </si>
  <si>
    <t>86,661</t>
  </si>
  <si>
    <t>1610109800</t>
  </si>
  <si>
    <t>2127826846</t>
  </si>
  <si>
    <t>Poznámka k položce:
skládka KRAUN spol.s.r.o.
cca 25 km</t>
  </si>
  <si>
    <t>39,613*15</t>
  </si>
  <si>
    <t>-545242781</t>
  </si>
  <si>
    <t>39,613*2,0</t>
  </si>
  <si>
    <t>-89000593</t>
  </si>
  <si>
    <t xml:space="preserve">zásyp trouby </t>
  </si>
  <si>
    <t>1,7*6,6</t>
  </si>
  <si>
    <t xml:space="preserve">podsyp pod troubu </t>
  </si>
  <si>
    <t>0,51*6,6</t>
  </si>
  <si>
    <t xml:space="preserve">kolem čel </t>
  </si>
  <si>
    <t>0,8*7</t>
  </si>
  <si>
    <t>0,8*5</t>
  </si>
  <si>
    <t>58337344</t>
  </si>
  <si>
    <t>štěrkopísek frakce 0/32</t>
  </si>
  <si>
    <t>1717981225</t>
  </si>
  <si>
    <t>24,186*1,9</t>
  </si>
  <si>
    <t>-136129541</t>
  </si>
  <si>
    <t>(PI*6,6*(0,540*0,540-0,35*0,35))</t>
  </si>
  <si>
    <t>58337303</t>
  </si>
  <si>
    <t>štěrkopísek frakce 0/8</t>
  </si>
  <si>
    <t>1620605499</t>
  </si>
  <si>
    <t>3,560</t>
  </si>
  <si>
    <t>3,56*2 'Přepočtené koeficientem množství</t>
  </si>
  <si>
    <t>-1042528042</t>
  </si>
  <si>
    <t>341124716</t>
  </si>
  <si>
    <t>-75460394</t>
  </si>
  <si>
    <t>76*0,02 'Přepočtené koeficientem množství</t>
  </si>
  <si>
    <t>275311127</t>
  </si>
  <si>
    <t>Základové konstrukce z betonu prostého patky a bloky ve výkopu nebo na hlavách pilot C 25/30</t>
  </si>
  <si>
    <t>374591556</t>
  </si>
  <si>
    <t>https://podminky.urs.cz/item/CS_URS_2022_01/275311127</t>
  </si>
  <si>
    <t>patky pro sloupky výběhového zábradlí</t>
  </si>
  <si>
    <t>0,4*0,4*1,0*6</t>
  </si>
  <si>
    <t>1867959734</t>
  </si>
  <si>
    <t>-93714202</t>
  </si>
  <si>
    <t>0,4*1,0*4*6</t>
  </si>
  <si>
    <t>-256774263</t>
  </si>
  <si>
    <t>1591016278</t>
  </si>
  <si>
    <t>0,3*0,44*6</t>
  </si>
  <si>
    <t>0,3*0,44*3,7</t>
  </si>
  <si>
    <t>0,3*0,44*1,5</t>
  </si>
  <si>
    <t>1638433236</t>
  </si>
  <si>
    <t>-1463511656</t>
  </si>
  <si>
    <t>(0,1+0,3+0,265)*6,0</t>
  </si>
  <si>
    <t>(0,1+0,3+0,265)*3,7</t>
  </si>
  <si>
    <t>0,440*0,3*2*2</t>
  </si>
  <si>
    <t>(0,1+0,3+0,265)*1,5</t>
  </si>
  <si>
    <t>0,3*0,44*2</t>
  </si>
  <si>
    <t>-1049029648</t>
  </si>
  <si>
    <t>1610245328</t>
  </si>
  <si>
    <t>římsy na vtoku i výtoku 180kg/m3</t>
  </si>
  <si>
    <t>1,280*180/1000</t>
  </si>
  <si>
    <t>1411565359</t>
  </si>
  <si>
    <t xml:space="preserve">dřík zleva </t>
  </si>
  <si>
    <t>1,7*6,0</t>
  </si>
  <si>
    <t xml:space="preserve">dřík zprava </t>
  </si>
  <si>
    <t>1,6*3,7</t>
  </si>
  <si>
    <t>352724843</t>
  </si>
  <si>
    <t>-350464148</t>
  </si>
  <si>
    <t>1,865*6,0</t>
  </si>
  <si>
    <t>2,6*6,0</t>
  </si>
  <si>
    <t>1*1,865*2</t>
  </si>
  <si>
    <t>1,715*3,7</t>
  </si>
  <si>
    <t>2,45*3,7</t>
  </si>
  <si>
    <t>1,715*1,0*2</t>
  </si>
  <si>
    <t>-782193559</t>
  </si>
  <si>
    <t>1128709855</t>
  </si>
  <si>
    <t>Poznámka k položce:
trouba DN 700</t>
  </si>
  <si>
    <t>1971028976</t>
  </si>
  <si>
    <t>čela vtok i výtok předpoklad 100kg/m3</t>
  </si>
  <si>
    <t>16,120*100/1000</t>
  </si>
  <si>
    <t>369317311</t>
  </si>
  <si>
    <t>Výplň z popílkocementové suspenze za rubem nosné obezdívky délky štoly, do 200 m, v hornině suché</t>
  </si>
  <si>
    <t>2099419243</t>
  </si>
  <si>
    <t>https://podminky.urs.cz/item/CS_URS_2022_01/369317311</t>
  </si>
  <si>
    <t xml:space="preserve">Poznámka k položce:
v souladu s přílohou zadávací dokumentace - zálivková směs b) cementopopílková suspenze s drobným kopaným kamenivem frakce 0/4 mm s obsahem popílku cca 3x vyšší než obsah cementu, včetně superplastifikační přísady. </t>
  </si>
  <si>
    <t>obetonování trub DN 600 mm (z poloviny) zálivkovou směsí C 3/4 ve stávajícím otvoru propustku, mezi novými čely:</t>
  </si>
  <si>
    <t>5,45*((1,33*0,3)-(3,14*0,6*0,6/8))</t>
  </si>
  <si>
    <t>1882190638</t>
  </si>
  <si>
    <t>Ukotvení zábradlí (patní desky)</t>
  </si>
  <si>
    <t>753731717</t>
  </si>
  <si>
    <t>451572111</t>
  </si>
  <si>
    <t>Lože pod potrubí, stoky a drobné objekty v otevřeném výkopu z kameniva drobného těženého 0 až 4 mm</t>
  </si>
  <si>
    <t>1663130897</t>
  </si>
  <si>
    <t>https://podminky.urs.cz/item/CS_URS_2022_01/451572111</t>
  </si>
  <si>
    <t>Poznámka k položce:
lože pod troubu z písku</t>
  </si>
  <si>
    <t>0,25*6,6</t>
  </si>
  <si>
    <t>-1544695572</t>
  </si>
  <si>
    <t>dlažby vtok</t>
  </si>
  <si>
    <t>2,2*1,2</t>
  </si>
  <si>
    <t>výtok</t>
  </si>
  <si>
    <t>428359983</t>
  </si>
  <si>
    <t>1619446422</t>
  </si>
  <si>
    <t>12,240*1,1*3,03/1000</t>
  </si>
  <si>
    <t>-1780166862</t>
  </si>
  <si>
    <t>60x60x5 madla a příčle zábradlí</t>
  </si>
  <si>
    <t>3*6,0*0,24</t>
  </si>
  <si>
    <t>70x70x8 sloupky zábradlí</t>
  </si>
  <si>
    <t>patní desky zábradlí</t>
  </si>
  <si>
    <t>1479104413</t>
  </si>
  <si>
    <t>5,992*1,517</t>
  </si>
  <si>
    <t>682774473</t>
  </si>
  <si>
    <t>-498163245</t>
  </si>
  <si>
    <t>1511025373</t>
  </si>
  <si>
    <t>1,10*4*8,37/1000</t>
  </si>
  <si>
    <t>2063138815</t>
  </si>
  <si>
    <t>6*3*4,57/1000</t>
  </si>
  <si>
    <t>435014358</t>
  </si>
  <si>
    <t>-1531341475</t>
  </si>
  <si>
    <t>553144R01</t>
  </si>
  <si>
    <t>trouba ocelová flexibilní Pz s polymerovanou fólií z vlnitého plechu 800/2,0mm</t>
  </si>
  <si>
    <t>-1748335704</t>
  </si>
  <si>
    <t>7,48768472906404*1,015 'Přepočtené koeficientem množství</t>
  </si>
  <si>
    <t>224471306</t>
  </si>
  <si>
    <t>vpravo</t>
  </si>
  <si>
    <t xml:space="preserve">vlevo </t>
  </si>
  <si>
    <t>4*0,3</t>
  </si>
  <si>
    <t>2034025326</t>
  </si>
  <si>
    <t>935112211</t>
  </si>
  <si>
    <t>Osazení betonového příkopového žlabu s vyplněním a zatřením spár cementovou maltou s ložem tl. 100 mm z betonu prostého z betonových příkopových tvárnic šířky přes 500 do 800 mm</t>
  </si>
  <si>
    <t>-568266628</t>
  </si>
  <si>
    <t>https://podminky.urs.cz/item/CS_URS_2022_01/935112211</t>
  </si>
  <si>
    <t>59227016</t>
  </si>
  <si>
    <t>žlabovka příkopová betonová s lomenými stěnami 300x650x245mm</t>
  </si>
  <si>
    <t>-87363585</t>
  </si>
  <si>
    <t>-1121350914</t>
  </si>
  <si>
    <t>1691978574</t>
  </si>
  <si>
    <t>šrouby do patních desek nového zábradlí nerez kvality A4</t>
  </si>
  <si>
    <t>962021112</t>
  </si>
  <si>
    <t>Bourání mostních konstrukcí zdiva a pilířů z kamene nebo cihel</t>
  </si>
  <si>
    <t>-143904081</t>
  </si>
  <si>
    <t>https://podminky.urs.cz/item/CS_URS_2022_01/962021112</t>
  </si>
  <si>
    <t xml:space="preserve">opěra </t>
  </si>
  <si>
    <t>1,3*7,540</t>
  </si>
  <si>
    <t>část opěry</t>
  </si>
  <si>
    <t>0,5*7,540</t>
  </si>
  <si>
    <t>-1760820877</t>
  </si>
  <si>
    <t>(7,5-0,83-0,73)*1,4*0,275</t>
  </si>
  <si>
    <t>3,0*0,83*2,0</t>
  </si>
  <si>
    <t>3,0*0,73*2,0</t>
  </si>
  <si>
    <t>1,0*1,3*0,83*-1</t>
  </si>
  <si>
    <t>1,0*1,3*0,73*-1</t>
  </si>
  <si>
    <t>1018555651</t>
  </si>
  <si>
    <t>895920829</t>
  </si>
  <si>
    <t>Poznámka k položce:
Původní ponechané zdivo na vtoku i výtoku
(betonové, kamenné)</t>
  </si>
  <si>
    <t>původní ponechané zdivo</t>
  </si>
  <si>
    <t>5,0+20,0+20,0+15,0+20,0</t>
  </si>
  <si>
    <t>985142112</t>
  </si>
  <si>
    <t>Vysekání spojovací hmoty ze spár zdiva včetně vyčištění hloubky spáry do 40 mm délky spáry na 1 m2 upravované plochy přes 6 do 12 m</t>
  </si>
  <si>
    <t>-1847862883</t>
  </si>
  <si>
    <t>https://podminky.urs.cz/item/CS_URS_2022_01/985142112</t>
  </si>
  <si>
    <t>původní ponechané zdivo (kámen)</t>
  </si>
  <si>
    <t>40,0/2</t>
  </si>
  <si>
    <t>-1637944815</t>
  </si>
  <si>
    <t xml:space="preserve">zídka svahu zprava </t>
  </si>
  <si>
    <t>40/2*0,4</t>
  </si>
  <si>
    <t>-783714427</t>
  </si>
  <si>
    <t>nový kámen</t>
  </si>
  <si>
    <t>8,0*2,8</t>
  </si>
  <si>
    <t>585826804</t>
  </si>
  <si>
    <t>80,0/2</t>
  </si>
  <si>
    <t>-1827275266</t>
  </si>
  <si>
    <t>985311113</t>
  </si>
  <si>
    <t>Reprofilace betonu sanačními maltami na cementové bázi ručně stěn, tloušťky přes 20 do 30 mm</t>
  </si>
  <si>
    <t>-1472189494</t>
  </si>
  <si>
    <t>https://podminky.urs.cz/item/CS_URS_2022_01/985311113</t>
  </si>
  <si>
    <t>původní ponechané zdivo (beton)</t>
  </si>
  <si>
    <t>80/2</t>
  </si>
  <si>
    <t>954803286</t>
  </si>
  <si>
    <t>985331117</t>
  </si>
  <si>
    <t>Dodatečné vlepování betonářské výztuže včetně vyvrtání a vyčištění otvoru cementovou aktivovanou maltou průměr výztuže 20 mm</t>
  </si>
  <si>
    <t>-1566822316</t>
  </si>
  <si>
    <t>https://podminky.urs.cz/item/CS_URS_2022_01/985331117</t>
  </si>
  <si>
    <t xml:space="preserve">trny do stávajajícího základu </t>
  </si>
  <si>
    <t>20*0,6</t>
  </si>
  <si>
    <t>12*0,6</t>
  </si>
  <si>
    <t xml:space="preserve">trny do přezděného zdiva </t>
  </si>
  <si>
    <t>5*0,5</t>
  </si>
  <si>
    <t>143354109</t>
  </si>
  <si>
    <t>-1078339831</t>
  </si>
  <si>
    <t>86,661*24</t>
  </si>
  <si>
    <t>1893973199</t>
  </si>
  <si>
    <t>86,661*2</t>
  </si>
  <si>
    <t>74</t>
  </si>
  <si>
    <t>1009404545</t>
  </si>
  <si>
    <t>23,086</t>
  </si>
  <si>
    <t>1670703450</t>
  </si>
  <si>
    <t>86,661-23,086</t>
  </si>
  <si>
    <t>1677180034</t>
  </si>
  <si>
    <t>-925609147</t>
  </si>
  <si>
    <t>-245049400</t>
  </si>
  <si>
    <t>1572301104</t>
  </si>
  <si>
    <t>31,825*0,35/1000</t>
  </si>
  <si>
    <t>-1952532141</t>
  </si>
  <si>
    <t>31,825*2</t>
  </si>
  <si>
    <t>-120436422</t>
  </si>
  <si>
    <t>35,2*0,4/1000</t>
  </si>
  <si>
    <t>-542593328</t>
  </si>
  <si>
    <t>998711193</t>
  </si>
  <si>
    <t>Přesun hmot pro izolace proti vodě, vlhkosti a plynům stanovený z hmotnosti přesunovaného materiálu Příplatek k cenám za zvětšený přesun přes vymezenou největší dopravní vzdálenost do 500 m</t>
  </si>
  <si>
    <t>2052572858</t>
  </si>
  <si>
    <t>https://podminky.urs.cz/item/CS_URS_2021_02/998711193</t>
  </si>
  <si>
    <t>002 - km 61,456 - svršek</t>
  </si>
  <si>
    <t>-980562996</t>
  </si>
  <si>
    <t>6,3*7,0*0,4</t>
  </si>
  <si>
    <t>2060920914</t>
  </si>
  <si>
    <t>6,3*7,0*0,5</t>
  </si>
  <si>
    <t>1962495613</t>
  </si>
  <si>
    <t>-711374157</t>
  </si>
  <si>
    <t>-981977757</t>
  </si>
  <si>
    <t>600476058</t>
  </si>
  <si>
    <t>002 - VRN - km 61,456</t>
  </si>
  <si>
    <t>-1425572003</t>
  </si>
  <si>
    <t>481850783</t>
  </si>
  <si>
    <t>894408673</t>
  </si>
  <si>
    <t>180649983</t>
  </si>
  <si>
    <t>-1611788318</t>
  </si>
  <si>
    <t>Poznámka k položce:
špatný přístup k objektu
kolejově ze žst Úštěk</t>
  </si>
  <si>
    <t>C - práce SSZT</t>
  </si>
  <si>
    <t>PS-01 - Úpravy zabezpečovacího zařízení v ŽST Liběšice</t>
  </si>
  <si>
    <t>Liběšice - Úštěk</t>
  </si>
  <si>
    <t>Správa železnic, s. o., OŘ UNL</t>
  </si>
  <si>
    <t>7594105015</t>
  </si>
  <si>
    <t>Vrtání kolejnic všech souprav elektrickou vrtačkou</t>
  </si>
  <si>
    <t>-585308388</t>
  </si>
  <si>
    <t>7594105016</t>
  </si>
  <si>
    <t>Odpojení a zpětné připojení lan ke kolejové skříni TJA - včetně odpojení a připevnění lanového propojení na pražce nebo montážní trámky</t>
  </si>
  <si>
    <t>1846872519</t>
  </si>
  <si>
    <t>PS-02.1 - Úpravy zabezpečovacího zařízení Liběšice - Úštěk_UOŽI</t>
  </si>
  <si>
    <t>01 - Upozorňovadla</t>
  </si>
  <si>
    <t>02 - Oprava kabelizace</t>
  </si>
  <si>
    <t>Upozorňovadla</t>
  </si>
  <si>
    <t>7592707014</t>
  </si>
  <si>
    <t>Demontáž upozorňovadla vysokého</t>
  </si>
  <si>
    <t>-687461303</t>
  </si>
  <si>
    <t>Poznámka k položce:
Demontáž velkého upozorňovadla "Stanoviště samostané předvěsti" PřS Liběšice</t>
  </si>
  <si>
    <t>7592701090</t>
  </si>
  <si>
    <t>Upozorňovadla, značky Návěsti označující místo na trati Návěst Stanoviště sam.před vč.nosiče (HM0404129990568)</t>
  </si>
  <si>
    <t>-466408010</t>
  </si>
  <si>
    <t>Poznámka k položce:
Př S do Liběšic</t>
  </si>
  <si>
    <t>7592705012</t>
  </si>
  <si>
    <t>Montáž upozorňovadla předvěstního na světelné návěstidlo AŽD</t>
  </si>
  <si>
    <t>1736995910</t>
  </si>
  <si>
    <t>7592701335</t>
  </si>
  <si>
    <t>Upozorňovadla, značky Návěsti označující místo na trati Sloupek žár.zink pr.51mm 4m (HM0404129990620)</t>
  </si>
  <si>
    <t>446858430</t>
  </si>
  <si>
    <t>7592701150</t>
  </si>
  <si>
    <t>Upozorňovadla, značky Návěsti označující místo na trati Návěst Vlak se blíží sam.p 3šikmé pruhy (HM0404129990580)</t>
  </si>
  <si>
    <t>-1424056393</t>
  </si>
  <si>
    <t>Poznámka k položce:
Před Př S a Př L</t>
  </si>
  <si>
    <t>7592701145</t>
  </si>
  <si>
    <t>Upozorňovadla, značky Návěsti označující místo na trati Návěst Vlak se blíží sam.p 2šikmé pruhy (HM0404129990579)</t>
  </si>
  <si>
    <t>1929720535</t>
  </si>
  <si>
    <t>7592701140</t>
  </si>
  <si>
    <t>Upozorňovadla, značky Návěsti označující místo na trati Návěst Vlak se blíží sam.p 1šikmý pruh (HM0404129990578)</t>
  </si>
  <si>
    <t>1138918670</t>
  </si>
  <si>
    <t>7592701045</t>
  </si>
  <si>
    <t>Upozorňovadla, značky Návěsti označující místo na trati Návěst Vlak se blíží k hl.náv. 3 trojúhelníky 780x290 - štít (HM0404129990559)</t>
  </si>
  <si>
    <t>1455752520</t>
  </si>
  <si>
    <t>Poznámka k položce:
Před vjezdové návěstidlo S do Liběšic a vjezdové návěstidlo L do Úštěka</t>
  </si>
  <si>
    <t>7592701040</t>
  </si>
  <si>
    <t>Upozorňovadla, značky Návěsti označující místo na trati Návěst Vlak se blíží k hl.náv. 2 trojúhelníky 780x290 - štít (HM0404129990558)</t>
  </si>
  <si>
    <t>1825785189</t>
  </si>
  <si>
    <t>7592701035</t>
  </si>
  <si>
    <t>Upozorňovadla, značky Návěsti označující místo na trati Návěst Vlak se blíží k hl.náv. 1 trojúhelník 780x290 - štít (HM0404129990557)</t>
  </si>
  <si>
    <t>746843739</t>
  </si>
  <si>
    <t>7592705016</t>
  </si>
  <si>
    <t>Montáž upozorňovadla nízkého na sloupek</t>
  </si>
  <si>
    <t>-1549045278</t>
  </si>
  <si>
    <t>Oprava kabelizace</t>
  </si>
  <si>
    <t>7590521519</t>
  </si>
  <si>
    <t>Venkovní vedení kabelová - metalické sítě Plněné, párované s ochr. vodičem TCEKPFLEY 4 P 1,0 D</t>
  </si>
  <si>
    <t>263242009</t>
  </si>
  <si>
    <t>Poznámka k položce:
Oprava kabelizace k návěstidlům PřS Liběšice 430m a PřL Úštěk 450m.</t>
  </si>
  <si>
    <t>7590525230</t>
  </si>
  <si>
    <t>Montáž kabelu návěstního volně uloženého s jádrem 1 mm Cu TCEKEZE, TCEKFE, TCEKPFLEY, TCEKPFLEZE do 7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</si>
  <si>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1549371771</t>
  </si>
  <si>
    <t>7590541429</t>
  </si>
  <si>
    <t>Slaboproudé rozvody, kabely pro přívod a vnitřní instalaci Spojky metalických kabelů a příslušenství Teplem smrštitelná zesílená spojka pro netlakované kabely XAGA 500-43/8-150/EY</t>
  </si>
  <si>
    <t>1777032526</t>
  </si>
  <si>
    <t>7590525463</t>
  </si>
  <si>
    <t>Montáž spojky rovné pro plastové kabely párové Raychem XAGA s konektory UDW2 2 plášť bez pancíře do 10 žil - nasazení manžety, spojení žil, převlečení manžety, nahřátí pro její tepelné smrštění, uložení spojky v jámě</t>
  </si>
  <si>
    <t>-1142778792</t>
  </si>
  <si>
    <t>7590525711</t>
  </si>
  <si>
    <t>Montáž ukončení celoplastového kabelu v závěru nebo rozvaděči se svorkovnicemi Sv12 bez pancíře 4p - odstranění pláště kabelu, odizolování konců vodičů, vyformování, přišroubování vodičů na svorkovnici, přezkoušení izolačního stavu kabelových žil</t>
  </si>
  <si>
    <t>-1901515158</t>
  </si>
  <si>
    <t>Poznámka k položce:
Oprava kabelizace k návěstidlům PřS Liběšice a PřL Úštěk.</t>
  </si>
  <si>
    <t>980831514</t>
  </si>
  <si>
    <t>Poznámka k položce:
Demontáže původních kabelů</t>
  </si>
  <si>
    <t>7593501825</t>
  </si>
  <si>
    <t>Trasy kabelového vedení Lokátory a markery Ball Marker 1428 - XR ID, fialový zabezpečováci zapisovatelný</t>
  </si>
  <si>
    <t>-542161785</t>
  </si>
  <si>
    <t>7593505270</t>
  </si>
  <si>
    <t>Montáž kabelového označníku Ball Marker - upevnění kabelového označníku na plášť kabelu upevňovacími prvky</t>
  </si>
  <si>
    <t>-1580642074</t>
  </si>
  <si>
    <t>7590520624</t>
  </si>
  <si>
    <t>Venkovní vedení kabelová - metalické sítě Plněné 4x0,8 TCEPKPFLEY 10 x 4 x 0,8</t>
  </si>
  <si>
    <t>-1261494949</t>
  </si>
  <si>
    <t>Poznámka k položce:
Uložení  kabelu 15XN 0,8 do výkopu pro budoucí vazbu mezi SZZ Liběšice a SZZ Úštěk.</t>
  </si>
  <si>
    <t>7590525178</t>
  </si>
  <si>
    <t>Montáž kabelu úložného volně uloženého s jádrem 0,8 mm TCEKE do 50 XN - příprava kabelového bubnu a přistavení na místo pokládky, přeměření izolačního stavu kabelu, odvinutí a uložení kabelu do kabelového Iůžka nebo do žlabu a protažení překážkami, odřezání kabelu, uzavření konců kabelu a přemístění kabelového bubnu</t>
  </si>
  <si>
    <t>1044266694</t>
  </si>
  <si>
    <t>7593501130</t>
  </si>
  <si>
    <t>Trasy kabelového vedení Chráničky optického kabelu HDPE 6050 průměr 50/41 mm</t>
  </si>
  <si>
    <t>191202853</t>
  </si>
  <si>
    <t>Poznámka k položce:
Uložení tří HDPE trubek do výkopu kabelové trasy (modrá, černá, fialová = 3x880m) pro budoucí vazbu mezi SZZ Liběšice a SZZ Úštěk.</t>
  </si>
  <si>
    <t>7593505202</t>
  </si>
  <si>
    <t>Uložení HDPE trubky pro optický kabel do výkopu bez zřízení lože a bez krytí</t>
  </si>
  <si>
    <t>71274679</t>
  </si>
  <si>
    <t>7593501195</t>
  </si>
  <si>
    <t>Trasy kabelového vedení Spojky šroubovací pro chráničky optického kabelu HDPE 5050 průměr 40 mm</t>
  </si>
  <si>
    <t>259741165</t>
  </si>
  <si>
    <t>7593501144</t>
  </si>
  <si>
    <t>Trasy kabelového vedení Chráničky optického kabelu HDPE Koncová zátka Jackmoon  46-60 mm</t>
  </si>
  <si>
    <t>-185731856</t>
  </si>
  <si>
    <t>7593505240</t>
  </si>
  <si>
    <t>Montáž koncovky nebo záslepky Plasson na HDPE trubku</t>
  </si>
  <si>
    <t>-111626463</t>
  </si>
  <si>
    <t>7598035170</t>
  </si>
  <si>
    <t>Kontrola tlakutěsnosti HDPE trubky v úseku do 2 000 m</t>
  </si>
  <si>
    <t>1995825923</t>
  </si>
  <si>
    <t>7598035175</t>
  </si>
  <si>
    <t>Kontrola tlakutěsnosti HDPE trubky za každý metr přes 2 000 m</t>
  </si>
  <si>
    <t>-1814842850</t>
  </si>
  <si>
    <t>7598035190</t>
  </si>
  <si>
    <t>Kontrola průchodnosti trubky pro optický kabel</t>
  </si>
  <si>
    <t>1111776714</t>
  </si>
  <si>
    <t>7593501085</t>
  </si>
  <si>
    <t>Trasy kabelového vedení Ohebná dvouplášťová korugovaná chránička KF 09110 průměr 110/94 mm</t>
  </si>
  <si>
    <t>-2118593663</t>
  </si>
  <si>
    <t>Poznámka k položce:
Příprava kabelových prostupů pro PZS P3355 (3x110mm) - 3x11m +3x11m pod kolejí
3x12m + 3x12m pod silnicí</t>
  </si>
  <si>
    <t>PS-02.2 - Úpravy zabezpečovacího zařízení Liběšice - Úštěk_ÚRS</t>
  </si>
  <si>
    <t>HSV - Práce a dodávky</t>
  </si>
  <si>
    <t xml:space="preserve">    1 - Zemní práce PZS P3355</t>
  </si>
  <si>
    <t>46-M - Zemní práce oprava kabelizace PřS Liběšice a PřL Úštěk</t>
  </si>
  <si>
    <t>Práce a dodávky</t>
  </si>
  <si>
    <t>Zemní práce PZS P3355</t>
  </si>
  <si>
    <t>113107041</t>
  </si>
  <si>
    <t>Odstranění podkladů nebo krytů při překopech inženýrských sítí s přemístěním hmot na skládku ve vzdálenosti do 3 m nebo s naložením na dopravní prostředek ručně živičných, o tl. vrstvy do 50 mm</t>
  </si>
  <si>
    <t>2101278420</t>
  </si>
  <si>
    <t>https://podminky.urs.cz/item/CS_URS_2021_02/113107041</t>
  </si>
  <si>
    <t>132312211</t>
  </si>
  <si>
    <t>Hloubení rýh šířky přes 800 do 2 000 mm ručně zapažených i nezapažených, s urovnáním dna do předepsaného profilu a spádu v hornině třídy těžitelnosti II skupiny 4 soudržných</t>
  </si>
  <si>
    <t>1539619547</t>
  </si>
  <si>
    <t>https://podminky.urs.cz/item/CS_URS_2021_02/132312211</t>
  </si>
  <si>
    <t>Poznámka k položce:
rýhy pro kabelové chráničky - příprava pro kabelizaci PZS P3355</t>
  </si>
  <si>
    <t>174111101</t>
  </si>
  <si>
    <t>Zásyp sypaninou z jakékoliv horniny ručně s uložením výkopku ve vrstvách se zhutněním jam, šachet, rýh nebo kolem objektů v těchto vykopávkách</t>
  </si>
  <si>
    <t>-1098532333</t>
  </si>
  <si>
    <t>https://podminky.urs.cz/item/CS_URS_2021_02/174111101</t>
  </si>
  <si>
    <t>572151112</t>
  </si>
  <si>
    <t>Vyrovnání povrchu dosavadních krytů s rozprostřením hmot a zhutněním litým asfaltem MA (LA) tl. přes 30 do 40 mm</t>
  </si>
  <si>
    <t>442971827</t>
  </si>
  <si>
    <t>https://podminky.urs.cz/item/CS_URS_2021_02/572151112</t>
  </si>
  <si>
    <t>46-M</t>
  </si>
  <si>
    <t>Zemní práce oprava kabelizace PřS Liběšice a PřL Úštěk</t>
  </si>
  <si>
    <t>460161173</t>
  </si>
  <si>
    <t>Hloubení zapažených i nezapažených kabelových rýh ručně včetně urovnání dna s přemístěním výkopku do vzdálenosti 3 m od okraje jámy nebo s naložením na dopravní prostředek šířky 35 cm hloubky 80 cm v hornině třídy těžitelnosti II skupiny 4</t>
  </si>
  <si>
    <t>-484985836</t>
  </si>
  <si>
    <t>https://podminky.urs.cz/item/CS_URS_2021_02/460161173</t>
  </si>
  <si>
    <t>Poznámka k položce:
Oprava kabelizace k návěstidlům PřS Liběšice 410 m a PřL Úštěk 430m</t>
  </si>
  <si>
    <t>460431113</t>
  </si>
  <si>
    <t>Zásyp kabelových rýh ručně s přemístění sypaniny ze vzdálenosti do 10 m, s uložením výkopku ve vrstvách včetně zhutnění a úpravy povrchu šířky 35 cm hloubky 10 cm z horniny třídy těžitelnosti II skupiny 4</t>
  </si>
  <si>
    <t>-684529388</t>
  </si>
  <si>
    <t>https://podminky.urs.cz/item/CS_URS_2021_02/460431113</t>
  </si>
  <si>
    <t>460661512</t>
  </si>
  <si>
    <t>Kabelové lože z písku včetně podsypu, zhutnění a urovnání povrchu pro kabely nn zakryté plastovou fólií, šířky přes 25 do 50 cm</t>
  </si>
  <si>
    <t>-1786376417</t>
  </si>
  <si>
    <t>https://podminky.urs.cz/item/CS_URS_2021_02/460661512</t>
  </si>
  <si>
    <t>Poznámka k položce:
Oprava kabelizace k návěstidlům PřS Liběšice 410m a PřL Úštěk 430m</t>
  </si>
  <si>
    <t>34575138</t>
  </si>
  <si>
    <t>žlab kabelový s víkem PVC (120x100)</t>
  </si>
  <si>
    <t>320476935</t>
  </si>
  <si>
    <t>Poznámka k položce:
Oprava kabelizace k návěstidlům PřS Liběšice a PřL Úštěk - kabelové šachty pro  propustky v km 58,536 (17m) a v km 60,825 (8m)</t>
  </si>
  <si>
    <t>PS-03 - Úpravy zabezpečovacího zařízení v ŽST Úštěk</t>
  </si>
  <si>
    <t>7590910460</t>
  </si>
  <si>
    <t>Výkolejky Výkolejka ruční S49 levá návěst vlevo (CV040719002)</t>
  </si>
  <si>
    <t>887454704</t>
  </si>
  <si>
    <t>7591300050</t>
  </si>
  <si>
    <t>Zámky Zámek kontrolní pro polohu výkolejky na kolejnici (CV040705021)</t>
  </si>
  <si>
    <t>-200682166</t>
  </si>
  <si>
    <t>7591300250</t>
  </si>
  <si>
    <t>Zámky Štítek na klíče kulatý  (HM0404199080000)</t>
  </si>
  <si>
    <t>-1875611694</t>
  </si>
  <si>
    <t>7591300240</t>
  </si>
  <si>
    <t>Zámky Štítek na klíče čtvercový  (HM0404199070000)</t>
  </si>
  <si>
    <t>1674515853</t>
  </si>
  <si>
    <t>7591300300</t>
  </si>
  <si>
    <t>Zámky Štítek na klíče tříhranný  (HM0404199130000)</t>
  </si>
  <si>
    <t>2099195737</t>
  </si>
  <si>
    <t>7591300310</t>
  </si>
  <si>
    <t>Zámky Kroužek na zámkové klíče  (HM0404199140000)</t>
  </si>
  <si>
    <t>617190698</t>
  </si>
  <si>
    <t>7591300210</t>
  </si>
  <si>
    <t>Zámky Zámek výměn. kontr.odtlačný univerzální (HM0404156090000)</t>
  </si>
  <si>
    <t>-1072709912</t>
  </si>
  <si>
    <t>7591300200</t>
  </si>
  <si>
    <t>Zámky Zámek výměn. jednoduchý univerzální (HM0404156060000)</t>
  </si>
  <si>
    <t>-204828642</t>
  </si>
  <si>
    <t>7591300170</t>
  </si>
  <si>
    <t>Zámky Skříň ochranná DR odklopná pro výměn. zámek DR (HM0404156030000)</t>
  </si>
  <si>
    <t>1740038786</t>
  </si>
  <si>
    <t>7590915022</t>
  </si>
  <si>
    <t>Montáž výkolejky s návěstním tělesem se zámkem kontrolním - položení na dřevěné pražce, označení a vyvrtání otvorů, položení a přišroubování na paty kolejnice, přišroubování dosedacího úhelníku, vyzkoušení, namontování spojovací tyče, přezkoušení chodu, úprava typu klíče, očíslování výkolejky, nátěr</t>
  </si>
  <si>
    <t>-503862700</t>
  </si>
  <si>
    <t>7590917010</t>
  </si>
  <si>
    <t>Demontáž výkolejky bez návěstního tělesa se zámkem jednoduchým</t>
  </si>
  <si>
    <t>-816372575</t>
  </si>
  <si>
    <t>7591305010</t>
  </si>
  <si>
    <t>Montáž zámku výměnového jednoduchého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</si>
  <si>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1080156595</t>
  </si>
  <si>
    <t>7591305016</t>
  </si>
  <si>
    <t>Montáž zámku výměnového kontrolního odtlačného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</si>
  <si>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-945084697</t>
  </si>
  <si>
    <t>7591305172</t>
  </si>
  <si>
    <t>Montáž součástí zámku ochranné skříňky</t>
  </si>
  <si>
    <t>-210364033</t>
  </si>
  <si>
    <t>SEZNAM FIGUR</t>
  </si>
  <si>
    <t>Výměra</t>
  </si>
  <si>
    <t xml:space="preserve"> A/ 02/ 02.02</t>
  </si>
  <si>
    <t>HNAB</t>
  </si>
  <si>
    <t>Hmotnost nového AB</t>
  </si>
  <si>
    <t>HNODV</t>
  </si>
  <si>
    <t>Nové odvodňovací zařízení - hmotnost</t>
  </si>
  <si>
    <t>0,484/2*8,75</t>
  </si>
  <si>
    <t>HVBET</t>
  </si>
  <si>
    <t>Vyzískaný beton - hmotnost</t>
  </si>
  <si>
    <t>HNBET</t>
  </si>
  <si>
    <t>HVODV</t>
  </si>
  <si>
    <t>Vyzískané odvodňovací zařízení - hmotnost</t>
  </si>
  <si>
    <t>VODV*1,5</t>
  </si>
  <si>
    <t>NAB</t>
  </si>
  <si>
    <t>Plocha nového AB</t>
  </si>
  <si>
    <t>OBET</t>
  </si>
  <si>
    <t>Objem nového betonu</t>
  </si>
  <si>
    <t>OZEM</t>
  </si>
  <si>
    <t>Objem vyzískané zeminy</t>
  </si>
  <si>
    <t>SBETP2984</t>
  </si>
  <si>
    <t>Vyzískaný beton - P2984</t>
  </si>
  <si>
    <t>ULP</t>
  </si>
  <si>
    <t>Počet úložných ploch</t>
  </si>
  <si>
    <t>VAB</t>
  </si>
  <si>
    <t xml:space="preserve">Plocha vyzískaného AB </t>
  </si>
  <si>
    <t>VAB_1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</si>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</sst>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9"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2" fillId="0" borderId="1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0" fillId="0" borderId="0" xfId="0" applyAlignment="1">
      <alignment vertical="top"/>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3" fillId="0" borderId="28" xfId="0" applyFont="1" applyBorder="1" applyAlignment="1">
      <alignment vertical="center" wrapText="1"/>
    </xf>
    <xf numFmtId="0" fontId="47" fillId="0" borderId="29" xfId="0" applyFont="1" applyBorder="1" applyAlignment="1">
      <alignment vertical="center" wrapText="1"/>
    </xf>
    <xf numFmtId="0" fontId="43" fillId="0" borderId="30" xfId="0" applyFont="1" applyBorder="1" applyAlignment="1">
      <alignment vertical="center" wrapText="1"/>
    </xf>
    <xf numFmtId="0" fontId="43" fillId="0" borderId="0" xfId="0" applyFont="1" applyBorder="1" applyAlignment="1">
      <alignment vertical="top"/>
    </xf>
    <xf numFmtId="0" fontId="43" fillId="0" borderId="0" xfId="0" applyFont="1" applyAlignment="1">
      <alignment vertical="top"/>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9" xfId="0" applyFont="1" applyBorder="1" applyAlignment="1">
      <alignment horizontal="left" vertical="center"/>
    </xf>
    <xf numFmtId="0" fontId="45" fillId="0" borderId="29" xfId="0" applyFont="1" applyBorder="1" applyAlignment="1">
      <alignment horizontal="center" vertical="center"/>
    </xf>
    <xf numFmtId="0" fontId="48" fillId="0" borderId="29"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3" fillId="0" borderId="28" xfId="0" applyFont="1" applyBorder="1" applyAlignment="1">
      <alignment horizontal="left" vertical="center"/>
    </xf>
    <xf numFmtId="0" fontId="47"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0" fillId="0" borderId="29" xfId="0" applyFont="1" applyBorder="1" applyAlignment="1">
      <alignment horizontal="left" vertical="center"/>
    </xf>
    <xf numFmtId="0" fontId="43"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8" xfId="0" applyFont="1" applyBorder="1" applyAlignment="1">
      <alignment horizontal="left" vertical="center"/>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9" xfId="0" applyFont="1" applyBorder="1" applyAlignment="1">
      <alignment vertical="center"/>
    </xf>
    <xf numFmtId="0" fontId="45"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5" fillId="0" borderId="29" xfId="0" applyFont="1" applyBorder="1" applyAlignment="1">
      <alignment horizontal="left"/>
    </xf>
    <xf numFmtId="0" fontId="48" fillId="0" borderId="29" xfId="0" applyFont="1" applyBorder="1" applyAlignment="1">
      <alignment/>
    </xf>
    <xf numFmtId="0" fontId="43" fillId="0" borderId="26" xfId="0" applyFont="1" applyBorder="1" applyAlignment="1">
      <alignment vertical="top"/>
    </xf>
    <xf numFmtId="0" fontId="43" fillId="0" borderId="27" xfId="0" applyFont="1" applyBorder="1" applyAlignment="1">
      <alignment vertical="top"/>
    </xf>
    <xf numFmtId="0" fontId="43" fillId="0" borderId="28" xfId="0" applyFont="1" applyBorder="1" applyAlignment="1">
      <alignment vertical="top"/>
    </xf>
    <xf numFmtId="0" fontId="43" fillId="0" borderId="29" xfId="0" applyFont="1" applyBorder="1" applyAlignment="1">
      <alignment vertical="top"/>
    </xf>
    <xf numFmtId="0" fontId="43"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8"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2" fillId="0" borderId="0" xfId="0" applyFont="1" applyAlignment="1">
      <alignment horizontal="left" vertical="center"/>
    </xf>
    <xf numFmtId="0" fontId="22" fillId="0" borderId="0" xfId="0" applyFont="1" applyAlignment="1" applyProtection="1">
      <alignment horizontal="left" vertical="center"/>
      <protection/>
    </xf>
    <xf numFmtId="0" fontId="4" fillId="0" borderId="0" xfId="0" applyFont="1" applyAlignment="1">
      <alignment horizontal="left" vertical="top" wrapText="1"/>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5"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61151103" TargetMode="External" /><Relationship Id="rId7" Type="http://schemas.openxmlformats.org/officeDocument/2006/relationships/hyperlink" Target="https://podminky.urs.cz/item/CS_URS_2022_01/16243251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67151111" TargetMode="External" /><Relationship Id="rId11" Type="http://schemas.openxmlformats.org/officeDocument/2006/relationships/hyperlink" Target="https://podminky.urs.cz/item/CS_URS_2022_01/171201231" TargetMode="External" /><Relationship Id="rId12" Type="http://schemas.openxmlformats.org/officeDocument/2006/relationships/hyperlink" Target="https://podminky.urs.cz/item/CS_URS_2022_01/174111311" TargetMode="External" /><Relationship Id="rId13" Type="http://schemas.openxmlformats.org/officeDocument/2006/relationships/hyperlink" Target="https://podminky.urs.cz/item/CS_URS_2022_01/327215141" TargetMode="External" /><Relationship Id="rId14" Type="http://schemas.openxmlformats.org/officeDocument/2006/relationships/hyperlink" Target="https://podminky.urs.cz/item/CS_URS_2022_01/334323218" TargetMode="External" /><Relationship Id="rId15" Type="http://schemas.openxmlformats.org/officeDocument/2006/relationships/hyperlink" Target="https://podminky.urs.cz/item/CS_URS_2022_01/334323291" TargetMode="External" /><Relationship Id="rId16" Type="http://schemas.openxmlformats.org/officeDocument/2006/relationships/hyperlink" Target="https://podminky.urs.cz/item/CS_URS_2022_01/334352111" TargetMode="External" /><Relationship Id="rId17" Type="http://schemas.openxmlformats.org/officeDocument/2006/relationships/hyperlink" Target="https://podminky.urs.cz/item/CS_URS_2022_01/334352211" TargetMode="External" /><Relationship Id="rId18" Type="http://schemas.openxmlformats.org/officeDocument/2006/relationships/hyperlink" Target="https://podminky.urs.cz/item/CS_URS_2022_01/334361226" TargetMode="External" /><Relationship Id="rId19" Type="http://schemas.openxmlformats.org/officeDocument/2006/relationships/hyperlink" Target="https://podminky.urs.cz/item/CS_URS_2022_01/985331115"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451315134" TargetMode="External" /><Relationship Id="rId22" Type="http://schemas.openxmlformats.org/officeDocument/2006/relationships/hyperlink" Target="https://podminky.urs.cz/item/CS_URS_2022_01/451475121" TargetMode="External" /><Relationship Id="rId23" Type="http://schemas.openxmlformats.org/officeDocument/2006/relationships/hyperlink" Target="https://podminky.urs.cz/item/CS_URS_2022_01/451475122" TargetMode="External" /><Relationship Id="rId24" Type="http://schemas.openxmlformats.org/officeDocument/2006/relationships/hyperlink" Target="https://podminky.urs.cz/item/CS_URS_2022_01/465513157" TargetMode="External" /><Relationship Id="rId25" Type="http://schemas.openxmlformats.org/officeDocument/2006/relationships/hyperlink" Target="https://podminky.urs.cz/item/CS_URS_2022_01/628613233" TargetMode="External" /><Relationship Id="rId26" Type="http://schemas.openxmlformats.org/officeDocument/2006/relationships/hyperlink" Target="https://podminky.urs.cz/item/CS_URS_2022_01/911121211" TargetMode="External" /><Relationship Id="rId27" Type="http://schemas.openxmlformats.org/officeDocument/2006/relationships/hyperlink" Target="https://podminky.urs.cz/item/CS_URS_2022_01/911121311" TargetMode="External" /><Relationship Id="rId28" Type="http://schemas.openxmlformats.org/officeDocument/2006/relationships/hyperlink" Target="https://podminky.urs.cz/item/CS_URS_2022_01/936942211" TargetMode="External" /><Relationship Id="rId29" Type="http://schemas.openxmlformats.org/officeDocument/2006/relationships/hyperlink" Target="https://podminky.urs.cz/item/CS_URS_2022_01/953965132" TargetMode="External" /><Relationship Id="rId30" Type="http://schemas.openxmlformats.org/officeDocument/2006/relationships/hyperlink" Target="https://podminky.urs.cz/item/CS_URS_2022_01/962041211" TargetMode="External" /><Relationship Id="rId31" Type="http://schemas.openxmlformats.org/officeDocument/2006/relationships/hyperlink" Target="https://podminky.urs.cz/item/CS_URS_2022_01/985112111" TargetMode="External" /><Relationship Id="rId32" Type="http://schemas.openxmlformats.org/officeDocument/2006/relationships/hyperlink" Target="https://podminky.urs.cz/item/CS_URS_2022_01/985311111" TargetMode="External" /><Relationship Id="rId33" Type="http://schemas.openxmlformats.org/officeDocument/2006/relationships/hyperlink" Target="https://podminky.urs.cz/item/CS_URS_2022_01/985323111" TargetMode="External" /><Relationship Id="rId34" Type="http://schemas.openxmlformats.org/officeDocument/2006/relationships/hyperlink" Target="https://podminky.urs.cz/item/CS_URS_2022_01/997013861" TargetMode="External" /><Relationship Id="rId35" Type="http://schemas.openxmlformats.org/officeDocument/2006/relationships/hyperlink" Target="https://podminky.urs.cz/item/CS_URS_2022_01/997211111" TargetMode="External" /><Relationship Id="rId36" Type="http://schemas.openxmlformats.org/officeDocument/2006/relationships/hyperlink" Target="https://podminky.urs.cz/item/CS_URS_2022_01/997211119" TargetMode="External" /><Relationship Id="rId37" Type="http://schemas.openxmlformats.org/officeDocument/2006/relationships/hyperlink" Target="https://podminky.urs.cz/item/CS_URS_2022_01/997211511" TargetMode="External" /><Relationship Id="rId38" Type="http://schemas.openxmlformats.org/officeDocument/2006/relationships/hyperlink" Target="https://podminky.urs.cz/item/CS_URS_2022_01/997211519" TargetMode="External" /><Relationship Id="rId39" Type="http://schemas.openxmlformats.org/officeDocument/2006/relationships/hyperlink" Target="https://podminky.urs.cz/item/CS_URS_2022_01/997211611" TargetMode="External" /><Relationship Id="rId40" Type="http://schemas.openxmlformats.org/officeDocument/2006/relationships/hyperlink" Target="https://podminky.urs.cz/item/CS_URS_2022_01/998212111" TargetMode="External" /><Relationship Id="rId41" Type="http://schemas.openxmlformats.org/officeDocument/2006/relationships/hyperlink" Target="https://podminky.urs.cz/item/CS_URS_2022_01/998212191" TargetMode="External" /><Relationship Id="rId4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60001000" TargetMode="External" /><Relationship Id="rId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61151103" TargetMode="External" /><Relationship Id="rId7" Type="http://schemas.openxmlformats.org/officeDocument/2006/relationships/hyperlink" Target="https://podminky.urs.cz/item/CS_URS_2022_01/16243251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67151111" TargetMode="External" /><Relationship Id="rId11" Type="http://schemas.openxmlformats.org/officeDocument/2006/relationships/hyperlink" Target="https://podminky.urs.cz/item/CS_URS_2022_01/171201231" TargetMode="External" /><Relationship Id="rId12" Type="http://schemas.openxmlformats.org/officeDocument/2006/relationships/hyperlink" Target="https://podminky.urs.cz/item/CS_URS_2022_01/212795111" TargetMode="External" /><Relationship Id="rId13" Type="http://schemas.openxmlformats.org/officeDocument/2006/relationships/hyperlink" Target="https://podminky.urs.cz/item/CS_URS_2022_01/317321118" TargetMode="External" /><Relationship Id="rId14" Type="http://schemas.openxmlformats.org/officeDocument/2006/relationships/hyperlink" Target="https://podminky.urs.cz/item/CS_URS_2022_01/317321191" TargetMode="External" /><Relationship Id="rId15" Type="http://schemas.openxmlformats.org/officeDocument/2006/relationships/hyperlink" Target="https://podminky.urs.cz/item/CS_URS_2022_01/317353121" TargetMode="External" /><Relationship Id="rId16" Type="http://schemas.openxmlformats.org/officeDocument/2006/relationships/hyperlink" Target="https://podminky.urs.cz/item/CS_URS_2022_01/317353221" TargetMode="External" /><Relationship Id="rId17" Type="http://schemas.openxmlformats.org/officeDocument/2006/relationships/hyperlink" Target="https://podminky.urs.cz/item/CS_URS_2022_01/317361116" TargetMode="External" /><Relationship Id="rId18" Type="http://schemas.openxmlformats.org/officeDocument/2006/relationships/hyperlink" Target="https://podminky.urs.cz/item/CS_URS_2022_01/327215141" TargetMode="External" /><Relationship Id="rId19" Type="http://schemas.openxmlformats.org/officeDocument/2006/relationships/hyperlink" Target="https://podminky.urs.cz/item/CS_URS_2022_01/334323218" TargetMode="External" /><Relationship Id="rId20" Type="http://schemas.openxmlformats.org/officeDocument/2006/relationships/hyperlink" Target="https://podminky.urs.cz/item/CS_URS_2022_01/334323291" TargetMode="External" /><Relationship Id="rId21" Type="http://schemas.openxmlformats.org/officeDocument/2006/relationships/hyperlink" Target="https://podminky.urs.cz/item/CS_URS_2022_01/334352111" TargetMode="External" /><Relationship Id="rId22" Type="http://schemas.openxmlformats.org/officeDocument/2006/relationships/hyperlink" Target="https://podminky.urs.cz/item/CS_URS_2022_01/334352211" TargetMode="External" /><Relationship Id="rId23" Type="http://schemas.openxmlformats.org/officeDocument/2006/relationships/hyperlink" Target="https://podminky.urs.cz/item/CS_URS_2022_01/334361226" TargetMode="External" /><Relationship Id="rId24" Type="http://schemas.openxmlformats.org/officeDocument/2006/relationships/hyperlink" Target="https://podminky.urs.cz/item/CS_URS_2022_01/985331115" TargetMode="External" /><Relationship Id="rId25" Type="http://schemas.openxmlformats.org/officeDocument/2006/relationships/hyperlink" Target="https://podminky.urs.cz/item/CS_URS_2022_01/273361412" TargetMode="External" /><Relationship Id="rId26" Type="http://schemas.openxmlformats.org/officeDocument/2006/relationships/hyperlink" Target="https://podminky.urs.cz/item/CS_URS_2022_01/451315134" TargetMode="External" /><Relationship Id="rId27" Type="http://schemas.openxmlformats.org/officeDocument/2006/relationships/hyperlink" Target="https://podminky.urs.cz/item/CS_URS_2022_01/451475121" TargetMode="External" /><Relationship Id="rId28" Type="http://schemas.openxmlformats.org/officeDocument/2006/relationships/hyperlink" Target="https://podminky.urs.cz/item/CS_URS_2022_01/451475122" TargetMode="External" /><Relationship Id="rId29" Type="http://schemas.openxmlformats.org/officeDocument/2006/relationships/hyperlink" Target="https://podminky.urs.cz/item/CS_URS_2022_01/457311114" TargetMode="External" /><Relationship Id="rId30" Type="http://schemas.openxmlformats.org/officeDocument/2006/relationships/hyperlink" Target="https://podminky.urs.cz/item/CS_URS_2022_01/465513157" TargetMode="External" /><Relationship Id="rId31" Type="http://schemas.openxmlformats.org/officeDocument/2006/relationships/hyperlink" Target="https://podminky.urs.cz/item/CS_URS_2022_01/628613111" TargetMode="External" /><Relationship Id="rId32" Type="http://schemas.openxmlformats.org/officeDocument/2006/relationships/hyperlink" Target="https://podminky.urs.cz/item/CS_URS_2022_01/628613233" TargetMode="External" /><Relationship Id="rId33" Type="http://schemas.openxmlformats.org/officeDocument/2006/relationships/hyperlink" Target="https://podminky.urs.cz/item/CS_URS_2022_01/911121211" TargetMode="External" /><Relationship Id="rId34" Type="http://schemas.openxmlformats.org/officeDocument/2006/relationships/hyperlink" Target="https://podminky.urs.cz/item/CS_URS_2022_01/911121311" TargetMode="External" /><Relationship Id="rId35" Type="http://schemas.openxmlformats.org/officeDocument/2006/relationships/hyperlink" Target="https://podminky.urs.cz/item/CS_URS_2022_01/936942211" TargetMode="External" /><Relationship Id="rId36" Type="http://schemas.openxmlformats.org/officeDocument/2006/relationships/hyperlink" Target="https://podminky.urs.cz/item/CS_URS_2022_01/941111121" TargetMode="External" /><Relationship Id="rId37" Type="http://schemas.openxmlformats.org/officeDocument/2006/relationships/hyperlink" Target="https://podminky.urs.cz/item/CS_URS_2022_01/941111221" TargetMode="External" /><Relationship Id="rId38" Type="http://schemas.openxmlformats.org/officeDocument/2006/relationships/hyperlink" Target="https://podminky.urs.cz/item/CS_URS_2022_01/941111821" TargetMode="External" /><Relationship Id="rId39" Type="http://schemas.openxmlformats.org/officeDocument/2006/relationships/hyperlink" Target="https://podminky.urs.cz/item/CS_URS_2022_01/953965132" TargetMode="External" /><Relationship Id="rId40" Type="http://schemas.openxmlformats.org/officeDocument/2006/relationships/hyperlink" Target="https://podminky.urs.cz/item/CS_URS_2022_01/963051111" TargetMode="External" /><Relationship Id="rId41" Type="http://schemas.openxmlformats.org/officeDocument/2006/relationships/hyperlink" Target="https://podminky.urs.cz/item/CS_URS_2022_01/966075141" TargetMode="External" /><Relationship Id="rId42" Type="http://schemas.openxmlformats.org/officeDocument/2006/relationships/hyperlink" Target="https://podminky.urs.cz/item/CS_URS_2022_01/985131111" TargetMode="External" /><Relationship Id="rId43" Type="http://schemas.openxmlformats.org/officeDocument/2006/relationships/hyperlink" Target="https://podminky.urs.cz/item/CS_URS_2022_01/985223211" TargetMode="External" /><Relationship Id="rId44" Type="http://schemas.openxmlformats.org/officeDocument/2006/relationships/hyperlink" Target="https://podminky.urs.cz/item/CS_URS_2022_01/985311111" TargetMode="External" /><Relationship Id="rId45" Type="http://schemas.openxmlformats.org/officeDocument/2006/relationships/hyperlink" Target="https://podminky.urs.cz/item/CS_URS_2022_01/985311912" TargetMode="External" /><Relationship Id="rId46" Type="http://schemas.openxmlformats.org/officeDocument/2006/relationships/hyperlink" Target="https://podminky.urs.cz/item/CS_URS_2022_01/985323111" TargetMode="External" /><Relationship Id="rId47" Type="http://schemas.openxmlformats.org/officeDocument/2006/relationships/hyperlink" Target="https://podminky.urs.cz/item/CS_URS_2022_01/985323912" TargetMode="External" /><Relationship Id="rId48" Type="http://schemas.openxmlformats.org/officeDocument/2006/relationships/hyperlink" Target="https://podminky.urs.cz/item/CS_URS_2022_01/997013862" TargetMode="External" /><Relationship Id="rId49" Type="http://schemas.openxmlformats.org/officeDocument/2006/relationships/hyperlink" Target="https://podminky.urs.cz/item/CS_URS_2022_01/997013873" TargetMode="External" /><Relationship Id="rId50" Type="http://schemas.openxmlformats.org/officeDocument/2006/relationships/hyperlink" Target="https://podminky.urs.cz/item/CS_URS_2022_01/997211111" TargetMode="External" /><Relationship Id="rId51" Type="http://schemas.openxmlformats.org/officeDocument/2006/relationships/hyperlink" Target="https://podminky.urs.cz/item/CS_URS_2022_01/997211119" TargetMode="External" /><Relationship Id="rId52" Type="http://schemas.openxmlformats.org/officeDocument/2006/relationships/hyperlink" Target="https://podminky.urs.cz/item/CS_URS_2022_01/997211511" TargetMode="External" /><Relationship Id="rId53" Type="http://schemas.openxmlformats.org/officeDocument/2006/relationships/hyperlink" Target="https://podminky.urs.cz/item/CS_URS_2022_01/997211519" TargetMode="External" /><Relationship Id="rId54" Type="http://schemas.openxmlformats.org/officeDocument/2006/relationships/hyperlink" Target="https://podminky.urs.cz/item/CS_URS_2022_01/997211611" TargetMode="External" /><Relationship Id="rId55" Type="http://schemas.openxmlformats.org/officeDocument/2006/relationships/hyperlink" Target="https://podminky.urs.cz/item/CS_URS_2022_01/998212111" TargetMode="External" /><Relationship Id="rId56" Type="http://schemas.openxmlformats.org/officeDocument/2006/relationships/hyperlink" Target="https://podminky.urs.cz/item/CS_URS_2022_01/998212191" TargetMode="External" /><Relationship Id="rId57" Type="http://schemas.openxmlformats.org/officeDocument/2006/relationships/hyperlink" Target="https://podminky.urs.cz/item/CS_URS_2022_01/998711201" TargetMode="External" /><Relationship Id="rId58" Type="http://schemas.openxmlformats.org/officeDocument/2006/relationships/hyperlink" Target="https://podminky.urs.cz/item/CS_URS_2022_01/998711294" TargetMode="External" /><Relationship Id="rId5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2252501" TargetMode="External" /><Relationship Id="rId7" Type="http://schemas.openxmlformats.org/officeDocument/2006/relationships/hyperlink" Target="https://podminky.urs.cz/item/CS_URS_2022_01/122252508" TargetMode="External" /><Relationship Id="rId8" Type="http://schemas.openxmlformats.org/officeDocument/2006/relationships/hyperlink" Target="https://podminky.urs.cz/item/CS_URS_2022_01/139001101"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2_01/162751119" TargetMode="External" /><Relationship Id="rId11" Type="http://schemas.openxmlformats.org/officeDocument/2006/relationships/hyperlink" Target="https://podminky.urs.cz/item/CS_URS_2022_01/171103101"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4111311" TargetMode="External" /><Relationship Id="rId14" Type="http://schemas.openxmlformats.org/officeDocument/2006/relationships/hyperlink" Target="https://podminky.urs.cz/item/CS_URS_2022_01/181111112"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273321117" TargetMode="External" /><Relationship Id="rId17" Type="http://schemas.openxmlformats.org/officeDocument/2006/relationships/hyperlink" Target="https://podminky.urs.cz/item/CS_URS_2022_01/273321191" TargetMode="External" /><Relationship Id="rId18" Type="http://schemas.openxmlformats.org/officeDocument/2006/relationships/hyperlink" Target="https://podminky.urs.cz/item/CS_URS_2022_01/273354111" TargetMode="External" /><Relationship Id="rId19" Type="http://schemas.openxmlformats.org/officeDocument/2006/relationships/hyperlink" Target="https://podminky.urs.cz/item/CS_URS_2022_01/273354211"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274321117" TargetMode="External" /><Relationship Id="rId22" Type="http://schemas.openxmlformats.org/officeDocument/2006/relationships/hyperlink" Target="https://podminky.urs.cz/item/CS_URS_2022_01/274321191" TargetMode="External" /><Relationship Id="rId23" Type="http://schemas.openxmlformats.org/officeDocument/2006/relationships/hyperlink" Target="https://podminky.urs.cz/item/CS_URS_2022_01/274354111" TargetMode="External" /><Relationship Id="rId24" Type="http://schemas.openxmlformats.org/officeDocument/2006/relationships/hyperlink" Target="https://podminky.urs.cz/item/CS_URS_2022_01/274354211" TargetMode="External" /><Relationship Id="rId25" Type="http://schemas.openxmlformats.org/officeDocument/2006/relationships/hyperlink" Target="https://podminky.urs.cz/item/CS_URS_2022_01/274361116" TargetMode="External" /><Relationship Id="rId26" Type="http://schemas.openxmlformats.org/officeDocument/2006/relationships/hyperlink" Target="https://podminky.urs.cz/item/CS_URS_2022_01/317321118" TargetMode="External" /><Relationship Id="rId27" Type="http://schemas.openxmlformats.org/officeDocument/2006/relationships/hyperlink" Target="https://podminky.urs.cz/item/CS_URS_2022_01/317321191" TargetMode="External" /><Relationship Id="rId28" Type="http://schemas.openxmlformats.org/officeDocument/2006/relationships/hyperlink" Target="https://podminky.urs.cz/item/CS_URS_2022_01/317353121" TargetMode="External" /><Relationship Id="rId29" Type="http://schemas.openxmlformats.org/officeDocument/2006/relationships/hyperlink" Target="https://podminky.urs.cz/item/CS_URS_2022_01/317353221" TargetMode="External" /><Relationship Id="rId30" Type="http://schemas.openxmlformats.org/officeDocument/2006/relationships/hyperlink" Target="https://podminky.urs.cz/item/CS_URS_2022_01/317361116" TargetMode="External" /><Relationship Id="rId31" Type="http://schemas.openxmlformats.org/officeDocument/2006/relationships/hyperlink" Target="https://podminky.urs.cz/item/CS_URS_2022_01/334124111" TargetMode="External" /><Relationship Id="rId32" Type="http://schemas.openxmlformats.org/officeDocument/2006/relationships/hyperlink" Target="https://podminky.urs.cz/item/CS_URS_2022_01/334323118" TargetMode="External" /><Relationship Id="rId33" Type="http://schemas.openxmlformats.org/officeDocument/2006/relationships/hyperlink" Target="https://podminky.urs.cz/item/CS_URS_2022_01/334323191" TargetMode="External" /><Relationship Id="rId34" Type="http://schemas.openxmlformats.org/officeDocument/2006/relationships/hyperlink" Target="https://podminky.urs.cz/item/CS_URS_2022_01/334351112" TargetMode="External" /><Relationship Id="rId35" Type="http://schemas.openxmlformats.org/officeDocument/2006/relationships/hyperlink" Target="https://podminky.urs.cz/item/CS_URS_2022_01/334351211" TargetMode="External" /><Relationship Id="rId36" Type="http://schemas.openxmlformats.org/officeDocument/2006/relationships/hyperlink" Target="https://podminky.urs.cz/item/CS_URS_2022_01/334361216" TargetMode="External" /><Relationship Id="rId37" Type="http://schemas.openxmlformats.org/officeDocument/2006/relationships/hyperlink" Target="https://podminky.urs.cz/item/CS_URS_2022_01/389121111" TargetMode="External" /><Relationship Id="rId38" Type="http://schemas.openxmlformats.org/officeDocument/2006/relationships/hyperlink" Target="https://podminky.urs.cz/item/CS_URS_2022_01/389121112" TargetMode="External" /><Relationship Id="rId39" Type="http://schemas.openxmlformats.org/officeDocument/2006/relationships/hyperlink" Target="https://podminky.urs.cz/item/CS_URS_2022_01/451315114" TargetMode="External" /><Relationship Id="rId40" Type="http://schemas.openxmlformats.org/officeDocument/2006/relationships/hyperlink" Target="https://podminky.urs.cz/item/CS_URS_2022_01/451577777" TargetMode="External" /><Relationship Id="rId41" Type="http://schemas.openxmlformats.org/officeDocument/2006/relationships/hyperlink" Target="https://podminky.urs.cz/item/CS_URS_2022_01/457311117" TargetMode="External" /><Relationship Id="rId42" Type="http://schemas.openxmlformats.org/officeDocument/2006/relationships/hyperlink" Target="https://podminky.urs.cz/item/CS_URS_2022_01/465513157" TargetMode="External" /><Relationship Id="rId43" Type="http://schemas.openxmlformats.org/officeDocument/2006/relationships/hyperlink" Target="https://podminky.urs.cz/item/CS_URS_2022_01/273361411" TargetMode="External" /><Relationship Id="rId44" Type="http://schemas.openxmlformats.org/officeDocument/2006/relationships/hyperlink" Target="https://podminky.urs.cz/item/CS_URS_2022_01/931992121" TargetMode="External" /><Relationship Id="rId45" Type="http://schemas.openxmlformats.org/officeDocument/2006/relationships/hyperlink" Target="https://podminky.urs.cz/item/CS_URS_2022_01/931994142" TargetMode="External" /><Relationship Id="rId46" Type="http://schemas.openxmlformats.org/officeDocument/2006/relationships/hyperlink" Target="https://podminky.urs.cz/item/CS_URS_2022_01/936942211" TargetMode="External" /><Relationship Id="rId47" Type="http://schemas.openxmlformats.org/officeDocument/2006/relationships/hyperlink" Target="https://podminky.urs.cz/item/CS_URS_2022_01/961041211" TargetMode="External" /><Relationship Id="rId48" Type="http://schemas.openxmlformats.org/officeDocument/2006/relationships/hyperlink" Target="https://podminky.urs.cz/item/CS_URS_2022_01/963051111" TargetMode="External" /><Relationship Id="rId49" Type="http://schemas.openxmlformats.org/officeDocument/2006/relationships/hyperlink" Target="https://podminky.urs.cz/item/CS_URS_2022_01/997211511" TargetMode="External" /><Relationship Id="rId50" Type="http://schemas.openxmlformats.org/officeDocument/2006/relationships/hyperlink" Target="https://podminky.urs.cz/item/CS_URS_2022_01/997211519" TargetMode="External" /><Relationship Id="rId51" Type="http://schemas.openxmlformats.org/officeDocument/2006/relationships/hyperlink" Target="https://podminky.urs.cz/item/CS_URS_2022_01/997211611" TargetMode="External" /><Relationship Id="rId52" Type="http://schemas.openxmlformats.org/officeDocument/2006/relationships/hyperlink" Target="https://podminky.urs.cz/item/CS_URS_2022_01/997013861"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8214111" TargetMode="External" /><Relationship Id="rId56" Type="http://schemas.openxmlformats.org/officeDocument/2006/relationships/hyperlink" Target="https://podminky.urs.cz/item/CS_URS_2022_01/711112001" TargetMode="External" /><Relationship Id="rId57" Type="http://schemas.openxmlformats.org/officeDocument/2006/relationships/hyperlink" Target="https://podminky.urs.cz/item/CS_URS_2022_01/711112011" TargetMode="External" /><Relationship Id="rId58" Type="http://schemas.openxmlformats.org/officeDocument/2006/relationships/hyperlink" Target="https://podminky.urs.cz/item/CS_URS_2022_01/998711101" TargetMode="External" /><Relationship Id="rId59"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2252501" TargetMode="External" /><Relationship Id="rId7" Type="http://schemas.openxmlformats.org/officeDocument/2006/relationships/hyperlink" Target="https://podminky.urs.cz/item/CS_URS_2022_01/122252508" TargetMode="External" /><Relationship Id="rId8" Type="http://schemas.openxmlformats.org/officeDocument/2006/relationships/hyperlink" Target="https://podminky.urs.cz/item/CS_URS_2022_01/139001101"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2_01/162751119" TargetMode="External" /><Relationship Id="rId11" Type="http://schemas.openxmlformats.org/officeDocument/2006/relationships/hyperlink" Target="https://podminky.urs.cz/item/CS_URS_2022_01/171103101"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4111311" TargetMode="External" /><Relationship Id="rId14" Type="http://schemas.openxmlformats.org/officeDocument/2006/relationships/hyperlink" Target="https://podminky.urs.cz/item/CS_URS_2022_01/181111112"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273321117" TargetMode="External" /><Relationship Id="rId17" Type="http://schemas.openxmlformats.org/officeDocument/2006/relationships/hyperlink" Target="https://podminky.urs.cz/item/CS_URS_2022_01/273321191" TargetMode="External" /><Relationship Id="rId18" Type="http://schemas.openxmlformats.org/officeDocument/2006/relationships/hyperlink" Target="https://podminky.urs.cz/item/CS_URS_2022_01/273354111" TargetMode="External" /><Relationship Id="rId19" Type="http://schemas.openxmlformats.org/officeDocument/2006/relationships/hyperlink" Target="https://podminky.urs.cz/item/CS_URS_2022_01/273354211"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274321117" TargetMode="External" /><Relationship Id="rId22" Type="http://schemas.openxmlformats.org/officeDocument/2006/relationships/hyperlink" Target="https://podminky.urs.cz/item/CS_URS_2022_01/274321191" TargetMode="External" /><Relationship Id="rId23" Type="http://schemas.openxmlformats.org/officeDocument/2006/relationships/hyperlink" Target="https://podminky.urs.cz/item/CS_URS_2022_01/274354111" TargetMode="External" /><Relationship Id="rId24" Type="http://schemas.openxmlformats.org/officeDocument/2006/relationships/hyperlink" Target="https://podminky.urs.cz/item/CS_URS_2022_01/274354211" TargetMode="External" /><Relationship Id="rId25" Type="http://schemas.openxmlformats.org/officeDocument/2006/relationships/hyperlink" Target="https://podminky.urs.cz/item/CS_URS_2022_01/274361116" TargetMode="External" /><Relationship Id="rId26" Type="http://schemas.openxmlformats.org/officeDocument/2006/relationships/hyperlink" Target="https://podminky.urs.cz/item/CS_URS_2022_01/317321118" TargetMode="External" /><Relationship Id="rId27" Type="http://schemas.openxmlformats.org/officeDocument/2006/relationships/hyperlink" Target="https://podminky.urs.cz/item/CS_URS_2022_01/317321191" TargetMode="External" /><Relationship Id="rId28" Type="http://schemas.openxmlformats.org/officeDocument/2006/relationships/hyperlink" Target="https://podminky.urs.cz/item/CS_URS_2022_01/317353121" TargetMode="External" /><Relationship Id="rId29" Type="http://schemas.openxmlformats.org/officeDocument/2006/relationships/hyperlink" Target="https://podminky.urs.cz/item/CS_URS_2022_01/317353221" TargetMode="External" /><Relationship Id="rId30" Type="http://schemas.openxmlformats.org/officeDocument/2006/relationships/hyperlink" Target="https://podminky.urs.cz/item/CS_URS_2022_01/317361116" TargetMode="External" /><Relationship Id="rId31" Type="http://schemas.openxmlformats.org/officeDocument/2006/relationships/hyperlink" Target="https://podminky.urs.cz/item/CS_URS_2022_01/334124111" TargetMode="External" /><Relationship Id="rId32" Type="http://schemas.openxmlformats.org/officeDocument/2006/relationships/hyperlink" Target="https://podminky.urs.cz/item/CS_URS_2022_01/334323118" TargetMode="External" /><Relationship Id="rId33" Type="http://schemas.openxmlformats.org/officeDocument/2006/relationships/hyperlink" Target="https://podminky.urs.cz/item/CS_URS_2022_01/334323191" TargetMode="External" /><Relationship Id="rId34" Type="http://schemas.openxmlformats.org/officeDocument/2006/relationships/hyperlink" Target="https://podminky.urs.cz/item/CS_URS_2022_01/334351112" TargetMode="External" /><Relationship Id="rId35" Type="http://schemas.openxmlformats.org/officeDocument/2006/relationships/hyperlink" Target="https://podminky.urs.cz/item/CS_URS_2022_01/334351211" TargetMode="External" /><Relationship Id="rId36" Type="http://schemas.openxmlformats.org/officeDocument/2006/relationships/hyperlink" Target="https://podminky.urs.cz/item/CS_URS_2022_01/334361216" TargetMode="External" /><Relationship Id="rId37" Type="http://schemas.openxmlformats.org/officeDocument/2006/relationships/hyperlink" Target="https://podminky.urs.cz/item/CS_URS_2022_01/389121111" TargetMode="External" /><Relationship Id="rId38" Type="http://schemas.openxmlformats.org/officeDocument/2006/relationships/hyperlink" Target="https://podminky.urs.cz/item/CS_URS_2022_01/389121112" TargetMode="External" /><Relationship Id="rId39" Type="http://schemas.openxmlformats.org/officeDocument/2006/relationships/hyperlink" Target="https://podminky.urs.cz/item/CS_URS_2022_01/451315114" TargetMode="External" /><Relationship Id="rId40" Type="http://schemas.openxmlformats.org/officeDocument/2006/relationships/hyperlink" Target="https://podminky.urs.cz/item/CS_URS_2022_01/451577777" TargetMode="External" /><Relationship Id="rId41" Type="http://schemas.openxmlformats.org/officeDocument/2006/relationships/hyperlink" Target="https://podminky.urs.cz/item/CS_URS_2022_01/457311117" TargetMode="External" /><Relationship Id="rId42" Type="http://schemas.openxmlformats.org/officeDocument/2006/relationships/hyperlink" Target="https://podminky.urs.cz/item/CS_URS_2022_01/465513157" TargetMode="External" /><Relationship Id="rId43" Type="http://schemas.openxmlformats.org/officeDocument/2006/relationships/hyperlink" Target="https://podminky.urs.cz/item/CS_URS_2022_01/273361411" TargetMode="External" /><Relationship Id="rId44" Type="http://schemas.openxmlformats.org/officeDocument/2006/relationships/hyperlink" Target="https://podminky.urs.cz/item/CS_URS_2022_01/931992121" TargetMode="External" /><Relationship Id="rId45" Type="http://schemas.openxmlformats.org/officeDocument/2006/relationships/hyperlink" Target="https://podminky.urs.cz/item/CS_URS_2022_01/931994142" TargetMode="External" /><Relationship Id="rId46" Type="http://schemas.openxmlformats.org/officeDocument/2006/relationships/hyperlink" Target="https://podminky.urs.cz/item/CS_URS_2022_01/936942211" TargetMode="External" /><Relationship Id="rId47" Type="http://schemas.openxmlformats.org/officeDocument/2006/relationships/hyperlink" Target="https://podminky.urs.cz/item/CS_URS_2022_01/961021112" TargetMode="External" /><Relationship Id="rId48" Type="http://schemas.openxmlformats.org/officeDocument/2006/relationships/hyperlink" Target="https://podminky.urs.cz/item/CS_URS_2022_01/961041211" TargetMode="External" /><Relationship Id="rId49" Type="http://schemas.openxmlformats.org/officeDocument/2006/relationships/hyperlink" Target="https://podminky.urs.cz/item/CS_URS_2022_01/962051111" TargetMode="External" /><Relationship Id="rId50" Type="http://schemas.openxmlformats.org/officeDocument/2006/relationships/hyperlink" Target="https://podminky.urs.cz/item/CS_URS_2022_01/963051111" TargetMode="External" /><Relationship Id="rId51" Type="http://schemas.openxmlformats.org/officeDocument/2006/relationships/hyperlink" Target="https://podminky.urs.cz/item/CS_URS_2022_01/997211511" TargetMode="External" /><Relationship Id="rId52" Type="http://schemas.openxmlformats.org/officeDocument/2006/relationships/hyperlink" Target="https://podminky.urs.cz/item/CS_URS_2022_01/997211519" TargetMode="External" /><Relationship Id="rId53" Type="http://schemas.openxmlformats.org/officeDocument/2006/relationships/hyperlink" Target="https://podminky.urs.cz/item/CS_URS_2022_01/997211611" TargetMode="External" /><Relationship Id="rId54" Type="http://schemas.openxmlformats.org/officeDocument/2006/relationships/hyperlink" Target="https://podminky.urs.cz/item/CS_URS_2022_01/997013861" TargetMode="External" /><Relationship Id="rId55" Type="http://schemas.openxmlformats.org/officeDocument/2006/relationships/hyperlink" Target="https://podminky.urs.cz/item/CS_URS_2022_01/997013862" TargetMode="External" /><Relationship Id="rId56" Type="http://schemas.openxmlformats.org/officeDocument/2006/relationships/hyperlink" Target="https://podminky.urs.cz/item/CS_URS_2022_01/997013873" TargetMode="External" /><Relationship Id="rId57" Type="http://schemas.openxmlformats.org/officeDocument/2006/relationships/hyperlink" Target="https://podminky.urs.cz/item/CS_URS_2022_01/998214111" TargetMode="External" /><Relationship Id="rId58" Type="http://schemas.openxmlformats.org/officeDocument/2006/relationships/hyperlink" Target="https://podminky.urs.cz/item/CS_URS_2022_01/711112001" TargetMode="External" /><Relationship Id="rId59" Type="http://schemas.openxmlformats.org/officeDocument/2006/relationships/hyperlink" Target="https://podminky.urs.cz/item/CS_URS_2022_01/711112011" TargetMode="External" /><Relationship Id="rId60" Type="http://schemas.openxmlformats.org/officeDocument/2006/relationships/hyperlink" Target="https://podminky.urs.cz/item/CS_URS_2022_01/998711101" TargetMode="External" /><Relationship Id="rId6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1151113" TargetMode="External" /><Relationship Id="rId7" Type="http://schemas.openxmlformats.org/officeDocument/2006/relationships/hyperlink" Target="https://podminky.urs.cz/item/CS_URS_2022_01/122252501" TargetMode="External" /><Relationship Id="rId8" Type="http://schemas.openxmlformats.org/officeDocument/2006/relationships/hyperlink" Target="https://podminky.urs.cz/item/CS_URS_2022_01/122252508" TargetMode="External" /><Relationship Id="rId9" Type="http://schemas.openxmlformats.org/officeDocument/2006/relationships/hyperlink" Target="https://podminky.urs.cz/item/CS_URS_2022_01/139001101"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7110310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4111311" TargetMode="External" /><Relationship Id="rId15" Type="http://schemas.openxmlformats.org/officeDocument/2006/relationships/hyperlink" Target="https://podminky.urs.cz/item/CS_URS_2022_01/175111101" TargetMode="External" /><Relationship Id="rId16" Type="http://schemas.openxmlformats.org/officeDocument/2006/relationships/hyperlink" Target="https://podminky.urs.cz/item/CS_URS_2022_01/181411122" TargetMode="External" /><Relationship Id="rId17" Type="http://schemas.openxmlformats.org/officeDocument/2006/relationships/hyperlink" Target="https://podminky.urs.cz/item/CS_URS_2022_01/182351123" TargetMode="External" /><Relationship Id="rId18" Type="http://schemas.openxmlformats.org/officeDocument/2006/relationships/hyperlink" Target="https://podminky.urs.cz/item/CS_URS_2022_01/274311127" TargetMode="External" /><Relationship Id="rId19" Type="http://schemas.openxmlformats.org/officeDocument/2006/relationships/hyperlink" Target="https://podminky.urs.cz/item/CS_URS_2022_01/274311191" TargetMode="External" /><Relationship Id="rId20" Type="http://schemas.openxmlformats.org/officeDocument/2006/relationships/hyperlink" Target="https://podminky.urs.cz/item/CS_URS_2022_01/274354111" TargetMode="External" /><Relationship Id="rId21" Type="http://schemas.openxmlformats.org/officeDocument/2006/relationships/hyperlink" Target="https://podminky.urs.cz/item/CS_URS_2022_01/274354211" TargetMode="External" /><Relationship Id="rId22" Type="http://schemas.openxmlformats.org/officeDocument/2006/relationships/hyperlink" Target="https://podminky.urs.cz/item/CS_URS_2021_02/274361412" TargetMode="External" /><Relationship Id="rId23" Type="http://schemas.openxmlformats.org/officeDocument/2006/relationships/hyperlink" Target="https://podminky.urs.cz/item/CS_URS_2022_01/317321118" TargetMode="External" /><Relationship Id="rId24" Type="http://schemas.openxmlformats.org/officeDocument/2006/relationships/hyperlink" Target="https://podminky.urs.cz/item/CS_URS_2022_01/317321191" TargetMode="External" /><Relationship Id="rId25" Type="http://schemas.openxmlformats.org/officeDocument/2006/relationships/hyperlink" Target="https://podminky.urs.cz/item/CS_URS_2022_01/317353121" TargetMode="External" /><Relationship Id="rId26" Type="http://schemas.openxmlformats.org/officeDocument/2006/relationships/hyperlink" Target="https://podminky.urs.cz/item/CS_URS_2022_01/317353221" TargetMode="External" /><Relationship Id="rId27" Type="http://schemas.openxmlformats.org/officeDocument/2006/relationships/hyperlink" Target="https://podminky.urs.cz/item/CS_URS_2022_01/317361116" TargetMode="External" /><Relationship Id="rId28" Type="http://schemas.openxmlformats.org/officeDocument/2006/relationships/hyperlink" Target="https://podminky.urs.cz/item/CS_URS_2022_01/334124111" TargetMode="External" /><Relationship Id="rId29" Type="http://schemas.openxmlformats.org/officeDocument/2006/relationships/hyperlink" Target="https://podminky.urs.cz/item/CS_URS_2022_01/334323118" TargetMode="External" /><Relationship Id="rId30" Type="http://schemas.openxmlformats.org/officeDocument/2006/relationships/hyperlink" Target="https://podminky.urs.cz/item/CS_URS_2022_01/334323191" TargetMode="External" /><Relationship Id="rId31" Type="http://schemas.openxmlformats.org/officeDocument/2006/relationships/hyperlink" Target="https://podminky.urs.cz/item/CS_URS_2022_01/334351112" TargetMode="External" /><Relationship Id="rId32" Type="http://schemas.openxmlformats.org/officeDocument/2006/relationships/hyperlink" Target="https://podminky.urs.cz/item/CS_URS_2022_01/334351211" TargetMode="External" /><Relationship Id="rId33" Type="http://schemas.openxmlformats.org/officeDocument/2006/relationships/hyperlink" Target="https://podminky.urs.cz/item/CS_URS_2022_01/334359115" TargetMode="External" /><Relationship Id="rId34" Type="http://schemas.openxmlformats.org/officeDocument/2006/relationships/hyperlink" Target="https://podminky.urs.cz/item/CS_URS_2022_01/334361216" TargetMode="External" /><Relationship Id="rId35" Type="http://schemas.openxmlformats.org/officeDocument/2006/relationships/hyperlink" Target="https://podminky.urs.cz/item/CS_URS_2022_01/451573111" TargetMode="External" /><Relationship Id="rId36" Type="http://schemas.openxmlformats.org/officeDocument/2006/relationships/hyperlink" Target="https://podminky.urs.cz/item/CS_URS_2022_01/451577877" TargetMode="External" /><Relationship Id="rId37" Type="http://schemas.openxmlformats.org/officeDocument/2006/relationships/hyperlink" Target="https://podminky.urs.cz/item/CS_URS_2022_01/465513157" TargetMode="External" /><Relationship Id="rId38" Type="http://schemas.openxmlformats.org/officeDocument/2006/relationships/hyperlink" Target="https://podminky.urs.cz/item/CS_URS_2022_01/273361411" TargetMode="External" /><Relationship Id="rId39" Type="http://schemas.openxmlformats.org/officeDocument/2006/relationships/hyperlink" Target="https://podminky.urs.cz/item/CS_URS_2022_01/919542111" TargetMode="External" /><Relationship Id="rId40" Type="http://schemas.openxmlformats.org/officeDocument/2006/relationships/hyperlink" Target="https://podminky.urs.cz/item/CS_URS_2022_01/931992121" TargetMode="External" /><Relationship Id="rId41" Type="http://schemas.openxmlformats.org/officeDocument/2006/relationships/hyperlink" Target="https://podminky.urs.cz/item/CS_URS_2022_01/931994141" TargetMode="External" /><Relationship Id="rId42" Type="http://schemas.openxmlformats.org/officeDocument/2006/relationships/hyperlink" Target="https://podminky.urs.cz/item/CS_URS_2022_01/936942211" TargetMode="External" /><Relationship Id="rId43" Type="http://schemas.openxmlformats.org/officeDocument/2006/relationships/hyperlink" Target="https://podminky.urs.cz/item/CS_URS_2022_01/961041211" TargetMode="External" /><Relationship Id="rId44" Type="http://schemas.openxmlformats.org/officeDocument/2006/relationships/hyperlink" Target="https://podminky.urs.cz/item/CS_URS_2022_01/963051111" TargetMode="External" /><Relationship Id="rId45" Type="http://schemas.openxmlformats.org/officeDocument/2006/relationships/hyperlink" Target="https://podminky.urs.cz/item/CS_URS_2022_01/997211511" TargetMode="External" /><Relationship Id="rId46" Type="http://schemas.openxmlformats.org/officeDocument/2006/relationships/hyperlink" Target="https://podminky.urs.cz/item/CS_URS_2022_01/997211519" TargetMode="External" /><Relationship Id="rId47" Type="http://schemas.openxmlformats.org/officeDocument/2006/relationships/hyperlink" Target="https://podminky.urs.cz/item/CS_URS_2022_01/997211611" TargetMode="External" /><Relationship Id="rId48" Type="http://schemas.openxmlformats.org/officeDocument/2006/relationships/hyperlink" Target="https://podminky.urs.cz/item/CS_URS_2022_01/997013861" TargetMode="External" /><Relationship Id="rId49" Type="http://schemas.openxmlformats.org/officeDocument/2006/relationships/hyperlink" Target="https://podminky.urs.cz/item/CS_URS_2022_01/997013862" TargetMode="External" /><Relationship Id="rId50" Type="http://schemas.openxmlformats.org/officeDocument/2006/relationships/hyperlink" Target="https://podminky.urs.cz/item/CS_URS_2022_01/997013873" TargetMode="External" /><Relationship Id="rId51" Type="http://schemas.openxmlformats.org/officeDocument/2006/relationships/hyperlink" Target="https://podminky.urs.cz/item/CS_URS_2022_01/998212111" TargetMode="External" /><Relationship Id="rId52" Type="http://schemas.openxmlformats.org/officeDocument/2006/relationships/hyperlink" Target="https://podminky.urs.cz/item/CS_URS_2022_01/711112001" TargetMode="External" /><Relationship Id="rId53" Type="http://schemas.openxmlformats.org/officeDocument/2006/relationships/hyperlink" Target="https://podminky.urs.cz/item/CS_URS_2022_01/711112011" TargetMode="External" /><Relationship Id="rId54" Type="http://schemas.openxmlformats.org/officeDocument/2006/relationships/hyperlink" Target="https://podminky.urs.cz/item/CS_URS_2022_01/998711101" TargetMode="External" /><Relationship Id="rId55"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1151113" TargetMode="External" /><Relationship Id="rId7" Type="http://schemas.openxmlformats.org/officeDocument/2006/relationships/hyperlink" Target="https://podminky.urs.cz/item/CS_URS_2022_01/122252501" TargetMode="External" /><Relationship Id="rId8" Type="http://schemas.openxmlformats.org/officeDocument/2006/relationships/hyperlink" Target="https://podminky.urs.cz/item/CS_URS_2022_01/122252508" TargetMode="External" /><Relationship Id="rId9" Type="http://schemas.openxmlformats.org/officeDocument/2006/relationships/hyperlink" Target="https://podminky.urs.cz/item/CS_URS_2022_01/139001101" TargetMode="External" /><Relationship Id="rId10" Type="http://schemas.openxmlformats.org/officeDocument/2006/relationships/hyperlink" Target="https://podminky.urs.cz/item/CS_URS_2022_01/162432511" TargetMode="External" /><Relationship Id="rId11" Type="http://schemas.openxmlformats.org/officeDocument/2006/relationships/hyperlink" Target="https://podminky.urs.cz/item/CS_URS_2022_01/162751117" TargetMode="External" /><Relationship Id="rId12" Type="http://schemas.openxmlformats.org/officeDocument/2006/relationships/hyperlink" Target="https://podminky.urs.cz/item/CS_URS_2022_01/162751119" TargetMode="External" /><Relationship Id="rId13" Type="http://schemas.openxmlformats.org/officeDocument/2006/relationships/hyperlink" Target="https://podminky.urs.cz/item/CS_URS_2022_01/171103101" TargetMode="External" /><Relationship Id="rId14" Type="http://schemas.openxmlformats.org/officeDocument/2006/relationships/hyperlink" Target="https://podminky.urs.cz/item/CS_URS_2022_01/171201231" TargetMode="External" /><Relationship Id="rId15" Type="http://schemas.openxmlformats.org/officeDocument/2006/relationships/hyperlink" Target="https://podminky.urs.cz/item/CS_URS_2022_01/174111311" TargetMode="External" /><Relationship Id="rId16" Type="http://schemas.openxmlformats.org/officeDocument/2006/relationships/hyperlink" Target="https://podminky.urs.cz/item/CS_URS_2022_01/181411122" TargetMode="External" /><Relationship Id="rId17" Type="http://schemas.openxmlformats.org/officeDocument/2006/relationships/hyperlink" Target="https://podminky.urs.cz/item/CS_URS_2022_01/182351123" TargetMode="External" /><Relationship Id="rId18" Type="http://schemas.openxmlformats.org/officeDocument/2006/relationships/hyperlink" Target="https://podminky.urs.cz/item/CS_URS_2022_01/271542211" TargetMode="External" /><Relationship Id="rId19" Type="http://schemas.openxmlformats.org/officeDocument/2006/relationships/hyperlink" Target="https://podminky.urs.cz/item/CS_URS_2022_01/273321117" TargetMode="External" /><Relationship Id="rId20" Type="http://schemas.openxmlformats.org/officeDocument/2006/relationships/hyperlink" Target="https://podminky.urs.cz/item/CS_URS_2022_01/273321191" TargetMode="External" /><Relationship Id="rId21" Type="http://schemas.openxmlformats.org/officeDocument/2006/relationships/hyperlink" Target="https://podminky.urs.cz/item/CS_URS_2022_01/273354111" TargetMode="External" /><Relationship Id="rId22" Type="http://schemas.openxmlformats.org/officeDocument/2006/relationships/hyperlink" Target="https://podminky.urs.cz/item/CS_URS_2022_01/273354211" TargetMode="External" /><Relationship Id="rId23" Type="http://schemas.openxmlformats.org/officeDocument/2006/relationships/hyperlink" Target="https://podminky.urs.cz/item/CS_URS_2022_01/273361116" TargetMode="External" /><Relationship Id="rId24" Type="http://schemas.openxmlformats.org/officeDocument/2006/relationships/hyperlink" Target="https://podminky.urs.cz/item/CS_URS_2022_01/274321117" TargetMode="External" /><Relationship Id="rId25" Type="http://schemas.openxmlformats.org/officeDocument/2006/relationships/hyperlink" Target="https://podminky.urs.cz/item/CS_URS_2022_01/274321191" TargetMode="External" /><Relationship Id="rId26" Type="http://schemas.openxmlformats.org/officeDocument/2006/relationships/hyperlink" Target="https://podminky.urs.cz/item/CS_URS_2022_01/274354111" TargetMode="External" /><Relationship Id="rId27" Type="http://schemas.openxmlformats.org/officeDocument/2006/relationships/hyperlink" Target="https://podminky.urs.cz/item/CS_URS_2022_01/274354211" TargetMode="External" /><Relationship Id="rId28" Type="http://schemas.openxmlformats.org/officeDocument/2006/relationships/hyperlink" Target="https://podminky.urs.cz/item/CS_URS_2021_02/274361116" TargetMode="External" /><Relationship Id="rId29" Type="http://schemas.openxmlformats.org/officeDocument/2006/relationships/hyperlink" Target="https://podminky.urs.cz/item/CS_URS_2022_01/317321118" TargetMode="External" /><Relationship Id="rId30" Type="http://schemas.openxmlformats.org/officeDocument/2006/relationships/hyperlink" Target="https://podminky.urs.cz/item/CS_URS_2022_01/317321191" TargetMode="External" /><Relationship Id="rId31" Type="http://schemas.openxmlformats.org/officeDocument/2006/relationships/hyperlink" Target="https://podminky.urs.cz/item/CS_URS_2022_01/317353121" TargetMode="External" /><Relationship Id="rId32" Type="http://schemas.openxmlformats.org/officeDocument/2006/relationships/hyperlink" Target="https://podminky.urs.cz/item/CS_URS_2022_01/317353221" TargetMode="External" /><Relationship Id="rId33" Type="http://schemas.openxmlformats.org/officeDocument/2006/relationships/hyperlink" Target="https://podminky.urs.cz/item/CS_URS_2022_01/317361116" TargetMode="External" /><Relationship Id="rId34" Type="http://schemas.openxmlformats.org/officeDocument/2006/relationships/hyperlink" Target="https://podminky.urs.cz/item/CS_URS_2022_01/334323118" TargetMode="External" /><Relationship Id="rId35" Type="http://schemas.openxmlformats.org/officeDocument/2006/relationships/hyperlink" Target="https://podminky.urs.cz/item/CS_URS_2022_01/334351112" TargetMode="External" /><Relationship Id="rId36" Type="http://schemas.openxmlformats.org/officeDocument/2006/relationships/hyperlink" Target="https://podminky.urs.cz/item/CS_URS_2022_01/334351211" TargetMode="External" /><Relationship Id="rId37" Type="http://schemas.openxmlformats.org/officeDocument/2006/relationships/hyperlink" Target="https://podminky.urs.cz/item/CS_URS_2022_01/334361216" TargetMode="External" /><Relationship Id="rId38" Type="http://schemas.openxmlformats.org/officeDocument/2006/relationships/hyperlink" Target="https://podminky.urs.cz/item/CS_URS_2022_01/451315114" TargetMode="External" /><Relationship Id="rId39" Type="http://schemas.openxmlformats.org/officeDocument/2006/relationships/hyperlink" Target="https://podminky.urs.cz/item/CS_URS_2022_01/451577877" TargetMode="External" /><Relationship Id="rId40" Type="http://schemas.openxmlformats.org/officeDocument/2006/relationships/hyperlink" Target="https://podminky.urs.cz/item/CS_URS_2022_01/465513157" TargetMode="External" /><Relationship Id="rId41" Type="http://schemas.openxmlformats.org/officeDocument/2006/relationships/hyperlink" Target="https://podminky.urs.cz/item/CS_URS_2022_01/273361411" TargetMode="External" /><Relationship Id="rId42" Type="http://schemas.openxmlformats.org/officeDocument/2006/relationships/hyperlink" Target="https://podminky.urs.cz/item/CS_URS_2022_01/812472121" TargetMode="External" /><Relationship Id="rId43" Type="http://schemas.openxmlformats.org/officeDocument/2006/relationships/hyperlink" Target="https://podminky.urs.cz/item/CS_URS_2022_01/931992121" TargetMode="External" /><Relationship Id="rId44" Type="http://schemas.openxmlformats.org/officeDocument/2006/relationships/hyperlink" Target="https://podminky.urs.cz/item/CS_URS_2022_01/931994142" TargetMode="External" /><Relationship Id="rId45" Type="http://schemas.openxmlformats.org/officeDocument/2006/relationships/hyperlink" Target="https://podminky.urs.cz/item/CS_URS_2022_01/936942211" TargetMode="External" /><Relationship Id="rId46" Type="http://schemas.openxmlformats.org/officeDocument/2006/relationships/hyperlink" Target="https://podminky.urs.cz/item/CS_URS_2022_01/961041211" TargetMode="External" /><Relationship Id="rId47" Type="http://schemas.openxmlformats.org/officeDocument/2006/relationships/hyperlink" Target="https://podminky.urs.cz/item/CS_URS_2022_01/963051111" TargetMode="External" /><Relationship Id="rId48" Type="http://schemas.openxmlformats.org/officeDocument/2006/relationships/hyperlink" Target="https://podminky.urs.cz/item/CS_URS_2022_01/997211111" TargetMode="External" /><Relationship Id="rId49" Type="http://schemas.openxmlformats.org/officeDocument/2006/relationships/hyperlink" Target="https://podminky.urs.cz/item/CS_URS_2022_01/997211511" TargetMode="External" /><Relationship Id="rId50" Type="http://schemas.openxmlformats.org/officeDocument/2006/relationships/hyperlink" Target="https://podminky.urs.cz/item/CS_URS_2022_01/997211519" TargetMode="External" /><Relationship Id="rId51" Type="http://schemas.openxmlformats.org/officeDocument/2006/relationships/hyperlink" Target="https://podminky.urs.cz/item/CS_URS_2022_01/997211611" TargetMode="External" /><Relationship Id="rId52" Type="http://schemas.openxmlformats.org/officeDocument/2006/relationships/hyperlink" Target="https://podminky.urs.cz/item/CS_URS_2022_01/997013861"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8214111" TargetMode="External" /><Relationship Id="rId56" Type="http://schemas.openxmlformats.org/officeDocument/2006/relationships/hyperlink" Target="https://podminky.urs.cz/item/CS_URS_2022_01/998214191" TargetMode="External" /><Relationship Id="rId57" Type="http://schemas.openxmlformats.org/officeDocument/2006/relationships/hyperlink" Target="https://podminky.urs.cz/item/CS_URS_2022_01/711112001" TargetMode="External" /><Relationship Id="rId58" Type="http://schemas.openxmlformats.org/officeDocument/2006/relationships/hyperlink" Target="https://podminky.urs.cz/item/CS_URS_2022_01/711112011" TargetMode="External" /><Relationship Id="rId59" Type="http://schemas.openxmlformats.org/officeDocument/2006/relationships/hyperlink" Target="https://podminky.urs.cz/item/CS_URS_2022_01/998711101" TargetMode="External" /><Relationship Id="rId60" Type="http://schemas.openxmlformats.org/officeDocument/2006/relationships/hyperlink" Target="https://podminky.urs.cz/item/CS_URS_2022_01/998711194" TargetMode="External" /><Relationship Id="rId6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2251102" TargetMode="External" /><Relationship Id="rId5" Type="http://schemas.openxmlformats.org/officeDocument/2006/relationships/hyperlink" Target="https://podminky.urs.cz/item/CS_URS_2022_01/113105113" TargetMode="External" /><Relationship Id="rId6" Type="http://schemas.openxmlformats.org/officeDocument/2006/relationships/hyperlink" Target="https://podminky.urs.cz/item/CS_URS_2022_01/115001103" TargetMode="External" /><Relationship Id="rId7" Type="http://schemas.openxmlformats.org/officeDocument/2006/relationships/hyperlink" Target="https://podminky.urs.cz/item/CS_URS_2022_01/119001421" TargetMode="External" /><Relationship Id="rId8" Type="http://schemas.openxmlformats.org/officeDocument/2006/relationships/hyperlink" Target="https://podminky.urs.cz/item/CS_URS_2022_01/122252501" TargetMode="External" /><Relationship Id="rId9" Type="http://schemas.openxmlformats.org/officeDocument/2006/relationships/hyperlink" Target="https://podminky.urs.cz/item/CS_URS_2022_01/122252508" TargetMode="External" /><Relationship Id="rId10" Type="http://schemas.openxmlformats.org/officeDocument/2006/relationships/hyperlink" Target="https://podminky.urs.cz/item/CS_URS_2022_01/139001101" TargetMode="External" /><Relationship Id="rId11" Type="http://schemas.openxmlformats.org/officeDocument/2006/relationships/hyperlink" Target="https://podminky.urs.cz/item/CS_URS_2022_01/162432511" TargetMode="External" /><Relationship Id="rId12" Type="http://schemas.openxmlformats.org/officeDocument/2006/relationships/hyperlink" Target="https://podminky.urs.cz/item/CS_URS_2022_01/162751117" TargetMode="External" /><Relationship Id="rId13" Type="http://schemas.openxmlformats.org/officeDocument/2006/relationships/hyperlink" Target="https://podminky.urs.cz/item/CS_URS_2022_01/162751119" TargetMode="External" /><Relationship Id="rId14" Type="http://schemas.openxmlformats.org/officeDocument/2006/relationships/hyperlink" Target="https://podminky.urs.cz/item/CS_URS_2022_01/171201231" TargetMode="External" /><Relationship Id="rId15" Type="http://schemas.openxmlformats.org/officeDocument/2006/relationships/hyperlink" Target="https://podminky.urs.cz/item/CS_URS_2022_01/174111311" TargetMode="External" /><Relationship Id="rId16" Type="http://schemas.openxmlformats.org/officeDocument/2006/relationships/hyperlink" Target="https://podminky.urs.cz/item/CS_URS_2022_01/175111101" TargetMode="External" /><Relationship Id="rId17" Type="http://schemas.openxmlformats.org/officeDocument/2006/relationships/hyperlink" Target="https://podminky.urs.cz/item/CS_URS_2022_01/181111112" TargetMode="External" /><Relationship Id="rId18" Type="http://schemas.openxmlformats.org/officeDocument/2006/relationships/hyperlink" Target="https://podminky.urs.cz/item/CS_URS_2022_01/181411122" TargetMode="External" /><Relationship Id="rId19" Type="http://schemas.openxmlformats.org/officeDocument/2006/relationships/hyperlink" Target="https://podminky.urs.cz/item/CS_URS_2022_01/275311127" TargetMode="External" /><Relationship Id="rId20" Type="http://schemas.openxmlformats.org/officeDocument/2006/relationships/hyperlink" Target="https://podminky.urs.cz/item/CS_URS_2022_01/275311191" TargetMode="External" /><Relationship Id="rId21" Type="http://schemas.openxmlformats.org/officeDocument/2006/relationships/hyperlink" Target="https://podminky.urs.cz/item/CS_URS_2022_01/275354111" TargetMode="External" /><Relationship Id="rId22" Type="http://schemas.openxmlformats.org/officeDocument/2006/relationships/hyperlink" Target="https://podminky.urs.cz/item/CS_URS_2022_01/275354211" TargetMode="External" /><Relationship Id="rId23" Type="http://schemas.openxmlformats.org/officeDocument/2006/relationships/hyperlink" Target="https://podminky.urs.cz/item/CS_URS_2022_01/317321118" TargetMode="External" /><Relationship Id="rId24" Type="http://schemas.openxmlformats.org/officeDocument/2006/relationships/hyperlink" Target="https://podminky.urs.cz/item/CS_URS_2022_01/317321191" TargetMode="External" /><Relationship Id="rId25" Type="http://schemas.openxmlformats.org/officeDocument/2006/relationships/hyperlink" Target="https://podminky.urs.cz/item/CS_URS_2022_01/317353121" TargetMode="External" /><Relationship Id="rId26" Type="http://schemas.openxmlformats.org/officeDocument/2006/relationships/hyperlink" Target="https://podminky.urs.cz/item/CS_URS_2022_01/317353221" TargetMode="External" /><Relationship Id="rId27" Type="http://schemas.openxmlformats.org/officeDocument/2006/relationships/hyperlink" Target="https://podminky.urs.cz/item/CS_URS_2022_01/317361116" TargetMode="External" /><Relationship Id="rId28" Type="http://schemas.openxmlformats.org/officeDocument/2006/relationships/hyperlink" Target="https://podminky.urs.cz/item/CS_URS_2022_01/334323118" TargetMode="External" /><Relationship Id="rId29" Type="http://schemas.openxmlformats.org/officeDocument/2006/relationships/hyperlink" Target="https://podminky.urs.cz/item/CS_URS_2022_01/334323191" TargetMode="External" /><Relationship Id="rId30" Type="http://schemas.openxmlformats.org/officeDocument/2006/relationships/hyperlink" Target="https://podminky.urs.cz/item/CS_URS_2022_01/334351112" TargetMode="External" /><Relationship Id="rId31" Type="http://schemas.openxmlformats.org/officeDocument/2006/relationships/hyperlink" Target="https://podminky.urs.cz/item/CS_URS_2022_01/334351211" TargetMode="External" /><Relationship Id="rId32" Type="http://schemas.openxmlformats.org/officeDocument/2006/relationships/hyperlink" Target="https://podminky.urs.cz/item/CS_URS_2022_01/334359115" TargetMode="External" /><Relationship Id="rId33" Type="http://schemas.openxmlformats.org/officeDocument/2006/relationships/hyperlink" Target="https://podminky.urs.cz/item/CS_URS_2022_01/334361216" TargetMode="External" /><Relationship Id="rId34" Type="http://schemas.openxmlformats.org/officeDocument/2006/relationships/hyperlink" Target="https://podminky.urs.cz/item/CS_URS_2022_01/369317311" TargetMode="External" /><Relationship Id="rId35" Type="http://schemas.openxmlformats.org/officeDocument/2006/relationships/hyperlink" Target="https://podminky.urs.cz/item/CS_URS_2022_01/451475121" TargetMode="External" /><Relationship Id="rId36" Type="http://schemas.openxmlformats.org/officeDocument/2006/relationships/hyperlink" Target="https://podminky.urs.cz/item/CS_URS_2022_01/451475122" TargetMode="External" /><Relationship Id="rId37" Type="http://schemas.openxmlformats.org/officeDocument/2006/relationships/hyperlink" Target="https://podminky.urs.cz/item/CS_URS_2022_01/451572111" TargetMode="External" /><Relationship Id="rId38" Type="http://schemas.openxmlformats.org/officeDocument/2006/relationships/hyperlink" Target="https://podminky.urs.cz/item/CS_URS_2022_01/451577877" TargetMode="External" /><Relationship Id="rId39" Type="http://schemas.openxmlformats.org/officeDocument/2006/relationships/hyperlink" Target="https://podminky.urs.cz/item/CS_URS_2022_01/465513157" TargetMode="External" /><Relationship Id="rId40" Type="http://schemas.openxmlformats.org/officeDocument/2006/relationships/hyperlink" Target="https://podminky.urs.cz/item/CS_URS_2022_01/273361411" TargetMode="External" /><Relationship Id="rId41" Type="http://schemas.openxmlformats.org/officeDocument/2006/relationships/hyperlink" Target="https://podminky.urs.cz/item/CS_URS_2022_01/628613233" TargetMode="External" /><Relationship Id="rId42" Type="http://schemas.openxmlformats.org/officeDocument/2006/relationships/hyperlink" Target="https://podminky.urs.cz/item/CS_URS_2022_01/911121211" TargetMode="External" /><Relationship Id="rId43" Type="http://schemas.openxmlformats.org/officeDocument/2006/relationships/hyperlink" Target="https://podminky.urs.cz/item/CS_URS_2022_01/911121311" TargetMode="External" /><Relationship Id="rId44" Type="http://schemas.openxmlformats.org/officeDocument/2006/relationships/hyperlink" Target="https://podminky.urs.cz/item/CS_URS_2022_01/919542111" TargetMode="External" /><Relationship Id="rId45" Type="http://schemas.openxmlformats.org/officeDocument/2006/relationships/hyperlink" Target="https://podminky.urs.cz/item/CS_URS_2022_01/931992121" TargetMode="External" /><Relationship Id="rId46" Type="http://schemas.openxmlformats.org/officeDocument/2006/relationships/hyperlink" Target="https://podminky.urs.cz/item/CS_URS_2022_01/931994141" TargetMode="External" /><Relationship Id="rId47" Type="http://schemas.openxmlformats.org/officeDocument/2006/relationships/hyperlink" Target="https://podminky.urs.cz/item/CS_URS_2022_01/935112211" TargetMode="External" /><Relationship Id="rId48" Type="http://schemas.openxmlformats.org/officeDocument/2006/relationships/hyperlink" Target="https://podminky.urs.cz/item/CS_URS_2022_01/936942211" TargetMode="External" /><Relationship Id="rId49" Type="http://schemas.openxmlformats.org/officeDocument/2006/relationships/hyperlink" Target="https://podminky.urs.cz/item/CS_URS_2022_01/953965132" TargetMode="External" /><Relationship Id="rId50" Type="http://schemas.openxmlformats.org/officeDocument/2006/relationships/hyperlink" Target="https://podminky.urs.cz/item/CS_URS_2022_01/962021112" TargetMode="External" /><Relationship Id="rId51" Type="http://schemas.openxmlformats.org/officeDocument/2006/relationships/hyperlink" Target="https://podminky.urs.cz/item/CS_URS_2022_01/963051111" TargetMode="External" /><Relationship Id="rId52" Type="http://schemas.openxmlformats.org/officeDocument/2006/relationships/hyperlink" Target="https://podminky.urs.cz/item/CS_URS_2022_01/966075141" TargetMode="External" /><Relationship Id="rId53" Type="http://schemas.openxmlformats.org/officeDocument/2006/relationships/hyperlink" Target="https://podminky.urs.cz/item/CS_URS_2022_01/985131111" TargetMode="External" /><Relationship Id="rId54" Type="http://schemas.openxmlformats.org/officeDocument/2006/relationships/hyperlink" Target="https://podminky.urs.cz/item/CS_URS_2022_01/985142112" TargetMode="External" /><Relationship Id="rId55" Type="http://schemas.openxmlformats.org/officeDocument/2006/relationships/hyperlink" Target="https://podminky.urs.cz/item/CS_URS_2022_01/985223212" TargetMode="External" /><Relationship Id="rId56" Type="http://schemas.openxmlformats.org/officeDocument/2006/relationships/hyperlink" Target="https://podminky.urs.cz/item/CS_URS_2022_01/985231112" TargetMode="External" /><Relationship Id="rId57" Type="http://schemas.openxmlformats.org/officeDocument/2006/relationships/hyperlink" Target="https://podminky.urs.cz/item/CS_URS_2022_01/985233121" TargetMode="External" /><Relationship Id="rId58" Type="http://schemas.openxmlformats.org/officeDocument/2006/relationships/hyperlink" Target="https://podminky.urs.cz/item/CS_URS_2022_01/985311113" TargetMode="External" /><Relationship Id="rId59" Type="http://schemas.openxmlformats.org/officeDocument/2006/relationships/hyperlink" Target="https://podminky.urs.cz/item/CS_URS_2022_01/985323111" TargetMode="External" /><Relationship Id="rId60" Type="http://schemas.openxmlformats.org/officeDocument/2006/relationships/hyperlink" Target="https://podminky.urs.cz/item/CS_URS_2022_01/985331117" TargetMode="External" /><Relationship Id="rId61" Type="http://schemas.openxmlformats.org/officeDocument/2006/relationships/hyperlink" Target="https://podminky.urs.cz/item/CS_URS_2022_01/997211511" TargetMode="External" /><Relationship Id="rId62" Type="http://schemas.openxmlformats.org/officeDocument/2006/relationships/hyperlink" Target="https://podminky.urs.cz/item/CS_URS_2022_01/997211519" TargetMode="External" /><Relationship Id="rId63" Type="http://schemas.openxmlformats.org/officeDocument/2006/relationships/hyperlink" Target="https://podminky.urs.cz/item/CS_URS_2022_01/997211611" TargetMode="External" /><Relationship Id="rId64" Type="http://schemas.openxmlformats.org/officeDocument/2006/relationships/hyperlink" Target="https://podminky.urs.cz/item/CS_URS_2022_01/997013862" TargetMode="External" /><Relationship Id="rId65" Type="http://schemas.openxmlformats.org/officeDocument/2006/relationships/hyperlink" Target="https://podminky.urs.cz/item/CS_URS_2022_01/997013873" TargetMode="External" /><Relationship Id="rId66" Type="http://schemas.openxmlformats.org/officeDocument/2006/relationships/hyperlink" Target="https://podminky.urs.cz/item/CS_URS_2022_01/998212111" TargetMode="External" /><Relationship Id="rId67" Type="http://schemas.openxmlformats.org/officeDocument/2006/relationships/hyperlink" Target="https://podminky.urs.cz/item/CS_URS_2022_01/998212191" TargetMode="External" /><Relationship Id="rId68" Type="http://schemas.openxmlformats.org/officeDocument/2006/relationships/hyperlink" Target="https://podminky.urs.cz/item/CS_URS_2022_01/711112001" TargetMode="External" /><Relationship Id="rId69" Type="http://schemas.openxmlformats.org/officeDocument/2006/relationships/hyperlink" Target="https://podminky.urs.cz/item/CS_URS_2022_01/711112011" TargetMode="External" /><Relationship Id="rId70" Type="http://schemas.openxmlformats.org/officeDocument/2006/relationships/hyperlink" Target="https://podminky.urs.cz/item/CS_URS_2022_01/998711101" TargetMode="External" /><Relationship Id="rId71" Type="http://schemas.openxmlformats.org/officeDocument/2006/relationships/hyperlink" Target="https://podminky.urs.cz/item/CS_URS_2021_02/998711193" TargetMode="External" /><Relationship Id="rId7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hyperlink" Target="https://podminky.urs.cz/item/CS_URS_2021_02/113107041" TargetMode="External" /><Relationship Id="rId2" Type="http://schemas.openxmlformats.org/officeDocument/2006/relationships/hyperlink" Target="https://podminky.urs.cz/item/CS_URS_2021_02/132312211" TargetMode="External" /><Relationship Id="rId3" Type="http://schemas.openxmlformats.org/officeDocument/2006/relationships/hyperlink" Target="https://podminky.urs.cz/item/CS_URS_2021_02/174111101" TargetMode="External" /><Relationship Id="rId4" Type="http://schemas.openxmlformats.org/officeDocument/2006/relationships/hyperlink" Target="https://podminky.urs.cz/item/CS_URS_2021_02/572151112" TargetMode="External" /><Relationship Id="rId5" Type="http://schemas.openxmlformats.org/officeDocument/2006/relationships/hyperlink" Target="https://podminky.urs.cz/item/CS_URS_2021_02/460161173" TargetMode="External" /><Relationship Id="rId6" Type="http://schemas.openxmlformats.org/officeDocument/2006/relationships/hyperlink" Target="https://podminky.urs.cz/item/CS_URS_2021_02/460431113" TargetMode="External" /><Relationship Id="rId7" Type="http://schemas.openxmlformats.org/officeDocument/2006/relationships/hyperlink" Target="https://podminky.urs.cz/item/CS_URS_2021_02/460661512" TargetMode="External" /><Relationship Id="rId8"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111251202"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51103101" TargetMode="External" /><Relationship Id="rId7" Type="http://schemas.openxmlformats.org/officeDocument/2006/relationships/hyperlink" Target="https://podminky.urs.cz/item/CS_URS_2022_01/151103111" TargetMode="External" /><Relationship Id="rId8" Type="http://schemas.openxmlformats.org/officeDocument/2006/relationships/hyperlink" Target="https://podminky.urs.cz/item/CS_URS_2022_01/161151103" TargetMode="External" /><Relationship Id="rId9" Type="http://schemas.openxmlformats.org/officeDocument/2006/relationships/hyperlink" Target="https://podminky.urs.cz/item/CS_URS_2022_01/162432511"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6715111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4111311" TargetMode="External" /><Relationship Id="rId15" Type="http://schemas.openxmlformats.org/officeDocument/2006/relationships/hyperlink" Target="https://podminky.urs.cz/item/CS_URS_2022_01/275311126" TargetMode="External" /><Relationship Id="rId16" Type="http://schemas.openxmlformats.org/officeDocument/2006/relationships/hyperlink" Target="https://podminky.urs.cz/item/CS_URS_2022_01/275311191" TargetMode="External" /><Relationship Id="rId17" Type="http://schemas.openxmlformats.org/officeDocument/2006/relationships/hyperlink" Target="https://podminky.urs.cz/item/CS_URS_2022_01/275354111" TargetMode="External" /><Relationship Id="rId18" Type="http://schemas.openxmlformats.org/officeDocument/2006/relationships/hyperlink" Target="https://podminky.urs.cz/item/CS_URS_2022_01/275354211" TargetMode="External" /><Relationship Id="rId19" Type="http://schemas.openxmlformats.org/officeDocument/2006/relationships/hyperlink" Target="https://podminky.urs.cz/item/CS_URS_2022_01/317321118" TargetMode="External" /><Relationship Id="rId20" Type="http://schemas.openxmlformats.org/officeDocument/2006/relationships/hyperlink" Target="https://podminky.urs.cz/item/CS_URS_2022_01/317321191" TargetMode="External" /><Relationship Id="rId21" Type="http://schemas.openxmlformats.org/officeDocument/2006/relationships/hyperlink" Target="https://podminky.urs.cz/item/CS_URS_2022_01/317353121" TargetMode="External" /><Relationship Id="rId22" Type="http://schemas.openxmlformats.org/officeDocument/2006/relationships/hyperlink" Target="https://podminky.urs.cz/item/CS_URS_2022_01/317353221" TargetMode="External" /><Relationship Id="rId23" Type="http://schemas.openxmlformats.org/officeDocument/2006/relationships/hyperlink" Target="https://podminky.urs.cz/item/CS_URS_2022_01/317361116" TargetMode="External" /><Relationship Id="rId24" Type="http://schemas.openxmlformats.org/officeDocument/2006/relationships/hyperlink" Target="https://podminky.urs.cz/item/CS_URS_2022_01/334213111" TargetMode="External" /><Relationship Id="rId25" Type="http://schemas.openxmlformats.org/officeDocument/2006/relationships/hyperlink" Target="https://podminky.urs.cz/item/CS_URS_2022_01/334213911" TargetMode="External" /><Relationship Id="rId26" Type="http://schemas.openxmlformats.org/officeDocument/2006/relationships/hyperlink" Target="https://podminky.urs.cz/item/CS_URS_2022_01/985331115" TargetMode="External" /><Relationship Id="rId27" Type="http://schemas.openxmlformats.org/officeDocument/2006/relationships/hyperlink" Target="https://podminky.urs.cz/item/CS_URS_2022_01/273361412" TargetMode="External" /><Relationship Id="rId28" Type="http://schemas.openxmlformats.org/officeDocument/2006/relationships/hyperlink" Target="https://podminky.urs.cz/item/CS_URS_2022_01/451475121" TargetMode="External" /><Relationship Id="rId29" Type="http://schemas.openxmlformats.org/officeDocument/2006/relationships/hyperlink" Target="https://podminky.urs.cz/item/CS_URS_2022_01/451475122" TargetMode="External" /><Relationship Id="rId30" Type="http://schemas.openxmlformats.org/officeDocument/2006/relationships/hyperlink" Target="https://podminky.urs.cz/item/CS_URS_2022_01/465513157" TargetMode="External" /><Relationship Id="rId31" Type="http://schemas.openxmlformats.org/officeDocument/2006/relationships/hyperlink" Target="https://podminky.urs.cz/item/CS_URS_2022_01/628613233" TargetMode="External" /><Relationship Id="rId32" Type="http://schemas.openxmlformats.org/officeDocument/2006/relationships/hyperlink" Target="https://podminky.urs.cz/item/CS_URS_2022_01/911121211" TargetMode="External" /><Relationship Id="rId33" Type="http://schemas.openxmlformats.org/officeDocument/2006/relationships/hyperlink" Target="https://podminky.urs.cz/item/CS_URS_2022_01/911121311" TargetMode="External" /><Relationship Id="rId34" Type="http://schemas.openxmlformats.org/officeDocument/2006/relationships/hyperlink" Target="https://podminky.urs.cz/item/CS_URS_2022_01/936942211" TargetMode="External" /><Relationship Id="rId35" Type="http://schemas.openxmlformats.org/officeDocument/2006/relationships/hyperlink" Target="https://podminky.urs.cz/item/CS_URS_2022_01/941111121" TargetMode="External" /><Relationship Id="rId36" Type="http://schemas.openxmlformats.org/officeDocument/2006/relationships/hyperlink" Target="https://podminky.urs.cz/item/CS_URS_2022_01/941111221" TargetMode="External" /><Relationship Id="rId37" Type="http://schemas.openxmlformats.org/officeDocument/2006/relationships/hyperlink" Target="https://podminky.urs.cz/item/CS_URS_2022_01/941111821" TargetMode="External" /><Relationship Id="rId38" Type="http://schemas.openxmlformats.org/officeDocument/2006/relationships/hyperlink" Target="https://podminky.urs.cz/item/CS_URS_2022_01/943111111" TargetMode="External" /><Relationship Id="rId39" Type="http://schemas.openxmlformats.org/officeDocument/2006/relationships/hyperlink" Target="https://podminky.urs.cz/item/CS_URS_2022_01/943111211" TargetMode="External" /><Relationship Id="rId40" Type="http://schemas.openxmlformats.org/officeDocument/2006/relationships/hyperlink" Target="https://podminky.urs.cz/item/CS_URS_2022_01/943111811" TargetMode="External" /><Relationship Id="rId41" Type="http://schemas.openxmlformats.org/officeDocument/2006/relationships/hyperlink" Target="https://podminky.urs.cz/item/CS_URS_2022_01/952904122" TargetMode="External" /><Relationship Id="rId42" Type="http://schemas.openxmlformats.org/officeDocument/2006/relationships/hyperlink" Target="https://podminky.urs.cz/item/CS_URS_2022_01/953965132" TargetMode="External" /><Relationship Id="rId43" Type="http://schemas.openxmlformats.org/officeDocument/2006/relationships/hyperlink" Target="https://podminky.urs.cz/item/CS_URS_2022_01/963021112" TargetMode="External" /><Relationship Id="rId44" Type="http://schemas.openxmlformats.org/officeDocument/2006/relationships/hyperlink" Target="https://podminky.urs.cz/item/CS_URS_2022_01/963051111" TargetMode="External" /><Relationship Id="rId45" Type="http://schemas.openxmlformats.org/officeDocument/2006/relationships/hyperlink" Target="https://podminky.urs.cz/item/CS_URS_2022_01/985131211" TargetMode="External" /><Relationship Id="rId46" Type="http://schemas.openxmlformats.org/officeDocument/2006/relationships/hyperlink" Target="https://podminky.urs.cz/item/CS_URS_2022_01/985132211" TargetMode="External" /><Relationship Id="rId47" Type="http://schemas.openxmlformats.org/officeDocument/2006/relationships/hyperlink" Target="https://podminky.urs.cz/item/CS_URS_2022_01/985142212" TargetMode="External" /><Relationship Id="rId48" Type="http://schemas.openxmlformats.org/officeDocument/2006/relationships/hyperlink" Target="https://podminky.urs.cz/item/CS_URS_2022_01/985223212" TargetMode="External" /><Relationship Id="rId49" Type="http://schemas.openxmlformats.org/officeDocument/2006/relationships/hyperlink" Target="https://podminky.urs.cz/item/CS_URS_2022_01/985231112" TargetMode="External" /><Relationship Id="rId50" Type="http://schemas.openxmlformats.org/officeDocument/2006/relationships/hyperlink" Target="https://podminky.urs.cz/item/CS_URS_2022_01/985232112" TargetMode="External" /><Relationship Id="rId51" Type="http://schemas.openxmlformats.org/officeDocument/2006/relationships/hyperlink" Target="https://podminky.urs.cz/item/CS_URS_2022_01/985233121" TargetMode="External" /><Relationship Id="rId52" Type="http://schemas.openxmlformats.org/officeDocument/2006/relationships/hyperlink" Target="https://podminky.urs.cz/item/CS_URS_2022_01/985441113"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7211111" TargetMode="External" /><Relationship Id="rId56" Type="http://schemas.openxmlformats.org/officeDocument/2006/relationships/hyperlink" Target="https://podminky.urs.cz/item/CS_URS_2022_01/997211119" TargetMode="External" /><Relationship Id="rId57" Type="http://schemas.openxmlformats.org/officeDocument/2006/relationships/hyperlink" Target="https://podminky.urs.cz/item/CS_URS_2022_01/997211511" TargetMode="External" /><Relationship Id="rId58" Type="http://schemas.openxmlformats.org/officeDocument/2006/relationships/hyperlink" Target="https://podminky.urs.cz/item/CS_URS_2022_01/997211519" TargetMode="External" /><Relationship Id="rId59" Type="http://schemas.openxmlformats.org/officeDocument/2006/relationships/hyperlink" Target="https://podminky.urs.cz/item/CS_URS_2022_01/997211611" TargetMode="External" /><Relationship Id="rId60" Type="http://schemas.openxmlformats.org/officeDocument/2006/relationships/hyperlink" Target="https://podminky.urs.cz/item/CS_URS_2022_01/998212111" TargetMode="External" /><Relationship Id="rId61" Type="http://schemas.openxmlformats.org/officeDocument/2006/relationships/hyperlink" Target="https://podminky.urs.cz/item/CS_URS_2022_01/998212191" TargetMode="External" /><Relationship Id="rId6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60001000" TargetMode="External" /><Relationship Id="rId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6"/>
  <sheetViews>
    <sheetView showGridLines="0" tabSelected="1" workbookViewId="0" topLeftCell="A3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91"/>
      <c r="AS2" s="391"/>
      <c r="AT2" s="391"/>
      <c r="AU2" s="391"/>
      <c r="AV2" s="391"/>
      <c r="AW2" s="391"/>
      <c r="AX2" s="391"/>
      <c r="AY2" s="391"/>
      <c r="AZ2" s="391"/>
      <c r="BA2" s="391"/>
      <c r="BB2" s="391"/>
      <c r="BC2" s="391"/>
      <c r="BD2" s="391"/>
      <c r="BE2" s="39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75" t="s">
        <v>14</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24"/>
      <c r="AQ5" s="24"/>
      <c r="AR5" s="22"/>
      <c r="BE5" s="372" t="s">
        <v>15</v>
      </c>
      <c r="BS5" s="19" t="s">
        <v>6</v>
      </c>
    </row>
    <row r="6" spans="2:71" s="1" customFormat="1" ht="36.95" customHeight="1">
      <c r="B6" s="23"/>
      <c r="C6" s="24"/>
      <c r="D6" s="30" t="s">
        <v>16</v>
      </c>
      <c r="E6" s="24"/>
      <c r="F6" s="24"/>
      <c r="G6" s="24"/>
      <c r="H6" s="24"/>
      <c r="I6" s="24"/>
      <c r="J6" s="24"/>
      <c r="K6" s="377" t="s">
        <v>17</v>
      </c>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24"/>
      <c r="AQ6" s="24"/>
      <c r="AR6" s="22"/>
      <c r="BE6" s="37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73"/>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73"/>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73"/>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73"/>
      <c r="BS10" s="19" t="s">
        <v>6</v>
      </c>
    </row>
    <row r="11" spans="2:71" s="1" customFormat="1" ht="18.4"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27</v>
      </c>
      <c r="AL11" s="24"/>
      <c r="AM11" s="24"/>
      <c r="AN11" s="29" t="s">
        <v>19</v>
      </c>
      <c r="AO11" s="24"/>
      <c r="AP11" s="24"/>
      <c r="AQ11" s="24"/>
      <c r="AR11" s="22"/>
      <c r="BE11" s="37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3"/>
      <c r="BS12" s="19" t="s">
        <v>6</v>
      </c>
    </row>
    <row r="13" spans="2:71" s="1" customFormat="1" ht="12" customHeight="1">
      <c r="B13" s="23"/>
      <c r="C13" s="24"/>
      <c r="D13" s="31"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29</v>
      </c>
      <c r="AO13" s="24"/>
      <c r="AP13" s="24"/>
      <c r="AQ13" s="24"/>
      <c r="AR13" s="22"/>
      <c r="BE13" s="373"/>
      <c r="BS13" s="19" t="s">
        <v>6</v>
      </c>
    </row>
    <row r="14" spans="2:71" ht="12">
      <c r="B14" s="23"/>
      <c r="C14" s="24"/>
      <c r="D14" s="24"/>
      <c r="E14" s="378" t="s">
        <v>29</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1" t="s">
        <v>27</v>
      </c>
      <c r="AL14" s="24"/>
      <c r="AM14" s="24"/>
      <c r="AN14" s="33" t="s">
        <v>29</v>
      </c>
      <c r="AO14" s="24"/>
      <c r="AP14" s="24"/>
      <c r="AQ14" s="24"/>
      <c r="AR14" s="22"/>
      <c r="BE14" s="37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3"/>
      <c r="BS15" s="19" t="s">
        <v>4</v>
      </c>
    </row>
    <row r="16" spans="2:71" s="1" customFormat="1" ht="12" customHeight="1">
      <c r="B16" s="23"/>
      <c r="C16" s="24"/>
      <c r="D16" s="31"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73"/>
      <c r="BS16" s="19" t="s">
        <v>4</v>
      </c>
    </row>
    <row r="17" spans="2:71" s="1" customFormat="1" ht="18.4"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27</v>
      </c>
      <c r="AL17" s="24"/>
      <c r="AM17" s="24"/>
      <c r="AN17" s="29" t="s">
        <v>19</v>
      </c>
      <c r="AO17" s="24"/>
      <c r="AP17" s="24"/>
      <c r="AQ17" s="24"/>
      <c r="AR17" s="22"/>
      <c r="BE17" s="37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3"/>
      <c r="BS18" s="19" t="s">
        <v>6</v>
      </c>
    </row>
    <row r="19" spans="2:71" s="1" customFormat="1" ht="12" customHeight="1">
      <c r="B19" s="23"/>
      <c r="C19" s="24"/>
      <c r="D19" s="31"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73"/>
      <c r="BS19" s="19" t="s">
        <v>6</v>
      </c>
    </row>
    <row r="20" spans="2:71" s="1" customFormat="1" ht="18.4"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27</v>
      </c>
      <c r="AL20" s="24"/>
      <c r="AM20" s="24"/>
      <c r="AN20" s="29" t="s">
        <v>19</v>
      </c>
      <c r="AO20" s="24"/>
      <c r="AP20" s="24"/>
      <c r="AQ20" s="24"/>
      <c r="AR20" s="22"/>
      <c r="BE20" s="37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3"/>
    </row>
    <row r="22" spans="2:57" s="1" customFormat="1" ht="12" customHeight="1">
      <c r="B22" s="23"/>
      <c r="C22" s="24"/>
      <c r="D22" s="31"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3"/>
    </row>
    <row r="23" spans="2:57" s="1" customFormat="1" ht="47.25" customHeight="1">
      <c r="B23" s="23"/>
      <c r="C23" s="24"/>
      <c r="D23" s="24"/>
      <c r="E23" s="380" t="s">
        <v>34</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4"/>
      <c r="AP23" s="24"/>
      <c r="AQ23" s="24"/>
      <c r="AR23" s="22"/>
      <c r="BE23" s="37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3"/>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73"/>
    </row>
    <row r="26" spans="1:57" s="2" customFormat="1" ht="25.9" customHeight="1">
      <c r="A26" s="36"/>
      <c r="B26" s="37"/>
      <c r="C26" s="38"/>
      <c r="D26" s="39" t="s">
        <v>35</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81">
        <f>ROUND(AG54,2)</f>
        <v>0</v>
      </c>
      <c r="AL26" s="382"/>
      <c r="AM26" s="382"/>
      <c r="AN26" s="382"/>
      <c r="AO26" s="382"/>
      <c r="AP26" s="38"/>
      <c r="AQ26" s="38"/>
      <c r="AR26" s="41"/>
      <c r="BE26" s="37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73"/>
    </row>
    <row r="28" spans="1:57" s="2" customFormat="1" ht="12">
      <c r="A28" s="36"/>
      <c r="B28" s="37"/>
      <c r="C28" s="38"/>
      <c r="D28" s="38"/>
      <c r="E28" s="38"/>
      <c r="F28" s="38"/>
      <c r="G28" s="38"/>
      <c r="H28" s="38"/>
      <c r="I28" s="38"/>
      <c r="J28" s="38"/>
      <c r="K28" s="38"/>
      <c r="L28" s="383" t="s">
        <v>36</v>
      </c>
      <c r="M28" s="383"/>
      <c r="N28" s="383"/>
      <c r="O28" s="383"/>
      <c r="P28" s="383"/>
      <c r="Q28" s="38"/>
      <c r="R28" s="38"/>
      <c r="S28" s="38"/>
      <c r="T28" s="38"/>
      <c r="U28" s="38"/>
      <c r="V28" s="38"/>
      <c r="W28" s="383" t="s">
        <v>37</v>
      </c>
      <c r="X28" s="383"/>
      <c r="Y28" s="383"/>
      <c r="Z28" s="383"/>
      <c r="AA28" s="383"/>
      <c r="AB28" s="383"/>
      <c r="AC28" s="383"/>
      <c r="AD28" s="383"/>
      <c r="AE28" s="383"/>
      <c r="AF28" s="38"/>
      <c r="AG28" s="38"/>
      <c r="AH28" s="38"/>
      <c r="AI28" s="38"/>
      <c r="AJ28" s="38"/>
      <c r="AK28" s="383" t="s">
        <v>38</v>
      </c>
      <c r="AL28" s="383"/>
      <c r="AM28" s="383"/>
      <c r="AN28" s="383"/>
      <c r="AO28" s="383"/>
      <c r="AP28" s="38"/>
      <c r="AQ28" s="38"/>
      <c r="AR28" s="41"/>
      <c r="BE28" s="373"/>
    </row>
    <row r="29" spans="2:57" s="3" customFormat="1" ht="14.45" customHeight="1">
      <c r="B29" s="42"/>
      <c r="C29" s="43"/>
      <c r="D29" s="31" t="s">
        <v>39</v>
      </c>
      <c r="E29" s="43"/>
      <c r="F29" s="31" t="s">
        <v>40</v>
      </c>
      <c r="G29" s="43"/>
      <c r="H29" s="43"/>
      <c r="I29" s="43"/>
      <c r="J29" s="43"/>
      <c r="K29" s="43"/>
      <c r="L29" s="386">
        <v>0.21</v>
      </c>
      <c r="M29" s="385"/>
      <c r="N29" s="385"/>
      <c r="O29" s="385"/>
      <c r="P29" s="385"/>
      <c r="Q29" s="43"/>
      <c r="R29" s="43"/>
      <c r="S29" s="43"/>
      <c r="T29" s="43"/>
      <c r="U29" s="43"/>
      <c r="V29" s="43"/>
      <c r="W29" s="384">
        <f>ROUND(AZ54,2)</f>
        <v>0</v>
      </c>
      <c r="X29" s="385"/>
      <c r="Y29" s="385"/>
      <c r="Z29" s="385"/>
      <c r="AA29" s="385"/>
      <c r="AB29" s="385"/>
      <c r="AC29" s="385"/>
      <c r="AD29" s="385"/>
      <c r="AE29" s="385"/>
      <c r="AF29" s="43"/>
      <c r="AG29" s="43"/>
      <c r="AH29" s="43"/>
      <c r="AI29" s="43"/>
      <c r="AJ29" s="43"/>
      <c r="AK29" s="384">
        <f>ROUND(AV54,2)</f>
        <v>0</v>
      </c>
      <c r="AL29" s="385"/>
      <c r="AM29" s="385"/>
      <c r="AN29" s="385"/>
      <c r="AO29" s="385"/>
      <c r="AP29" s="43"/>
      <c r="AQ29" s="43"/>
      <c r="AR29" s="44"/>
      <c r="BE29" s="374"/>
    </row>
    <row r="30" spans="2:57" s="3" customFormat="1" ht="14.45" customHeight="1">
      <c r="B30" s="42"/>
      <c r="C30" s="43"/>
      <c r="D30" s="43"/>
      <c r="E30" s="43"/>
      <c r="F30" s="31" t="s">
        <v>41</v>
      </c>
      <c r="G30" s="43"/>
      <c r="H30" s="43"/>
      <c r="I30" s="43"/>
      <c r="J30" s="43"/>
      <c r="K30" s="43"/>
      <c r="L30" s="386">
        <v>0.15</v>
      </c>
      <c r="M30" s="385"/>
      <c r="N30" s="385"/>
      <c r="O30" s="385"/>
      <c r="P30" s="385"/>
      <c r="Q30" s="43"/>
      <c r="R30" s="43"/>
      <c r="S30" s="43"/>
      <c r="T30" s="43"/>
      <c r="U30" s="43"/>
      <c r="V30" s="43"/>
      <c r="W30" s="384">
        <f>ROUND(BA54,2)</f>
        <v>0</v>
      </c>
      <c r="X30" s="385"/>
      <c r="Y30" s="385"/>
      <c r="Z30" s="385"/>
      <c r="AA30" s="385"/>
      <c r="AB30" s="385"/>
      <c r="AC30" s="385"/>
      <c r="AD30" s="385"/>
      <c r="AE30" s="385"/>
      <c r="AF30" s="43"/>
      <c r="AG30" s="43"/>
      <c r="AH30" s="43"/>
      <c r="AI30" s="43"/>
      <c r="AJ30" s="43"/>
      <c r="AK30" s="384">
        <f>ROUND(AW54,2)</f>
        <v>0</v>
      </c>
      <c r="AL30" s="385"/>
      <c r="AM30" s="385"/>
      <c r="AN30" s="385"/>
      <c r="AO30" s="385"/>
      <c r="AP30" s="43"/>
      <c r="AQ30" s="43"/>
      <c r="AR30" s="44"/>
      <c r="BE30" s="374"/>
    </row>
    <row r="31" spans="2:57" s="3" customFormat="1" ht="14.45" customHeight="1" hidden="1">
      <c r="B31" s="42"/>
      <c r="C31" s="43"/>
      <c r="D31" s="43"/>
      <c r="E31" s="43"/>
      <c r="F31" s="31" t="s">
        <v>42</v>
      </c>
      <c r="G31" s="43"/>
      <c r="H31" s="43"/>
      <c r="I31" s="43"/>
      <c r="J31" s="43"/>
      <c r="K31" s="43"/>
      <c r="L31" s="386">
        <v>0.21</v>
      </c>
      <c r="M31" s="385"/>
      <c r="N31" s="385"/>
      <c r="O31" s="385"/>
      <c r="P31" s="385"/>
      <c r="Q31" s="43"/>
      <c r="R31" s="43"/>
      <c r="S31" s="43"/>
      <c r="T31" s="43"/>
      <c r="U31" s="43"/>
      <c r="V31" s="43"/>
      <c r="W31" s="384">
        <f>ROUND(BB54,2)</f>
        <v>0</v>
      </c>
      <c r="X31" s="385"/>
      <c r="Y31" s="385"/>
      <c r="Z31" s="385"/>
      <c r="AA31" s="385"/>
      <c r="AB31" s="385"/>
      <c r="AC31" s="385"/>
      <c r="AD31" s="385"/>
      <c r="AE31" s="385"/>
      <c r="AF31" s="43"/>
      <c r="AG31" s="43"/>
      <c r="AH31" s="43"/>
      <c r="AI31" s="43"/>
      <c r="AJ31" s="43"/>
      <c r="AK31" s="384">
        <v>0</v>
      </c>
      <c r="AL31" s="385"/>
      <c r="AM31" s="385"/>
      <c r="AN31" s="385"/>
      <c r="AO31" s="385"/>
      <c r="AP31" s="43"/>
      <c r="AQ31" s="43"/>
      <c r="AR31" s="44"/>
      <c r="BE31" s="374"/>
    </row>
    <row r="32" spans="2:57" s="3" customFormat="1" ht="14.45" customHeight="1" hidden="1">
      <c r="B32" s="42"/>
      <c r="C32" s="43"/>
      <c r="D32" s="43"/>
      <c r="E32" s="43"/>
      <c r="F32" s="31" t="s">
        <v>43</v>
      </c>
      <c r="G32" s="43"/>
      <c r="H32" s="43"/>
      <c r="I32" s="43"/>
      <c r="J32" s="43"/>
      <c r="K32" s="43"/>
      <c r="L32" s="386">
        <v>0.15</v>
      </c>
      <c r="M32" s="385"/>
      <c r="N32" s="385"/>
      <c r="O32" s="385"/>
      <c r="P32" s="385"/>
      <c r="Q32" s="43"/>
      <c r="R32" s="43"/>
      <c r="S32" s="43"/>
      <c r="T32" s="43"/>
      <c r="U32" s="43"/>
      <c r="V32" s="43"/>
      <c r="W32" s="384">
        <f>ROUND(BC54,2)</f>
        <v>0</v>
      </c>
      <c r="X32" s="385"/>
      <c r="Y32" s="385"/>
      <c r="Z32" s="385"/>
      <c r="AA32" s="385"/>
      <c r="AB32" s="385"/>
      <c r="AC32" s="385"/>
      <c r="AD32" s="385"/>
      <c r="AE32" s="385"/>
      <c r="AF32" s="43"/>
      <c r="AG32" s="43"/>
      <c r="AH32" s="43"/>
      <c r="AI32" s="43"/>
      <c r="AJ32" s="43"/>
      <c r="AK32" s="384">
        <v>0</v>
      </c>
      <c r="AL32" s="385"/>
      <c r="AM32" s="385"/>
      <c r="AN32" s="385"/>
      <c r="AO32" s="385"/>
      <c r="AP32" s="43"/>
      <c r="AQ32" s="43"/>
      <c r="AR32" s="44"/>
      <c r="BE32" s="374"/>
    </row>
    <row r="33" spans="2:44" s="3" customFormat="1" ht="14.45" customHeight="1" hidden="1">
      <c r="B33" s="42"/>
      <c r="C33" s="43"/>
      <c r="D33" s="43"/>
      <c r="E33" s="43"/>
      <c r="F33" s="31" t="s">
        <v>44</v>
      </c>
      <c r="G33" s="43"/>
      <c r="H33" s="43"/>
      <c r="I33" s="43"/>
      <c r="J33" s="43"/>
      <c r="K33" s="43"/>
      <c r="L33" s="386">
        <v>0</v>
      </c>
      <c r="M33" s="385"/>
      <c r="N33" s="385"/>
      <c r="O33" s="385"/>
      <c r="P33" s="385"/>
      <c r="Q33" s="43"/>
      <c r="R33" s="43"/>
      <c r="S33" s="43"/>
      <c r="T33" s="43"/>
      <c r="U33" s="43"/>
      <c r="V33" s="43"/>
      <c r="W33" s="384">
        <f>ROUND(BD54,2)</f>
        <v>0</v>
      </c>
      <c r="X33" s="385"/>
      <c r="Y33" s="385"/>
      <c r="Z33" s="385"/>
      <c r="AA33" s="385"/>
      <c r="AB33" s="385"/>
      <c r="AC33" s="385"/>
      <c r="AD33" s="385"/>
      <c r="AE33" s="385"/>
      <c r="AF33" s="43"/>
      <c r="AG33" s="43"/>
      <c r="AH33" s="43"/>
      <c r="AI33" s="43"/>
      <c r="AJ33" s="43"/>
      <c r="AK33" s="384">
        <v>0</v>
      </c>
      <c r="AL33" s="385"/>
      <c r="AM33" s="385"/>
      <c r="AN33" s="385"/>
      <c r="AO33" s="38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45</v>
      </c>
      <c r="E35" s="47"/>
      <c r="F35" s="47"/>
      <c r="G35" s="47"/>
      <c r="H35" s="47"/>
      <c r="I35" s="47"/>
      <c r="J35" s="47"/>
      <c r="K35" s="47"/>
      <c r="L35" s="47"/>
      <c r="M35" s="47"/>
      <c r="N35" s="47"/>
      <c r="O35" s="47"/>
      <c r="P35" s="47"/>
      <c r="Q35" s="47"/>
      <c r="R35" s="47"/>
      <c r="S35" s="47"/>
      <c r="T35" s="48" t="s">
        <v>46</v>
      </c>
      <c r="U35" s="47"/>
      <c r="V35" s="47"/>
      <c r="W35" s="47"/>
      <c r="X35" s="390" t="s">
        <v>47</v>
      </c>
      <c r="Y35" s="388"/>
      <c r="Z35" s="388"/>
      <c r="AA35" s="388"/>
      <c r="AB35" s="388"/>
      <c r="AC35" s="47"/>
      <c r="AD35" s="47"/>
      <c r="AE35" s="47"/>
      <c r="AF35" s="47"/>
      <c r="AG35" s="47"/>
      <c r="AH35" s="47"/>
      <c r="AI35" s="47"/>
      <c r="AJ35" s="47"/>
      <c r="AK35" s="387">
        <f>SUM(AK26:AK33)</f>
        <v>0</v>
      </c>
      <c r="AL35" s="388"/>
      <c r="AM35" s="388"/>
      <c r="AN35" s="388"/>
      <c r="AO35" s="38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48</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650210039Z</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98" t="str">
        <f>K6</f>
        <v>Oprava trati v úseku Liběšice - Úštěk-OPRAVA č.1</v>
      </c>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405" t="str">
        <f>IF(AN8="","",AN8)</f>
        <v>10. 5. 2022</v>
      </c>
      <c r="AN47" s="40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30</v>
      </c>
      <c r="AJ49" s="38"/>
      <c r="AK49" s="38"/>
      <c r="AL49" s="38"/>
      <c r="AM49" s="406" t="str">
        <f>IF(E17="","",E17)</f>
        <v xml:space="preserve"> </v>
      </c>
      <c r="AN49" s="407"/>
      <c r="AO49" s="407"/>
      <c r="AP49" s="407"/>
      <c r="AQ49" s="38"/>
      <c r="AR49" s="41"/>
      <c r="AS49" s="408" t="s">
        <v>49</v>
      </c>
      <c r="AT49" s="409"/>
      <c r="AU49" s="62"/>
      <c r="AV49" s="62"/>
      <c r="AW49" s="62"/>
      <c r="AX49" s="62"/>
      <c r="AY49" s="62"/>
      <c r="AZ49" s="62"/>
      <c r="BA49" s="62"/>
      <c r="BB49" s="62"/>
      <c r="BC49" s="62"/>
      <c r="BD49" s="63"/>
      <c r="BE49" s="36"/>
    </row>
    <row r="50" spans="1:57" s="2" customFormat="1" ht="15.2" customHeight="1">
      <c r="A50" s="36"/>
      <c r="B50" s="37"/>
      <c r="C50" s="31" t="s">
        <v>28</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32</v>
      </c>
      <c r="AJ50" s="38"/>
      <c r="AK50" s="38"/>
      <c r="AL50" s="38"/>
      <c r="AM50" s="406" t="str">
        <f>IF(E20="","",E20)</f>
        <v xml:space="preserve"> </v>
      </c>
      <c r="AN50" s="407"/>
      <c r="AO50" s="407"/>
      <c r="AP50" s="407"/>
      <c r="AQ50" s="38"/>
      <c r="AR50" s="41"/>
      <c r="AS50" s="410"/>
      <c r="AT50" s="411"/>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412"/>
      <c r="AT51" s="413"/>
      <c r="AU51" s="66"/>
      <c r="AV51" s="66"/>
      <c r="AW51" s="66"/>
      <c r="AX51" s="66"/>
      <c r="AY51" s="66"/>
      <c r="AZ51" s="66"/>
      <c r="BA51" s="66"/>
      <c r="BB51" s="66"/>
      <c r="BC51" s="66"/>
      <c r="BD51" s="67"/>
      <c r="BE51" s="36"/>
    </row>
    <row r="52" spans="1:57" s="2" customFormat="1" ht="29.25" customHeight="1">
      <c r="A52" s="36"/>
      <c r="B52" s="37"/>
      <c r="C52" s="400" t="s">
        <v>50</v>
      </c>
      <c r="D52" s="401"/>
      <c r="E52" s="401"/>
      <c r="F52" s="401"/>
      <c r="G52" s="401"/>
      <c r="H52" s="68"/>
      <c r="I52" s="402" t="s">
        <v>51</v>
      </c>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14" t="s">
        <v>52</v>
      </c>
      <c r="AH52" s="401"/>
      <c r="AI52" s="401"/>
      <c r="AJ52" s="401"/>
      <c r="AK52" s="401"/>
      <c r="AL52" s="401"/>
      <c r="AM52" s="401"/>
      <c r="AN52" s="402" t="s">
        <v>53</v>
      </c>
      <c r="AO52" s="401"/>
      <c r="AP52" s="401"/>
      <c r="AQ52" s="69" t="s">
        <v>54</v>
      </c>
      <c r="AR52" s="41"/>
      <c r="AS52" s="70" t="s">
        <v>55</v>
      </c>
      <c r="AT52" s="71" t="s">
        <v>56</v>
      </c>
      <c r="AU52" s="71" t="s">
        <v>57</v>
      </c>
      <c r="AV52" s="71" t="s">
        <v>58</v>
      </c>
      <c r="AW52" s="71" t="s">
        <v>59</v>
      </c>
      <c r="AX52" s="71" t="s">
        <v>60</v>
      </c>
      <c r="AY52" s="71" t="s">
        <v>61</v>
      </c>
      <c r="AZ52" s="71" t="s">
        <v>62</v>
      </c>
      <c r="BA52" s="71" t="s">
        <v>63</v>
      </c>
      <c r="BB52" s="71" t="s">
        <v>64</v>
      </c>
      <c r="BC52" s="71" t="s">
        <v>65</v>
      </c>
      <c r="BD52" s="72" t="s">
        <v>66</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67</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415">
        <f>ROUND(AG55+AG63+AG100,2)</f>
        <v>0</v>
      </c>
      <c r="AH54" s="415"/>
      <c r="AI54" s="415"/>
      <c r="AJ54" s="415"/>
      <c r="AK54" s="415"/>
      <c r="AL54" s="415"/>
      <c r="AM54" s="415"/>
      <c r="AN54" s="416">
        <f aca="true" t="shared" si="0" ref="AN54:AN85">SUM(AG54,AT54)</f>
        <v>0</v>
      </c>
      <c r="AO54" s="416"/>
      <c r="AP54" s="416"/>
      <c r="AQ54" s="80" t="s">
        <v>19</v>
      </c>
      <c r="AR54" s="81"/>
      <c r="AS54" s="82">
        <f>ROUND(AS55+AS63+AS100,2)</f>
        <v>0</v>
      </c>
      <c r="AT54" s="83">
        <f aca="true" t="shared" si="1" ref="AT54:AT85">ROUND(SUM(AV54:AW54),2)</f>
        <v>0</v>
      </c>
      <c r="AU54" s="84">
        <f>ROUND(AU55+AU63+AU100,5)</f>
        <v>0</v>
      </c>
      <c r="AV54" s="83">
        <f>ROUND(AZ54*L29,2)</f>
        <v>0</v>
      </c>
      <c r="AW54" s="83">
        <f>ROUND(BA54*L30,2)</f>
        <v>0</v>
      </c>
      <c r="AX54" s="83">
        <f>ROUND(BB54*L29,2)</f>
        <v>0</v>
      </c>
      <c r="AY54" s="83">
        <f>ROUND(BC54*L30,2)</f>
        <v>0</v>
      </c>
      <c r="AZ54" s="83">
        <f>ROUND(AZ55+AZ63+AZ100,2)</f>
        <v>0</v>
      </c>
      <c r="BA54" s="83">
        <f>ROUND(BA55+BA63+BA100,2)</f>
        <v>0</v>
      </c>
      <c r="BB54" s="83">
        <f>ROUND(BB55+BB63+BB100,2)</f>
        <v>0</v>
      </c>
      <c r="BC54" s="83">
        <f>ROUND(BC55+BC63+BC100,2)</f>
        <v>0</v>
      </c>
      <c r="BD54" s="85">
        <f>ROUND(BD55+BD63+BD100,2)</f>
        <v>0</v>
      </c>
      <c r="BS54" s="86" t="s">
        <v>68</v>
      </c>
      <c r="BT54" s="86" t="s">
        <v>69</v>
      </c>
      <c r="BU54" s="87" t="s">
        <v>70</v>
      </c>
      <c r="BV54" s="86" t="s">
        <v>71</v>
      </c>
      <c r="BW54" s="86" t="s">
        <v>5</v>
      </c>
      <c r="BX54" s="86" t="s">
        <v>72</v>
      </c>
      <c r="CL54" s="86" t="s">
        <v>19</v>
      </c>
    </row>
    <row r="55" spans="2:91" s="7" customFormat="1" ht="16.5" customHeight="1">
      <c r="B55" s="88"/>
      <c r="C55" s="89"/>
      <c r="D55" s="403" t="s">
        <v>73</v>
      </c>
      <c r="E55" s="403"/>
      <c r="F55" s="403"/>
      <c r="G55" s="403"/>
      <c r="H55" s="403"/>
      <c r="I55" s="90"/>
      <c r="J55" s="403" t="s">
        <v>74</v>
      </c>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396">
        <f>ROUND(AG56+AG57+SUM(AG60:AG62),2)</f>
        <v>0</v>
      </c>
      <c r="AH55" s="395"/>
      <c r="AI55" s="395"/>
      <c r="AJ55" s="395"/>
      <c r="AK55" s="395"/>
      <c r="AL55" s="395"/>
      <c r="AM55" s="395"/>
      <c r="AN55" s="394">
        <f t="shared" si="0"/>
        <v>0</v>
      </c>
      <c r="AO55" s="395"/>
      <c r="AP55" s="395"/>
      <c r="AQ55" s="91" t="s">
        <v>75</v>
      </c>
      <c r="AR55" s="92"/>
      <c r="AS55" s="93">
        <f>ROUND(AS56+AS57+SUM(AS60:AS62),2)</f>
        <v>0</v>
      </c>
      <c r="AT55" s="94">
        <f t="shared" si="1"/>
        <v>0</v>
      </c>
      <c r="AU55" s="95">
        <f>ROUND(AU56+AU57+SUM(AU60:AU62),5)</f>
        <v>0</v>
      </c>
      <c r="AV55" s="94">
        <f>ROUND(AZ55*L29,2)</f>
        <v>0</v>
      </c>
      <c r="AW55" s="94">
        <f>ROUND(BA55*L30,2)</f>
        <v>0</v>
      </c>
      <c r="AX55" s="94">
        <f>ROUND(BB55*L29,2)</f>
        <v>0</v>
      </c>
      <c r="AY55" s="94">
        <f>ROUND(BC55*L30,2)</f>
        <v>0</v>
      </c>
      <c r="AZ55" s="94">
        <f>ROUND(AZ56+AZ57+SUM(AZ60:AZ62),2)</f>
        <v>0</v>
      </c>
      <c r="BA55" s="94">
        <f>ROUND(BA56+BA57+SUM(BA60:BA62),2)</f>
        <v>0</v>
      </c>
      <c r="BB55" s="94">
        <f>ROUND(BB56+BB57+SUM(BB60:BB62),2)</f>
        <v>0</v>
      </c>
      <c r="BC55" s="94">
        <f>ROUND(BC56+BC57+SUM(BC60:BC62),2)</f>
        <v>0</v>
      </c>
      <c r="BD55" s="96">
        <f>ROUND(BD56+BD57+SUM(BD60:BD62),2)</f>
        <v>0</v>
      </c>
      <c r="BS55" s="97" t="s">
        <v>68</v>
      </c>
      <c r="BT55" s="97" t="s">
        <v>76</v>
      </c>
      <c r="BU55" s="97" t="s">
        <v>70</v>
      </c>
      <c r="BV55" s="97" t="s">
        <v>71</v>
      </c>
      <c r="BW55" s="97" t="s">
        <v>77</v>
      </c>
      <c r="BX55" s="97" t="s">
        <v>5</v>
      </c>
      <c r="CL55" s="97" t="s">
        <v>19</v>
      </c>
      <c r="CM55" s="97" t="s">
        <v>78</v>
      </c>
    </row>
    <row r="56" spans="1:90" s="4" customFormat="1" ht="16.5" customHeight="1">
      <c r="A56" s="98" t="s">
        <v>79</v>
      </c>
      <c r="B56" s="53"/>
      <c r="C56" s="99"/>
      <c r="D56" s="99"/>
      <c r="E56" s="404" t="s">
        <v>80</v>
      </c>
      <c r="F56" s="404"/>
      <c r="G56" s="404"/>
      <c r="H56" s="404"/>
      <c r="I56" s="404"/>
      <c r="J56" s="99"/>
      <c r="K56" s="404" t="s">
        <v>81</v>
      </c>
      <c r="L56" s="404"/>
      <c r="M56" s="404"/>
      <c r="N56" s="404"/>
      <c r="O56" s="404"/>
      <c r="P56" s="404"/>
      <c r="Q56" s="404"/>
      <c r="R56" s="404"/>
      <c r="S56" s="404"/>
      <c r="T56" s="404"/>
      <c r="U56" s="404"/>
      <c r="V56" s="404"/>
      <c r="W56" s="404"/>
      <c r="X56" s="404"/>
      <c r="Y56" s="404"/>
      <c r="Z56" s="404"/>
      <c r="AA56" s="404"/>
      <c r="AB56" s="404"/>
      <c r="AC56" s="404"/>
      <c r="AD56" s="404"/>
      <c r="AE56" s="404"/>
      <c r="AF56" s="404"/>
      <c r="AG56" s="392">
        <f>'01 - SO 01 - Železniční s...'!J32</f>
        <v>0</v>
      </c>
      <c r="AH56" s="393"/>
      <c r="AI56" s="393"/>
      <c r="AJ56" s="393"/>
      <c r="AK56" s="393"/>
      <c r="AL56" s="393"/>
      <c r="AM56" s="393"/>
      <c r="AN56" s="392">
        <f t="shared" si="0"/>
        <v>0</v>
      </c>
      <c r="AO56" s="393"/>
      <c r="AP56" s="393"/>
      <c r="AQ56" s="100" t="s">
        <v>82</v>
      </c>
      <c r="AR56" s="55"/>
      <c r="AS56" s="101">
        <v>0</v>
      </c>
      <c r="AT56" s="102">
        <f t="shared" si="1"/>
        <v>0</v>
      </c>
      <c r="AU56" s="103">
        <f>'01 - SO 01 - Železniční s...'!P88</f>
        <v>0</v>
      </c>
      <c r="AV56" s="102">
        <f>'01 - SO 01 - Železniční s...'!J35</f>
        <v>0</v>
      </c>
      <c r="AW56" s="102">
        <f>'01 - SO 01 - Železniční s...'!J36</f>
        <v>0</v>
      </c>
      <c r="AX56" s="102">
        <f>'01 - SO 01 - Železniční s...'!J37</f>
        <v>0</v>
      </c>
      <c r="AY56" s="102">
        <f>'01 - SO 01 - Železniční s...'!J38</f>
        <v>0</v>
      </c>
      <c r="AZ56" s="102">
        <f>'01 - SO 01 - Železniční s...'!F35</f>
        <v>0</v>
      </c>
      <c r="BA56" s="102">
        <f>'01 - SO 01 - Železniční s...'!F36</f>
        <v>0</v>
      </c>
      <c r="BB56" s="102">
        <f>'01 - SO 01 - Železniční s...'!F37</f>
        <v>0</v>
      </c>
      <c r="BC56" s="102">
        <f>'01 - SO 01 - Železniční s...'!F38</f>
        <v>0</v>
      </c>
      <c r="BD56" s="104">
        <f>'01 - SO 01 - Železniční s...'!F39</f>
        <v>0</v>
      </c>
      <c r="BT56" s="105" t="s">
        <v>78</v>
      </c>
      <c r="BV56" s="105" t="s">
        <v>71</v>
      </c>
      <c r="BW56" s="105" t="s">
        <v>83</v>
      </c>
      <c r="BX56" s="105" t="s">
        <v>77</v>
      </c>
      <c r="CL56" s="105" t="s">
        <v>19</v>
      </c>
    </row>
    <row r="57" spans="2:90" s="4" customFormat="1" ht="16.5" customHeight="1">
      <c r="B57" s="53"/>
      <c r="C57" s="99"/>
      <c r="D57" s="99"/>
      <c r="E57" s="404" t="s">
        <v>84</v>
      </c>
      <c r="F57" s="404"/>
      <c r="G57" s="404"/>
      <c r="H57" s="404"/>
      <c r="I57" s="404"/>
      <c r="J57" s="99"/>
      <c r="K57" s="404" t="s">
        <v>85</v>
      </c>
      <c r="L57" s="404"/>
      <c r="M57" s="404"/>
      <c r="N57" s="404"/>
      <c r="O57" s="404"/>
      <c r="P57" s="404"/>
      <c r="Q57" s="404"/>
      <c r="R57" s="404"/>
      <c r="S57" s="404"/>
      <c r="T57" s="404"/>
      <c r="U57" s="404"/>
      <c r="V57" s="404"/>
      <c r="W57" s="404"/>
      <c r="X57" s="404"/>
      <c r="Y57" s="404"/>
      <c r="Z57" s="404"/>
      <c r="AA57" s="404"/>
      <c r="AB57" s="404"/>
      <c r="AC57" s="404"/>
      <c r="AD57" s="404"/>
      <c r="AE57" s="404"/>
      <c r="AF57" s="404"/>
      <c r="AG57" s="397">
        <f>ROUND(SUM(AG58:AG59),2)</f>
        <v>0</v>
      </c>
      <c r="AH57" s="393"/>
      <c r="AI57" s="393"/>
      <c r="AJ57" s="393"/>
      <c r="AK57" s="393"/>
      <c r="AL57" s="393"/>
      <c r="AM57" s="393"/>
      <c r="AN57" s="392">
        <f t="shared" si="0"/>
        <v>0</v>
      </c>
      <c r="AO57" s="393"/>
      <c r="AP57" s="393"/>
      <c r="AQ57" s="100" t="s">
        <v>82</v>
      </c>
      <c r="AR57" s="55"/>
      <c r="AS57" s="101">
        <f>ROUND(SUM(AS58:AS59),2)</f>
        <v>0</v>
      </c>
      <c r="AT57" s="102">
        <f t="shared" si="1"/>
        <v>0</v>
      </c>
      <c r="AU57" s="103">
        <f>ROUND(SUM(AU58:AU59),5)</f>
        <v>0</v>
      </c>
      <c r="AV57" s="102">
        <f>ROUND(AZ57*L29,2)</f>
        <v>0</v>
      </c>
      <c r="AW57" s="102">
        <f>ROUND(BA57*L30,2)</f>
        <v>0</v>
      </c>
      <c r="AX57" s="102">
        <f>ROUND(BB57*L29,2)</f>
        <v>0</v>
      </c>
      <c r="AY57" s="102">
        <f>ROUND(BC57*L30,2)</f>
        <v>0</v>
      </c>
      <c r="AZ57" s="102">
        <f>ROUND(SUM(AZ58:AZ59),2)</f>
        <v>0</v>
      </c>
      <c r="BA57" s="102">
        <f>ROUND(SUM(BA58:BA59),2)</f>
        <v>0</v>
      </c>
      <c r="BB57" s="102">
        <f>ROUND(SUM(BB58:BB59),2)</f>
        <v>0</v>
      </c>
      <c r="BC57" s="102">
        <f>ROUND(SUM(BC58:BC59),2)</f>
        <v>0</v>
      </c>
      <c r="BD57" s="104">
        <f>ROUND(SUM(BD58:BD59),2)</f>
        <v>0</v>
      </c>
      <c r="BS57" s="105" t="s">
        <v>68</v>
      </c>
      <c r="BT57" s="105" t="s">
        <v>78</v>
      </c>
      <c r="BU57" s="105" t="s">
        <v>70</v>
      </c>
      <c r="BV57" s="105" t="s">
        <v>71</v>
      </c>
      <c r="BW57" s="105" t="s">
        <v>86</v>
      </c>
      <c r="BX57" s="105" t="s">
        <v>77</v>
      </c>
      <c r="CL57" s="105" t="s">
        <v>19</v>
      </c>
    </row>
    <row r="58" spans="1:90" s="4" customFormat="1" ht="16.5" customHeight="1">
      <c r="A58" s="98" t="s">
        <v>79</v>
      </c>
      <c r="B58" s="53"/>
      <c r="C58" s="99"/>
      <c r="D58" s="99"/>
      <c r="E58" s="99"/>
      <c r="F58" s="404" t="s">
        <v>87</v>
      </c>
      <c r="G58" s="404"/>
      <c r="H58" s="404"/>
      <c r="I58" s="404"/>
      <c r="J58" s="404"/>
      <c r="K58" s="99"/>
      <c r="L58" s="404" t="s">
        <v>88</v>
      </c>
      <c r="M58" s="404"/>
      <c r="N58" s="404"/>
      <c r="O58" s="404"/>
      <c r="P58" s="404"/>
      <c r="Q58" s="404"/>
      <c r="R58" s="404"/>
      <c r="S58" s="404"/>
      <c r="T58" s="404"/>
      <c r="U58" s="404"/>
      <c r="V58" s="404"/>
      <c r="W58" s="404"/>
      <c r="X58" s="404"/>
      <c r="Y58" s="404"/>
      <c r="Z58" s="404"/>
      <c r="AA58" s="404"/>
      <c r="AB58" s="404"/>
      <c r="AC58" s="404"/>
      <c r="AD58" s="404"/>
      <c r="AE58" s="404"/>
      <c r="AF58" s="404"/>
      <c r="AG58" s="392">
        <f>'02.01 - Odvodnění - příko...'!J34</f>
        <v>0</v>
      </c>
      <c r="AH58" s="393"/>
      <c r="AI58" s="393"/>
      <c r="AJ58" s="393"/>
      <c r="AK58" s="393"/>
      <c r="AL58" s="393"/>
      <c r="AM58" s="393"/>
      <c r="AN58" s="392">
        <f t="shared" si="0"/>
        <v>0</v>
      </c>
      <c r="AO58" s="393"/>
      <c r="AP58" s="393"/>
      <c r="AQ58" s="100" t="s">
        <v>82</v>
      </c>
      <c r="AR58" s="55"/>
      <c r="AS58" s="101">
        <v>0</v>
      </c>
      <c r="AT58" s="102">
        <f t="shared" si="1"/>
        <v>0</v>
      </c>
      <c r="AU58" s="103">
        <f>'02.01 - Odvodnění - příko...'!P93</f>
        <v>0</v>
      </c>
      <c r="AV58" s="102">
        <f>'02.01 - Odvodnění - příko...'!J37</f>
        <v>0</v>
      </c>
      <c r="AW58" s="102">
        <f>'02.01 - Odvodnění - příko...'!J38</f>
        <v>0</v>
      </c>
      <c r="AX58" s="102">
        <f>'02.01 - Odvodnění - příko...'!J39</f>
        <v>0</v>
      </c>
      <c r="AY58" s="102">
        <f>'02.01 - Odvodnění - příko...'!J40</f>
        <v>0</v>
      </c>
      <c r="AZ58" s="102">
        <f>'02.01 - Odvodnění - příko...'!F37</f>
        <v>0</v>
      </c>
      <c r="BA58" s="102">
        <f>'02.01 - Odvodnění - příko...'!F38</f>
        <v>0</v>
      </c>
      <c r="BB58" s="102">
        <f>'02.01 - Odvodnění - příko...'!F39</f>
        <v>0</v>
      </c>
      <c r="BC58" s="102">
        <f>'02.01 - Odvodnění - příko...'!F40</f>
        <v>0</v>
      </c>
      <c r="BD58" s="104">
        <f>'02.01 - Odvodnění - příko...'!F41</f>
        <v>0</v>
      </c>
      <c r="BT58" s="105" t="s">
        <v>89</v>
      </c>
      <c r="BV58" s="105" t="s">
        <v>71</v>
      </c>
      <c r="BW58" s="105" t="s">
        <v>90</v>
      </c>
      <c r="BX58" s="105" t="s">
        <v>86</v>
      </c>
      <c r="CL58" s="105" t="s">
        <v>19</v>
      </c>
    </row>
    <row r="59" spans="1:90" s="4" customFormat="1" ht="16.5" customHeight="1">
      <c r="A59" s="98" t="s">
        <v>79</v>
      </c>
      <c r="B59" s="53"/>
      <c r="C59" s="99"/>
      <c r="D59" s="99"/>
      <c r="E59" s="99"/>
      <c r="F59" s="404" t="s">
        <v>91</v>
      </c>
      <c r="G59" s="404"/>
      <c r="H59" s="404"/>
      <c r="I59" s="404"/>
      <c r="J59" s="404"/>
      <c r="K59" s="99"/>
      <c r="L59" s="404" t="s">
        <v>92</v>
      </c>
      <c r="M59" s="404"/>
      <c r="N59" s="404"/>
      <c r="O59" s="404"/>
      <c r="P59" s="404"/>
      <c r="Q59" s="404"/>
      <c r="R59" s="404"/>
      <c r="S59" s="404"/>
      <c r="T59" s="404"/>
      <c r="U59" s="404"/>
      <c r="V59" s="404"/>
      <c r="W59" s="404"/>
      <c r="X59" s="404"/>
      <c r="Y59" s="404"/>
      <c r="Z59" s="404"/>
      <c r="AA59" s="404"/>
      <c r="AB59" s="404"/>
      <c r="AC59" s="404"/>
      <c r="AD59" s="404"/>
      <c r="AE59" s="404"/>
      <c r="AF59" s="404"/>
      <c r="AG59" s="392">
        <f>'02.02 - Železniční přejezdy'!J34</f>
        <v>0</v>
      </c>
      <c r="AH59" s="393"/>
      <c r="AI59" s="393"/>
      <c r="AJ59" s="393"/>
      <c r="AK59" s="393"/>
      <c r="AL59" s="393"/>
      <c r="AM59" s="393"/>
      <c r="AN59" s="392">
        <f t="shared" si="0"/>
        <v>0</v>
      </c>
      <c r="AO59" s="393"/>
      <c r="AP59" s="393"/>
      <c r="AQ59" s="100" t="s">
        <v>82</v>
      </c>
      <c r="AR59" s="55"/>
      <c r="AS59" s="101">
        <v>0</v>
      </c>
      <c r="AT59" s="102">
        <f t="shared" si="1"/>
        <v>0</v>
      </c>
      <c r="AU59" s="103">
        <f>'02.02 - Železniční přejezdy'!P91</f>
        <v>0</v>
      </c>
      <c r="AV59" s="102">
        <f>'02.02 - Železniční přejezdy'!J37</f>
        <v>0</v>
      </c>
      <c r="AW59" s="102">
        <f>'02.02 - Železniční přejezdy'!J38</f>
        <v>0</v>
      </c>
      <c r="AX59" s="102">
        <f>'02.02 - Železniční přejezdy'!J39</f>
        <v>0</v>
      </c>
      <c r="AY59" s="102">
        <f>'02.02 - Železniční přejezdy'!J40</f>
        <v>0</v>
      </c>
      <c r="AZ59" s="102">
        <f>'02.02 - Železniční přejezdy'!F37</f>
        <v>0</v>
      </c>
      <c r="BA59" s="102">
        <f>'02.02 - Železniční přejezdy'!F38</f>
        <v>0</v>
      </c>
      <c r="BB59" s="102">
        <f>'02.02 - Železniční přejezdy'!F39</f>
        <v>0</v>
      </c>
      <c r="BC59" s="102">
        <f>'02.02 - Železniční přejezdy'!F40</f>
        <v>0</v>
      </c>
      <c r="BD59" s="104">
        <f>'02.02 - Železniční přejezdy'!F41</f>
        <v>0</v>
      </c>
      <c r="BT59" s="105" t="s">
        <v>89</v>
      </c>
      <c r="BV59" s="105" t="s">
        <v>71</v>
      </c>
      <c r="BW59" s="105" t="s">
        <v>93</v>
      </c>
      <c r="BX59" s="105" t="s">
        <v>86</v>
      </c>
      <c r="CL59" s="105" t="s">
        <v>19</v>
      </c>
    </row>
    <row r="60" spans="1:90" s="4" customFormat="1" ht="16.5" customHeight="1">
      <c r="A60" s="98" t="s">
        <v>79</v>
      </c>
      <c r="B60" s="53"/>
      <c r="C60" s="99"/>
      <c r="D60" s="99"/>
      <c r="E60" s="404" t="s">
        <v>94</v>
      </c>
      <c r="F60" s="404"/>
      <c r="G60" s="404"/>
      <c r="H60" s="404"/>
      <c r="I60" s="404"/>
      <c r="J60" s="99"/>
      <c r="K60" s="404" t="s">
        <v>95</v>
      </c>
      <c r="L60" s="404"/>
      <c r="M60" s="404"/>
      <c r="N60" s="404"/>
      <c r="O60" s="404"/>
      <c r="P60" s="404"/>
      <c r="Q60" s="404"/>
      <c r="R60" s="404"/>
      <c r="S60" s="404"/>
      <c r="T60" s="404"/>
      <c r="U60" s="404"/>
      <c r="V60" s="404"/>
      <c r="W60" s="404"/>
      <c r="X60" s="404"/>
      <c r="Y60" s="404"/>
      <c r="Z60" s="404"/>
      <c r="AA60" s="404"/>
      <c r="AB60" s="404"/>
      <c r="AC60" s="404"/>
      <c r="AD60" s="404"/>
      <c r="AE60" s="404"/>
      <c r="AF60" s="404"/>
      <c r="AG60" s="392">
        <f>'03 - Následné propracování'!J32</f>
        <v>0</v>
      </c>
      <c r="AH60" s="393"/>
      <c r="AI60" s="393"/>
      <c r="AJ60" s="393"/>
      <c r="AK60" s="393"/>
      <c r="AL60" s="393"/>
      <c r="AM60" s="393"/>
      <c r="AN60" s="392">
        <f t="shared" si="0"/>
        <v>0</v>
      </c>
      <c r="AO60" s="393"/>
      <c r="AP60" s="393"/>
      <c r="AQ60" s="100" t="s">
        <v>82</v>
      </c>
      <c r="AR60" s="55"/>
      <c r="AS60" s="101">
        <v>0</v>
      </c>
      <c r="AT60" s="102">
        <f t="shared" si="1"/>
        <v>0</v>
      </c>
      <c r="AU60" s="103">
        <f>'03 - Následné propracování'!P87</f>
        <v>0</v>
      </c>
      <c r="AV60" s="102">
        <f>'03 - Následné propracování'!J35</f>
        <v>0</v>
      </c>
      <c r="AW60" s="102">
        <f>'03 - Následné propracování'!J36</f>
        <v>0</v>
      </c>
      <c r="AX60" s="102">
        <f>'03 - Následné propracování'!J37</f>
        <v>0</v>
      </c>
      <c r="AY60" s="102">
        <f>'03 - Následné propracování'!J38</f>
        <v>0</v>
      </c>
      <c r="AZ60" s="102">
        <f>'03 - Následné propracování'!F35</f>
        <v>0</v>
      </c>
      <c r="BA60" s="102">
        <f>'03 - Následné propracování'!F36</f>
        <v>0</v>
      </c>
      <c r="BB60" s="102">
        <f>'03 - Následné propracování'!F37</f>
        <v>0</v>
      </c>
      <c r="BC60" s="102">
        <f>'03 - Následné propracování'!F38</f>
        <v>0</v>
      </c>
      <c r="BD60" s="104">
        <f>'03 - Následné propracování'!F39</f>
        <v>0</v>
      </c>
      <c r="BT60" s="105" t="s">
        <v>78</v>
      </c>
      <c r="BV60" s="105" t="s">
        <v>71</v>
      </c>
      <c r="BW60" s="105" t="s">
        <v>96</v>
      </c>
      <c r="BX60" s="105" t="s">
        <v>77</v>
      </c>
      <c r="CL60" s="105" t="s">
        <v>19</v>
      </c>
    </row>
    <row r="61" spans="1:90" s="4" customFormat="1" ht="16.5" customHeight="1">
      <c r="A61" s="98" t="s">
        <v>79</v>
      </c>
      <c r="B61" s="53"/>
      <c r="C61" s="99"/>
      <c r="D61" s="99"/>
      <c r="E61" s="404" t="s">
        <v>97</v>
      </c>
      <c r="F61" s="404"/>
      <c r="G61" s="404"/>
      <c r="H61" s="404"/>
      <c r="I61" s="404"/>
      <c r="J61" s="99"/>
      <c r="K61" s="404" t="s">
        <v>98</v>
      </c>
      <c r="L61" s="404"/>
      <c r="M61" s="404"/>
      <c r="N61" s="404"/>
      <c r="O61" s="404"/>
      <c r="P61" s="404"/>
      <c r="Q61" s="404"/>
      <c r="R61" s="404"/>
      <c r="S61" s="404"/>
      <c r="T61" s="404"/>
      <c r="U61" s="404"/>
      <c r="V61" s="404"/>
      <c r="W61" s="404"/>
      <c r="X61" s="404"/>
      <c r="Y61" s="404"/>
      <c r="Z61" s="404"/>
      <c r="AA61" s="404"/>
      <c r="AB61" s="404"/>
      <c r="AC61" s="404"/>
      <c r="AD61" s="404"/>
      <c r="AE61" s="404"/>
      <c r="AF61" s="404"/>
      <c r="AG61" s="392">
        <f>'04 - VRN'!J32</f>
        <v>0</v>
      </c>
      <c r="AH61" s="393"/>
      <c r="AI61" s="393"/>
      <c r="AJ61" s="393"/>
      <c r="AK61" s="393"/>
      <c r="AL61" s="393"/>
      <c r="AM61" s="393"/>
      <c r="AN61" s="392">
        <f t="shared" si="0"/>
        <v>0</v>
      </c>
      <c r="AO61" s="393"/>
      <c r="AP61" s="393"/>
      <c r="AQ61" s="100" t="s">
        <v>82</v>
      </c>
      <c r="AR61" s="55"/>
      <c r="AS61" s="101">
        <v>0</v>
      </c>
      <c r="AT61" s="102">
        <f t="shared" si="1"/>
        <v>0</v>
      </c>
      <c r="AU61" s="103">
        <f>'04 - VRN'!P85</f>
        <v>0</v>
      </c>
      <c r="AV61" s="102">
        <f>'04 - VRN'!J35</f>
        <v>0</v>
      </c>
      <c r="AW61" s="102">
        <f>'04 - VRN'!J36</f>
        <v>0</v>
      </c>
      <c r="AX61" s="102">
        <f>'04 - VRN'!J37</f>
        <v>0</v>
      </c>
      <c r="AY61" s="102">
        <f>'04 - VRN'!J38</f>
        <v>0</v>
      </c>
      <c r="AZ61" s="102">
        <f>'04 - VRN'!F35</f>
        <v>0</v>
      </c>
      <c r="BA61" s="102">
        <f>'04 - VRN'!F36</f>
        <v>0</v>
      </c>
      <c r="BB61" s="102">
        <f>'04 - VRN'!F37</f>
        <v>0</v>
      </c>
      <c r="BC61" s="102">
        <f>'04 - VRN'!F38</f>
        <v>0</v>
      </c>
      <c r="BD61" s="104">
        <f>'04 - VRN'!F39</f>
        <v>0</v>
      </c>
      <c r="BT61" s="105" t="s">
        <v>78</v>
      </c>
      <c r="BV61" s="105" t="s">
        <v>71</v>
      </c>
      <c r="BW61" s="105" t="s">
        <v>99</v>
      </c>
      <c r="BX61" s="105" t="s">
        <v>77</v>
      </c>
      <c r="CL61" s="105" t="s">
        <v>19</v>
      </c>
    </row>
    <row r="62" spans="1:90" s="4" customFormat="1" ht="16.5" customHeight="1">
      <c r="A62" s="98" t="s">
        <v>79</v>
      </c>
      <c r="B62" s="53"/>
      <c r="C62" s="99"/>
      <c r="D62" s="99"/>
      <c r="E62" s="404" t="s">
        <v>100</v>
      </c>
      <c r="F62" s="404"/>
      <c r="G62" s="404"/>
      <c r="H62" s="404"/>
      <c r="I62" s="404"/>
      <c r="J62" s="99"/>
      <c r="K62" s="404" t="s">
        <v>101</v>
      </c>
      <c r="L62" s="404"/>
      <c r="M62" s="404"/>
      <c r="N62" s="404"/>
      <c r="O62" s="404"/>
      <c r="P62" s="404"/>
      <c r="Q62" s="404"/>
      <c r="R62" s="404"/>
      <c r="S62" s="404"/>
      <c r="T62" s="404"/>
      <c r="U62" s="404"/>
      <c r="V62" s="404"/>
      <c r="W62" s="404"/>
      <c r="X62" s="404"/>
      <c r="Y62" s="404"/>
      <c r="Z62" s="404"/>
      <c r="AA62" s="404"/>
      <c r="AB62" s="404"/>
      <c r="AC62" s="404"/>
      <c r="AD62" s="404"/>
      <c r="AE62" s="404"/>
      <c r="AF62" s="404"/>
      <c r="AG62" s="392">
        <f>'05 - Vlastní materiál - N...'!J32</f>
        <v>0</v>
      </c>
      <c r="AH62" s="393"/>
      <c r="AI62" s="393"/>
      <c r="AJ62" s="393"/>
      <c r="AK62" s="393"/>
      <c r="AL62" s="393"/>
      <c r="AM62" s="393"/>
      <c r="AN62" s="392">
        <f t="shared" si="0"/>
        <v>0</v>
      </c>
      <c r="AO62" s="393"/>
      <c r="AP62" s="393"/>
      <c r="AQ62" s="100" t="s">
        <v>82</v>
      </c>
      <c r="AR62" s="55"/>
      <c r="AS62" s="101">
        <v>0</v>
      </c>
      <c r="AT62" s="102">
        <f t="shared" si="1"/>
        <v>0</v>
      </c>
      <c r="AU62" s="103">
        <f>'05 - Vlastní materiál - N...'!P85</f>
        <v>0</v>
      </c>
      <c r="AV62" s="102">
        <f>'05 - Vlastní materiál - N...'!J35</f>
        <v>0</v>
      </c>
      <c r="AW62" s="102">
        <f>'05 - Vlastní materiál - N...'!J36</f>
        <v>0</v>
      </c>
      <c r="AX62" s="102">
        <f>'05 - Vlastní materiál - N...'!J37</f>
        <v>0</v>
      </c>
      <c r="AY62" s="102">
        <f>'05 - Vlastní materiál - N...'!J38</f>
        <v>0</v>
      </c>
      <c r="AZ62" s="102">
        <f>'05 - Vlastní materiál - N...'!F35</f>
        <v>0</v>
      </c>
      <c r="BA62" s="102">
        <f>'05 - Vlastní materiál - N...'!F36</f>
        <v>0</v>
      </c>
      <c r="BB62" s="102">
        <f>'05 - Vlastní materiál - N...'!F37</f>
        <v>0</v>
      </c>
      <c r="BC62" s="102">
        <f>'05 - Vlastní materiál - N...'!F38</f>
        <v>0</v>
      </c>
      <c r="BD62" s="104">
        <f>'05 - Vlastní materiál - N...'!F39</f>
        <v>0</v>
      </c>
      <c r="BT62" s="105" t="s">
        <v>78</v>
      </c>
      <c r="BV62" s="105" t="s">
        <v>71</v>
      </c>
      <c r="BW62" s="105" t="s">
        <v>102</v>
      </c>
      <c r="BX62" s="105" t="s">
        <v>77</v>
      </c>
      <c r="CL62" s="105" t="s">
        <v>19</v>
      </c>
    </row>
    <row r="63" spans="2:91" s="7" customFormat="1" ht="16.5" customHeight="1">
      <c r="B63" s="88"/>
      <c r="C63" s="89"/>
      <c r="D63" s="403" t="s">
        <v>103</v>
      </c>
      <c r="E63" s="403"/>
      <c r="F63" s="403"/>
      <c r="G63" s="403"/>
      <c r="H63" s="403"/>
      <c r="I63" s="90"/>
      <c r="J63" s="403" t="s">
        <v>104</v>
      </c>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396">
        <f>ROUND(AG64+AG67+AG70+AG75+AG80+AG85+AG90+AG95,2)</f>
        <v>0</v>
      </c>
      <c r="AH63" s="395"/>
      <c r="AI63" s="395"/>
      <c r="AJ63" s="395"/>
      <c r="AK63" s="395"/>
      <c r="AL63" s="395"/>
      <c r="AM63" s="395"/>
      <c r="AN63" s="394">
        <f t="shared" si="0"/>
        <v>0</v>
      </c>
      <c r="AO63" s="395"/>
      <c r="AP63" s="395"/>
      <c r="AQ63" s="91" t="s">
        <v>75</v>
      </c>
      <c r="AR63" s="92"/>
      <c r="AS63" s="93">
        <f>ROUND(AS64+AS67+AS70+AS75+AS80+AS85+AS90+AS95,2)</f>
        <v>0</v>
      </c>
      <c r="AT63" s="94">
        <f t="shared" si="1"/>
        <v>0</v>
      </c>
      <c r="AU63" s="95">
        <f>ROUND(AU64+AU67+AU70+AU75+AU80+AU85+AU90+AU95,5)</f>
        <v>0</v>
      </c>
      <c r="AV63" s="94">
        <f>ROUND(AZ63*L29,2)</f>
        <v>0</v>
      </c>
      <c r="AW63" s="94">
        <f>ROUND(BA63*L30,2)</f>
        <v>0</v>
      </c>
      <c r="AX63" s="94">
        <f>ROUND(BB63*L29,2)</f>
        <v>0</v>
      </c>
      <c r="AY63" s="94">
        <f>ROUND(BC63*L30,2)</f>
        <v>0</v>
      </c>
      <c r="AZ63" s="94">
        <f>ROUND(AZ64+AZ67+AZ70+AZ75+AZ80+AZ85+AZ90+AZ95,2)</f>
        <v>0</v>
      </c>
      <c r="BA63" s="94">
        <f>ROUND(BA64+BA67+BA70+BA75+BA80+BA85+BA90+BA95,2)</f>
        <v>0</v>
      </c>
      <c r="BB63" s="94">
        <f>ROUND(BB64+BB67+BB70+BB75+BB80+BB85+BB90+BB95,2)</f>
        <v>0</v>
      </c>
      <c r="BC63" s="94">
        <f>ROUND(BC64+BC67+BC70+BC75+BC80+BC85+BC90+BC95,2)</f>
        <v>0</v>
      </c>
      <c r="BD63" s="96">
        <f>ROUND(BD64+BD67+BD70+BD75+BD80+BD85+BD90+BD95,2)</f>
        <v>0</v>
      </c>
      <c r="BS63" s="97" t="s">
        <v>68</v>
      </c>
      <c r="BT63" s="97" t="s">
        <v>76</v>
      </c>
      <c r="BU63" s="97" t="s">
        <v>70</v>
      </c>
      <c r="BV63" s="97" t="s">
        <v>71</v>
      </c>
      <c r="BW63" s="97" t="s">
        <v>105</v>
      </c>
      <c r="BX63" s="97" t="s">
        <v>5</v>
      </c>
      <c r="CL63" s="97" t="s">
        <v>19</v>
      </c>
      <c r="CM63" s="97" t="s">
        <v>78</v>
      </c>
    </row>
    <row r="64" spans="2:90" s="4" customFormat="1" ht="16.5" customHeight="1">
      <c r="B64" s="53"/>
      <c r="C64" s="99"/>
      <c r="D64" s="99"/>
      <c r="E64" s="404" t="s">
        <v>106</v>
      </c>
      <c r="F64" s="404"/>
      <c r="G64" s="404"/>
      <c r="H64" s="404"/>
      <c r="I64" s="404"/>
      <c r="J64" s="99"/>
      <c r="K64" s="404" t="s">
        <v>107</v>
      </c>
      <c r="L64" s="404"/>
      <c r="M64" s="404"/>
      <c r="N64" s="404"/>
      <c r="O64" s="404"/>
      <c r="P64" s="404"/>
      <c r="Q64" s="404"/>
      <c r="R64" s="404"/>
      <c r="S64" s="404"/>
      <c r="T64" s="404"/>
      <c r="U64" s="404"/>
      <c r="V64" s="404"/>
      <c r="W64" s="404"/>
      <c r="X64" s="404"/>
      <c r="Y64" s="404"/>
      <c r="Z64" s="404"/>
      <c r="AA64" s="404"/>
      <c r="AB64" s="404"/>
      <c r="AC64" s="404"/>
      <c r="AD64" s="404"/>
      <c r="AE64" s="404"/>
      <c r="AF64" s="404"/>
      <c r="AG64" s="397">
        <f>ROUND(SUM(AG65:AG66),2)</f>
        <v>0</v>
      </c>
      <c r="AH64" s="393"/>
      <c r="AI64" s="393"/>
      <c r="AJ64" s="393"/>
      <c r="AK64" s="393"/>
      <c r="AL64" s="393"/>
      <c r="AM64" s="393"/>
      <c r="AN64" s="392">
        <f t="shared" si="0"/>
        <v>0</v>
      </c>
      <c r="AO64" s="393"/>
      <c r="AP64" s="393"/>
      <c r="AQ64" s="100" t="s">
        <v>82</v>
      </c>
      <c r="AR64" s="55"/>
      <c r="AS64" s="101">
        <f>ROUND(SUM(AS65:AS66),2)</f>
        <v>0</v>
      </c>
      <c r="AT64" s="102">
        <f t="shared" si="1"/>
        <v>0</v>
      </c>
      <c r="AU64" s="103">
        <f>ROUND(SUM(AU65:AU66),5)</f>
        <v>0</v>
      </c>
      <c r="AV64" s="102">
        <f>ROUND(AZ64*L29,2)</f>
        <v>0</v>
      </c>
      <c r="AW64" s="102">
        <f>ROUND(BA64*L30,2)</f>
        <v>0</v>
      </c>
      <c r="AX64" s="102">
        <f>ROUND(BB64*L29,2)</f>
        <v>0</v>
      </c>
      <c r="AY64" s="102">
        <f>ROUND(BC64*L30,2)</f>
        <v>0</v>
      </c>
      <c r="AZ64" s="102">
        <f>ROUND(SUM(AZ65:AZ66),2)</f>
        <v>0</v>
      </c>
      <c r="BA64" s="102">
        <f>ROUND(SUM(BA65:BA66),2)</f>
        <v>0</v>
      </c>
      <c r="BB64" s="102">
        <f>ROUND(SUM(BB65:BB66),2)</f>
        <v>0</v>
      </c>
      <c r="BC64" s="102">
        <f>ROUND(SUM(BC65:BC66),2)</f>
        <v>0</v>
      </c>
      <c r="BD64" s="104">
        <f>ROUND(SUM(BD65:BD66),2)</f>
        <v>0</v>
      </c>
      <c r="BS64" s="105" t="s">
        <v>68</v>
      </c>
      <c r="BT64" s="105" t="s">
        <v>78</v>
      </c>
      <c r="BU64" s="105" t="s">
        <v>70</v>
      </c>
      <c r="BV64" s="105" t="s">
        <v>71</v>
      </c>
      <c r="BW64" s="105" t="s">
        <v>108</v>
      </c>
      <c r="BX64" s="105" t="s">
        <v>105</v>
      </c>
      <c r="CL64" s="105" t="s">
        <v>19</v>
      </c>
    </row>
    <row r="65" spans="1:90" s="4" customFormat="1" ht="16.5" customHeight="1">
      <c r="A65" s="98" t="s">
        <v>79</v>
      </c>
      <c r="B65" s="53"/>
      <c r="C65" s="99"/>
      <c r="D65" s="99"/>
      <c r="E65" s="99"/>
      <c r="F65" s="404" t="s">
        <v>106</v>
      </c>
      <c r="G65" s="404"/>
      <c r="H65" s="404"/>
      <c r="I65" s="404"/>
      <c r="J65" s="404"/>
      <c r="K65" s="99"/>
      <c r="L65" s="404" t="s">
        <v>109</v>
      </c>
      <c r="M65" s="404"/>
      <c r="N65" s="404"/>
      <c r="O65" s="404"/>
      <c r="P65" s="404"/>
      <c r="Q65" s="404"/>
      <c r="R65" s="404"/>
      <c r="S65" s="404"/>
      <c r="T65" s="404"/>
      <c r="U65" s="404"/>
      <c r="V65" s="404"/>
      <c r="W65" s="404"/>
      <c r="X65" s="404"/>
      <c r="Y65" s="404"/>
      <c r="Z65" s="404"/>
      <c r="AA65" s="404"/>
      <c r="AB65" s="404"/>
      <c r="AC65" s="404"/>
      <c r="AD65" s="404"/>
      <c r="AE65" s="404"/>
      <c r="AF65" s="404"/>
      <c r="AG65" s="392">
        <f>'001 - ZRN - km 58,247'!J34</f>
        <v>0</v>
      </c>
      <c r="AH65" s="393"/>
      <c r="AI65" s="393"/>
      <c r="AJ65" s="393"/>
      <c r="AK65" s="393"/>
      <c r="AL65" s="393"/>
      <c r="AM65" s="393"/>
      <c r="AN65" s="392">
        <f t="shared" si="0"/>
        <v>0</v>
      </c>
      <c r="AO65" s="393"/>
      <c r="AP65" s="393"/>
      <c r="AQ65" s="100" t="s">
        <v>82</v>
      </c>
      <c r="AR65" s="55"/>
      <c r="AS65" s="101">
        <v>0</v>
      </c>
      <c r="AT65" s="102">
        <f t="shared" si="1"/>
        <v>0</v>
      </c>
      <c r="AU65" s="103">
        <f>'001 - ZRN - km 58,247'!P100</f>
        <v>0</v>
      </c>
      <c r="AV65" s="102">
        <f>'001 - ZRN - km 58,247'!J37</f>
        <v>0</v>
      </c>
      <c r="AW65" s="102">
        <f>'001 - ZRN - km 58,247'!J38</f>
        <v>0</v>
      </c>
      <c r="AX65" s="102">
        <f>'001 - ZRN - km 58,247'!J39</f>
        <v>0</v>
      </c>
      <c r="AY65" s="102">
        <f>'001 - ZRN - km 58,247'!J40</f>
        <v>0</v>
      </c>
      <c r="AZ65" s="102">
        <f>'001 - ZRN - km 58,247'!F37</f>
        <v>0</v>
      </c>
      <c r="BA65" s="102">
        <f>'001 - ZRN - km 58,247'!F38</f>
        <v>0</v>
      </c>
      <c r="BB65" s="102">
        <f>'001 - ZRN - km 58,247'!F39</f>
        <v>0</v>
      </c>
      <c r="BC65" s="102">
        <f>'001 - ZRN - km 58,247'!F40</f>
        <v>0</v>
      </c>
      <c r="BD65" s="104">
        <f>'001 - ZRN - km 58,247'!F41</f>
        <v>0</v>
      </c>
      <c r="BT65" s="105" t="s">
        <v>89</v>
      </c>
      <c r="BV65" s="105" t="s">
        <v>71</v>
      </c>
      <c r="BW65" s="105" t="s">
        <v>110</v>
      </c>
      <c r="BX65" s="105" t="s">
        <v>108</v>
      </c>
      <c r="CL65" s="105" t="s">
        <v>19</v>
      </c>
    </row>
    <row r="66" spans="1:90" s="4" customFormat="1" ht="16.5" customHeight="1">
      <c r="A66" s="98" t="s">
        <v>79</v>
      </c>
      <c r="B66" s="53"/>
      <c r="C66" s="99"/>
      <c r="D66" s="99"/>
      <c r="E66" s="99"/>
      <c r="F66" s="404" t="s">
        <v>111</v>
      </c>
      <c r="G66" s="404"/>
      <c r="H66" s="404"/>
      <c r="I66" s="404"/>
      <c r="J66" s="404"/>
      <c r="K66" s="99"/>
      <c r="L66" s="404" t="s">
        <v>112</v>
      </c>
      <c r="M66" s="404"/>
      <c r="N66" s="404"/>
      <c r="O66" s="404"/>
      <c r="P66" s="404"/>
      <c r="Q66" s="404"/>
      <c r="R66" s="404"/>
      <c r="S66" s="404"/>
      <c r="T66" s="404"/>
      <c r="U66" s="404"/>
      <c r="V66" s="404"/>
      <c r="W66" s="404"/>
      <c r="X66" s="404"/>
      <c r="Y66" s="404"/>
      <c r="Z66" s="404"/>
      <c r="AA66" s="404"/>
      <c r="AB66" s="404"/>
      <c r="AC66" s="404"/>
      <c r="AD66" s="404"/>
      <c r="AE66" s="404"/>
      <c r="AF66" s="404"/>
      <c r="AG66" s="392">
        <f>'002 - VRN - km 58,247'!J34</f>
        <v>0</v>
      </c>
      <c r="AH66" s="393"/>
      <c r="AI66" s="393"/>
      <c r="AJ66" s="393"/>
      <c r="AK66" s="393"/>
      <c r="AL66" s="393"/>
      <c r="AM66" s="393"/>
      <c r="AN66" s="392">
        <f t="shared" si="0"/>
        <v>0</v>
      </c>
      <c r="AO66" s="393"/>
      <c r="AP66" s="393"/>
      <c r="AQ66" s="100" t="s">
        <v>82</v>
      </c>
      <c r="AR66" s="55"/>
      <c r="AS66" s="101">
        <v>0</v>
      </c>
      <c r="AT66" s="102">
        <f t="shared" si="1"/>
        <v>0</v>
      </c>
      <c r="AU66" s="103">
        <f>'002 - VRN - km 58,247'!P95</f>
        <v>0</v>
      </c>
      <c r="AV66" s="102">
        <f>'002 - VRN - km 58,247'!J37</f>
        <v>0</v>
      </c>
      <c r="AW66" s="102">
        <f>'002 - VRN - km 58,247'!J38</f>
        <v>0</v>
      </c>
      <c r="AX66" s="102">
        <f>'002 - VRN - km 58,247'!J39</f>
        <v>0</v>
      </c>
      <c r="AY66" s="102">
        <f>'002 - VRN - km 58,247'!J40</f>
        <v>0</v>
      </c>
      <c r="AZ66" s="102">
        <f>'002 - VRN - km 58,247'!F37</f>
        <v>0</v>
      </c>
      <c r="BA66" s="102">
        <f>'002 - VRN - km 58,247'!F38</f>
        <v>0</v>
      </c>
      <c r="BB66" s="102">
        <f>'002 - VRN - km 58,247'!F39</f>
        <v>0</v>
      </c>
      <c r="BC66" s="102">
        <f>'002 - VRN - km 58,247'!F40</f>
        <v>0</v>
      </c>
      <c r="BD66" s="104">
        <f>'002 - VRN - km 58,247'!F41</f>
        <v>0</v>
      </c>
      <c r="BT66" s="105" t="s">
        <v>89</v>
      </c>
      <c r="BV66" s="105" t="s">
        <v>71</v>
      </c>
      <c r="BW66" s="105" t="s">
        <v>113</v>
      </c>
      <c r="BX66" s="105" t="s">
        <v>108</v>
      </c>
      <c r="CL66" s="105" t="s">
        <v>19</v>
      </c>
    </row>
    <row r="67" spans="2:90" s="4" customFormat="1" ht="16.5" customHeight="1">
      <c r="B67" s="53"/>
      <c r="C67" s="99"/>
      <c r="D67" s="99"/>
      <c r="E67" s="404" t="s">
        <v>111</v>
      </c>
      <c r="F67" s="404"/>
      <c r="G67" s="404"/>
      <c r="H67" s="404"/>
      <c r="I67" s="404"/>
      <c r="J67" s="99"/>
      <c r="K67" s="404" t="s">
        <v>114</v>
      </c>
      <c r="L67" s="404"/>
      <c r="M67" s="404"/>
      <c r="N67" s="404"/>
      <c r="O67" s="404"/>
      <c r="P67" s="404"/>
      <c r="Q67" s="404"/>
      <c r="R67" s="404"/>
      <c r="S67" s="404"/>
      <c r="T67" s="404"/>
      <c r="U67" s="404"/>
      <c r="V67" s="404"/>
      <c r="W67" s="404"/>
      <c r="X67" s="404"/>
      <c r="Y67" s="404"/>
      <c r="Z67" s="404"/>
      <c r="AA67" s="404"/>
      <c r="AB67" s="404"/>
      <c r="AC67" s="404"/>
      <c r="AD67" s="404"/>
      <c r="AE67" s="404"/>
      <c r="AF67" s="404"/>
      <c r="AG67" s="397">
        <f>ROUND(SUM(AG68:AG69),2)</f>
        <v>0</v>
      </c>
      <c r="AH67" s="393"/>
      <c r="AI67" s="393"/>
      <c r="AJ67" s="393"/>
      <c r="AK67" s="393"/>
      <c r="AL67" s="393"/>
      <c r="AM67" s="393"/>
      <c r="AN67" s="392">
        <f t="shared" si="0"/>
        <v>0</v>
      </c>
      <c r="AO67" s="393"/>
      <c r="AP67" s="393"/>
      <c r="AQ67" s="100" t="s">
        <v>82</v>
      </c>
      <c r="AR67" s="55"/>
      <c r="AS67" s="101">
        <f>ROUND(SUM(AS68:AS69),2)</f>
        <v>0</v>
      </c>
      <c r="AT67" s="102">
        <f t="shared" si="1"/>
        <v>0</v>
      </c>
      <c r="AU67" s="103">
        <f>ROUND(SUM(AU68:AU69),5)</f>
        <v>0</v>
      </c>
      <c r="AV67" s="102">
        <f>ROUND(AZ67*L29,2)</f>
        <v>0</v>
      </c>
      <c r="AW67" s="102">
        <f>ROUND(BA67*L30,2)</f>
        <v>0</v>
      </c>
      <c r="AX67" s="102">
        <f>ROUND(BB67*L29,2)</f>
        <v>0</v>
      </c>
      <c r="AY67" s="102">
        <f>ROUND(BC67*L30,2)</f>
        <v>0</v>
      </c>
      <c r="AZ67" s="102">
        <f>ROUND(SUM(AZ68:AZ69),2)</f>
        <v>0</v>
      </c>
      <c r="BA67" s="102">
        <f>ROUND(SUM(BA68:BA69),2)</f>
        <v>0</v>
      </c>
      <c r="BB67" s="102">
        <f>ROUND(SUM(BB68:BB69),2)</f>
        <v>0</v>
      </c>
      <c r="BC67" s="102">
        <f>ROUND(SUM(BC68:BC69),2)</f>
        <v>0</v>
      </c>
      <c r="BD67" s="104">
        <f>ROUND(SUM(BD68:BD69),2)</f>
        <v>0</v>
      </c>
      <c r="BS67" s="105" t="s">
        <v>68</v>
      </c>
      <c r="BT67" s="105" t="s">
        <v>78</v>
      </c>
      <c r="BU67" s="105" t="s">
        <v>70</v>
      </c>
      <c r="BV67" s="105" t="s">
        <v>71</v>
      </c>
      <c r="BW67" s="105" t="s">
        <v>115</v>
      </c>
      <c r="BX67" s="105" t="s">
        <v>105</v>
      </c>
      <c r="CL67" s="105" t="s">
        <v>19</v>
      </c>
    </row>
    <row r="68" spans="1:90" s="4" customFormat="1" ht="16.5" customHeight="1">
      <c r="A68" s="98" t="s">
        <v>79</v>
      </c>
      <c r="B68" s="53"/>
      <c r="C68" s="99"/>
      <c r="D68" s="99"/>
      <c r="E68" s="99"/>
      <c r="F68" s="404" t="s">
        <v>106</v>
      </c>
      <c r="G68" s="404"/>
      <c r="H68" s="404"/>
      <c r="I68" s="404"/>
      <c r="J68" s="404"/>
      <c r="K68" s="99"/>
      <c r="L68" s="404" t="s">
        <v>116</v>
      </c>
      <c r="M68" s="404"/>
      <c r="N68" s="404"/>
      <c r="O68" s="404"/>
      <c r="P68" s="404"/>
      <c r="Q68" s="404"/>
      <c r="R68" s="404"/>
      <c r="S68" s="404"/>
      <c r="T68" s="404"/>
      <c r="U68" s="404"/>
      <c r="V68" s="404"/>
      <c r="W68" s="404"/>
      <c r="X68" s="404"/>
      <c r="Y68" s="404"/>
      <c r="Z68" s="404"/>
      <c r="AA68" s="404"/>
      <c r="AB68" s="404"/>
      <c r="AC68" s="404"/>
      <c r="AD68" s="404"/>
      <c r="AE68" s="404"/>
      <c r="AF68" s="404"/>
      <c r="AG68" s="392">
        <f>'001 - ZRN - km 58,536'!J34</f>
        <v>0</v>
      </c>
      <c r="AH68" s="393"/>
      <c r="AI68" s="393"/>
      <c r="AJ68" s="393"/>
      <c r="AK68" s="393"/>
      <c r="AL68" s="393"/>
      <c r="AM68" s="393"/>
      <c r="AN68" s="392">
        <f t="shared" si="0"/>
        <v>0</v>
      </c>
      <c r="AO68" s="393"/>
      <c r="AP68" s="393"/>
      <c r="AQ68" s="100" t="s">
        <v>82</v>
      </c>
      <c r="AR68" s="55"/>
      <c r="AS68" s="101">
        <v>0</v>
      </c>
      <c r="AT68" s="102">
        <f t="shared" si="1"/>
        <v>0</v>
      </c>
      <c r="AU68" s="103">
        <f>'001 - ZRN - km 58,536'!P99</f>
        <v>0</v>
      </c>
      <c r="AV68" s="102">
        <f>'001 - ZRN - km 58,536'!J37</f>
        <v>0</v>
      </c>
      <c r="AW68" s="102">
        <f>'001 - ZRN - km 58,536'!J38</f>
        <v>0</v>
      </c>
      <c r="AX68" s="102">
        <f>'001 - ZRN - km 58,536'!J39</f>
        <v>0</v>
      </c>
      <c r="AY68" s="102">
        <f>'001 - ZRN - km 58,536'!J40</f>
        <v>0</v>
      </c>
      <c r="AZ68" s="102">
        <f>'001 - ZRN - km 58,536'!F37</f>
        <v>0</v>
      </c>
      <c r="BA68" s="102">
        <f>'001 - ZRN - km 58,536'!F38</f>
        <v>0</v>
      </c>
      <c r="BB68" s="102">
        <f>'001 - ZRN - km 58,536'!F39</f>
        <v>0</v>
      </c>
      <c r="BC68" s="102">
        <f>'001 - ZRN - km 58,536'!F40</f>
        <v>0</v>
      </c>
      <c r="BD68" s="104">
        <f>'001 - ZRN - km 58,536'!F41</f>
        <v>0</v>
      </c>
      <c r="BT68" s="105" t="s">
        <v>89</v>
      </c>
      <c r="BV68" s="105" t="s">
        <v>71</v>
      </c>
      <c r="BW68" s="105" t="s">
        <v>117</v>
      </c>
      <c r="BX68" s="105" t="s">
        <v>115</v>
      </c>
      <c r="CL68" s="105" t="s">
        <v>19</v>
      </c>
    </row>
    <row r="69" spans="1:90" s="4" customFormat="1" ht="16.5" customHeight="1">
      <c r="A69" s="98" t="s">
        <v>79</v>
      </c>
      <c r="B69" s="53"/>
      <c r="C69" s="99"/>
      <c r="D69" s="99"/>
      <c r="E69" s="99"/>
      <c r="F69" s="404" t="s">
        <v>111</v>
      </c>
      <c r="G69" s="404"/>
      <c r="H69" s="404"/>
      <c r="I69" s="404"/>
      <c r="J69" s="404"/>
      <c r="K69" s="99"/>
      <c r="L69" s="404" t="s">
        <v>118</v>
      </c>
      <c r="M69" s="404"/>
      <c r="N69" s="404"/>
      <c r="O69" s="404"/>
      <c r="P69" s="404"/>
      <c r="Q69" s="404"/>
      <c r="R69" s="404"/>
      <c r="S69" s="404"/>
      <c r="T69" s="404"/>
      <c r="U69" s="404"/>
      <c r="V69" s="404"/>
      <c r="W69" s="404"/>
      <c r="X69" s="404"/>
      <c r="Y69" s="404"/>
      <c r="Z69" s="404"/>
      <c r="AA69" s="404"/>
      <c r="AB69" s="404"/>
      <c r="AC69" s="404"/>
      <c r="AD69" s="404"/>
      <c r="AE69" s="404"/>
      <c r="AF69" s="404"/>
      <c r="AG69" s="392">
        <f>'002 - VRN - km 58,536'!J34</f>
        <v>0</v>
      </c>
      <c r="AH69" s="393"/>
      <c r="AI69" s="393"/>
      <c r="AJ69" s="393"/>
      <c r="AK69" s="393"/>
      <c r="AL69" s="393"/>
      <c r="AM69" s="393"/>
      <c r="AN69" s="392">
        <f t="shared" si="0"/>
        <v>0</v>
      </c>
      <c r="AO69" s="393"/>
      <c r="AP69" s="393"/>
      <c r="AQ69" s="100" t="s">
        <v>82</v>
      </c>
      <c r="AR69" s="55"/>
      <c r="AS69" s="101">
        <v>0</v>
      </c>
      <c r="AT69" s="102">
        <f t="shared" si="1"/>
        <v>0</v>
      </c>
      <c r="AU69" s="103">
        <f>'002 - VRN - km 58,536'!P95</f>
        <v>0</v>
      </c>
      <c r="AV69" s="102">
        <f>'002 - VRN - km 58,536'!J37</f>
        <v>0</v>
      </c>
      <c r="AW69" s="102">
        <f>'002 - VRN - km 58,536'!J38</f>
        <v>0</v>
      </c>
      <c r="AX69" s="102">
        <f>'002 - VRN - km 58,536'!J39</f>
        <v>0</v>
      </c>
      <c r="AY69" s="102">
        <f>'002 - VRN - km 58,536'!J40</f>
        <v>0</v>
      </c>
      <c r="AZ69" s="102">
        <f>'002 - VRN - km 58,536'!F37</f>
        <v>0</v>
      </c>
      <c r="BA69" s="102">
        <f>'002 - VRN - km 58,536'!F38</f>
        <v>0</v>
      </c>
      <c r="BB69" s="102">
        <f>'002 - VRN - km 58,536'!F39</f>
        <v>0</v>
      </c>
      <c r="BC69" s="102">
        <f>'002 - VRN - km 58,536'!F40</f>
        <v>0</v>
      </c>
      <c r="BD69" s="104">
        <f>'002 - VRN - km 58,536'!F41</f>
        <v>0</v>
      </c>
      <c r="BT69" s="105" t="s">
        <v>89</v>
      </c>
      <c r="BV69" s="105" t="s">
        <v>71</v>
      </c>
      <c r="BW69" s="105" t="s">
        <v>119</v>
      </c>
      <c r="BX69" s="105" t="s">
        <v>115</v>
      </c>
      <c r="CL69" s="105" t="s">
        <v>19</v>
      </c>
    </row>
    <row r="70" spans="2:90" s="4" customFormat="1" ht="16.5" customHeight="1">
      <c r="B70" s="53"/>
      <c r="C70" s="99"/>
      <c r="D70" s="99"/>
      <c r="E70" s="404" t="s">
        <v>120</v>
      </c>
      <c r="F70" s="404"/>
      <c r="G70" s="404"/>
      <c r="H70" s="404"/>
      <c r="I70" s="404"/>
      <c r="J70" s="99"/>
      <c r="K70" s="404" t="s">
        <v>121</v>
      </c>
      <c r="L70" s="404"/>
      <c r="M70" s="404"/>
      <c r="N70" s="404"/>
      <c r="O70" s="404"/>
      <c r="P70" s="404"/>
      <c r="Q70" s="404"/>
      <c r="R70" s="404"/>
      <c r="S70" s="404"/>
      <c r="T70" s="404"/>
      <c r="U70" s="404"/>
      <c r="V70" s="404"/>
      <c r="W70" s="404"/>
      <c r="X70" s="404"/>
      <c r="Y70" s="404"/>
      <c r="Z70" s="404"/>
      <c r="AA70" s="404"/>
      <c r="AB70" s="404"/>
      <c r="AC70" s="404"/>
      <c r="AD70" s="404"/>
      <c r="AE70" s="404"/>
      <c r="AF70" s="404"/>
      <c r="AG70" s="397">
        <f>ROUND(AG71+AG74,2)</f>
        <v>0</v>
      </c>
      <c r="AH70" s="393"/>
      <c r="AI70" s="393"/>
      <c r="AJ70" s="393"/>
      <c r="AK70" s="393"/>
      <c r="AL70" s="393"/>
      <c r="AM70" s="393"/>
      <c r="AN70" s="392">
        <f t="shared" si="0"/>
        <v>0</v>
      </c>
      <c r="AO70" s="393"/>
      <c r="AP70" s="393"/>
      <c r="AQ70" s="100" t="s">
        <v>82</v>
      </c>
      <c r="AR70" s="55"/>
      <c r="AS70" s="101">
        <f>ROUND(AS71+AS74,2)</f>
        <v>0</v>
      </c>
      <c r="AT70" s="102">
        <f t="shared" si="1"/>
        <v>0</v>
      </c>
      <c r="AU70" s="103">
        <f>ROUND(AU71+AU74,5)</f>
        <v>0</v>
      </c>
      <c r="AV70" s="102">
        <f>ROUND(AZ70*L29,2)</f>
        <v>0</v>
      </c>
      <c r="AW70" s="102">
        <f>ROUND(BA70*L30,2)</f>
        <v>0</v>
      </c>
      <c r="AX70" s="102">
        <f>ROUND(BB70*L29,2)</f>
        <v>0</v>
      </c>
      <c r="AY70" s="102">
        <f>ROUND(BC70*L30,2)</f>
        <v>0</v>
      </c>
      <c r="AZ70" s="102">
        <f>ROUND(AZ71+AZ74,2)</f>
        <v>0</v>
      </c>
      <c r="BA70" s="102">
        <f>ROUND(BA71+BA74,2)</f>
        <v>0</v>
      </c>
      <c r="BB70" s="102">
        <f>ROUND(BB71+BB74,2)</f>
        <v>0</v>
      </c>
      <c r="BC70" s="102">
        <f>ROUND(BC71+BC74,2)</f>
        <v>0</v>
      </c>
      <c r="BD70" s="104">
        <f>ROUND(BD71+BD74,2)</f>
        <v>0</v>
      </c>
      <c r="BS70" s="105" t="s">
        <v>68</v>
      </c>
      <c r="BT70" s="105" t="s">
        <v>78</v>
      </c>
      <c r="BU70" s="105" t="s">
        <v>70</v>
      </c>
      <c r="BV70" s="105" t="s">
        <v>71</v>
      </c>
      <c r="BW70" s="105" t="s">
        <v>122</v>
      </c>
      <c r="BX70" s="105" t="s">
        <v>105</v>
      </c>
      <c r="CL70" s="105" t="s">
        <v>19</v>
      </c>
    </row>
    <row r="71" spans="2:90" s="4" customFormat="1" ht="16.5" customHeight="1">
      <c r="B71" s="53"/>
      <c r="C71" s="99"/>
      <c r="D71" s="99"/>
      <c r="E71" s="99"/>
      <c r="F71" s="404" t="s">
        <v>106</v>
      </c>
      <c r="G71" s="404"/>
      <c r="H71" s="404"/>
      <c r="I71" s="404"/>
      <c r="J71" s="404"/>
      <c r="K71" s="99"/>
      <c r="L71" s="404" t="s">
        <v>123</v>
      </c>
      <c r="M71" s="404"/>
      <c r="N71" s="404"/>
      <c r="O71" s="404"/>
      <c r="P71" s="404"/>
      <c r="Q71" s="404"/>
      <c r="R71" s="404"/>
      <c r="S71" s="404"/>
      <c r="T71" s="404"/>
      <c r="U71" s="404"/>
      <c r="V71" s="404"/>
      <c r="W71" s="404"/>
      <c r="X71" s="404"/>
      <c r="Y71" s="404"/>
      <c r="Z71" s="404"/>
      <c r="AA71" s="404"/>
      <c r="AB71" s="404"/>
      <c r="AC71" s="404"/>
      <c r="AD71" s="404"/>
      <c r="AE71" s="404"/>
      <c r="AF71" s="404"/>
      <c r="AG71" s="397">
        <f>ROUND(SUM(AG72:AG73),2)</f>
        <v>0</v>
      </c>
      <c r="AH71" s="393"/>
      <c r="AI71" s="393"/>
      <c r="AJ71" s="393"/>
      <c r="AK71" s="393"/>
      <c r="AL71" s="393"/>
      <c r="AM71" s="393"/>
      <c r="AN71" s="392">
        <f t="shared" si="0"/>
        <v>0</v>
      </c>
      <c r="AO71" s="393"/>
      <c r="AP71" s="393"/>
      <c r="AQ71" s="100" t="s">
        <v>82</v>
      </c>
      <c r="AR71" s="55"/>
      <c r="AS71" s="101">
        <f>ROUND(SUM(AS72:AS73),2)</f>
        <v>0</v>
      </c>
      <c r="AT71" s="102">
        <f t="shared" si="1"/>
        <v>0</v>
      </c>
      <c r="AU71" s="103">
        <f>ROUND(SUM(AU72:AU73),5)</f>
        <v>0</v>
      </c>
      <c r="AV71" s="102">
        <f>ROUND(AZ71*L29,2)</f>
        <v>0</v>
      </c>
      <c r="AW71" s="102">
        <f>ROUND(BA71*L30,2)</f>
        <v>0</v>
      </c>
      <c r="AX71" s="102">
        <f>ROUND(BB71*L29,2)</f>
        <v>0</v>
      </c>
      <c r="AY71" s="102">
        <f>ROUND(BC71*L30,2)</f>
        <v>0</v>
      </c>
      <c r="AZ71" s="102">
        <f>ROUND(SUM(AZ72:AZ73),2)</f>
        <v>0</v>
      </c>
      <c r="BA71" s="102">
        <f>ROUND(SUM(BA72:BA73),2)</f>
        <v>0</v>
      </c>
      <c r="BB71" s="102">
        <f>ROUND(SUM(BB72:BB73),2)</f>
        <v>0</v>
      </c>
      <c r="BC71" s="102">
        <f>ROUND(SUM(BC72:BC73),2)</f>
        <v>0</v>
      </c>
      <c r="BD71" s="104">
        <f>ROUND(SUM(BD72:BD73),2)</f>
        <v>0</v>
      </c>
      <c r="BS71" s="105" t="s">
        <v>68</v>
      </c>
      <c r="BT71" s="105" t="s">
        <v>89</v>
      </c>
      <c r="BU71" s="105" t="s">
        <v>70</v>
      </c>
      <c r="BV71" s="105" t="s">
        <v>71</v>
      </c>
      <c r="BW71" s="105" t="s">
        <v>124</v>
      </c>
      <c r="BX71" s="105" t="s">
        <v>122</v>
      </c>
      <c r="CL71" s="105" t="s">
        <v>19</v>
      </c>
    </row>
    <row r="72" spans="1:90" s="4" customFormat="1" ht="16.5" customHeight="1">
      <c r="A72" s="98" t="s">
        <v>79</v>
      </c>
      <c r="B72" s="53"/>
      <c r="C72" s="99"/>
      <c r="D72" s="99"/>
      <c r="E72" s="99"/>
      <c r="F72" s="99"/>
      <c r="G72" s="404" t="s">
        <v>106</v>
      </c>
      <c r="H72" s="404"/>
      <c r="I72" s="404"/>
      <c r="J72" s="404"/>
      <c r="K72" s="404"/>
      <c r="L72" s="99"/>
      <c r="M72" s="404" t="s">
        <v>125</v>
      </c>
      <c r="N72" s="404"/>
      <c r="O72" s="404"/>
      <c r="P72" s="404"/>
      <c r="Q72" s="404"/>
      <c r="R72" s="404"/>
      <c r="S72" s="404"/>
      <c r="T72" s="404"/>
      <c r="U72" s="404"/>
      <c r="V72" s="404"/>
      <c r="W72" s="404"/>
      <c r="X72" s="404"/>
      <c r="Y72" s="404"/>
      <c r="Z72" s="404"/>
      <c r="AA72" s="404"/>
      <c r="AB72" s="404"/>
      <c r="AC72" s="404"/>
      <c r="AD72" s="404"/>
      <c r="AE72" s="404"/>
      <c r="AF72" s="404"/>
      <c r="AG72" s="392">
        <f>'001 - km 58,646 - most'!J34</f>
        <v>0</v>
      </c>
      <c r="AH72" s="393"/>
      <c r="AI72" s="393"/>
      <c r="AJ72" s="393"/>
      <c r="AK72" s="393"/>
      <c r="AL72" s="393"/>
      <c r="AM72" s="393"/>
      <c r="AN72" s="392">
        <f t="shared" si="0"/>
        <v>0</v>
      </c>
      <c r="AO72" s="393"/>
      <c r="AP72" s="393"/>
      <c r="AQ72" s="100" t="s">
        <v>82</v>
      </c>
      <c r="AR72" s="55"/>
      <c r="AS72" s="101">
        <v>0</v>
      </c>
      <c r="AT72" s="102">
        <f t="shared" si="1"/>
        <v>0</v>
      </c>
      <c r="AU72" s="103">
        <f>'001 - km 58,646 - most'!P102</f>
        <v>0</v>
      </c>
      <c r="AV72" s="102">
        <f>'001 - km 58,646 - most'!J37</f>
        <v>0</v>
      </c>
      <c r="AW72" s="102">
        <f>'001 - km 58,646 - most'!J38</f>
        <v>0</v>
      </c>
      <c r="AX72" s="102">
        <f>'001 - km 58,646 - most'!J39</f>
        <v>0</v>
      </c>
      <c r="AY72" s="102">
        <f>'001 - km 58,646 - most'!J40</f>
        <v>0</v>
      </c>
      <c r="AZ72" s="102">
        <f>'001 - km 58,646 - most'!F37</f>
        <v>0</v>
      </c>
      <c r="BA72" s="102">
        <f>'001 - km 58,646 - most'!F38</f>
        <v>0</v>
      </c>
      <c r="BB72" s="102">
        <f>'001 - km 58,646 - most'!F39</f>
        <v>0</v>
      </c>
      <c r="BC72" s="102">
        <f>'001 - km 58,646 - most'!F40</f>
        <v>0</v>
      </c>
      <c r="BD72" s="104">
        <f>'001 - km 58,646 - most'!F41</f>
        <v>0</v>
      </c>
      <c r="BT72" s="105" t="s">
        <v>126</v>
      </c>
      <c r="BV72" s="105" t="s">
        <v>71</v>
      </c>
      <c r="BW72" s="105" t="s">
        <v>127</v>
      </c>
      <c r="BX72" s="105" t="s">
        <v>124</v>
      </c>
      <c r="CL72" s="105" t="s">
        <v>19</v>
      </c>
    </row>
    <row r="73" spans="1:90" s="4" customFormat="1" ht="16.5" customHeight="1">
      <c r="A73" s="98" t="s">
        <v>79</v>
      </c>
      <c r="B73" s="53"/>
      <c r="C73" s="99"/>
      <c r="D73" s="99"/>
      <c r="E73" s="99"/>
      <c r="F73" s="99"/>
      <c r="G73" s="404" t="s">
        <v>111</v>
      </c>
      <c r="H73" s="404"/>
      <c r="I73" s="404"/>
      <c r="J73" s="404"/>
      <c r="K73" s="404"/>
      <c r="L73" s="99"/>
      <c r="M73" s="404" t="s">
        <v>128</v>
      </c>
      <c r="N73" s="404"/>
      <c r="O73" s="404"/>
      <c r="P73" s="404"/>
      <c r="Q73" s="404"/>
      <c r="R73" s="404"/>
      <c r="S73" s="404"/>
      <c r="T73" s="404"/>
      <c r="U73" s="404"/>
      <c r="V73" s="404"/>
      <c r="W73" s="404"/>
      <c r="X73" s="404"/>
      <c r="Y73" s="404"/>
      <c r="Z73" s="404"/>
      <c r="AA73" s="404"/>
      <c r="AB73" s="404"/>
      <c r="AC73" s="404"/>
      <c r="AD73" s="404"/>
      <c r="AE73" s="404"/>
      <c r="AF73" s="404"/>
      <c r="AG73" s="392">
        <f>'002 - km 58,646 - svršek'!J34</f>
        <v>0</v>
      </c>
      <c r="AH73" s="393"/>
      <c r="AI73" s="393"/>
      <c r="AJ73" s="393"/>
      <c r="AK73" s="393"/>
      <c r="AL73" s="393"/>
      <c r="AM73" s="393"/>
      <c r="AN73" s="392">
        <f t="shared" si="0"/>
        <v>0</v>
      </c>
      <c r="AO73" s="393"/>
      <c r="AP73" s="393"/>
      <c r="AQ73" s="100" t="s">
        <v>82</v>
      </c>
      <c r="AR73" s="55"/>
      <c r="AS73" s="101">
        <v>0</v>
      </c>
      <c r="AT73" s="102">
        <f t="shared" si="1"/>
        <v>0</v>
      </c>
      <c r="AU73" s="103">
        <f>'002 - km 58,646 - svršek'!P94</f>
        <v>0</v>
      </c>
      <c r="AV73" s="102">
        <f>'002 - km 58,646 - svršek'!J37</f>
        <v>0</v>
      </c>
      <c r="AW73" s="102">
        <f>'002 - km 58,646 - svršek'!J38</f>
        <v>0</v>
      </c>
      <c r="AX73" s="102">
        <f>'002 - km 58,646 - svršek'!J39</f>
        <v>0</v>
      </c>
      <c r="AY73" s="102">
        <f>'002 - km 58,646 - svršek'!J40</f>
        <v>0</v>
      </c>
      <c r="AZ73" s="102">
        <f>'002 - km 58,646 - svršek'!F37</f>
        <v>0</v>
      </c>
      <c r="BA73" s="102">
        <f>'002 - km 58,646 - svršek'!F38</f>
        <v>0</v>
      </c>
      <c r="BB73" s="102">
        <f>'002 - km 58,646 - svršek'!F39</f>
        <v>0</v>
      </c>
      <c r="BC73" s="102">
        <f>'002 - km 58,646 - svršek'!F40</f>
        <v>0</v>
      </c>
      <c r="BD73" s="104">
        <f>'002 - km 58,646 - svršek'!F41</f>
        <v>0</v>
      </c>
      <c r="BT73" s="105" t="s">
        <v>126</v>
      </c>
      <c r="BV73" s="105" t="s">
        <v>71</v>
      </c>
      <c r="BW73" s="105" t="s">
        <v>129</v>
      </c>
      <c r="BX73" s="105" t="s">
        <v>124</v>
      </c>
      <c r="CL73" s="105" t="s">
        <v>19</v>
      </c>
    </row>
    <row r="74" spans="1:90" s="4" customFormat="1" ht="16.5" customHeight="1">
      <c r="A74" s="98" t="s">
        <v>79</v>
      </c>
      <c r="B74" s="53"/>
      <c r="C74" s="99"/>
      <c r="D74" s="99"/>
      <c r="E74" s="99"/>
      <c r="F74" s="404" t="s">
        <v>111</v>
      </c>
      <c r="G74" s="404"/>
      <c r="H74" s="404"/>
      <c r="I74" s="404"/>
      <c r="J74" s="404"/>
      <c r="K74" s="99"/>
      <c r="L74" s="404" t="s">
        <v>130</v>
      </c>
      <c r="M74" s="404"/>
      <c r="N74" s="404"/>
      <c r="O74" s="404"/>
      <c r="P74" s="404"/>
      <c r="Q74" s="404"/>
      <c r="R74" s="404"/>
      <c r="S74" s="404"/>
      <c r="T74" s="404"/>
      <c r="U74" s="404"/>
      <c r="V74" s="404"/>
      <c r="W74" s="404"/>
      <c r="X74" s="404"/>
      <c r="Y74" s="404"/>
      <c r="Z74" s="404"/>
      <c r="AA74" s="404"/>
      <c r="AB74" s="404"/>
      <c r="AC74" s="404"/>
      <c r="AD74" s="404"/>
      <c r="AE74" s="404"/>
      <c r="AF74" s="404"/>
      <c r="AG74" s="392">
        <f>'002 - VRN - km 58,646'!J34</f>
        <v>0</v>
      </c>
      <c r="AH74" s="393"/>
      <c r="AI74" s="393"/>
      <c r="AJ74" s="393"/>
      <c r="AK74" s="393"/>
      <c r="AL74" s="393"/>
      <c r="AM74" s="393"/>
      <c r="AN74" s="392">
        <f t="shared" si="0"/>
        <v>0</v>
      </c>
      <c r="AO74" s="393"/>
      <c r="AP74" s="393"/>
      <c r="AQ74" s="100" t="s">
        <v>82</v>
      </c>
      <c r="AR74" s="55"/>
      <c r="AS74" s="101">
        <v>0</v>
      </c>
      <c r="AT74" s="102">
        <f t="shared" si="1"/>
        <v>0</v>
      </c>
      <c r="AU74" s="103">
        <f>'002 - VRN - km 58,646'!P96</f>
        <v>0</v>
      </c>
      <c r="AV74" s="102">
        <f>'002 - VRN - km 58,646'!J37</f>
        <v>0</v>
      </c>
      <c r="AW74" s="102">
        <f>'002 - VRN - km 58,646'!J38</f>
        <v>0</v>
      </c>
      <c r="AX74" s="102">
        <f>'002 - VRN - km 58,646'!J39</f>
        <v>0</v>
      </c>
      <c r="AY74" s="102">
        <f>'002 - VRN - km 58,646'!J40</f>
        <v>0</v>
      </c>
      <c r="AZ74" s="102">
        <f>'002 - VRN - km 58,646'!F37</f>
        <v>0</v>
      </c>
      <c r="BA74" s="102">
        <f>'002 - VRN - km 58,646'!F38</f>
        <v>0</v>
      </c>
      <c r="BB74" s="102">
        <f>'002 - VRN - km 58,646'!F39</f>
        <v>0</v>
      </c>
      <c r="BC74" s="102">
        <f>'002 - VRN - km 58,646'!F40</f>
        <v>0</v>
      </c>
      <c r="BD74" s="104">
        <f>'002 - VRN - km 58,646'!F41</f>
        <v>0</v>
      </c>
      <c r="BT74" s="105" t="s">
        <v>89</v>
      </c>
      <c r="BV74" s="105" t="s">
        <v>71</v>
      </c>
      <c r="BW74" s="105" t="s">
        <v>131</v>
      </c>
      <c r="BX74" s="105" t="s">
        <v>122</v>
      </c>
      <c r="CL74" s="105" t="s">
        <v>19</v>
      </c>
    </row>
    <row r="75" spans="2:90" s="4" customFormat="1" ht="16.5" customHeight="1">
      <c r="B75" s="53"/>
      <c r="C75" s="99"/>
      <c r="D75" s="99"/>
      <c r="E75" s="404" t="s">
        <v>132</v>
      </c>
      <c r="F75" s="404"/>
      <c r="G75" s="404"/>
      <c r="H75" s="404"/>
      <c r="I75" s="404"/>
      <c r="J75" s="99"/>
      <c r="K75" s="404" t="s">
        <v>133</v>
      </c>
      <c r="L75" s="404"/>
      <c r="M75" s="404"/>
      <c r="N75" s="404"/>
      <c r="O75" s="404"/>
      <c r="P75" s="404"/>
      <c r="Q75" s="404"/>
      <c r="R75" s="404"/>
      <c r="S75" s="404"/>
      <c r="T75" s="404"/>
      <c r="U75" s="404"/>
      <c r="V75" s="404"/>
      <c r="W75" s="404"/>
      <c r="X75" s="404"/>
      <c r="Y75" s="404"/>
      <c r="Z75" s="404"/>
      <c r="AA75" s="404"/>
      <c r="AB75" s="404"/>
      <c r="AC75" s="404"/>
      <c r="AD75" s="404"/>
      <c r="AE75" s="404"/>
      <c r="AF75" s="404"/>
      <c r="AG75" s="397">
        <f>ROUND(AG76+AG79,2)</f>
        <v>0</v>
      </c>
      <c r="AH75" s="393"/>
      <c r="AI75" s="393"/>
      <c r="AJ75" s="393"/>
      <c r="AK75" s="393"/>
      <c r="AL75" s="393"/>
      <c r="AM75" s="393"/>
      <c r="AN75" s="392">
        <f t="shared" si="0"/>
        <v>0</v>
      </c>
      <c r="AO75" s="393"/>
      <c r="AP75" s="393"/>
      <c r="AQ75" s="100" t="s">
        <v>82</v>
      </c>
      <c r="AR75" s="55"/>
      <c r="AS75" s="101">
        <f>ROUND(AS76+AS79,2)</f>
        <v>0</v>
      </c>
      <c r="AT75" s="102">
        <f t="shared" si="1"/>
        <v>0</v>
      </c>
      <c r="AU75" s="103">
        <f>ROUND(AU76+AU79,5)</f>
        <v>0</v>
      </c>
      <c r="AV75" s="102">
        <f>ROUND(AZ75*L29,2)</f>
        <v>0</v>
      </c>
      <c r="AW75" s="102">
        <f>ROUND(BA75*L30,2)</f>
        <v>0</v>
      </c>
      <c r="AX75" s="102">
        <f>ROUND(BB75*L29,2)</f>
        <v>0</v>
      </c>
      <c r="AY75" s="102">
        <f>ROUND(BC75*L30,2)</f>
        <v>0</v>
      </c>
      <c r="AZ75" s="102">
        <f>ROUND(AZ76+AZ79,2)</f>
        <v>0</v>
      </c>
      <c r="BA75" s="102">
        <f>ROUND(BA76+BA79,2)</f>
        <v>0</v>
      </c>
      <c r="BB75" s="102">
        <f>ROUND(BB76+BB79,2)</f>
        <v>0</v>
      </c>
      <c r="BC75" s="102">
        <f>ROUND(BC76+BC79,2)</f>
        <v>0</v>
      </c>
      <c r="BD75" s="104">
        <f>ROUND(BD76+BD79,2)</f>
        <v>0</v>
      </c>
      <c r="BS75" s="105" t="s">
        <v>68</v>
      </c>
      <c r="BT75" s="105" t="s">
        <v>78</v>
      </c>
      <c r="BU75" s="105" t="s">
        <v>70</v>
      </c>
      <c r="BV75" s="105" t="s">
        <v>71</v>
      </c>
      <c r="BW75" s="105" t="s">
        <v>134</v>
      </c>
      <c r="BX75" s="105" t="s">
        <v>105</v>
      </c>
      <c r="CL75" s="105" t="s">
        <v>19</v>
      </c>
    </row>
    <row r="76" spans="2:90" s="4" customFormat="1" ht="16.5" customHeight="1">
      <c r="B76" s="53"/>
      <c r="C76" s="99"/>
      <c r="D76" s="99"/>
      <c r="E76" s="99"/>
      <c r="F76" s="404" t="s">
        <v>106</v>
      </c>
      <c r="G76" s="404"/>
      <c r="H76" s="404"/>
      <c r="I76" s="404"/>
      <c r="J76" s="404"/>
      <c r="K76" s="99"/>
      <c r="L76" s="404" t="s">
        <v>135</v>
      </c>
      <c r="M76" s="404"/>
      <c r="N76" s="404"/>
      <c r="O76" s="404"/>
      <c r="P76" s="404"/>
      <c r="Q76" s="404"/>
      <c r="R76" s="404"/>
      <c r="S76" s="404"/>
      <c r="T76" s="404"/>
      <c r="U76" s="404"/>
      <c r="V76" s="404"/>
      <c r="W76" s="404"/>
      <c r="X76" s="404"/>
      <c r="Y76" s="404"/>
      <c r="Z76" s="404"/>
      <c r="AA76" s="404"/>
      <c r="AB76" s="404"/>
      <c r="AC76" s="404"/>
      <c r="AD76" s="404"/>
      <c r="AE76" s="404"/>
      <c r="AF76" s="404"/>
      <c r="AG76" s="397">
        <f>ROUND(SUM(AG77:AG78),2)</f>
        <v>0</v>
      </c>
      <c r="AH76" s="393"/>
      <c r="AI76" s="393"/>
      <c r="AJ76" s="393"/>
      <c r="AK76" s="393"/>
      <c r="AL76" s="393"/>
      <c r="AM76" s="393"/>
      <c r="AN76" s="392">
        <f t="shared" si="0"/>
        <v>0</v>
      </c>
      <c r="AO76" s="393"/>
      <c r="AP76" s="393"/>
      <c r="AQ76" s="100" t="s">
        <v>82</v>
      </c>
      <c r="AR76" s="55"/>
      <c r="AS76" s="101">
        <f>ROUND(SUM(AS77:AS78),2)</f>
        <v>0</v>
      </c>
      <c r="AT76" s="102">
        <f t="shared" si="1"/>
        <v>0</v>
      </c>
      <c r="AU76" s="103">
        <f>ROUND(SUM(AU77:AU78),5)</f>
        <v>0</v>
      </c>
      <c r="AV76" s="102">
        <f>ROUND(AZ76*L29,2)</f>
        <v>0</v>
      </c>
      <c r="AW76" s="102">
        <f>ROUND(BA76*L30,2)</f>
        <v>0</v>
      </c>
      <c r="AX76" s="102">
        <f>ROUND(BB76*L29,2)</f>
        <v>0</v>
      </c>
      <c r="AY76" s="102">
        <f>ROUND(BC76*L30,2)</f>
        <v>0</v>
      </c>
      <c r="AZ76" s="102">
        <f>ROUND(SUM(AZ77:AZ78),2)</f>
        <v>0</v>
      </c>
      <c r="BA76" s="102">
        <f>ROUND(SUM(BA77:BA78),2)</f>
        <v>0</v>
      </c>
      <c r="BB76" s="102">
        <f>ROUND(SUM(BB77:BB78),2)</f>
        <v>0</v>
      </c>
      <c r="BC76" s="102">
        <f>ROUND(SUM(BC77:BC78),2)</f>
        <v>0</v>
      </c>
      <c r="BD76" s="104">
        <f>ROUND(SUM(BD77:BD78),2)</f>
        <v>0</v>
      </c>
      <c r="BS76" s="105" t="s">
        <v>68</v>
      </c>
      <c r="BT76" s="105" t="s">
        <v>89</v>
      </c>
      <c r="BU76" s="105" t="s">
        <v>70</v>
      </c>
      <c r="BV76" s="105" t="s">
        <v>71</v>
      </c>
      <c r="BW76" s="105" t="s">
        <v>136</v>
      </c>
      <c r="BX76" s="105" t="s">
        <v>134</v>
      </c>
      <c r="CL76" s="105" t="s">
        <v>19</v>
      </c>
    </row>
    <row r="77" spans="1:90" s="4" customFormat="1" ht="16.5" customHeight="1">
      <c r="A77" s="98" t="s">
        <v>79</v>
      </c>
      <c r="B77" s="53"/>
      <c r="C77" s="99"/>
      <c r="D77" s="99"/>
      <c r="E77" s="99"/>
      <c r="F77" s="99"/>
      <c r="G77" s="404" t="s">
        <v>106</v>
      </c>
      <c r="H77" s="404"/>
      <c r="I77" s="404"/>
      <c r="J77" s="404"/>
      <c r="K77" s="404"/>
      <c r="L77" s="99"/>
      <c r="M77" s="404" t="s">
        <v>137</v>
      </c>
      <c r="N77" s="404"/>
      <c r="O77" s="404"/>
      <c r="P77" s="404"/>
      <c r="Q77" s="404"/>
      <c r="R77" s="404"/>
      <c r="S77" s="404"/>
      <c r="T77" s="404"/>
      <c r="U77" s="404"/>
      <c r="V77" s="404"/>
      <c r="W77" s="404"/>
      <c r="X77" s="404"/>
      <c r="Y77" s="404"/>
      <c r="Z77" s="404"/>
      <c r="AA77" s="404"/>
      <c r="AB77" s="404"/>
      <c r="AC77" s="404"/>
      <c r="AD77" s="404"/>
      <c r="AE77" s="404"/>
      <c r="AF77" s="404"/>
      <c r="AG77" s="392">
        <f>'001 - km 59,616 - propustek'!J34</f>
        <v>0</v>
      </c>
      <c r="AH77" s="393"/>
      <c r="AI77" s="393"/>
      <c r="AJ77" s="393"/>
      <c r="AK77" s="393"/>
      <c r="AL77" s="393"/>
      <c r="AM77" s="393"/>
      <c r="AN77" s="392">
        <f t="shared" si="0"/>
        <v>0</v>
      </c>
      <c r="AO77" s="393"/>
      <c r="AP77" s="393"/>
      <c r="AQ77" s="100" t="s">
        <v>82</v>
      </c>
      <c r="AR77" s="55"/>
      <c r="AS77" s="101">
        <v>0</v>
      </c>
      <c r="AT77" s="102">
        <f t="shared" si="1"/>
        <v>0</v>
      </c>
      <c r="AU77" s="103">
        <f>'001 - km 59,616 - propustek'!P101</f>
        <v>0</v>
      </c>
      <c r="AV77" s="102">
        <f>'001 - km 59,616 - propustek'!J37</f>
        <v>0</v>
      </c>
      <c r="AW77" s="102">
        <f>'001 - km 59,616 - propustek'!J38</f>
        <v>0</v>
      </c>
      <c r="AX77" s="102">
        <f>'001 - km 59,616 - propustek'!J39</f>
        <v>0</v>
      </c>
      <c r="AY77" s="102">
        <f>'001 - km 59,616 - propustek'!J40</f>
        <v>0</v>
      </c>
      <c r="AZ77" s="102">
        <f>'001 - km 59,616 - propustek'!F37</f>
        <v>0</v>
      </c>
      <c r="BA77" s="102">
        <f>'001 - km 59,616 - propustek'!F38</f>
        <v>0</v>
      </c>
      <c r="BB77" s="102">
        <f>'001 - km 59,616 - propustek'!F39</f>
        <v>0</v>
      </c>
      <c r="BC77" s="102">
        <f>'001 - km 59,616 - propustek'!F40</f>
        <v>0</v>
      </c>
      <c r="BD77" s="104">
        <f>'001 - km 59,616 - propustek'!F41</f>
        <v>0</v>
      </c>
      <c r="BT77" s="105" t="s">
        <v>126</v>
      </c>
      <c r="BV77" s="105" t="s">
        <v>71</v>
      </c>
      <c r="BW77" s="105" t="s">
        <v>138</v>
      </c>
      <c r="BX77" s="105" t="s">
        <v>136</v>
      </c>
      <c r="CL77" s="105" t="s">
        <v>19</v>
      </c>
    </row>
    <row r="78" spans="1:90" s="4" customFormat="1" ht="16.5" customHeight="1">
      <c r="A78" s="98" t="s">
        <v>79</v>
      </c>
      <c r="B78" s="53"/>
      <c r="C78" s="99"/>
      <c r="D78" s="99"/>
      <c r="E78" s="99"/>
      <c r="F78" s="99"/>
      <c r="G78" s="404" t="s">
        <v>111</v>
      </c>
      <c r="H78" s="404"/>
      <c r="I78" s="404"/>
      <c r="J78" s="404"/>
      <c r="K78" s="404"/>
      <c r="L78" s="99"/>
      <c r="M78" s="404" t="s">
        <v>139</v>
      </c>
      <c r="N78" s="404"/>
      <c r="O78" s="404"/>
      <c r="P78" s="404"/>
      <c r="Q78" s="404"/>
      <c r="R78" s="404"/>
      <c r="S78" s="404"/>
      <c r="T78" s="404"/>
      <c r="U78" s="404"/>
      <c r="V78" s="404"/>
      <c r="W78" s="404"/>
      <c r="X78" s="404"/>
      <c r="Y78" s="404"/>
      <c r="Z78" s="404"/>
      <c r="AA78" s="404"/>
      <c r="AB78" s="404"/>
      <c r="AC78" s="404"/>
      <c r="AD78" s="404"/>
      <c r="AE78" s="404"/>
      <c r="AF78" s="404"/>
      <c r="AG78" s="392">
        <f>'002 - km 59,616 - svršek'!J34</f>
        <v>0</v>
      </c>
      <c r="AH78" s="393"/>
      <c r="AI78" s="393"/>
      <c r="AJ78" s="393"/>
      <c r="AK78" s="393"/>
      <c r="AL78" s="393"/>
      <c r="AM78" s="393"/>
      <c r="AN78" s="392">
        <f t="shared" si="0"/>
        <v>0</v>
      </c>
      <c r="AO78" s="393"/>
      <c r="AP78" s="393"/>
      <c r="AQ78" s="100" t="s">
        <v>82</v>
      </c>
      <c r="AR78" s="55"/>
      <c r="AS78" s="101">
        <v>0</v>
      </c>
      <c r="AT78" s="102">
        <f t="shared" si="1"/>
        <v>0</v>
      </c>
      <c r="AU78" s="103">
        <f>'002 - km 59,616 - svršek'!P93</f>
        <v>0</v>
      </c>
      <c r="AV78" s="102">
        <f>'002 - km 59,616 - svršek'!J37</f>
        <v>0</v>
      </c>
      <c r="AW78" s="102">
        <f>'002 - km 59,616 - svršek'!J38</f>
        <v>0</v>
      </c>
      <c r="AX78" s="102">
        <f>'002 - km 59,616 - svršek'!J39</f>
        <v>0</v>
      </c>
      <c r="AY78" s="102">
        <f>'002 - km 59,616 - svršek'!J40</f>
        <v>0</v>
      </c>
      <c r="AZ78" s="102">
        <f>'002 - km 59,616 - svršek'!F37</f>
        <v>0</v>
      </c>
      <c r="BA78" s="102">
        <f>'002 - km 59,616 - svršek'!F38</f>
        <v>0</v>
      </c>
      <c r="BB78" s="102">
        <f>'002 - km 59,616 - svršek'!F39</f>
        <v>0</v>
      </c>
      <c r="BC78" s="102">
        <f>'002 - km 59,616 - svršek'!F40</f>
        <v>0</v>
      </c>
      <c r="BD78" s="104">
        <f>'002 - km 59,616 - svršek'!F41</f>
        <v>0</v>
      </c>
      <c r="BT78" s="105" t="s">
        <v>126</v>
      </c>
      <c r="BV78" s="105" t="s">
        <v>71</v>
      </c>
      <c r="BW78" s="105" t="s">
        <v>140</v>
      </c>
      <c r="BX78" s="105" t="s">
        <v>136</v>
      </c>
      <c r="CL78" s="105" t="s">
        <v>19</v>
      </c>
    </row>
    <row r="79" spans="1:90" s="4" customFormat="1" ht="16.5" customHeight="1">
      <c r="A79" s="98" t="s">
        <v>79</v>
      </c>
      <c r="B79" s="53"/>
      <c r="C79" s="99"/>
      <c r="D79" s="99"/>
      <c r="E79" s="99"/>
      <c r="F79" s="404" t="s">
        <v>111</v>
      </c>
      <c r="G79" s="404"/>
      <c r="H79" s="404"/>
      <c r="I79" s="404"/>
      <c r="J79" s="404"/>
      <c r="K79" s="99"/>
      <c r="L79" s="404" t="s">
        <v>141</v>
      </c>
      <c r="M79" s="404"/>
      <c r="N79" s="404"/>
      <c r="O79" s="404"/>
      <c r="P79" s="404"/>
      <c r="Q79" s="404"/>
      <c r="R79" s="404"/>
      <c r="S79" s="404"/>
      <c r="T79" s="404"/>
      <c r="U79" s="404"/>
      <c r="V79" s="404"/>
      <c r="W79" s="404"/>
      <c r="X79" s="404"/>
      <c r="Y79" s="404"/>
      <c r="Z79" s="404"/>
      <c r="AA79" s="404"/>
      <c r="AB79" s="404"/>
      <c r="AC79" s="404"/>
      <c r="AD79" s="404"/>
      <c r="AE79" s="404"/>
      <c r="AF79" s="404"/>
      <c r="AG79" s="392">
        <f>'002 - VRN - km 59,616'!J34</f>
        <v>0</v>
      </c>
      <c r="AH79" s="393"/>
      <c r="AI79" s="393"/>
      <c r="AJ79" s="393"/>
      <c r="AK79" s="393"/>
      <c r="AL79" s="393"/>
      <c r="AM79" s="393"/>
      <c r="AN79" s="392">
        <f t="shared" si="0"/>
        <v>0</v>
      </c>
      <c r="AO79" s="393"/>
      <c r="AP79" s="393"/>
      <c r="AQ79" s="100" t="s">
        <v>82</v>
      </c>
      <c r="AR79" s="55"/>
      <c r="AS79" s="101">
        <v>0</v>
      </c>
      <c r="AT79" s="102">
        <f t="shared" si="1"/>
        <v>0</v>
      </c>
      <c r="AU79" s="103">
        <f>'002 - VRN - km 59,616'!P95</f>
        <v>0</v>
      </c>
      <c r="AV79" s="102">
        <f>'002 - VRN - km 59,616'!J37</f>
        <v>0</v>
      </c>
      <c r="AW79" s="102">
        <f>'002 - VRN - km 59,616'!J38</f>
        <v>0</v>
      </c>
      <c r="AX79" s="102">
        <f>'002 - VRN - km 59,616'!J39</f>
        <v>0</v>
      </c>
      <c r="AY79" s="102">
        <f>'002 - VRN - km 59,616'!J40</f>
        <v>0</v>
      </c>
      <c r="AZ79" s="102">
        <f>'002 - VRN - km 59,616'!F37</f>
        <v>0</v>
      </c>
      <c r="BA79" s="102">
        <f>'002 - VRN - km 59,616'!F38</f>
        <v>0</v>
      </c>
      <c r="BB79" s="102">
        <f>'002 - VRN - km 59,616'!F39</f>
        <v>0</v>
      </c>
      <c r="BC79" s="102">
        <f>'002 - VRN - km 59,616'!F40</f>
        <v>0</v>
      </c>
      <c r="BD79" s="104">
        <f>'002 - VRN - km 59,616'!F41</f>
        <v>0</v>
      </c>
      <c r="BT79" s="105" t="s">
        <v>89</v>
      </c>
      <c r="BV79" s="105" t="s">
        <v>71</v>
      </c>
      <c r="BW79" s="105" t="s">
        <v>142</v>
      </c>
      <c r="BX79" s="105" t="s">
        <v>134</v>
      </c>
      <c r="CL79" s="105" t="s">
        <v>19</v>
      </c>
    </row>
    <row r="80" spans="2:90" s="4" customFormat="1" ht="16.5" customHeight="1">
      <c r="B80" s="53"/>
      <c r="C80" s="99"/>
      <c r="D80" s="99"/>
      <c r="E80" s="404" t="s">
        <v>143</v>
      </c>
      <c r="F80" s="404"/>
      <c r="G80" s="404"/>
      <c r="H80" s="404"/>
      <c r="I80" s="404"/>
      <c r="J80" s="99"/>
      <c r="K80" s="404" t="s">
        <v>144</v>
      </c>
      <c r="L80" s="404"/>
      <c r="M80" s="404"/>
      <c r="N80" s="404"/>
      <c r="O80" s="404"/>
      <c r="P80" s="404"/>
      <c r="Q80" s="404"/>
      <c r="R80" s="404"/>
      <c r="S80" s="404"/>
      <c r="T80" s="404"/>
      <c r="U80" s="404"/>
      <c r="V80" s="404"/>
      <c r="W80" s="404"/>
      <c r="X80" s="404"/>
      <c r="Y80" s="404"/>
      <c r="Z80" s="404"/>
      <c r="AA80" s="404"/>
      <c r="AB80" s="404"/>
      <c r="AC80" s="404"/>
      <c r="AD80" s="404"/>
      <c r="AE80" s="404"/>
      <c r="AF80" s="404"/>
      <c r="AG80" s="397">
        <f>ROUND(AG81+AG84,2)</f>
        <v>0</v>
      </c>
      <c r="AH80" s="393"/>
      <c r="AI80" s="393"/>
      <c r="AJ80" s="393"/>
      <c r="AK80" s="393"/>
      <c r="AL80" s="393"/>
      <c r="AM80" s="393"/>
      <c r="AN80" s="392">
        <f t="shared" si="0"/>
        <v>0</v>
      </c>
      <c r="AO80" s="393"/>
      <c r="AP80" s="393"/>
      <c r="AQ80" s="100" t="s">
        <v>82</v>
      </c>
      <c r="AR80" s="55"/>
      <c r="AS80" s="101">
        <f>ROUND(AS81+AS84,2)</f>
        <v>0</v>
      </c>
      <c r="AT80" s="102">
        <f t="shared" si="1"/>
        <v>0</v>
      </c>
      <c r="AU80" s="103">
        <f>ROUND(AU81+AU84,5)</f>
        <v>0</v>
      </c>
      <c r="AV80" s="102">
        <f>ROUND(AZ80*L29,2)</f>
        <v>0</v>
      </c>
      <c r="AW80" s="102">
        <f>ROUND(BA80*L30,2)</f>
        <v>0</v>
      </c>
      <c r="AX80" s="102">
        <f>ROUND(BB80*L29,2)</f>
        <v>0</v>
      </c>
      <c r="AY80" s="102">
        <f>ROUND(BC80*L30,2)</f>
        <v>0</v>
      </c>
      <c r="AZ80" s="102">
        <f>ROUND(AZ81+AZ84,2)</f>
        <v>0</v>
      </c>
      <c r="BA80" s="102">
        <f>ROUND(BA81+BA84,2)</f>
        <v>0</v>
      </c>
      <c r="BB80" s="102">
        <f>ROUND(BB81+BB84,2)</f>
        <v>0</v>
      </c>
      <c r="BC80" s="102">
        <f>ROUND(BC81+BC84,2)</f>
        <v>0</v>
      </c>
      <c r="BD80" s="104">
        <f>ROUND(BD81+BD84,2)</f>
        <v>0</v>
      </c>
      <c r="BS80" s="105" t="s">
        <v>68</v>
      </c>
      <c r="BT80" s="105" t="s">
        <v>78</v>
      </c>
      <c r="BU80" s="105" t="s">
        <v>70</v>
      </c>
      <c r="BV80" s="105" t="s">
        <v>71</v>
      </c>
      <c r="BW80" s="105" t="s">
        <v>145</v>
      </c>
      <c r="BX80" s="105" t="s">
        <v>105</v>
      </c>
      <c r="CL80" s="105" t="s">
        <v>19</v>
      </c>
    </row>
    <row r="81" spans="2:90" s="4" customFormat="1" ht="16.5" customHeight="1">
      <c r="B81" s="53"/>
      <c r="C81" s="99"/>
      <c r="D81" s="99"/>
      <c r="E81" s="99"/>
      <c r="F81" s="404" t="s">
        <v>106</v>
      </c>
      <c r="G81" s="404"/>
      <c r="H81" s="404"/>
      <c r="I81" s="404"/>
      <c r="J81" s="404"/>
      <c r="K81" s="99"/>
      <c r="L81" s="404" t="s">
        <v>146</v>
      </c>
      <c r="M81" s="404"/>
      <c r="N81" s="404"/>
      <c r="O81" s="404"/>
      <c r="P81" s="404"/>
      <c r="Q81" s="404"/>
      <c r="R81" s="404"/>
      <c r="S81" s="404"/>
      <c r="T81" s="404"/>
      <c r="U81" s="404"/>
      <c r="V81" s="404"/>
      <c r="W81" s="404"/>
      <c r="X81" s="404"/>
      <c r="Y81" s="404"/>
      <c r="Z81" s="404"/>
      <c r="AA81" s="404"/>
      <c r="AB81" s="404"/>
      <c r="AC81" s="404"/>
      <c r="AD81" s="404"/>
      <c r="AE81" s="404"/>
      <c r="AF81" s="404"/>
      <c r="AG81" s="397">
        <f>ROUND(SUM(AG82:AG83),2)</f>
        <v>0</v>
      </c>
      <c r="AH81" s="393"/>
      <c r="AI81" s="393"/>
      <c r="AJ81" s="393"/>
      <c r="AK81" s="393"/>
      <c r="AL81" s="393"/>
      <c r="AM81" s="393"/>
      <c r="AN81" s="392">
        <f t="shared" si="0"/>
        <v>0</v>
      </c>
      <c r="AO81" s="393"/>
      <c r="AP81" s="393"/>
      <c r="AQ81" s="100" t="s">
        <v>82</v>
      </c>
      <c r="AR81" s="55"/>
      <c r="AS81" s="101">
        <f>ROUND(SUM(AS82:AS83),2)</f>
        <v>0</v>
      </c>
      <c r="AT81" s="102">
        <f t="shared" si="1"/>
        <v>0</v>
      </c>
      <c r="AU81" s="103">
        <f>ROUND(SUM(AU82:AU83),5)</f>
        <v>0</v>
      </c>
      <c r="AV81" s="102">
        <f>ROUND(AZ81*L29,2)</f>
        <v>0</v>
      </c>
      <c r="AW81" s="102">
        <f>ROUND(BA81*L30,2)</f>
        <v>0</v>
      </c>
      <c r="AX81" s="102">
        <f>ROUND(BB81*L29,2)</f>
        <v>0</v>
      </c>
      <c r="AY81" s="102">
        <f>ROUND(BC81*L30,2)</f>
        <v>0</v>
      </c>
      <c r="AZ81" s="102">
        <f>ROUND(SUM(AZ82:AZ83),2)</f>
        <v>0</v>
      </c>
      <c r="BA81" s="102">
        <f>ROUND(SUM(BA82:BA83),2)</f>
        <v>0</v>
      </c>
      <c r="BB81" s="102">
        <f>ROUND(SUM(BB82:BB83),2)</f>
        <v>0</v>
      </c>
      <c r="BC81" s="102">
        <f>ROUND(SUM(BC82:BC83),2)</f>
        <v>0</v>
      </c>
      <c r="BD81" s="104">
        <f>ROUND(SUM(BD82:BD83),2)</f>
        <v>0</v>
      </c>
      <c r="BS81" s="105" t="s">
        <v>68</v>
      </c>
      <c r="BT81" s="105" t="s">
        <v>89</v>
      </c>
      <c r="BU81" s="105" t="s">
        <v>70</v>
      </c>
      <c r="BV81" s="105" t="s">
        <v>71</v>
      </c>
      <c r="BW81" s="105" t="s">
        <v>147</v>
      </c>
      <c r="BX81" s="105" t="s">
        <v>145</v>
      </c>
      <c r="CL81" s="105" t="s">
        <v>19</v>
      </c>
    </row>
    <row r="82" spans="1:90" s="4" customFormat="1" ht="16.5" customHeight="1">
      <c r="A82" s="98" t="s">
        <v>79</v>
      </c>
      <c r="B82" s="53"/>
      <c r="C82" s="99"/>
      <c r="D82" s="99"/>
      <c r="E82" s="99"/>
      <c r="F82" s="99"/>
      <c r="G82" s="404" t="s">
        <v>106</v>
      </c>
      <c r="H82" s="404"/>
      <c r="I82" s="404"/>
      <c r="J82" s="404"/>
      <c r="K82" s="404"/>
      <c r="L82" s="99"/>
      <c r="M82" s="404" t="s">
        <v>148</v>
      </c>
      <c r="N82" s="404"/>
      <c r="O82" s="404"/>
      <c r="P82" s="404"/>
      <c r="Q82" s="404"/>
      <c r="R82" s="404"/>
      <c r="S82" s="404"/>
      <c r="T82" s="404"/>
      <c r="U82" s="404"/>
      <c r="V82" s="404"/>
      <c r="W82" s="404"/>
      <c r="X82" s="404"/>
      <c r="Y82" s="404"/>
      <c r="Z82" s="404"/>
      <c r="AA82" s="404"/>
      <c r="AB82" s="404"/>
      <c r="AC82" s="404"/>
      <c r="AD82" s="404"/>
      <c r="AE82" s="404"/>
      <c r="AF82" s="404"/>
      <c r="AG82" s="392">
        <f>'001 - km 59,682 - propustek'!J34</f>
        <v>0</v>
      </c>
      <c r="AH82" s="393"/>
      <c r="AI82" s="393"/>
      <c r="AJ82" s="393"/>
      <c r="AK82" s="393"/>
      <c r="AL82" s="393"/>
      <c r="AM82" s="393"/>
      <c r="AN82" s="392">
        <f t="shared" si="0"/>
        <v>0</v>
      </c>
      <c r="AO82" s="393"/>
      <c r="AP82" s="393"/>
      <c r="AQ82" s="100" t="s">
        <v>82</v>
      </c>
      <c r="AR82" s="55"/>
      <c r="AS82" s="101">
        <v>0</v>
      </c>
      <c r="AT82" s="102">
        <f t="shared" si="1"/>
        <v>0</v>
      </c>
      <c r="AU82" s="103">
        <f>'001 - km 59,682 - propustek'!P101</f>
        <v>0</v>
      </c>
      <c r="AV82" s="102">
        <f>'001 - km 59,682 - propustek'!J37</f>
        <v>0</v>
      </c>
      <c r="AW82" s="102">
        <f>'001 - km 59,682 - propustek'!J38</f>
        <v>0</v>
      </c>
      <c r="AX82" s="102">
        <f>'001 - km 59,682 - propustek'!J39</f>
        <v>0</v>
      </c>
      <c r="AY82" s="102">
        <f>'001 - km 59,682 - propustek'!J40</f>
        <v>0</v>
      </c>
      <c r="AZ82" s="102">
        <f>'001 - km 59,682 - propustek'!F37</f>
        <v>0</v>
      </c>
      <c r="BA82" s="102">
        <f>'001 - km 59,682 - propustek'!F38</f>
        <v>0</v>
      </c>
      <c r="BB82" s="102">
        <f>'001 - km 59,682 - propustek'!F39</f>
        <v>0</v>
      </c>
      <c r="BC82" s="102">
        <f>'001 - km 59,682 - propustek'!F40</f>
        <v>0</v>
      </c>
      <c r="BD82" s="104">
        <f>'001 - km 59,682 - propustek'!F41</f>
        <v>0</v>
      </c>
      <c r="BT82" s="105" t="s">
        <v>126</v>
      </c>
      <c r="BV82" s="105" t="s">
        <v>71</v>
      </c>
      <c r="BW82" s="105" t="s">
        <v>149</v>
      </c>
      <c r="BX82" s="105" t="s">
        <v>147</v>
      </c>
      <c r="CL82" s="105" t="s">
        <v>19</v>
      </c>
    </row>
    <row r="83" spans="1:90" s="4" customFormat="1" ht="16.5" customHeight="1">
      <c r="A83" s="98" t="s">
        <v>79</v>
      </c>
      <c r="B83" s="53"/>
      <c r="C83" s="99"/>
      <c r="D83" s="99"/>
      <c r="E83" s="99"/>
      <c r="F83" s="99"/>
      <c r="G83" s="404" t="s">
        <v>111</v>
      </c>
      <c r="H83" s="404"/>
      <c r="I83" s="404"/>
      <c r="J83" s="404"/>
      <c r="K83" s="404"/>
      <c r="L83" s="99"/>
      <c r="M83" s="404" t="s">
        <v>150</v>
      </c>
      <c r="N83" s="404"/>
      <c r="O83" s="404"/>
      <c r="P83" s="404"/>
      <c r="Q83" s="404"/>
      <c r="R83" s="404"/>
      <c r="S83" s="404"/>
      <c r="T83" s="404"/>
      <c r="U83" s="404"/>
      <c r="V83" s="404"/>
      <c r="W83" s="404"/>
      <c r="X83" s="404"/>
      <c r="Y83" s="404"/>
      <c r="Z83" s="404"/>
      <c r="AA83" s="404"/>
      <c r="AB83" s="404"/>
      <c r="AC83" s="404"/>
      <c r="AD83" s="404"/>
      <c r="AE83" s="404"/>
      <c r="AF83" s="404"/>
      <c r="AG83" s="392">
        <f>'002 - km 59,682 - svršek'!J34</f>
        <v>0</v>
      </c>
      <c r="AH83" s="393"/>
      <c r="AI83" s="393"/>
      <c r="AJ83" s="393"/>
      <c r="AK83" s="393"/>
      <c r="AL83" s="393"/>
      <c r="AM83" s="393"/>
      <c r="AN83" s="392">
        <f t="shared" si="0"/>
        <v>0</v>
      </c>
      <c r="AO83" s="393"/>
      <c r="AP83" s="393"/>
      <c r="AQ83" s="100" t="s">
        <v>82</v>
      </c>
      <c r="AR83" s="55"/>
      <c r="AS83" s="101">
        <v>0</v>
      </c>
      <c r="AT83" s="102">
        <f t="shared" si="1"/>
        <v>0</v>
      </c>
      <c r="AU83" s="103">
        <f>'002 - km 59,682 - svršek'!P93</f>
        <v>0</v>
      </c>
      <c r="AV83" s="102">
        <f>'002 - km 59,682 - svršek'!J37</f>
        <v>0</v>
      </c>
      <c r="AW83" s="102">
        <f>'002 - km 59,682 - svršek'!J38</f>
        <v>0</v>
      </c>
      <c r="AX83" s="102">
        <f>'002 - km 59,682 - svršek'!J39</f>
        <v>0</v>
      </c>
      <c r="AY83" s="102">
        <f>'002 - km 59,682 - svršek'!J40</f>
        <v>0</v>
      </c>
      <c r="AZ83" s="102">
        <f>'002 - km 59,682 - svršek'!F37</f>
        <v>0</v>
      </c>
      <c r="BA83" s="102">
        <f>'002 - km 59,682 - svršek'!F38</f>
        <v>0</v>
      </c>
      <c r="BB83" s="102">
        <f>'002 - km 59,682 - svršek'!F39</f>
        <v>0</v>
      </c>
      <c r="BC83" s="102">
        <f>'002 - km 59,682 - svršek'!F40</f>
        <v>0</v>
      </c>
      <c r="BD83" s="104">
        <f>'002 - km 59,682 - svršek'!F41</f>
        <v>0</v>
      </c>
      <c r="BT83" s="105" t="s">
        <v>126</v>
      </c>
      <c r="BV83" s="105" t="s">
        <v>71</v>
      </c>
      <c r="BW83" s="105" t="s">
        <v>151</v>
      </c>
      <c r="BX83" s="105" t="s">
        <v>147</v>
      </c>
      <c r="CL83" s="105" t="s">
        <v>19</v>
      </c>
    </row>
    <row r="84" spans="1:90" s="4" customFormat="1" ht="16.5" customHeight="1">
      <c r="A84" s="98" t="s">
        <v>79</v>
      </c>
      <c r="B84" s="53"/>
      <c r="C84" s="99"/>
      <c r="D84" s="99"/>
      <c r="E84" s="99"/>
      <c r="F84" s="404" t="s">
        <v>111</v>
      </c>
      <c r="G84" s="404"/>
      <c r="H84" s="404"/>
      <c r="I84" s="404"/>
      <c r="J84" s="404"/>
      <c r="K84" s="99"/>
      <c r="L84" s="404" t="s">
        <v>152</v>
      </c>
      <c r="M84" s="404"/>
      <c r="N84" s="404"/>
      <c r="O84" s="404"/>
      <c r="P84" s="404"/>
      <c r="Q84" s="404"/>
      <c r="R84" s="404"/>
      <c r="S84" s="404"/>
      <c r="T84" s="404"/>
      <c r="U84" s="404"/>
      <c r="V84" s="404"/>
      <c r="W84" s="404"/>
      <c r="X84" s="404"/>
      <c r="Y84" s="404"/>
      <c r="Z84" s="404"/>
      <c r="AA84" s="404"/>
      <c r="AB84" s="404"/>
      <c r="AC84" s="404"/>
      <c r="AD84" s="404"/>
      <c r="AE84" s="404"/>
      <c r="AF84" s="404"/>
      <c r="AG84" s="392">
        <f>'002 - VRN - km 59,682'!J34</f>
        <v>0</v>
      </c>
      <c r="AH84" s="393"/>
      <c r="AI84" s="393"/>
      <c r="AJ84" s="393"/>
      <c r="AK84" s="393"/>
      <c r="AL84" s="393"/>
      <c r="AM84" s="393"/>
      <c r="AN84" s="392">
        <f t="shared" si="0"/>
        <v>0</v>
      </c>
      <c r="AO84" s="393"/>
      <c r="AP84" s="393"/>
      <c r="AQ84" s="100" t="s">
        <v>82</v>
      </c>
      <c r="AR84" s="55"/>
      <c r="AS84" s="101">
        <v>0</v>
      </c>
      <c r="AT84" s="102">
        <f t="shared" si="1"/>
        <v>0</v>
      </c>
      <c r="AU84" s="103">
        <f>'002 - VRN - km 59,682'!P95</f>
        <v>0</v>
      </c>
      <c r="AV84" s="102">
        <f>'002 - VRN - km 59,682'!J37</f>
        <v>0</v>
      </c>
      <c r="AW84" s="102">
        <f>'002 - VRN - km 59,682'!J38</f>
        <v>0</v>
      </c>
      <c r="AX84" s="102">
        <f>'002 - VRN - km 59,682'!J39</f>
        <v>0</v>
      </c>
      <c r="AY84" s="102">
        <f>'002 - VRN - km 59,682'!J40</f>
        <v>0</v>
      </c>
      <c r="AZ84" s="102">
        <f>'002 - VRN - km 59,682'!F37</f>
        <v>0</v>
      </c>
      <c r="BA84" s="102">
        <f>'002 - VRN - km 59,682'!F38</f>
        <v>0</v>
      </c>
      <c r="BB84" s="102">
        <f>'002 - VRN - km 59,682'!F39</f>
        <v>0</v>
      </c>
      <c r="BC84" s="102">
        <f>'002 - VRN - km 59,682'!F40</f>
        <v>0</v>
      </c>
      <c r="BD84" s="104">
        <f>'002 - VRN - km 59,682'!F41</f>
        <v>0</v>
      </c>
      <c r="BT84" s="105" t="s">
        <v>89</v>
      </c>
      <c r="BV84" s="105" t="s">
        <v>71</v>
      </c>
      <c r="BW84" s="105" t="s">
        <v>153</v>
      </c>
      <c r="BX84" s="105" t="s">
        <v>145</v>
      </c>
      <c r="CL84" s="105" t="s">
        <v>19</v>
      </c>
    </row>
    <row r="85" spans="2:90" s="4" customFormat="1" ht="16.5" customHeight="1">
      <c r="B85" s="53"/>
      <c r="C85" s="99"/>
      <c r="D85" s="99"/>
      <c r="E85" s="404" t="s">
        <v>154</v>
      </c>
      <c r="F85" s="404"/>
      <c r="G85" s="404"/>
      <c r="H85" s="404"/>
      <c r="I85" s="404"/>
      <c r="J85" s="99"/>
      <c r="K85" s="404" t="s">
        <v>155</v>
      </c>
      <c r="L85" s="404"/>
      <c r="M85" s="404"/>
      <c r="N85" s="404"/>
      <c r="O85" s="404"/>
      <c r="P85" s="404"/>
      <c r="Q85" s="404"/>
      <c r="R85" s="404"/>
      <c r="S85" s="404"/>
      <c r="T85" s="404"/>
      <c r="U85" s="404"/>
      <c r="V85" s="404"/>
      <c r="W85" s="404"/>
      <c r="X85" s="404"/>
      <c r="Y85" s="404"/>
      <c r="Z85" s="404"/>
      <c r="AA85" s="404"/>
      <c r="AB85" s="404"/>
      <c r="AC85" s="404"/>
      <c r="AD85" s="404"/>
      <c r="AE85" s="404"/>
      <c r="AF85" s="404"/>
      <c r="AG85" s="397">
        <f>ROUND(AG86+AG89,2)</f>
        <v>0</v>
      </c>
      <c r="AH85" s="393"/>
      <c r="AI85" s="393"/>
      <c r="AJ85" s="393"/>
      <c r="AK85" s="393"/>
      <c r="AL85" s="393"/>
      <c r="AM85" s="393"/>
      <c r="AN85" s="392">
        <f t="shared" si="0"/>
        <v>0</v>
      </c>
      <c r="AO85" s="393"/>
      <c r="AP85" s="393"/>
      <c r="AQ85" s="100" t="s">
        <v>82</v>
      </c>
      <c r="AR85" s="55"/>
      <c r="AS85" s="101">
        <f>ROUND(AS86+AS89,2)</f>
        <v>0</v>
      </c>
      <c r="AT85" s="102">
        <f t="shared" si="1"/>
        <v>0</v>
      </c>
      <c r="AU85" s="103">
        <f>ROUND(AU86+AU89,5)</f>
        <v>0</v>
      </c>
      <c r="AV85" s="102">
        <f>ROUND(AZ85*L29,2)</f>
        <v>0</v>
      </c>
      <c r="AW85" s="102">
        <f>ROUND(BA85*L30,2)</f>
        <v>0</v>
      </c>
      <c r="AX85" s="102">
        <f>ROUND(BB85*L29,2)</f>
        <v>0</v>
      </c>
      <c r="AY85" s="102">
        <f>ROUND(BC85*L30,2)</f>
        <v>0</v>
      </c>
      <c r="AZ85" s="102">
        <f>ROUND(AZ86+AZ89,2)</f>
        <v>0</v>
      </c>
      <c r="BA85" s="102">
        <f>ROUND(BA86+BA89,2)</f>
        <v>0</v>
      </c>
      <c r="BB85" s="102">
        <f>ROUND(BB86+BB89,2)</f>
        <v>0</v>
      </c>
      <c r="BC85" s="102">
        <f>ROUND(BC86+BC89,2)</f>
        <v>0</v>
      </c>
      <c r="BD85" s="104">
        <f>ROUND(BD86+BD89,2)</f>
        <v>0</v>
      </c>
      <c r="BS85" s="105" t="s">
        <v>68</v>
      </c>
      <c r="BT85" s="105" t="s">
        <v>78</v>
      </c>
      <c r="BU85" s="105" t="s">
        <v>70</v>
      </c>
      <c r="BV85" s="105" t="s">
        <v>71</v>
      </c>
      <c r="BW85" s="105" t="s">
        <v>156</v>
      </c>
      <c r="BX85" s="105" t="s">
        <v>105</v>
      </c>
      <c r="CL85" s="105" t="s">
        <v>19</v>
      </c>
    </row>
    <row r="86" spans="2:90" s="4" customFormat="1" ht="16.5" customHeight="1">
      <c r="B86" s="53"/>
      <c r="C86" s="99"/>
      <c r="D86" s="99"/>
      <c r="E86" s="99"/>
      <c r="F86" s="404" t="s">
        <v>106</v>
      </c>
      <c r="G86" s="404"/>
      <c r="H86" s="404"/>
      <c r="I86" s="404"/>
      <c r="J86" s="404"/>
      <c r="K86" s="99"/>
      <c r="L86" s="404" t="s">
        <v>157</v>
      </c>
      <c r="M86" s="404"/>
      <c r="N86" s="404"/>
      <c r="O86" s="404"/>
      <c r="P86" s="404"/>
      <c r="Q86" s="404"/>
      <c r="R86" s="404"/>
      <c r="S86" s="404"/>
      <c r="T86" s="404"/>
      <c r="U86" s="404"/>
      <c r="V86" s="404"/>
      <c r="W86" s="404"/>
      <c r="X86" s="404"/>
      <c r="Y86" s="404"/>
      <c r="Z86" s="404"/>
      <c r="AA86" s="404"/>
      <c r="AB86" s="404"/>
      <c r="AC86" s="404"/>
      <c r="AD86" s="404"/>
      <c r="AE86" s="404"/>
      <c r="AF86" s="404"/>
      <c r="AG86" s="397">
        <f>ROUND(SUM(AG87:AG88),2)</f>
        <v>0</v>
      </c>
      <c r="AH86" s="393"/>
      <c r="AI86" s="393"/>
      <c r="AJ86" s="393"/>
      <c r="AK86" s="393"/>
      <c r="AL86" s="393"/>
      <c r="AM86" s="393"/>
      <c r="AN86" s="392">
        <f aca="true" t="shared" si="2" ref="AN86:AN104">SUM(AG86,AT86)</f>
        <v>0</v>
      </c>
      <c r="AO86" s="393"/>
      <c r="AP86" s="393"/>
      <c r="AQ86" s="100" t="s">
        <v>82</v>
      </c>
      <c r="AR86" s="55"/>
      <c r="AS86" s="101">
        <f>ROUND(SUM(AS87:AS88),2)</f>
        <v>0</v>
      </c>
      <c r="AT86" s="102">
        <f aca="true" t="shared" si="3" ref="AT86:AT104">ROUND(SUM(AV86:AW86),2)</f>
        <v>0</v>
      </c>
      <c r="AU86" s="103">
        <f>ROUND(SUM(AU87:AU88),5)</f>
        <v>0</v>
      </c>
      <c r="AV86" s="102">
        <f>ROUND(AZ86*L29,2)</f>
        <v>0</v>
      </c>
      <c r="AW86" s="102">
        <f>ROUND(BA86*L30,2)</f>
        <v>0</v>
      </c>
      <c r="AX86" s="102">
        <f>ROUND(BB86*L29,2)</f>
        <v>0</v>
      </c>
      <c r="AY86" s="102">
        <f>ROUND(BC86*L30,2)</f>
        <v>0</v>
      </c>
      <c r="AZ86" s="102">
        <f>ROUND(SUM(AZ87:AZ88),2)</f>
        <v>0</v>
      </c>
      <c r="BA86" s="102">
        <f>ROUND(SUM(BA87:BA88),2)</f>
        <v>0</v>
      </c>
      <c r="BB86" s="102">
        <f>ROUND(SUM(BB87:BB88),2)</f>
        <v>0</v>
      </c>
      <c r="BC86" s="102">
        <f>ROUND(SUM(BC87:BC88),2)</f>
        <v>0</v>
      </c>
      <c r="BD86" s="104">
        <f>ROUND(SUM(BD87:BD88),2)</f>
        <v>0</v>
      </c>
      <c r="BS86" s="105" t="s">
        <v>68</v>
      </c>
      <c r="BT86" s="105" t="s">
        <v>89</v>
      </c>
      <c r="BU86" s="105" t="s">
        <v>70</v>
      </c>
      <c r="BV86" s="105" t="s">
        <v>71</v>
      </c>
      <c r="BW86" s="105" t="s">
        <v>158</v>
      </c>
      <c r="BX86" s="105" t="s">
        <v>156</v>
      </c>
      <c r="CL86" s="105" t="s">
        <v>19</v>
      </c>
    </row>
    <row r="87" spans="1:90" s="4" customFormat="1" ht="16.5" customHeight="1">
      <c r="A87" s="98" t="s">
        <v>79</v>
      </c>
      <c r="B87" s="53"/>
      <c r="C87" s="99"/>
      <c r="D87" s="99"/>
      <c r="E87" s="99"/>
      <c r="F87" s="99"/>
      <c r="G87" s="404" t="s">
        <v>106</v>
      </c>
      <c r="H87" s="404"/>
      <c r="I87" s="404"/>
      <c r="J87" s="404"/>
      <c r="K87" s="404"/>
      <c r="L87" s="99"/>
      <c r="M87" s="404" t="s">
        <v>159</v>
      </c>
      <c r="N87" s="404"/>
      <c r="O87" s="404"/>
      <c r="P87" s="404"/>
      <c r="Q87" s="404"/>
      <c r="R87" s="404"/>
      <c r="S87" s="404"/>
      <c r="T87" s="404"/>
      <c r="U87" s="404"/>
      <c r="V87" s="404"/>
      <c r="W87" s="404"/>
      <c r="X87" s="404"/>
      <c r="Y87" s="404"/>
      <c r="Z87" s="404"/>
      <c r="AA87" s="404"/>
      <c r="AB87" s="404"/>
      <c r="AC87" s="404"/>
      <c r="AD87" s="404"/>
      <c r="AE87" s="404"/>
      <c r="AF87" s="404"/>
      <c r="AG87" s="392">
        <f>'001 - km 59,703 - propustek'!J34</f>
        <v>0</v>
      </c>
      <c r="AH87" s="393"/>
      <c r="AI87" s="393"/>
      <c r="AJ87" s="393"/>
      <c r="AK87" s="393"/>
      <c r="AL87" s="393"/>
      <c r="AM87" s="393"/>
      <c r="AN87" s="392">
        <f t="shared" si="2"/>
        <v>0</v>
      </c>
      <c r="AO87" s="393"/>
      <c r="AP87" s="393"/>
      <c r="AQ87" s="100" t="s">
        <v>82</v>
      </c>
      <c r="AR87" s="55"/>
      <c r="AS87" s="101">
        <v>0</v>
      </c>
      <c r="AT87" s="102">
        <f t="shared" si="3"/>
        <v>0</v>
      </c>
      <c r="AU87" s="103">
        <f>'001 - km 59,703 - propustek'!P101</f>
        <v>0</v>
      </c>
      <c r="AV87" s="102">
        <f>'001 - km 59,703 - propustek'!J37</f>
        <v>0</v>
      </c>
      <c r="AW87" s="102">
        <f>'001 - km 59,703 - propustek'!J38</f>
        <v>0</v>
      </c>
      <c r="AX87" s="102">
        <f>'001 - km 59,703 - propustek'!J39</f>
        <v>0</v>
      </c>
      <c r="AY87" s="102">
        <f>'001 - km 59,703 - propustek'!J40</f>
        <v>0</v>
      </c>
      <c r="AZ87" s="102">
        <f>'001 - km 59,703 - propustek'!F37</f>
        <v>0</v>
      </c>
      <c r="BA87" s="102">
        <f>'001 - km 59,703 - propustek'!F38</f>
        <v>0</v>
      </c>
      <c r="BB87" s="102">
        <f>'001 - km 59,703 - propustek'!F39</f>
        <v>0</v>
      </c>
      <c r="BC87" s="102">
        <f>'001 - km 59,703 - propustek'!F40</f>
        <v>0</v>
      </c>
      <c r="BD87" s="104">
        <f>'001 - km 59,703 - propustek'!F41</f>
        <v>0</v>
      </c>
      <c r="BT87" s="105" t="s">
        <v>126</v>
      </c>
      <c r="BV87" s="105" t="s">
        <v>71</v>
      </c>
      <c r="BW87" s="105" t="s">
        <v>160</v>
      </c>
      <c r="BX87" s="105" t="s">
        <v>158</v>
      </c>
      <c r="CL87" s="105" t="s">
        <v>19</v>
      </c>
    </row>
    <row r="88" spans="1:90" s="4" customFormat="1" ht="16.5" customHeight="1">
      <c r="A88" s="98" t="s">
        <v>79</v>
      </c>
      <c r="B88" s="53"/>
      <c r="C88" s="99"/>
      <c r="D88" s="99"/>
      <c r="E88" s="99"/>
      <c r="F88" s="99"/>
      <c r="G88" s="404" t="s">
        <v>111</v>
      </c>
      <c r="H88" s="404"/>
      <c r="I88" s="404"/>
      <c r="J88" s="404"/>
      <c r="K88" s="404"/>
      <c r="L88" s="99"/>
      <c r="M88" s="404" t="s">
        <v>161</v>
      </c>
      <c r="N88" s="404"/>
      <c r="O88" s="404"/>
      <c r="P88" s="404"/>
      <c r="Q88" s="404"/>
      <c r="R88" s="404"/>
      <c r="S88" s="404"/>
      <c r="T88" s="404"/>
      <c r="U88" s="404"/>
      <c r="V88" s="404"/>
      <c r="W88" s="404"/>
      <c r="X88" s="404"/>
      <c r="Y88" s="404"/>
      <c r="Z88" s="404"/>
      <c r="AA88" s="404"/>
      <c r="AB88" s="404"/>
      <c r="AC88" s="404"/>
      <c r="AD88" s="404"/>
      <c r="AE88" s="404"/>
      <c r="AF88" s="404"/>
      <c r="AG88" s="392">
        <f>'002 - km 59,703 - svršek'!J34</f>
        <v>0</v>
      </c>
      <c r="AH88" s="393"/>
      <c r="AI88" s="393"/>
      <c r="AJ88" s="393"/>
      <c r="AK88" s="393"/>
      <c r="AL88" s="393"/>
      <c r="AM88" s="393"/>
      <c r="AN88" s="392">
        <f t="shared" si="2"/>
        <v>0</v>
      </c>
      <c r="AO88" s="393"/>
      <c r="AP88" s="393"/>
      <c r="AQ88" s="100" t="s">
        <v>82</v>
      </c>
      <c r="AR88" s="55"/>
      <c r="AS88" s="101">
        <v>0</v>
      </c>
      <c r="AT88" s="102">
        <f t="shared" si="3"/>
        <v>0</v>
      </c>
      <c r="AU88" s="103">
        <f>'002 - km 59,703 - svršek'!P93</f>
        <v>0</v>
      </c>
      <c r="AV88" s="102">
        <f>'002 - km 59,703 - svršek'!J37</f>
        <v>0</v>
      </c>
      <c r="AW88" s="102">
        <f>'002 - km 59,703 - svršek'!J38</f>
        <v>0</v>
      </c>
      <c r="AX88" s="102">
        <f>'002 - km 59,703 - svršek'!J39</f>
        <v>0</v>
      </c>
      <c r="AY88" s="102">
        <f>'002 - km 59,703 - svršek'!J40</f>
        <v>0</v>
      </c>
      <c r="AZ88" s="102">
        <f>'002 - km 59,703 - svršek'!F37</f>
        <v>0</v>
      </c>
      <c r="BA88" s="102">
        <f>'002 - km 59,703 - svršek'!F38</f>
        <v>0</v>
      </c>
      <c r="BB88" s="102">
        <f>'002 - km 59,703 - svršek'!F39</f>
        <v>0</v>
      </c>
      <c r="BC88" s="102">
        <f>'002 - km 59,703 - svršek'!F40</f>
        <v>0</v>
      </c>
      <c r="BD88" s="104">
        <f>'002 - km 59,703 - svršek'!F41</f>
        <v>0</v>
      </c>
      <c r="BT88" s="105" t="s">
        <v>126</v>
      </c>
      <c r="BV88" s="105" t="s">
        <v>71</v>
      </c>
      <c r="BW88" s="105" t="s">
        <v>162</v>
      </c>
      <c r="BX88" s="105" t="s">
        <v>158</v>
      </c>
      <c r="CL88" s="105" t="s">
        <v>19</v>
      </c>
    </row>
    <row r="89" spans="1:90" s="4" customFormat="1" ht="16.5" customHeight="1">
      <c r="A89" s="98" t="s">
        <v>79</v>
      </c>
      <c r="B89" s="53"/>
      <c r="C89" s="99"/>
      <c r="D89" s="99"/>
      <c r="E89" s="99"/>
      <c r="F89" s="404" t="s">
        <v>111</v>
      </c>
      <c r="G89" s="404"/>
      <c r="H89" s="404"/>
      <c r="I89" s="404"/>
      <c r="J89" s="404"/>
      <c r="K89" s="99"/>
      <c r="L89" s="404" t="s">
        <v>163</v>
      </c>
      <c r="M89" s="404"/>
      <c r="N89" s="404"/>
      <c r="O89" s="404"/>
      <c r="P89" s="404"/>
      <c r="Q89" s="404"/>
      <c r="R89" s="404"/>
      <c r="S89" s="404"/>
      <c r="T89" s="404"/>
      <c r="U89" s="404"/>
      <c r="V89" s="404"/>
      <c r="W89" s="404"/>
      <c r="X89" s="404"/>
      <c r="Y89" s="404"/>
      <c r="Z89" s="404"/>
      <c r="AA89" s="404"/>
      <c r="AB89" s="404"/>
      <c r="AC89" s="404"/>
      <c r="AD89" s="404"/>
      <c r="AE89" s="404"/>
      <c r="AF89" s="404"/>
      <c r="AG89" s="392">
        <f>'002 - VRN - km 59,703'!J34</f>
        <v>0</v>
      </c>
      <c r="AH89" s="393"/>
      <c r="AI89" s="393"/>
      <c r="AJ89" s="393"/>
      <c r="AK89" s="393"/>
      <c r="AL89" s="393"/>
      <c r="AM89" s="393"/>
      <c r="AN89" s="392">
        <f t="shared" si="2"/>
        <v>0</v>
      </c>
      <c r="AO89" s="393"/>
      <c r="AP89" s="393"/>
      <c r="AQ89" s="100" t="s">
        <v>82</v>
      </c>
      <c r="AR89" s="55"/>
      <c r="AS89" s="101">
        <v>0</v>
      </c>
      <c r="AT89" s="102">
        <f t="shared" si="3"/>
        <v>0</v>
      </c>
      <c r="AU89" s="103">
        <f>'002 - VRN - km 59,703'!P95</f>
        <v>0</v>
      </c>
      <c r="AV89" s="102">
        <f>'002 - VRN - km 59,703'!J37</f>
        <v>0</v>
      </c>
      <c r="AW89" s="102">
        <f>'002 - VRN - km 59,703'!J38</f>
        <v>0</v>
      </c>
      <c r="AX89" s="102">
        <f>'002 - VRN - km 59,703'!J39</f>
        <v>0</v>
      </c>
      <c r="AY89" s="102">
        <f>'002 - VRN - km 59,703'!J40</f>
        <v>0</v>
      </c>
      <c r="AZ89" s="102">
        <f>'002 - VRN - km 59,703'!F37</f>
        <v>0</v>
      </c>
      <c r="BA89" s="102">
        <f>'002 - VRN - km 59,703'!F38</f>
        <v>0</v>
      </c>
      <c r="BB89" s="102">
        <f>'002 - VRN - km 59,703'!F39</f>
        <v>0</v>
      </c>
      <c r="BC89" s="102">
        <f>'002 - VRN - km 59,703'!F40</f>
        <v>0</v>
      </c>
      <c r="BD89" s="104">
        <f>'002 - VRN - km 59,703'!F41</f>
        <v>0</v>
      </c>
      <c r="BT89" s="105" t="s">
        <v>89</v>
      </c>
      <c r="BV89" s="105" t="s">
        <v>71</v>
      </c>
      <c r="BW89" s="105" t="s">
        <v>164</v>
      </c>
      <c r="BX89" s="105" t="s">
        <v>156</v>
      </c>
      <c r="CL89" s="105" t="s">
        <v>19</v>
      </c>
    </row>
    <row r="90" spans="2:90" s="4" customFormat="1" ht="16.5" customHeight="1">
      <c r="B90" s="53"/>
      <c r="C90" s="99"/>
      <c r="D90" s="99"/>
      <c r="E90" s="404" t="s">
        <v>165</v>
      </c>
      <c r="F90" s="404"/>
      <c r="G90" s="404"/>
      <c r="H90" s="404"/>
      <c r="I90" s="404"/>
      <c r="J90" s="99"/>
      <c r="K90" s="404" t="s">
        <v>166</v>
      </c>
      <c r="L90" s="404"/>
      <c r="M90" s="404"/>
      <c r="N90" s="404"/>
      <c r="O90" s="404"/>
      <c r="P90" s="404"/>
      <c r="Q90" s="404"/>
      <c r="R90" s="404"/>
      <c r="S90" s="404"/>
      <c r="T90" s="404"/>
      <c r="U90" s="404"/>
      <c r="V90" s="404"/>
      <c r="W90" s="404"/>
      <c r="X90" s="404"/>
      <c r="Y90" s="404"/>
      <c r="Z90" s="404"/>
      <c r="AA90" s="404"/>
      <c r="AB90" s="404"/>
      <c r="AC90" s="404"/>
      <c r="AD90" s="404"/>
      <c r="AE90" s="404"/>
      <c r="AF90" s="404"/>
      <c r="AG90" s="397">
        <f>ROUND(AG91+AG94,2)</f>
        <v>0</v>
      </c>
      <c r="AH90" s="393"/>
      <c r="AI90" s="393"/>
      <c r="AJ90" s="393"/>
      <c r="AK90" s="393"/>
      <c r="AL90" s="393"/>
      <c r="AM90" s="393"/>
      <c r="AN90" s="392">
        <f t="shared" si="2"/>
        <v>0</v>
      </c>
      <c r="AO90" s="393"/>
      <c r="AP90" s="393"/>
      <c r="AQ90" s="100" t="s">
        <v>82</v>
      </c>
      <c r="AR90" s="55"/>
      <c r="AS90" s="101">
        <f>ROUND(AS91+AS94,2)</f>
        <v>0</v>
      </c>
      <c r="AT90" s="102">
        <f t="shared" si="3"/>
        <v>0</v>
      </c>
      <c r="AU90" s="103">
        <f>ROUND(AU91+AU94,5)</f>
        <v>0</v>
      </c>
      <c r="AV90" s="102">
        <f>ROUND(AZ90*L29,2)</f>
        <v>0</v>
      </c>
      <c r="AW90" s="102">
        <f>ROUND(BA90*L30,2)</f>
        <v>0</v>
      </c>
      <c r="AX90" s="102">
        <f>ROUND(BB90*L29,2)</f>
        <v>0</v>
      </c>
      <c r="AY90" s="102">
        <f>ROUND(BC90*L30,2)</f>
        <v>0</v>
      </c>
      <c r="AZ90" s="102">
        <f>ROUND(AZ91+AZ94,2)</f>
        <v>0</v>
      </c>
      <c r="BA90" s="102">
        <f>ROUND(BA91+BA94,2)</f>
        <v>0</v>
      </c>
      <c r="BB90" s="102">
        <f>ROUND(BB91+BB94,2)</f>
        <v>0</v>
      </c>
      <c r="BC90" s="102">
        <f>ROUND(BC91+BC94,2)</f>
        <v>0</v>
      </c>
      <c r="BD90" s="104">
        <f>ROUND(BD91+BD94,2)</f>
        <v>0</v>
      </c>
      <c r="BS90" s="105" t="s">
        <v>68</v>
      </c>
      <c r="BT90" s="105" t="s">
        <v>78</v>
      </c>
      <c r="BU90" s="105" t="s">
        <v>70</v>
      </c>
      <c r="BV90" s="105" t="s">
        <v>71</v>
      </c>
      <c r="BW90" s="105" t="s">
        <v>167</v>
      </c>
      <c r="BX90" s="105" t="s">
        <v>105</v>
      </c>
      <c r="CL90" s="105" t="s">
        <v>19</v>
      </c>
    </row>
    <row r="91" spans="2:90" s="4" customFormat="1" ht="16.5" customHeight="1">
      <c r="B91" s="53"/>
      <c r="C91" s="99"/>
      <c r="D91" s="99"/>
      <c r="E91" s="99"/>
      <c r="F91" s="404" t="s">
        <v>106</v>
      </c>
      <c r="G91" s="404"/>
      <c r="H91" s="404"/>
      <c r="I91" s="404"/>
      <c r="J91" s="404"/>
      <c r="K91" s="99"/>
      <c r="L91" s="404" t="s">
        <v>168</v>
      </c>
      <c r="M91" s="404"/>
      <c r="N91" s="404"/>
      <c r="O91" s="404"/>
      <c r="P91" s="404"/>
      <c r="Q91" s="404"/>
      <c r="R91" s="404"/>
      <c r="S91" s="404"/>
      <c r="T91" s="404"/>
      <c r="U91" s="404"/>
      <c r="V91" s="404"/>
      <c r="W91" s="404"/>
      <c r="X91" s="404"/>
      <c r="Y91" s="404"/>
      <c r="Z91" s="404"/>
      <c r="AA91" s="404"/>
      <c r="AB91" s="404"/>
      <c r="AC91" s="404"/>
      <c r="AD91" s="404"/>
      <c r="AE91" s="404"/>
      <c r="AF91" s="404"/>
      <c r="AG91" s="397">
        <f>ROUND(SUM(AG92:AG93),2)</f>
        <v>0</v>
      </c>
      <c r="AH91" s="393"/>
      <c r="AI91" s="393"/>
      <c r="AJ91" s="393"/>
      <c r="AK91" s="393"/>
      <c r="AL91" s="393"/>
      <c r="AM91" s="393"/>
      <c r="AN91" s="392">
        <f t="shared" si="2"/>
        <v>0</v>
      </c>
      <c r="AO91" s="393"/>
      <c r="AP91" s="393"/>
      <c r="AQ91" s="100" t="s">
        <v>82</v>
      </c>
      <c r="AR91" s="55"/>
      <c r="AS91" s="101">
        <f>ROUND(SUM(AS92:AS93),2)</f>
        <v>0</v>
      </c>
      <c r="AT91" s="102">
        <f t="shared" si="3"/>
        <v>0</v>
      </c>
      <c r="AU91" s="103">
        <f>ROUND(SUM(AU92:AU93),5)</f>
        <v>0</v>
      </c>
      <c r="AV91" s="102">
        <f>ROUND(AZ91*L29,2)</f>
        <v>0</v>
      </c>
      <c r="AW91" s="102">
        <f>ROUND(BA91*L30,2)</f>
        <v>0</v>
      </c>
      <c r="AX91" s="102">
        <f>ROUND(BB91*L29,2)</f>
        <v>0</v>
      </c>
      <c r="AY91" s="102">
        <f>ROUND(BC91*L30,2)</f>
        <v>0</v>
      </c>
      <c r="AZ91" s="102">
        <f>ROUND(SUM(AZ92:AZ93),2)</f>
        <v>0</v>
      </c>
      <c r="BA91" s="102">
        <f>ROUND(SUM(BA92:BA93),2)</f>
        <v>0</v>
      </c>
      <c r="BB91" s="102">
        <f>ROUND(SUM(BB92:BB93),2)</f>
        <v>0</v>
      </c>
      <c r="BC91" s="102">
        <f>ROUND(SUM(BC92:BC93),2)</f>
        <v>0</v>
      </c>
      <c r="BD91" s="104">
        <f>ROUND(SUM(BD92:BD93),2)</f>
        <v>0</v>
      </c>
      <c r="BS91" s="105" t="s">
        <v>68</v>
      </c>
      <c r="BT91" s="105" t="s">
        <v>89</v>
      </c>
      <c r="BU91" s="105" t="s">
        <v>70</v>
      </c>
      <c r="BV91" s="105" t="s">
        <v>71</v>
      </c>
      <c r="BW91" s="105" t="s">
        <v>169</v>
      </c>
      <c r="BX91" s="105" t="s">
        <v>167</v>
      </c>
      <c r="CL91" s="105" t="s">
        <v>19</v>
      </c>
    </row>
    <row r="92" spans="1:90" s="4" customFormat="1" ht="16.5" customHeight="1">
      <c r="A92" s="98" t="s">
        <v>79</v>
      </c>
      <c r="B92" s="53"/>
      <c r="C92" s="99"/>
      <c r="D92" s="99"/>
      <c r="E92" s="99"/>
      <c r="F92" s="99"/>
      <c r="G92" s="404" t="s">
        <v>106</v>
      </c>
      <c r="H92" s="404"/>
      <c r="I92" s="404"/>
      <c r="J92" s="404"/>
      <c r="K92" s="404"/>
      <c r="L92" s="99"/>
      <c r="M92" s="404" t="s">
        <v>170</v>
      </c>
      <c r="N92" s="404"/>
      <c r="O92" s="404"/>
      <c r="P92" s="404"/>
      <c r="Q92" s="404"/>
      <c r="R92" s="404"/>
      <c r="S92" s="404"/>
      <c r="T92" s="404"/>
      <c r="U92" s="404"/>
      <c r="V92" s="404"/>
      <c r="W92" s="404"/>
      <c r="X92" s="404"/>
      <c r="Y92" s="404"/>
      <c r="Z92" s="404"/>
      <c r="AA92" s="404"/>
      <c r="AB92" s="404"/>
      <c r="AC92" s="404"/>
      <c r="AD92" s="404"/>
      <c r="AE92" s="404"/>
      <c r="AF92" s="404"/>
      <c r="AG92" s="392">
        <f>'001 - km 60,256 - propustek'!J34</f>
        <v>0</v>
      </c>
      <c r="AH92" s="393"/>
      <c r="AI92" s="393"/>
      <c r="AJ92" s="393"/>
      <c r="AK92" s="393"/>
      <c r="AL92" s="393"/>
      <c r="AM92" s="393"/>
      <c r="AN92" s="392">
        <f t="shared" si="2"/>
        <v>0</v>
      </c>
      <c r="AO92" s="393"/>
      <c r="AP92" s="393"/>
      <c r="AQ92" s="100" t="s">
        <v>82</v>
      </c>
      <c r="AR92" s="55"/>
      <c r="AS92" s="101">
        <v>0</v>
      </c>
      <c r="AT92" s="102">
        <f t="shared" si="3"/>
        <v>0</v>
      </c>
      <c r="AU92" s="103">
        <f>'001 - km 60,256 - propustek'!P102</f>
        <v>0</v>
      </c>
      <c r="AV92" s="102">
        <f>'001 - km 60,256 - propustek'!J37</f>
        <v>0</v>
      </c>
      <c r="AW92" s="102">
        <f>'001 - km 60,256 - propustek'!J38</f>
        <v>0</v>
      </c>
      <c r="AX92" s="102">
        <f>'001 - km 60,256 - propustek'!J39</f>
        <v>0</v>
      </c>
      <c r="AY92" s="102">
        <f>'001 - km 60,256 - propustek'!J40</f>
        <v>0</v>
      </c>
      <c r="AZ92" s="102">
        <f>'001 - km 60,256 - propustek'!F37</f>
        <v>0</v>
      </c>
      <c r="BA92" s="102">
        <f>'001 - km 60,256 - propustek'!F38</f>
        <v>0</v>
      </c>
      <c r="BB92" s="102">
        <f>'001 - km 60,256 - propustek'!F39</f>
        <v>0</v>
      </c>
      <c r="BC92" s="102">
        <f>'001 - km 60,256 - propustek'!F40</f>
        <v>0</v>
      </c>
      <c r="BD92" s="104">
        <f>'001 - km 60,256 - propustek'!F41</f>
        <v>0</v>
      </c>
      <c r="BT92" s="105" t="s">
        <v>126</v>
      </c>
      <c r="BV92" s="105" t="s">
        <v>71</v>
      </c>
      <c r="BW92" s="105" t="s">
        <v>171</v>
      </c>
      <c r="BX92" s="105" t="s">
        <v>169</v>
      </c>
      <c r="CL92" s="105" t="s">
        <v>19</v>
      </c>
    </row>
    <row r="93" spans="1:90" s="4" customFormat="1" ht="16.5" customHeight="1">
      <c r="A93" s="98" t="s">
        <v>79</v>
      </c>
      <c r="B93" s="53"/>
      <c r="C93" s="99"/>
      <c r="D93" s="99"/>
      <c r="E93" s="99"/>
      <c r="F93" s="99"/>
      <c r="G93" s="404" t="s">
        <v>111</v>
      </c>
      <c r="H93" s="404"/>
      <c r="I93" s="404"/>
      <c r="J93" s="404"/>
      <c r="K93" s="404"/>
      <c r="L93" s="99"/>
      <c r="M93" s="404" t="s">
        <v>172</v>
      </c>
      <c r="N93" s="404"/>
      <c r="O93" s="404"/>
      <c r="P93" s="404"/>
      <c r="Q93" s="404"/>
      <c r="R93" s="404"/>
      <c r="S93" s="404"/>
      <c r="T93" s="404"/>
      <c r="U93" s="404"/>
      <c r="V93" s="404"/>
      <c r="W93" s="404"/>
      <c r="X93" s="404"/>
      <c r="Y93" s="404"/>
      <c r="Z93" s="404"/>
      <c r="AA93" s="404"/>
      <c r="AB93" s="404"/>
      <c r="AC93" s="404"/>
      <c r="AD93" s="404"/>
      <c r="AE93" s="404"/>
      <c r="AF93" s="404"/>
      <c r="AG93" s="392">
        <f>'002 - km 60,256 - svršek'!J34</f>
        <v>0</v>
      </c>
      <c r="AH93" s="393"/>
      <c r="AI93" s="393"/>
      <c r="AJ93" s="393"/>
      <c r="AK93" s="393"/>
      <c r="AL93" s="393"/>
      <c r="AM93" s="393"/>
      <c r="AN93" s="392">
        <f t="shared" si="2"/>
        <v>0</v>
      </c>
      <c r="AO93" s="393"/>
      <c r="AP93" s="393"/>
      <c r="AQ93" s="100" t="s">
        <v>82</v>
      </c>
      <c r="AR93" s="55"/>
      <c r="AS93" s="101">
        <v>0</v>
      </c>
      <c r="AT93" s="102">
        <f t="shared" si="3"/>
        <v>0</v>
      </c>
      <c r="AU93" s="103">
        <f>'002 - km 60,256 - svršek'!P93</f>
        <v>0</v>
      </c>
      <c r="AV93" s="102">
        <f>'002 - km 60,256 - svršek'!J37</f>
        <v>0</v>
      </c>
      <c r="AW93" s="102">
        <f>'002 - km 60,256 - svršek'!J38</f>
        <v>0</v>
      </c>
      <c r="AX93" s="102">
        <f>'002 - km 60,256 - svršek'!J39</f>
        <v>0</v>
      </c>
      <c r="AY93" s="102">
        <f>'002 - km 60,256 - svršek'!J40</f>
        <v>0</v>
      </c>
      <c r="AZ93" s="102">
        <f>'002 - km 60,256 - svršek'!F37</f>
        <v>0</v>
      </c>
      <c r="BA93" s="102">
        <f>'002 - km 60,256 - svršek'!F38</f>
        <v>0</v>
      </c>
      <c r="BB93" s="102">
        <f>'002 - km 60,256 - svršek'!F39</f>
        <v>0</v>
      </c>
      <c r="BC93" s="102">
        <f>'002 - km 60,256 - svršek'!F40</f>
        <v>0</v>
      </c>
      <c r="BD93" s="104">
        <f>'002 - km 60,256 - svršek'!F41</f>
        <v>0</v>
      </c>
      <c r="BT93" s="105" t="s">
        <v>126</v>
      </c>
      <c r="BV93" s="105" t="s">
        <v>71</v>
      </c>
      <c r="BW93" s="105" t="s">
        <v>173</v>
      </c>
      <c r="BX93" s="105" t="s">
        <v>169</v>
      </c>
      <c r="CL93" s="105" t="s">
        <v>19</v>
      </c>
    </row>
    <row r="94" spans="1:90" s="4" customFormat="1" ht="16.5" customHeight="1">
      <c r="A94" s="98" t="s">
        <v>79</v>
      </c>
      <c r="B94" s="53"/>
      <c r="C94" s="99"/>
      <c r="D94" s="99"/>
      <c r="E94" s="99"/>
      <c r="F94" s="404" t="s">
        <v>111</v>
      </c>
      <c r="G94" s="404"/>
      <c r="H94" s="404"/>
      <c r="I94" s="404"/>
      <c r="J94" s="404"/>
      <c r="K94" s="99"/>
      <c r="L94" s="404" t="s">
        <v>174</v>
      </c>
      <c r="M94" s="404"/>
      <c r="N94" s="404"/>
      <c r="O94" s="404"/>
      <c r="P94" s="404"/>
      <c r="Q94" s="404"/>
      <c r="R94" s="404"/>
      <c r="S94" s="404"/>
      <c r="T94" s="404"/>
      <c r="U94" s="404"/>
      <c r="V94" s="404"/>
      <c r="W94" s="404"/>
      <c r="X94" s="404"/>
      <c r="Y94" s="404"/>
      <c r="Z94" s="404"/>
      <c r="AA94" s="404"/>
      <c r="AB94" s="404"/>
      <c r="AC94" s="404"/>
      <c r="AD94" s="404"/>
      <c r="AE94" s="404"/>
      <c r="AF94" s="404"/>
      <c r="AG94" s="392">
        <f>'002 - VRN - km 60,256'!J34</f>
        <v>0</v>
      </c>
      <c r="AH94" s="393"/>
      <c r="AI94" s="393"/>
      <c r="AJ94" s="393"/>
      <c r="AK94" s="393"/>
      <c r="AL94" s="393"/>
      <c r="AM94" s="393"/>
      <c r="AN94" s="392">
        <f t="shared" si="2"/>
        <v>0</v>
      </c>
      <c r="AO94" s="393"/>
      <c r="AP94" s="393"/>
      <c r="AQ94" s="100" t="s">
        <v>82</v>
      </c>
      <c r="AR94" s="55"/>
      <c r="AS94" s="101">
        <v>0</v>
      </c>
      <c r="AT94" s="102">
        <f t="shared" si="3"/>
        <v>0</v>
      </c>
      <c r="AU94" s="103">
        <f>'002 - VRN - km 60,256'!P96</f>
        <v>0</v>
      </c>
      <c r="AV94" s="102">
        <f>'002 - VRN - km 60,256'!J37</f>
        <v>0</v>
      </c>
      <c r="AW94" s="102">
        <f>'002 - VRN - km 60,256'!J38</f>
        <v>0</v>
      </c>
      <c r="AX94" s="102">
        <f>'002 - VRN - km 60,256'!J39</f>
        <v>0</v>
      </c>
      <c r="AY94" s="102">
        <f>'002 - VRN - km 60,256'!J40</f>
        <v>0</v>
      </c>
      <c r="AZ94" s="102">
        <f>'002 - VRN - km 60,256'!F37</f>
        <v>0</v>
      </c>
      <c r="BA94" s="102">
        <f>'002 - VRN - km 60,256'!F38</f>
        <v>0</v>
      </c>
      <c r="BB94" s="102">
        <f>'002 - VRN - km 60,256'!F39</f>
        <v>0</v>
      </c>
      <c r="BC94" s="102">
        <f>'002 - VRN - km 60,256'!F40</f>
        <v>0</v>
      </c>
      <c r="BD94" s="104">
        <f>'002 - VRN - km 60,256'!F41</f>
        <v>0</v>
      </c>
      <c r="BT94" s="105" t="s">
        <v>89</v>
      </c>
      <c r="BV94" s="105" t="s">
        <v>71</v>
      </c>
      <c r="BW94" s="105" t="s">
        <v>175</v>
      </c>
      <c r="BX94" s="105" t="s">
        <v>167</v>
      </c>
      <c r="CL94" s="105" t="s">
        <v>19</v>
      </c>
    </row>
    <row r="95" spans="2:90" s="4" customFormat="1" ht="16.5" customHeight="1">
      <c r="B95" s="53"/>
      <c r="C95" s="99"/>
      <c r="D95" s="99"/>
      <c r="E95" s="404" t="s">
        <v>176</v>
      </c>
      <c r="F95" s="404"/>
      <c r="G95" s="404"/>
      <c r="H95" s="404"/>
      <c r="I95" s="404"/>
      <c r="J95" s="99"/>
      <c r="K95" s="404" t="s">
        <v>177</v>
      </c>
      <c r="L95" s="404"/>
      <c r="M95" s="404"/>
      <c r="N95" s="404"/>
      <c r="O95" s="404"/>
      <c r="P95" s="404"/>
      <c r="Q95" s="404"/>
      <c r="R95" s="404"/>
      <c r="S95" s="404"/>
      <c r="T95" s="404"/>
      <c r="U95" s="404"/>
      <c r="V95" s="404"/>
      <c r="W95" s="404"/>
      <c r="X95" s="404"/>
      <c r="Y95" s="404"/>
      <c r="Z95" s="404"/>
      <c r="AA95" s="404"/>
      <c r="AB95" s="404"/>
      <c r="AC95" s="404"/>
      <c r="AD95" s="404"/>
      <c r="AE95" s="404"/>
      <c r="AF95" s="404"/>
      <c r="AG95" s="397">
        <f>ROUND(AG96+AG99,2)</f>
        <v>0</v>
      </c>
      <c r="AH95" s="393"/>
      <c r="AI95" s="393"/>
      <c r="AJ95" s="393"/>
      <c r="AK95" s="393"/>
      <c r="AL95" s="393"/>
      <c r="AM95" s="393"/>
      <c r="AN95" s="392">
        <f t="shared" si="2"/>
        <v>0</v>
      </c>
      <c r="AO95" s="393"/>
      <c r="AP95" s="393"/>
      <c r="AQ95" s="100" t="s">
        <v>82</v>
      </c>
      <c r="AR95" s="55"/>
      <c r="AS95" s="101">
        <f>ROUND(AS96+AS99,2)</f>
        <v>0</v>
      </c>
      <c r="AT95" s="102">
        <f t="shared" si="3"/>
        <v>0</v>
      </c>
      <c r="AU95" s="103">
        <f>ROUND(AU96+AU99,5)</f>
        <v>0</v>
      </c>
      <c r="AV95" s="102">
        <f>ROUND(AZ95*L29,2)</f>
        <v>0</v>
      </c>
      <c r="AW95" s="102">
        <f>ROUND(BA95*L30,2)</f>
        <v>0</v>
      </c>
      <c r="AX95" s="102">
        <f>ROUND(BB95*L29,2)</f>
        <v>0</v>
      </c>
      <c r="AY95" s="102">
        <f>ROUND(BC95*L30,2)</f>
        <v>0</v>
      </c>
      <c r="AZ95" s="102">
        <f>ROUND(AZ96+AZ99,2)</f>
        <v>0</v>
      </c>
      <c r="BA95" s="102">
        <f>ROUND(BA96+BA99,2)</f>
        <v>0</v>
      </c>
      <c r="BB95" s="102">
        <f>ROUND(BB96+BB99,2)</f>
        <v>0</v>
      </c>
      <c r="BC95" s="102">
        <f>ROUND(BC96+BC99,2)</f>
        <v>0</v>
      </c>
      <c r="BD95" s="104">
        <f>ROUND(BD96+BD99,2)</f>
        <v>0</v>
      </c>
      <c r="BS95" s="105" t="s">
        <v>68</v>
      </c>
      <c r="BT95" s="105" t="s">
        <v>78</v>
      </c>
      <c r="BU95" s="105" t="s">
        <v>70</v>
      </c>
      <c r="BV95" s="105" t="s">
        <v>71</v>
      </c>
      <c r="BW95" s="105" t="s">
        <v>178</v>
      </c>
      <c r="BX95" s="105" t="s">
        <v>105</v>
      </c>
      <c r="CL95" s="105" t="s">
        <v>19</v>
      </c>
    </row>
    <row r="96" spans="2:90" s="4" customFormat="1" ht="16.5" customHeight="1">
      <c r="B96" s="53"/>
      <c r="C96" s="99"/>
      <c r="D96" s="99"/>
      <c r="E96" s="99"/>
      <c r="F96" s="404" t="s">
        <v>106</v>
      </c>
      <c r="G96" s="404"/>
      <c r="H96" s="404"/>
      <c r="I96" s="404"/>
      <c r="J96" s="404"/>
      <c r="K96" s="99"/>
      <c r="L96" s="404" t="s">
        <v>179</v>
      </c>
      <c r="M96" s="404"/>
      <c r="N96" s="404"/>
      <c r="O96" s="404"/>
      <c r="P96" s="404"/>
      <c r="Q96" s="404"/>
      <c r="R96" s="404"/>
      <c r="S96" s="404"/>
      <c r="T96" s="404"/>
      <c r="U96" s="404"/>
      <c r="V96" s="404"/>
      <c r="W96" s="404"/>
      <c r="X96" s="404"/>
      <c r="Y96" s="404"/>
      <c r="Z96" s="404"/>
      <c r="AA96" s="404"/>
      <c r="AB96" s="404"/>
      <c r="AC96" s="404"/>
      <c r="AD96" s="404"/>
      <c r="AE96" s="404"/>
      <c r="AF96" s="404"/>
      <c r="AG96" s="397">
        <f>ROUND(SUM(AG97:AG98),2)</f>
        <v>0</v>
      </c>
      <c r="AH96" s="393"/>
      <c r="AI96" s="393"/>
      <c r="AJ96" s="393"/>
      <c r="AK96" s="393"/>
      <c r="AL96" s="393"/>
      <c r="AM96" s="393"/>
      <c r="AN96" s="392">
        <f t="shared" si="2"/>
        <v>0</v>
      </c>
      <c r="AO96" s="393"/>
      <c r="AP96" s="393"/>
      <c r="AQ96" s="100" t="s">
        <v>82</v>
      </c>
      <c r="AR96" s="55"/>
      <c r="AS96" s="101">
        <f>ROUND(SUM(AS97:AS98),2)</f>
        <v>0</v>
      </c>
      <c r="AT96" s="102">
        <f t="shared" si="3"/>
        <v>0</v>
      </c>
      <c r="AU96" s="103">
        <f>ROUND(SUM(AU97:AU98),5)</f>
        <v>0</v>
      </c>
      <c r="AV96" s="102">
        <f>ROUND(AZ96*L29,2)</f>
        <v>0</v>
      </c>
      <c r="AW96" s="102">
        <f>ROUND(BA96*L30,2)</f>
        <v>0</v>
      </c>
      <c r="AX96" s="102">
        <f>ROUND(BB96*L29,2)</f>
        <v>0</v>
      </c>
      <c r="AY96" s="102">
        <f>ROUND(BC96*L30,2)</f>
        <v>0</v>
      </c>
      <c r="AZ96" s="102">
        <f>ROUND(SUM(AZ97:AZ98),2)</f>
        <v>0</v>
      </c>
      <c r="BA96" s="102">
        <f>ROUND(SUM(BA97:BA98),2)</f>
        <v>0</v>
      </c>
      <c r="BB96" s="102">
        <f>ROUND(SUM(BB97:BB98),2)</f>
        <v>0</v>
      </c>
      <c r="BC96" s="102">
        <f>ROUND(SUM(BC97:BC98),2)</f>
        <v>0</v>
      </c>
      <c r="BD96" s="104">
        <f>ROUND(SUM(BD97:BD98),2)</f>
        <v>0</v>
      </c>
      <c r="BS96" s="105" t="s">
        <v>68</v>
      </c>
      <c r="BT96" s="105" t="s">
        <v>89</v>
      </c>
      <c r="BU96" s="105" t="s">
        <v>70</v>
      </c>
      <c r="BV96" s="105" t="s">
        <v>71</v>
      </c>
      <c r="BW96" s="105" t="s">
        <v>180</v>
      </c>
      <c r="BX96" s="105" t="s">
        <v>178</v>
      </c>
      <c r="CL96" s="105" t="s">
        <v>19</v>
      </c>
    </row>
    <row r="97" spans="1:90" s="4" customFormat="1" ht="16.5" customHeight="1">
      <c r="A97" s="98" t="s">
        <v>79</v>
      </c>
      <c r="B97" s="53"/>
      <c r="C97" s="99"/>
      <c r="D97" s="99"/>
      <c r="E97" s="99"/>
      <c r="F97" s="99"/>
      <c r="G97" s="404" t="s">
        <v>106</v>
      </c>
      <c r="H97" s="404"/>
      <c r="I97" s="404"/>
      <c r="J97" s="404"/>
      <c r="K97" s="404"/>
      <c r="L97" s="99"/>
      <c r="M97" s="404" t="s">
        <v>181</v>
      </c>
      <c r="N97" s="404"/>
      <c r="O97" s="404"/>
      <c r="P97" s="404"/>
      <c r="Q97" s="404"/>
      <c r="R97" s="404"/>
      <c r="S97" s="404"/>
      <c r="T97" s="404"/>
      <c r="U97" s="404"/>
      <c r="V97" s="404"/>
      <c r="W97" s="404"/>
      <c r="X97" s="404"/>
      <c r="Y97" s="404"/>
      <c r="Z97" s="404"/>
      <c r="AA97" s="404"/>
      <c r="AB97" s="404"/>
      <c r="AC97" s="404"/>
      <c r="AD97" s="404"/>
      <c r="AE97" s="404"/>
      <c r="AF97" s="404"/>
      <c r="AG97" s="392">
        <f>'001 - km 61,456 - propustek'!J34</f>
        <v>0</v>
      </c>
      <c r="AH97" s="393"/>
      <c r="AI97" s="393"/>
      <c r="AJ97" s="393"/>
      <c r="AK97" s="393"/>
      <c r="AL97" s="393"/>
      <c r="AM97" s="393"/>
      <c r="AN97" s="392">
        <f t="shared" si="2"/>
        <v>0</v>
      </c>
      <c r="AO97" s="393"/>
      <c r="AP97" s="393"/>
      <c r="AQ97" s="100" t="s">
        <v>82</v>
      </c>
      <c r="AR97" s="55"/>
      <c r="AS97" s="101">
        <v>0</v>
      </c>
      <c r="AT97" s="102">
        <f t="shared" si="3"/>
        <v>0</v>
      </c>
      <c r="AU97" s="103">
        <f>'001 - km 61,456 - propustek'!P102</f>
        <v>0</v>
      </c>
      <c r="AV97" s="102">
        <f>'001 - km 61,456 - propustek'!J37</f>
        <v>0</v>
      </c>
      <c r="AW97" s="102">
        <f>'001 - km 61,456 - propustek'!J38</f>
        <v>0</v>
      </c>
      <c r="AX97" s="102">
        <f>'001 - km 61,456 - propustek'!J39</f>
        <v>0</v>
      </c>
      <c r="AY97" s="102">
        <f>'001 - km 61,456 - propustek'!J40</f>
        <v>0</v>
      </c>
      <c r="AZ97" s="102">
        <f>'001 - km 61,456 - propustek'!F37</f>
        <v>0</v>
      </c>
      <c r="BA97" s="102">
        <f>'001 - km 61,456 - propustek'!F38</f>
        <v>0</v>
      </c>
      <c r="BB97" s="102">
        <f>'001 - km 61,456 - propustek'!F39</f>
        <v>0</v>
      </c>
      <c r="BC97" s="102">
        <f>'001 - km 61,456 - propustek'!F40</f>
        <v>0</v>
      </c>
      <c r="BD97" s="104">
        <f>'001 - km 61,456 - propustek'!F41</f>
        <v>0</v>
      </c>
      <c r="BT97" s="105" t="s">
        <v>126</v>
      </c>
      <c r="BV97" s="105" t="s">
        <v>71</v>
      </c>
      <c r="BW97" s="105" t="s">
        <v>182</v>
      </c>
      <c r="BX97" s="105" t="s">
        <v>180</v>
      </c>
      <c r="CL97" s="105" t="s">
        <v>19</v>
      </c>
    </row>
    <row r="98" spans="1:90" s="4" customFormat="1" ht="16.5" customHeight="1">
      <c r="A98" s="98" t="s">
        <v>79</v>
      </c>
      <c r="B98" s="53"/>
      <c r="C98" s="99"/>
      <c r="D98" s="99"/>
      <c r="E98" s="99"/>
      <c r="F98" s="99"/>
      <c r="G98" s="404" t="s">
        <v>111</v>
      </c>
      <c r="H98" s="404"/>
      <c r="I98" s="404"/>
      <c r="J98" s="404"/>
      <c r="K98" s="404"/>
      <c r="L98" s="99"/>
      <c r="M98" s="404" t="s">
        <v>183</v>
      </c>
      <c r="N98" s="404"/>
      <c r="O98" s="404"/>
      <c r="P98" s="404"/>
      <c r="Q98" s="404"/>
      <c r="R98" s="404"/>
      <c r="S98" s="404"/>
      <c r="T98" s="404"/>
      <c r="U98" s="404"/>
      <c r="V98" s="404"/>
      <c r="W98" s="404"/>
      <c r="X98" s="404"/>
      <c r="Y98" s="404"/>
      <c r="Z98" s="404"/>
      <c r="AA98" s="404"/>
      <c r="AB98" s="404"/>
      <c r="AC98" s="404"/>
      <c r="AD98" s="404"/>
      <c r="AE98" s="404"/>
      <c r="AF98" s="404"/>
      <c r="AG98" s="392">
        <f>'002 - km 61,456 - svršek'!J34</f>
        <v>0</v>
      </c>
      <c r="AH98" s="393"/>
      <c r="AI98" s="393"/>
      <c r="AJ98" s="393"/>
      <c r="AK98" s="393"/>
      <c r="AL98" s="393"/>
      <c r="AM98" s="393"/>
      <c r="AN98" s="392">
        <f t="shared" si="2"/>
        <v>0</v>
      </c>
      <c r="AO98" s="393"/>
      <c r="AP98" s="393"/>
      <c r="AQ98" s="100" t="s">
        <v>82</v>
      </c>
      <c r="AR98" s="55"/>
      <c r="AS98" s="101">
        <v>0</v>
      </c>
      <c r="AT98" s="102">
        <f t="shared" si="3"/>
        <v>0</v>
      </c>
      <c r="AU98" s="103">
        <f>'002 - km 61,456 - svršek'!P93</f>
        <v>0</v>
      </c>
      <c r="AV98" s="102">
        <f>'002 - km 61,456 - svršek'!J37</f>
        <v>0</v>
      </c>
      <c r="AW98" s="102">
        <f>'002 - km 61,456 - svršek'!J38</f>
        <v>0</v>
      </c>
      <c r="AX98" s="102">
        <f>'002 - km 61,456 - svršek'!J39</f>
        <v>0</v>
      </c>
      <c r="AY98" s="102">
        <f>'002 - km 61,456 - svršek'!J40</f>
        <v>0</v>
      </c>
      <c r="AZ98" s="102">
        <f>'002 - km 61,456 - svršek'!F37</f>
        <v>0</v>
      </c>
      <c r="BA98" s="102">
        <f>'002 - km 61,456 - svršek'!F38</f>
        <v>0</v>
      </c>
      <c r="BB98" s="102">
        <f>'002 - km 61,456 - svršek'!F39</f>
        <v>0</v>
      </c>
      <c r="BC98" s="102">
        <f>'002 - km 61,456 - svršek'!F40</f>
        <v>0</v>
      </c>
      <c r="BD98" s="104">
        <f>'002 - km 61,456 - svršek'!F41</f>
        <v>0</v>
      </c>
      <c r="BT98" s="105" t="s">
        <v>126</v>
      </c>
      <c r="BV98" s="105" t="s">
        <v>71</v>
      </c>
      <c r="BW98" s="105" t="s">
        <v>184</v>
      </c>
      <c r="BX98" s="105" t="s">
        <v>180</v>
      </c>
      <c r="CL98" s="105" t="s">
        <v>19</v>
      </c>
    </row>
    <row r="99" spans="1:90" s="4" customFormat="1" ht="16.5" customHeight="1">
      <c r="A99" s="98" t="s">
        <v>79</v>
      </c>
      <c r="B99" s="53"/>
      <c r="C99" s="99"/>
      <c r="D99" s="99"/>
      <c r="E99" s="99"/>
      <c r="F99" s="404" t="s">
        <v>111</v>
      </c>
      <c r="G99" s="404"/>
      <c r="H99" s="404"/>
      <c r="I99" s="404"/>
      <c r="J99" s="404"/>
      <c r="K99" s="99"/>
      <c r="L99" s="404" t="s">
        <v>185</v>
      </c>
      <c r="M99" s="404"/>
      <c r="N99" s="404"/>
      <c r="O99" s="404"/>
      <c r="P99" s="404"/>
      <c r="Q99" s="404"/>
      <c r="R99" s="404"/>
      <c r="S99" s="404"/>
      <c r="T99" s="404"/>
      <c r="U99" s="404"/>
      <c r="V99" s="404"/>
      <c r="W99" s="404"/>
      <c r="X99" s="404"/>
      <c r="Y99" s="404"/>
      <c r="Z99" s="404"/>
      <c r="AA99" s="404"/>
      <c r="AB99" s="404"/>
      <c r="AC99" s="404"/>
      <c r="AD99" s="404"/>
      <c r="AE99" s="404"/>
      <c r="AF99" s="404"/>
      <c r="AG99" s="392">
        <f>'002 - VRN - km 61,456'!J34</f>
        <v>0</v>
      </c>
      <c r="AH99" s="393"/>
      <c r="AI99" s="393"/>
      <c r="AJ99" s="393"/>
      <c r="AK99" s="393"/>
      <c r="AL99" s="393"/>
      <c r="AM99" s="393"/>
      <c r="AN99" s="392">
        <f t="shared" si="2"/>
        <v>0</v>
      </c>
      <c r="AO99" s="393"/>
      <c r="AP99" s="393"/>
      <c r="AQ99" s="100" t="s">
        <v>82</v>
      </c>
      <c r="AR99" s="55"/>
      <c r="AS99" s="101">
        <v>0</v>
      </c>
      <c r="AT99" s="102">
        <f t="shared" si="3"/>
        <v>0</v>
      </c>
      <c r="AU99" s="103">
        <f>'002 - VRN - km 61,456'!P96</f>
        <v>0</v>
      </c>
      <c r="AV99" s="102">
        <f>'002 - VRN - km 61,456'!J37</f>
        <v>0</v>
      </c>
      <c r="AW99" s="102">
        <f>'002 - VRN - km 61,456'!J38</f>
        <v>0</v>
      </c>
      <c r="AX99" s="102">
        <f>'002 - VRN - km 61,456'!J39</f>
        <v>0</v>
      </c>
      <c r="AY99" s="102">
        <f>'002 - VRN - km 61,456'!J40</f>
        <v>0</v>
      </c>
      <c r="AZ99" s="102">
        <f>'002 - VRN - km 61,456'!F37</f>
        <v>0</v>
      </c>
      <c r="BA99" s="102">
        <f>'002 - VRN - km 61,456'!F38</f>
        <v>0</v>
      </c>
      <c r="BB99" s="102">
        <f>'002 - VRN - km 61,456'!F39</f>
        <v>0</v>
      </c>
      <c r="BC99" s="102">
        <f>'002 - VRN - km 61,456'!F40</f>
        <v>0</v>
      </c>
      <c r="BD99" s="104">
        <f>'002 - VRN - km 61,456'!F41</f>
        <v>0</v>
      </c>
      <c r="BT99" s="105" t="s">
        <v>89</v>
      </c>
      <c r="BV99" s="105" t="s">
        <v>71</v>
      </c>
      <c r="BW99" s="105" t="s">
        <v>186</v>
      </c>
      <c r="BX99" s="105" t="s">
        <v>178</v>
      </c>
      <c r="CL99" s="105" t="s">
        <v>19</v>
      </c>
    </row>
    <row r="100" spans="2:91" s="7" customFormat="1" ht="16.5" customHeight="1">
      <c r="B100" s="88"/>
      <c r="C100" s="89"/>
      <c r="D100" s="403" t="s">
        <v>187</v>
      </c>
      <c r="E100" s="403"/>
      <c r="F100" s="403"/>
      <c r="G100" s="403"/>
      <c r="H100" s="403"/>
      <c r="I100" s="90"/>
      <c r="J100" s="403" t="s">
        <v>188</v>
      </c>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396">
        <f>ROUND(SUM(AG101:AG104),2)</f>
        <v>0</v>
      </c>
      <c r="AH100" s="395"/>
      <c r="AI100" s="395"/>
      <c r="AJ100" s="395"/>
      <c r="AK100" s="395"/>
      <c r="AL100" s="395"/>
      <c r="AM100" s="395"/>
      <c r="AN100" s="394">
        <f t="shared" si="2"/>
        <v>0</v>
      </c>
      <c r="AO100" s="395"/>
      <c r="AP100" s="395"/>
      <c r="AQ100" s="91" t="s">
        <v>75</v>
      </c>
      <c r="AR100" s="92"/>
      <c r="AS100" s="93">
        <f>ROUND(SUM(AS101:AS104),2)</f>
        <v>0</v>
      </c>
      <c r="AT100" s="94">
        <f t="shared" si="3"/>
        <v>0</v>
      </c>
      <c r="AU100" s="95">
        <f>ROUND(SUM(AU101:AU104),5)</f>
        <v>0</v>
      </c>
      <c r="AV100" s="94">
        <f>ROUND(AZ100*L29,2)</f>
        <v>0</v>
      </c>
      <c r="AW100" s="94">
        <f>ROUND(BA100*L30,2)</f>
        <v>0</v>
      </c>
      <c r="AX100" s="94">
        <f>ROUND(BB100*L29,2)</f>
        <v>0</v>
      </c>
      <c r="AY100" s="94">
        <f>ROUND(BC100*L30,2)</f>
        <v>0</v>
      </c>
      <c r="AZ100" s="94">
        <f>ROUND(SUM(AZ101:AZ104),2)</f>
        <v>0</v>
      </c>
      <c r="BA100" s="94">
        <f>ROUND(SUM(BA101:BA104),2)</f>
        <v>0</v>
      </c>
      <c r="BB100" s="94">
        <f>ROUND(SUM(BB101:BB104),2)</f>
        <v>0</v>
      </c>
      <c r="BC100" s="94">
        <f>ROUND(SUM(BC101:BC104),2)</f>
        <v>0</v>
      </c>
      <c r="BD100" s="96">
        <f>ROUND(SUM(BD101:BD104),2)</f>
        <v>0</v>
      </c>
      <c r="BS100" s="97" t="s">
        <v>68</v>
      </c>
      <c r="BT100" s="97" t="s">
        <v>76</v>
      </c>
      <c r="BU100" s="97" t="s">
        <v>70</v>
      </c>
      <c r="BV100" s="97" t="s">
        <v>71</v>
      </c>
      <c r="BW100" s="97" t="s">
        <v>189</v>
      </c>
      <c r="BX100" s="97" t="s">
        <v>5</v>
      </c>
      <c r="CL100" s="97" t="s">
        <v>19</v>
      </c>
      <c r="CM100" s="97" t="s">
        <v>78</v>
      </c>
    </row>
    <row r="101" spans="1:90" s="4" customFormat="1" ht="23.25" customHeight="1">
      <c r="A101" s="98" t="s">
        <v>79</v>
      </c>
      <c r="B101" s="53"/>
      <c r="C101" s="99"/>
      <c r="D101" s="99"/>
      <c r="E101" s="404" t="s">
        <v>190</v>
      </c>
      <c r="F101" s="404"/>
      <c r="G101" s="404"/>
      <c r="H101" s="404"/>
      <c r="I101" s="404"/>
      <c r="J101" s="99"/>
      <c r="K101" s="404" t="s">
        <v>191</v>
      </c>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392">
        <f>'PS-01 - Úpravy zabezpečov...'!J32</f>
        <v>0</v>
      </c>
      <c r="AH101" s="393"/>
      <c r="AI101" s="393"/>
      <c r="AJ101" s="393"/>
      <c r="AK101" s="393"/>
      <c r="AL101" s="393"/>
      <c r="AM101" s="393"/>
      <c r="AN101" s="392">
        <f t="shared" si="2"/>
        <v>0</v>
      </c>
      <c r="AO101" s="393"/>
      <c r="AP101" s="393"/>
      <c r="AQ101" s="100" t="s">
        <v>82</v>
      </c>
      <c r="AR101" s="55"/>
      <c r="AS101" s="101">
        <v>0</v>
      </c>
      <c r="AT101" s="102">
        <f t="shared" si="3"/>
        <v>0</v>
      </c>
      <c r="AU101" s="103">
        <f>'PS-01 - Úpravy zabezpečov...'!P86</f>
        <v>0</v>
      </c>
      <c r="AV101" s="102">
        <f>'PS-01 - Úpravy zabezpečov...'!J35</f>
        <v>0</v>
      </c>
      <c r="AW101" s="102">
        <f>'PS-01 - Úpravy zabezpečov...'!J36</f>
        <v>0</v>
      </c>
      <c r="AX101" s="102">
        <f>'PS-01 - Úpravy zabezpečov...'!J37</f>
        <v>0</v>
      </c>
      <c r="AY101" s="102">
        <f>'PS-01 - Úpravy zabezpečov...'!J38</f>
        <v>0</v>
      </c>
      <c r="AZ101" s="102">
        <f>'PS-01 - Úpravy zabezpečov...'!F35</f>
        <v>0</v>
      </c>
      <c r="BA101" s="102">
        <f>'PS-01 - Úpravy zabezpečov...'!F36</f>
        <v>0</v>
      </c>
      <c r="BB101" s="102">
        <f>'PS-01 - Úpravy zabezpečov...'!F37</f>
        <v>0</v>
      </c>
      <c r="BC101" s="102">
        <f>'PS-01 - Úpravy zabezpečov...'!F38</f>
        <v>0</v>
      </c>
      <c r="BD101" s="104">
        <f>'PS-01 - Úpravy zabezpečov...'!F39</f>
        <v>0</v>
      </c>
      <c r="BT101" s="105" t="s">
        <v>78</v>
      </c>
      <c r="BV101" s="105" t="s">
        <v>71</v>
      </c>
      <c r="BW101" s="105" t="s">
        <v>192</v>
      </c>
      <c r="BX101" s="105" t="s">
        <v>189</v>
      </c>
      <c r="CL101" s="105" t="s">
        <v>19</v>
      </c>
    </row>
    <row r="102" spans="1:90" s="4" customFormat="1" ht="23.25" customHeight="1">
      <c r="A102" s="98" t="s">
        <v>79</v>
      </c>
      <c r="B102" s="53"/>
      <c r="C102" s="99"/>
      <c r="D102" s="99"/>
      <c r="E102" s="404" t="s">
        <v>193</v>
      </c>
      <c r="F102" s="404"/>
      <c r="G102" s="404"/>
      <c r="H102" s="404"/>
      <c r="I102" s="404"/>
      <c r="J102" s="99"/>
      <c r="K102" s="404" t="s">
        <v>194</v>
      </c>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392">
        <f>'PS-02.1 - Úpravy zabezpeč...'!J32</f>
        <v>0</v>
      </c>
      <c r="AH102" s="393"/>
      <c r="AI102" s="393"/>
      <c r="AJ102" s="393"/>
      <c r="AK102" s="393"/>
      <c r="AL102" s="393"/>
      <c r="AM102" s="393"/>
      <c r="AN102" s="392">
        <f t="shared" si="2"/>
        <v>0</v>
      </c>
      <c r="AO102" s="393"/>
      <c r="AP102" s="393"/>
      <c r="AQ102" s="100" t="s">
        <v>82</v>
      </c>
      <c r="AR102" s="55"/>
      <c r="AS102" s="101">
        <v>0</v>
      </c>
      <c r="AT102" s="102">
        <f t="shared" si="3"/>
        <v>0</v>
      </c>
      <c r="AU102" s="103">
        <f>'PS-02.1 - Úpravy zabezpeč...'!P87</f>
        <v>0</v>
      </c>
      <c r="AV102" s="102">
        <f>'PS-02.1 - Úpravy zabezpeč...'!J35</f>
        <v>0</v>
      </c>
      <c r="AW102" s="102">
        <f>'PS-02.1 - Úpravy zabezpeč...'!J36</f>
        <v>0</v>
      </c>
      <c r="AX102" s="102">
        <f>'PS-02.1 - Úpravy zabezpeč...'!J37</f>
        <v>0</v>
      </c>
      <c r="AY102" s="102">
        <f>'PS-02.1 - Úpravy zabezpeč...'!J38</f>
        <v>0</v>
      </c>
      <c r="AZ102" s="102">
        <f>'PS-02.1 - Úpravy zabezpeč...'!F35</f>
        <v>0</v>
      </c>
      <c r="BA102" s="102">
        <f>'PS-02.1 - Úpravy zabezpeč...'!F36</f>
        <v>0</v>
      </c>
      <c r="BB102" s="102">
        <f>'PS-02.1 - Úpravy zabezpeč...'!F37</f>
        <v>0</v>
      </c>
      <c r="BC102" s="102">
        <f>'PS-02.1 - Úpravy zabezpeč...'!F38</f>
        <v>0</v>
      </c>
      <c r="BD102" s="104">
        <f>'PS-02.1 - Úpravy zabezpeč...'!F39</f>
        <v>0</v>
      </c>
      <c r="BT102" s="105" t="s">
        <v>78</v>
      </c>
      <c r="BV102" s="105" t="s">
        <v>71</v>
      </c>
      <c r="BW102" s="105" t="s">
        <v>195</v>
      </c>
      <c r="BX102" s="105" t="s">
        <v>189</v>
      </c>
      <c r="CL102" s="105" t="s">
        <v>19</v>
      </c>
    </row>
    <row r="103" spans="1:90" s="4" customFormat="1" ht="23.25" customHeight="1">
      <c r="A103" s="98" t="s">
        <v>79</v>
      </c>
      <c r="B103" s="53"/>
      <c r="C103" s="99"/>
      <c r="D103" s="99"/>
      <c r="E103" s="404" t="s">
        <v>196</v>
      </c>
      <c r="F103" s="404"/>
      <c r="G103" s="404"/>
      <c r="H103" s="404"/>
      <c r="I103" s="404"/>
      <c r="J103" s="99"/>
      <c r="K103" s="404" t="s">
        <v>197</v>
      </c>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392">
        <f>'PS-02.2 - Úpravy zabezpeč...'!J32</f>
        <v>0</v>
      </c>
      <c r="AH103" s="393"/>
      <c r="AI103" s="393"/>
      <c r="AJ103" s="393"/>
      <c r="AK103" s="393"/>
      <c r="AL103" s="393"/>
      <c r="AM103" s="393"/>
      <c r="AN103" s="392">
        <f t="shared" si="2"/>
        <v>0</v>
      </c>
      <c r="AO103" s="393"/>
      <c r="AP103" s="393"/>
      <c r="AQ103" s="100" t="s">
        <v>82</v>
      </c>
      <c r="AR103" s="55"/>
      <c r="AS103" s="101">
        <v>0</v>
      </c>
      <c r="AT103" s="102">
        <f t="shared" si="3"/>
        <v>0</v>
      </c>
      <c r="AU103" s="103">
        <f>'PS-02.2 - Úpravy zabezpeč...'!P88</f>
        <v>0</v>
      </c>
      <c r="AV103" s="102">
        <f>'PS-02.2 - Úpravy zabezpeč...'!J35</f>
        <v>0</v>
      </c>
      <c r="AW103" s="102">
        <f>'PS-02.2 - Úpravy zabezpeč...'!J36</f>
        <v>0</v>
      </c>
      <c r="AX103" s="102">
        <f>'PS-02.2 - Úpravy zabezpeč...'!J37</f>
        <v>0</v>
      </c>
      <c r="AY103" s="102">
        <f>'PS-02.2 - Úpravy zabezpeč...'!J38</f>
        <v>0</v>
      </c>
      <c r="AZ103" s="102">
        <f>'PS-02.2 - Úpravy zabezpeč...'!F35</f>
        <v>0</v>
      </c>
      <c r="BA103" s="102">
        <f>'PS-02.2 - Úpravy zabezpeč...'!F36</f>
        <v>0</v>
      </c>
      <c r="BB103" s="102">
        <f>'PS-02.2 - Úpravy zabezpeč...'!F37</f>
        <v>0</v>
      </c>
      <c r="BC103" s="102">
        <f>'PS-02.2 - Úpravy zabezpeč...'!F38</f>
        <v>0</v>
      </c>
      <c r="BD103" s="104">
        <f>'PS-02.2 - Úpravy zabezpeč...'!F39</f>
        <v>0</v>
      </c>
      <c r="BT103" s="105" t="s">
        <v>78</v>
      </c>
      <c r="BV103" s="105" t="s">
        <v>71</v>
      </c>
      <c r="BW103" s="105" t="s">
        <v>198</v>
      </c>
      <c r="BX103" s="105" t="s">
        <v>189</v>
      </c>
      <c r="CL103" s="105" t="s">
        <v>19</v>
      </c>
    </row>
    <row r="104" spans="1:90" s="4" customFormat="1" ht="23.25" customHeight="1">
      <c r="A104" s="98" t="s">
        <v>79</v>
      </c>
      <c r="B104" s="53"/>
      <c r="C104" s="99"/>
      <c r="D104" s="99"/>
      <c r="E104" s="404" t="s">
        <v>199</v>
      </c>
      <c r="F104" s="404"/>
      <c r="G104" s="404"/>
      <c r="H104" s="404"/>
      <c r="I104" s="404"/>
      <c r="J104" s="99"/>
      <c r="K104" s="404" t="s">
        <v>200</v>
      </c>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392">
        <f>'PS-03 - Úpravy zabezpečov...'!J32</f>
        <v>0</v>
      </c>
      <c r="AH104" s="393"/>
      <c r="AI104" s="393"/>
      <c r="AJ104" s="393"/>
      <c r="AK104" s="393"/>
      <c r="AL104" s="393"/>
      <c r="AM104" s="393"/>
      <c r="AN104" s="392">
        <f t="shared" si="2"/>
        <v>0</v>
      </c>
      <c r="AO104" s="393"/>
      <c r="AP104" s="393"/>
      <c r="AQ104" s="100" t="s">
        <v>82</v>
      </c>
      <c r="AR104" s="55"/>
      <c r="AS104" s="106">
        <v>0</v>
      </c>
      <c r="AT104" s="107">
        <f t="shared" si="3"/>
        <v>0</v>
      </c>
      <c r="AU104" s="108">
        <f>'PS-03 - Úpravy zabezpečov...'!P86</f>
        <v>0</v>
      </c>
      <c r="AV104" s="107">
        <f>'PS-03 - Úpravy zabezpečov...'!J35</f>
        <v>0</v>
      </c>
      <c r="AW104" s="107">
        <f>'PS-03 - Úpravy zabezpečov...'!J36</f>
        <v>0</v>
      </c>
      <c r="AX104" s="107">
        <f>'PS-03 - Úpravy zabezpečov...'!J37</f>
        <v>0</v>
      </c>
      <c r="AY104" s="107">
        <f>'PS-03 - Úpravy zabezpečov...'!J38</f>
        <v>0</v>
      </c>
      <c r="AZ104" s="107">
        <f>'PS-03 - Úpravy zabezpečov...'!F35</f>
        <v>0</v>
      </c>
      <c r="BA104" s="107">
        <f>'PS-03 - Úpravy zabezpečov...'!F36</f>
        <v>0</v>
      </c>
      <c r="BB104" s="107">
        <f>'PS-03 - Úpravy zabezpečov...'!F37</f>
        <v>0</v>
      </c>
      <c r="BC104" s="107">
        <f>'PS-03 - Úpravy zabezpečov...'!F38</f>
        <v>0</v>
      </c>
      <c r="BD104" s="109">
        <f>'PS-03 - Úpravy zabezpečov...'!F39</f>
        <v>0</v>
      </c>
      <c r="BT104" s="105" t="s">
        <v>78</v>
      </c>
      <c r="BV104" s="105" t="s">
        <v>71</v>
      </c>
      <c r="BW104" s="105" t="s">
        <v>201</v>
      </c>
      <c r="BX104" s="105" t="s">
        <v>189</v>
      </c>
      <c r="CL104" s="105" t="s">
        <v>19</v>
      </c>
    </row>
    <row r="105" spans="1:57" s="2" customFormat="1" ht="30" customHeight="1">
      <c r="A105" s="36"/>
      <c r="B105" s="37"/>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41"/>
      <c r="AS105" s="36"/>
      <c r="AT105" s="36"/>
      <c r="AU105" s="36"/>
      <c r="AV105" s="36"/>
      <c r="AW105" s="36"/>
      <c r="AX105" s="36"/>
      <c r="AY105" s="36"/>
      <c r="AZ105" s="36"/>
      <c r="BA105" s="36"/>
      <c r="BB105" s="36"/>
      <c r="BC105" s="36"/>
      <c r="BD105" s="36"/>
      <c r="BE105" s="36"/>
    </row>
    <row r="106" spans="1:57" s="2" customFormat="1" ht="6.95" customHeight="1">
      <c r="A106" s="36"/>
      <c r="B106" s="49"/>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41"/>
      <c r="AS106" s="36"/>
      <c r="AT106" s="36"/>
      <c r="AU106" s="36"/>
      <c r="AV106" s="36"/>
      <c r="AW106" s="36"/>
      <c r="AX106" s="36"/>
      <c r="AY106" s="36"/>
      <c r="AZ106" s="36"/>
      <c r="BA106" s="36"/>
      <c r="BB106" s="36"/>
      <c r="BC106" s="36"/>
      <c r="BD106" s="36"/>
      <c r="BE106" s="36"/>
    </row>
  </sheetData>
  <sheetProtection algorithmName="SHA-512" hashValue="NROu7jusBsONXzVKB3X6xqhxuE3bsqnqGULy4+h56+JdAzoxcjet5DAgwReXjzBDv5BAG7MopIGzvrfYOfstjA==" saltValue="+z715l+i/5pmTkRnVlnm/r7lBlWpXbO+iznwkMpts4f7Qud41STqN7753cCCxoOPVhFPeokkA7JIgpN5QI21sQ==" spinCount="100000" sheet="1" objects="1" scenarios="1" formatColumns="0" formatRows="0"/>
  <mergeCells count="238">
    <mergeCell ref="E104:I104"/>
    <mergeCell ref="K104:AF104"/>
    <mergeCell ref="F99:J99"/>
    <mergeCell ref="L99:AF99"/>
    <mergeCell ref="D100:H100"/>
    <mergeCell ref="J100:AF100"/>
    <mergeCell ref="E101:I101"/>
    <mergeCell ref="K101:AF101"/>
    <mergeCell ref="E102:I102"/>
    <mergeCell ref="K102:AF102"/>
    <mergeCell ref="E103:I103"/>
    <mergeCell ref="K103:AF103"/>
    <mergeCell ref="L94:AF94"/>
    <mergeCell ref="F94:J94"/>
    <mergeCell ref="E95:I95"/>
    <mergeCell ref="K95:AF95"/>
    <mergeCell ref="F96:J96"/>
    <mergeCell ref="L96:AF96"/>
    <mergeCell ref="G97:K97"/>
    <mergeCell ref="M97:AF97"/>
    <mergeCell ref="M98:AF98"/>
    <mergeCell ref="G98:K98"/>
    <mergeCell ref="F89:J89"/>
    <mergeCell ref="L89:AF89"/>
    <mergeCell ref="K90:AF90"/>
    <mergeCell ref="E90:I90"/>
    <mergeCell ref="L91:AF91"/>
    <mergeCell ref="F91:J91"/>
    <mergeCell ref="M92:AF92"/>
    <mergeCell ref="G92:K92"/>
    <mergeCell ref="G93:K93"/>
    <mergeCell ref="M93:AF93"/>
    <mergeCell ref="L84:AF84"/>
    <mergeCell ref="F84:J84"/>
    <mergeCell ref="K85:AF85"/>
    <mergeCell ref="E85:I85"/>
    <mergeCell ref="F86:J86"/>
    <mergeCell ref="L86:AF86"/>
    <mergeCell ref="M87:AF87"/>
    <mergeCell ref="G87:K87"/>
    <mergeCell ref="M88:AF88"/>
    <mergeCell ref="G88:K88"/>
    <mergeCell ref="L79:AF79"/>
    <mergeCell ref="F79:J79"/>
    <mergeCell ref="E80:I80"/>
    <mergeCell ref="K80:AF80"/>
    <mergeCell ref="F81:J81"/>
    <mergeCell ref="L81:AF81"/>
    <mergeCell ref="G82:K82"/>
    <mergeCell ref="M82:AF82"/>
    <mergeCell ref="G83:K83"/>
    <mergeCell ref="M83:AF83"/>
    <mergeCell ref="F74:J74"/>
    <mergeCell ref="L74:AF74"/>
    <mergeCell ref="E75:I75"/>
    <mergeCell ref="K75:AF75"/>
    <mergeCell ref="L76:AF76"/>
    <mergeCell ref="F76:J76"/>
    <mergeCell ref="M77:AF77"/>
    <mergeCell ref="G77:K77"/>
    <mergeCell ref="G78:K78"/>
    <mergeCell ref="M78:AF78"/>
    <mergeCell ref="F69:J69"/>
    <mergeCell ref="L69:AF69"/>
    <mergeCell ref="K70:AF70"/>
    <mergeCell ref="E70:I70"/>
    <mergeCell ref="F71:J71"/>
    <mergeCell ref="L71:AF71"/>
    <mergeCell ref="M72:AF72"/>
    <mergeCell ref="G72:K72"/>
    <mergeCell ref="M73:AF73"/>
    <mergeCell ref="G73:K73"/>
    <mergeCell ref="E64:I64"/>
    <mergeCell ref="K64:AF64"/>
    <mergeCell ref="L65:AF65"/>
    <mergeCell ref="F65:J65"/>
    <mergeCell ref="L66:AF66"/>
    <mergeCell ref="F66:J66"/>
    <mergeCell ref="K67:AF67"/>
    <mergeCell ref="E67:I67"/>
    <mergeCell ref="F68:J68"/>
    <mergeCell ref="L68:AF68"/>
    <mergeCell ref="J63:AF63"/>
    <mergeCell ref="AM47:AN47"/>
    <mergeCell ref="AM49:AP49"/>
    <mergeCell ref="AS49:AT51"/>
    <mergeCell ref="AM50:AP50"/>
    <mergeCell ref="AN52:AP52"/>
    <mergeCell ref="AG52:AM52"/>
    <mergeCell ref="AN55:AP55"/>
    <mergeCell ref="AG55:AM55"/>
    <mergeCell ref="AN56:AP56"/>
    <mergeCell ref="AG56:AM56"/>
    <mergeCell ref="AG57:AM57"/>
    <mergeCell ref="AN57:AP57"/>
    <mergeCell ref="AG58:AM58"/>
    <mergeCell ref="AN58:AP58"/>
    <mergeCell ref="AG59:AM59"/>
    <mergeCell ref="AN59:AP59"/>
    <mergeCell ref="AG60:AM60"/>
    <mergeCell ref="AN60:AP60"/>
    <mergeCell ref="AG54:AM54"/>
    <mergeCell ref="AN54:AP54"/>
    <mergeCell ref="AN103:AP103"/>
    <mergeCell ref="AG103:AM103"/>
    <mergeCell ref="AN104:AP104"/>
    <mergeCell ref="AG104:AM104"/>
    <mergeCell ref="L45:AO45"/>
    <mergeCell ref="C52:G52"/>
    <mergeCell ref="I52:AF52"/>
    <mergeCell ref="J55:AF55"/>
    <mergeCell ref="D55:H55"/>
    <mergeCell ref="E56:I56"/>
    <mergeCell ref="K56:AF56"/>
    <mergeCell ref="K57:AF57"/>
    <mergeCell ref="E57:I57"/>
    <mergeCell ref="L58:AF58"/>
    <mergeCell ref="F58:J58"/>
    <mergeCell ref="L59:AF59"/>
    <mergeCell ref="F59:J59"/>
    <mergeCell ref="K60:AF60"/>
    <mergeCell ref="E60:I60"/>
    <mergeCell ref="E61:I61"/>
    <mergeCell ref="K61:AF61"/>
    <mergeCell ref="K62:AF62"/>
    <mergeCell ref="E62:I62"/>
    <mergeCell ref="D63:H63"/>
    <mergeCell ref="AN98:AP98"/>
    <mergeCell ref="AG98:AM98"/>
    <mergeCell ref="AN99:AP99"/>
    <mergeCell ref="AG99:AM99"/>
    <mergeCell ref="AN100:AP100"/>
    <mergeCell ref="AG100:AM100"/>
    <mergeCell ref="AN101:AP101"/>
    <mergeCell ref="AG101:AM101"/>
    <mergeCell ref="AN102:AP102"/>
    <mergeCell ref="AG102:AM102"/>
    <mergeCell ref="AN93:AP93"/>
    <mergeCell ref="AG93:AM93"/>
    <mergeCell ref="AN94:AP94"/>
    <mergeCell ref="AG94:AM94"/>
    <mergeCell ref="AN95:AP95"/>
    <mergeCell ref="AG95:AM95"/>
    <mergeCell ref="AN96:AP96"/>
    <mergeCell ref="AG96:AM96"/>
    <mergeCell ref="AN97:AP97"/>
    <mergeCell ref="AG97:AM97"/>
    <mergeCell ref="AN88:AP88"/>
    <mergeCell ref="AG88:AM88"/>
    <mergeCell ref="AN89:AP89"/>
    <mergeCell ref="AG89:AM89"/>
    <mergeCell ref="AN90:AP90"/>
    <mergeCell ref="AG90:AM90"/>
    <mergeCell ref="AN91:AP91"/>
    <mergeCell ref="AG91:AM91"/>
    <mergeCell ref="AG92:AM92"/>
    <mergeCell ref="AN92:AP92"/>
    <mergeCell ref="AN83:AP83"/>
    <mergeCell ref="AG83:AM83"/>
    <mergeCell ref="AN84:AP84"/>
    <mergeCell ref="AG84:AM84"/>
    <mergeCell ref="AN85:AP85"/>
    <mergeCell ref="AG85:AM85"/>
    <mergeCell ref="AG86:AM86"/>
    <mergeCell ref="AN86:AP86"/>
    <mergeCell ref="AN87:AP87"/>
    <mergeCell ref="AG87:AM87"/>
    <mergeCell ref="AG78:AM78"/>
    <mergeCell ref="AN78:AP78"/>
    <mergeCell ref="AG79:AM79"/>
    <mergeCell ref="AN79:AP79"/>
    <mergeCell ref="AN80:AP80"/>
    <mergeCell ref="AG80:AM80"/>
    <mergeCell ref="AN81:AP81"/>
    <mergeCell ref="AG81:AM81"/>
    <mergeCell ref="AG82:AM82"/>
    <mergeCell ref="AN82:AP82"/>
    <mergeCell ref="AN73:AP73"/>
    <mergeCell ref="AG73:AM73"/>
    <mergeCell ref="AN74:AP74"/>
    <mergeCell ref="AG74:AM74"/>
    <mergeCell ref="AN75:AP75"/>
    <mergeCell ref="AG75:AM75"/>
    <mergeCell ref="AN76:AP76"/>
    <mergeCell ref="AG76:AM76"/>
    <mergeCell ref="AN77:AP77"/>
    <mergeCell ref="AG77:AM77"/>
    <mergeCell ref="AG68:AM68"/>
    <mergeCell ref="AN68:AP68"/>
    <mergeCell ref="AG69:AM69"/>
    <mergeCell ref="AN69:AP69"/>
    <mergeCell ref="AG70:AM70"/>
    <mergeCell ref="AN70:AP70"/>
    <mergeCell ref="AN71:AP71"/>
    <mergeCell ref="AG71:AM71"/>
    <mergeCell ref="AN72:AP72"/>
    <mergeCell ref="AG72:AM72"/>
    <mergeCell ref="AN63:AP63"/>
    <mergeCell ref="AG63:AM63"/>
    <mergeCell ref="AN64:AP64"/>
    <mergeCell ref="AG64:AM64"/>
    <mergeCell ref="AN65:AP65"/>
    <mergeCell ref="AG65:AM65"/>
    <mergeCell ref="AG66:AM66"/>
    <mergeCell ref="AN66:AP66"/>
    <mergeCell ref="AN67:AP67"/>
    <mergeCell ref="AG67:AM67"/>
    <mergeCell ref="L33:P33"/>
    <mergeCell ref="AK33:AO33"/>
    <mergeCell ref="W33:AE33"/>
    <mergeCell ref="AK35:AO35"/>
    <mergeCell ref="X35:AB35"/>
    <mergeCell ref="AR2:BE2"/>
    <mergeCell ref="AN61:AP61"/>
    <mergeCell ref="AG61:AM61"/>
    <mergeCell ref="AG62:AM62"/>
    <mergeCell ref="AN62:AP6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s>
  <hyperlinks>
    <hyperlink ref="A56" location="'01 - SO 01 - Železniční s...'!C2" display="/"/>
    <hyperlink ref="A58" location="'02.01 - Odvodnění - příko...'!C2" display="/"/>
    <hyperlink ref="A59" location="'02.02 - Železniční přejezdy'!C2" display="/"/>
    <hyperlink ref="A60" location="'03 - Následné propracování'!C2" display="/"/>
    <hyperlink ref="A61" location="'04 - VRN'!C2" display="/"/>
    <hyperlink ref="A62" location="'05 - Vlastní materiál - N...'!C2" display="/"/>
    <hyperlink ref="A65" location="'001 - ZRN - km 58,247'!C2" display="/"/>
    <hyperlink ref="A66" location="'002 - VRN - km 58,247'!C2" display="/"/>
    <hyperlink ref="A68" location="'001 - ZRN - km 58,536'!C2" display="/"/>
    <hyperlink ref="A69" location="'002 - VRN - km 58,536'!C2" display="/"/>
    <hyperlink ref="A72" location="'001 - km 58,646 - most'!C2" display="/"/>
    <hyperlink ref="A73" location="'002 - km 58,646 - svršek'!C2" display="/"/>
    <hyperlink ref="A74" location="'002 - VRN - km 58,646'!C2" display="/"/>
    <hyperlink ref="A77" location="'001 - km 59,616 - propustek'!C2" display="/"/>
    <hyperlink ref="A78" location="'002 - km 59,616 - svršek'!C2" display="/"/>
    <hyperlink ref="A79" location="'002 - VRN - km 59,616'!C2" display="/"/>
    <hyperlink ref="A82" location="'001 - km 59,682 - propustek'!C2" display="/"/>
    <hyperlink ref="A83" location="'002 - km 59,682 - svršek'!C2" display="/"/>
    <hyperlink ref="A84" location="'002 - VRN - km 59,682'!C2" display="/"/>
    <hyperlink ref="A87" location="'001 - km 59,703 - propustek'!C2" display="/"/>
    <hyperlink ref="A88" location="'002 - km 59,703 - svršek'!C2" display="/"/>
    <hyperlink ref="A89" location="'002 - VRN - km 59,703'!C2" display="/"/>
    <hyperlink ref="A92" location="'001 - km 60,256 - propustek'!C2" display="/"/>
    <hyperlink ref="A93" location="'002 - km 60,256 - svršek'!C2" display="/"/>
    <hyperlink ref="A94" location="'002 - VRN - km 60,256'!C2" display="/"/>
    <hyperlink ref="A97" location="'001 - km 61,456 - propustek'!C2" display="/"/>
    <hyperlink ref="A98" location="'002 - km 61,456 - svršek'!C2" display="/"/>
    <hyperlink ref="A99" location="'002 - VRN - km 61,456'!C2" display="/"/>
    <hyperlink ref="A101" location="'PS-01 - Úpravy zabezpečov...'!C2" display="/"/>
    <hyperlink ref="A102" location="'PS-02.1 - Úpravy zabezpeč...'!C2" display="/"/>
    <hyperlink ref="A103" location="'PS-02.2 - Úpravy zabezpeč...'!C2" display="/"/>
    <hyperlink ref="A104" location="'PS-03 - Úpravy zabezpeč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117</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1312</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1313</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ROUND(J99,2)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ROUND((SUM(BE99:BE316)),2)</f>
        <v>0</v>
      </c>
      <c r="G37" s="36"/>
      <c r="H37" s="36"/>
      <c r="I37" s="126">
        <v>0.21</v>
      </c>
      <c r="J37" s="125">
        <f>ROUND(((SUM(BE99:BE316))*I37),2)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ROUND((SUM(BF99:BF316)),2)</f>
        <v>0</v>
      </c>
      <c r="G38" s="36"/>
      <c r="H38" s="36"/>
      <c r="I38" s="126">
        <v>0.15</v>
      </c>
      <c r="J38" s="125">
        <f>ROUND(((SUM(BF99:BF316))*I38),2)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ROUND((SUM(BG99:BG316)),2)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ROUND((SUM(BH99:BH316)),2)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ROUND((SUM(BI99:BI316)),2)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1312</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ZRN - km 58,536</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J99</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J100</f>
        <v>0</v>
      </c>
      <c r="K68" s="143"/>
      <c r="L68" s="147"/>
    </row>
    <row r="69" spans="2:12" s="10" customFormat="1" ht="19.9" customHeight="1">
      <c r="B69" s="148"/>
      <c r="C69" s="99"/>
      <c r="D69" s="149" t="s">
        <v>891</v>
      </c>
      <c r="E69" s="150"/>
      <c r="F69" s="150"/>
      <c r="G69" s="150"/>
      <c r="H69" s="150"/>
      <c r="I69" s="150"/>
      <c r="J69" s="151">
        <f>J101</f>
        <v>0</v>
      </c>
      <c r="K69" s="99"/>
      <c r="L69" s="152"/>
    </row>
    <row r="70" spans="2:12" s="10" customFormat="1" ht="19.9" customHeight="1">
      <c r="B70" s="148"/>
      <c r="C70" s="99"/>
      <c r="D70" s="149" t="s">
        <v>893</v>
      </c>
      <c r="E70" s="150"/>
      <c r="F70" s="150"/>
      <c r="G70" s="150"/>
      <c r="H70" s="150"/>
      <c r="I70" s="150"/>
      <c r="J70" s="151">
        <f>J148</f>
        <v>0</v>
      </c>
      <c r="K70" s="99"/>
      <c r="L70" s="152"/>
    </row>
    <row r="71" spans="2:12" s="10" customFormat="1" ht="19.9" customHeight="1">
      <c r="B71" s="148"/>
      <c r="C71" s="99"/>
      <c r="D71" s="149" t="s">
        <v>894</v>
      </c>
      <c r="E71" s="150"/>
      <c r="F71" s="150"/>
      <c r="G71" s="150"/>
      <c r="H71" s="150"/>
      <c r="I71" s="150"/>
      <c r="J71" s="151">
        <f>J183</f>
        <v>0</v>
      </c>
      <c r="K71" s="99"/>
      <c r="L71" s="152"/>
    </row>
    <row r="72" spans="2:12" s="10" customFormat="1" ht="19.9" customHeight="1">
      <c r="B72" s="148"/>
      <c r="C72" s="99"/>
      <c r="D72" s="149" t="s">
        <v>895</v>
      </c>
      <c r="E72" s="150"/>
      <c r="F72" s="150"/>
      <c r="G72" s="150"/>
      <c r="H72" s="150"/>
      <c r="I72" s="150"/>
      <c r="J72" s="151">
        <f>J208</f>
        <v>0</v>
      </c>
      <c r="K72" s="99"/>
      <c r="L72" s="152"/>
    </row>
    <row r="73" spans="2:12" s="10" customFormat="1" ht="19.9" customHeight="1">
      <c r="B73" s="148"/>
      <c r="C73" s="99"/>
      <c r="D73" s="149" t="s">
        <v>896</v>
      </c>
      <c r="E73" s="150"/>
      <c r="F73" s="150"/>
      <c r="G73" s="150"/>
      <c r="H73" s="150"/>
      <c r="I73" s="150"/>
      <c r="J73" s="151">
        <f>J222</f>
        <v>0</v>
      </c>
      <c r="K73" s="99"/>
      <c r="L73" s="152"/>
    </row>
    <row r="74" spans="2:12" s="10" customFormat="1" ht="19.9" customHeight="1">
      <c r="B74" s="148"/>
      <c r="C74" s="99"/>
      <c r="D74" s="149" t="s">
        <v>897</v>
      </c>
      <c r="E74" s="150"/>
      <c r="F74" s="150"/>
      <c r="G74" s="150"/>
      <c r="H74" s="150"/>
      <c r="I74" s="150"/>
      <c r="J74" s="151">
        <f>J291</f>
        <v>0</v>
      </c>
      <c r="K74" s="99"/>
      <c r="L74" s="152"/>
    </row>
    <row r="75" spans="2:12" s="10" customFormat="1" ht="19.9" customHeight="1">
      <c r="B75" s="148"/>
      <c r="C75" s="99"/>
      <c r="D75" s="149" t="s">
        <v>898</v>
      </c>
      <c r="E75" s="150"/>
      <c r="F75" s="150"/>
      <c r="G75" s="150"/>
      <c r="H75" s="150"/>
      <c r="I75" s="150"/>
      <c r="J75" s="151">
        <f>J311</f>
        <v>0</v>
      </c>
      <c r="K75" s="99"/>
      <c r="L75" s="152"/>
    </row>
    <row r="76" spans="1:31" s="2" customFormat="1" ht="21.7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5"/>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5"/>
      <c r="S81" s="36"/>
      <c r="T81" s="36"/>
      <c r="U81" s="36"/>
      <c r="V81" s="36"/>
      <c r="W81" s="36"/>
      <c r="X81" s="36"/>
      <c r="Y81" s="36"/>
      <c r="Z81" s="36"/>
      <c r="AA81" s="36"/>
      <c r="AB81" s="36"/>
      <c r="AC81" s="36"/>
      <c r="AD81" s="36"/>
      <c r="AE81" s="36"/>
    </row>
    <row r="82" spans="1:31" s="2" customFormat="1" ht="24.95" customHeight="1">
      <c r="A82" s="36"/>
      <c r="B82" s="37"/>
      <c r="C82" s="25" t="s">
        <v>214</v>
      </c>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424" t="str">
        <f>E7</f>
        <v>Oprava trati v úseku Liběšice - Úštěk-OPRAVA č.1</v>
      </c>
      <c r="F85" s="425"/>
      <c r="G85" s="425"/>
      <c r="H85" s="425"/>
      <c r="I85" s="38"/>
      <c r="J85" s="38"/>
      <c r="K85" s="38"/>
      <c r="L85" s="115"/>
      <c r="S85" s="36"/>
      <c r="T85" s="36"/>
      <c r="U85" s="36"/>
      <c r="V85" s="36"/>
      <c r="W85" s="36"/>
      <c r="X85" s="36"/>
      <c r="Y85" s="36"/>
      <c r="Z85" s="36"/>
      <c r="AA85" s="36"/>
      <c r="AB85" s="36"/>
      <c r="AC85" s="36"/>
      <c r="AD85" s="36"/>
      <c r="AE85" s="36"/>
    </row>
    <row r="86" spans="2:12" s="1" customFormat="1" ht="12" customHeight="1">
      <c r="B86" s="23"/>
      <c r="C86" s="31" t="s">
        <v>203</v>
      </c>
      <c r="D86" s="24"/>
      <c r="E86" s="24"/>
      <c r="F86" s="24"/>
      <c r="G86" s="24"/>
      <c r="H86" s="24"/>
      <c r="I86" s="24"/>
      <c r="J86" s="24"/>
      <c r="K86" s="24"/>
      <c r="L86" s="22"/>
    </row>
    <row r="87" spans="2:12" s="1" customFormat="1" ht="16.5" customHeight="1">
      <c r="B87" s="23"/>
      <c r="C87" s="24"/>
      <c r="D87" s="24"/>
      <c r="E87" s="424" t="s">
        <v>888</v>
      </c>
      <c r="F87" s="376"/>
      <c r="G87" s="376"/>
      <c r="H87" s="376"/>
      <c r="I87" s="24"/>
      <c r="J87" s="24"/>
      <c r="K87" s="24"/>
      <c r="L87" s="22"/>
    </row>
    <row r="88" spans="2:12" s="1" customFormat="1" ht="12" customHeight="1">
      <c r="B88" s="23"/>
      <c r="C88" s="31" t="s">
        <v>205</v>
      </c>
      <c r="D88" s="24"/>
      <c r="E88" s="24"/>
      <c r="F88" s="24"/>
      <c r="G88" s="24"/>
      <c r="H88" s="24"/>
      <c r="I88" s="24"/>
      <c r="J88" s="24"/>
      <c r="K88" s="24"/>
      <c r="L88" s="22"/>
    </row>
    <row r="89" spans="1:31" s="2" customFormat="1" ht="16.5" customHeight="1">
      <c r="A89" s="36"/>
      <c r="B89" s="37"/>
      <c r="C89" s="38"/>
      <c r="D89" s="38"/>
      <c r="E89" s="428" t="s">
        <v>1312</v>
      </c>
      <c r="F89" s="426"/>
      <c r="G89" s="426"/>
      <c r="H89" s="426"/>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626</v>
      </c>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6.5" customHeight="1">
      <c r="A91" s="36"/>
      <c r="B91" s="37"/>
      <c r="C91" s="38"/>
      <c r="D91" s="38"/>
      <c r="E91" s="398" t="str">
        <f>E13</f>
        <v>001 - ZRN - km 58,536</v>
      </c>
      <c r="F91" s="426"/>
      <c r="G91" s="426"/>
      <c r="H91" s="426"/>
      <c r="I91" s="38"/>
      <c r="J91" s="38"/>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21</v>
      </c>
      <c r="D93" s="38"/>
      <c r="E93" s="38"/>
      <c r="F93" s="29" t="str">
        <f>F16</f>
        <v xml:space="preserve"> </v>
      </c>
      <c r="G93" s="38"/>
      <c r="H93" s="38"/>
      <c r="I93" s="31" t="s">
        <v>23</v>
      </c>
      <c r="J93" s="61" t="str">
        <f>IF(J16="","",J16)</f>
        <v>10. 5. 2022</v>
      </c>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15.2" customHeight="1">
      <c r="A95" s="36"/>
      <c r="B95" s="37"/>
      <c r="C95" s="31" t="s">
        <v>25</v>
      </c>
      <c r="D95" s="38"/>
      <c r="E95" s="38"/>
      <c r="F95" s="29" t="str">
        <f>E19</f>
        <v xml:space="preserve"> </v>
      </c>
      <c r="G95" s="38"/>
      <c r="H95" s="38"/>
      <c r="I95" s="31" t="s">
        <v>30</v>
      </c>
      <c r="J95" s="34" t="str">
        <f>E25</f>
        <v xml:space="preserve"> </v>
      </c>
      <c r="K95" s="38"/>
      <c r="L95" s="115"/>
      <c r="S95" s="36"/>
      <c r="T95" s="36"/>
      <c r="U95" s="36"/>
      <c r="V95" s="36"/>
      <c r="W95" s="36"/>
      <c r="X95" s="36"/>
      <c r="Y95" s="36"/>
      <c r="Z95" s="36"/>
      <c r="AA95" s="36"/>
      <c r="AB95" s="36"/>
      <c r="AC95" s="36"/>
      <c r="AD95" s="36"/>
      <c r="AE95" s="36"/>
    </row>
    <row r="96" spans="1:31" s="2" customFormat="1" ht="15.2" customHeight="1">
      <c r="A96" s="36"/>
      <c r="B96" s="37"/>
      <c r="C96" s="31" t="s">
        <v>28</v>
      </c>
      <c r="D96" s="38"/>
      <c r="E96" s="38"/>
      <c r="F96" s="29" t="str">
        <f>IF(E22="","",E22)</f>
        <v>Vyplň údaj</v>
      </c>
      <c r="G96" s="38"/>
      <c r="H96" s="38"/>
      <c r="I96" s="31" t="s">
        <v>32</v>
      </c>
      <c r="J96" s="34" t="str">
        <f>E28</f>
        <v xml:space="preserve"> </v>
      </c>
      <c r="K96" s="38"/>
      <c r="L96" s="115"/>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115"/>
      <c r="S97" s="36"/>
      <c r="T97" s="36"/>
      <c r="U97" s="36"/>
      <c r="V97" s="36"/>
      <c r="W97" s="36"/>
      <c r="X97" s="36"/>
      <c r="Y97" s="36"/>
      <c r="Z97" s="36"/>
      <c r="AA97" s="36"/>
      <c r="AB97" s="36"/>
      <c r="AC97" s="36"/>
      <c r="AD97" s="36"/>
      <c r="AE97" s="36"/>
    </row>
    <row r="98" spans="1:31" s="11" customFormat="1" ht="29.25" customHeight="1">
      <c r="A98" s="153"/>
      <c r="B98" s="154"/>
      <c r="C98" s="155" t="s">
        <v>215</v>
      </c>
      <c r="D98" s="156" t="s">
        <v>54</v>
      </c>
      <c r="E98" s="156" t="s">
        <v>50</v>
      </c>
      <c r="F98" s="156" t="s">
        <v>51</v>
      </c>
      <c r="G98" s="156" t="s">
        <v>216</v>
      </c>
      <c r="H98" s="156" t="s">
        <v>217</v>
      </c>
      <c r="I98" s="156" t="s">
        <v>218</v>
      </c>
      <c r="J98" s="157" t="s">
        <v>209</v>
      </c>
      <c r="K98" s="158" t="s">
        <v>219</v>
      </c>
      <c r="L98" s="159"/>
      <c r="M98" s="70" t="s">
        <v>19</v>
      </c>
      <c r="N98" s="71" t="s">
        <v>39</v>
      </c>
      <c r="O98" s="71" t="s">
        <v>220</v>
      </c>
      <c r="P98" s="71" t="s">
        <v>221</v>
      </c>
      <c r="Q98" s="71" t="s">
        <v>222</v>
      </c>
      <c r="R98" s="71" t="s">
        <v>223</v>
      </c>
      <c r="S98" s="71" t="s">
        <v>224</v>
      </c>
      <c r="T98" s="72" t="s">
        <v>225</v>
      </c>
      <c r="U98" s="153"/>
      <c r="V98" s="153"/>
      <c r="W98" s="153"/>
      <c r="X98" s="153"/>
      <c r="Y98" s="153"/>
      <c r="Z98" s="153"/>
      <c r="AA98" s="153"/>
      <c r="AB98" s="153"/>
      <c r="AC98" s="153"/>
      <c r="AD98" s="153"/>
      <c r="AE98" s="153"/>
    </row>
    <row r="99" spans="1:63" s="2" customFormat="1" ht="22.9" customHeight="1">
      <c r="A99" s="36"/>
      <c r="B99" s="37"/>
      <c r="C99" s="77" t="s">
        <v>226</v>
      </c>
      <c r="D99" s="38"/>
      <c r="E99" s="38"/>
      <c r="F99" s="38"/>
      <c r="G99" s="38"/>
      <c r="H99" s="38"/>
      <c r="I99" s="38"/>
      <c r="J99" s="160">
        <f>BK99</f>
        <v>0</v>
      </c>
      <c r="K99" s="38"/>
      <c r="L99" s="41"/>
      <c r="M99" s="73"/>
      <c r="N99" s="161"/>
      <c r="O99" s="74"/>
      <c r="P99" s="162">
        <f>P100</f>
        <v>0</v>
      </c>
      <c r="Q99" s="74"/>
      <c r="R99" s="162">
        <f>R100</f>
        <v>78.35200820440001</v>
      </c>
      <c r="S99" s="74"/>
      <c r="T99" s="163">
        <f>T100</f>
        <v>8.1864</v>
      </c>
      <c r="U99" s="36"/>
      <c r="V99" s="36"/>
      <c r="W99" s="36"/>
      <c r="X99" s="36"/>
      <c r="Y99" s="36"/>
      <c r="Z99" s="36"/>
      <c r="AA99" s="36"/>
      <c r="AB99" s="36"/>
      <c r="AC99" s="36"/>
      <c r="AD99" s="36"/>
      <c r="AE99" s="36"/>
      <c r="AT99" s="19" t="s">
        <v>68</v>
      </c>
      <c r="AU99" s="19" t="s">
        <v>210</v>
      </c>
      <c r="BK99" s="164">
        <f>BK100</f>
        <v>0</v>
      </c>
    </row>
    <row r="100" spans="2:63" s="12" customFormat="1" ht="25.9" customHeight="1">
      <c r="B100" s="165"/>
      <c r="C100" s="166"/>
      <c r="D100" s="167" t="s">
        <v>68</v>
      </c>
      <c r="E100" s="168" t="s">
        <v>227</v>
      </c>
      <c r="F100" s="168" t="s">
        <v>228</v>
      </c>
      <c r="G100" s="166"/>
      <c r="H100" s="166"/>
      <c r="I100" s="169"/>
      <c r="J100" s="170">
        <f>BK100</f>
        <v>0</v>
      </c>
      <c r="K100" s="166"/>
      <c r="L100" s="171"/>
      <c r="M100" s="172"/>
      <c r="N100" s="173"/>
      <c r="O100" s="173"/>
      <c r="P100" s="174">
        <f>P101+P148+P183+P208+P222+P291+P311</f>
        <v>0</v>
      </c>
      <c r="Q100" s="173"/>
      <c r="R100" s="174">
        <f>R101+R148+R183+R208+R222+R291+R311</f>
        <v>78.35200820440001</v>
      </c>
      <c r="S100" s="173"/>
      <c r="T100" s="175">
        <f>T101+T148+T183+T208+T222+T291+T311</f>
        <v>8.1864</v>
      </c>
      <c r="AR100" s="176" t="s">
        <v>76</v>
      </c>
      <c r="AT100" s="177" t="s">
        <v>68</v>
      </c>
      <c r="AU100" s="177" t="s">
        <v>69</v>
      </c>
      <c r="AY100" s="176" t="s">
        <v>229</v>
      </c>
      <c r="BK100" s="178">
        <f>BK101+BK148+BK183+BK208+BK222+BK291+BK311</f>
        <v>0</v>
      </c>
    </row>
    <row r="101" spans="2:63" s="12" customFormat="1" ht="22.9" customHeight="1">
      <c r="B101" s="165"/>
      <c r="C101" s="166"/>
      <c r="D101" s="167" t="s">
        <v>68</v>
      </c>
      <c r="E101" s="179" t="s">
        <v>76</v>
      </c>
      <c r="F101" s="179" t="s">
        <v>899</v>
      </c>
      <c r="G101" s="166"/>
      <c r="H101" s="166"/>
      <c r="I101" s="169"/>
      <c r="J101" s="180">
        <f>BK101</f>
        <v>0</v>
      </c>
      <c r="K101" s="166"/>
      <c r="L101" s="171"/>
      <c r="M101" s="172"/>
      <c r="N101" s="173"/>
      <c r="O101" s="173"/>
      <c r="P101" s="174">
        <f>SUM(P102:P147)</f>
        <v>0</v>
      </c>
      <c r="Q101" s="173"/>
      <c r="R101" s="174">
        <f>SUM(R102:R147)</f>
        <v>0.2952</v>
      </c>
      <c r="S101" s="173"/>
      <c r="T101" s="175">
        <f>SUM(T102:T147)</f>
        <v>0</v>
      </c>
      <c r="AR101" s="176" t="s">
        <v>76</v>
      </c>
      <c r="AT101" s="177" t="s">
        <v>68</v>
      </c>
      <c r="AU101" s="177" t="s">
        <v>76</v>
      </c>
      <c r="AY101" s="176" t="s">
        <v>229</v>
      </c>
      <c r="BK101" s="178">
        <f>SUM(BK102:BK147)</f>
        <v>0</v>
      </c>
    </row>
    <row r="102" spans="1:65" s="2" customFormat="1" ht="49.15" customHeight="1">
      <c r="A102" s="36"/>
      <c r="B102" s="37"/>
      <c r="C102" s="181" t="s">
        <v>76</v>
      </c>
      <c r="D102" s="181" t="s">
        <v>232</v>
      </c>
      <c r="E102" s="182" t="s">
        <v>1314</v>
      </c>
      <c r="F102" s="183" t="s">
        <v>1315</v>
      </c>
      <c r="G102" s="184" t="s">
        <v>495</v>
      </c>
      <c r="H102" s="185">
        <v>50</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126</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1316</v>
      </c>
    </row>
    <row r="103" spans="1:47" s="2" customFormat="1" ht="11.25">
      <c r="A103" s="36"/>
      <c r="B103" s="37"/>
      <c r="C103" s="38"/>
      <c r="D103" s="263" t="s">
        <v>903</v>
      </c>
      <c r="E103" s="38"/>
      <c r="F103" s="264" t="s">
        <v>1317</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903</v>
      </c>
      <c r="AU103" s="19" t="s">
        <v>78</v>
      </c>
    </row>
    <row r="104" spans="1:65" s="2" customFormat="1" ht="33" customHeight="1">
      <c r="A104" s="36"/>
      <c r="B104" s="37"/>
      <c r="C104" s="181" t="s">
        <v>78</v>
      </c>
      <c r="D104" s="181" t="s">
        <v>232</v>
      </c>
      <c r="E104" s="182" t="s">
        <v>905</v>
      </c>
      <c r="F104" s="183" t="s">
        <v>906</v>
      </c>
      <c r="G104" s="184" t="s">
        <v>495</v>
      </c>
      <c r="H104" s="185">
        <v>50</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1318</v>
      </c>
    </row>
    <row r="105" spans="1:47" s="2" customFormat="1" ht="11.25">
      <c r="A105" s="36"/>
      <c r="B105" s="37"/>
      <c r="C105" s="38"/>
      <c r="D105" s="263" t="s">
        <v>903</v>
      </c>
      <c r="E105" s="38"/>
      <c r="F105" s="264" t="s">
        <v>908</v>
      </c>
      <c r="G105" s="38"/>
      <c r="H105" s="38"/>
      <c r="I105" s="249"/>
      <c r="J105" s="38"/>
      <c r="K105" s="38"/>
      <c r="L105" s="41"/>
      <c r="M105" s="250"/>
      <c r="N105" s="251"/>
      <c r="O105" s="66"/>
      <c r="P105" s="66"/>
      <c r="Q105" s="66"/>
      <c r="R105" s="66"/>
      <c r="S105" s="66"/>
      <c r="T105" s="67"/>
      <c r="U105" s="36"/>
      <c r="V105" s="36"/>
      <c r="W105" s="36"/>
      <c r="X105" s="36"/>
      <c r="Y105" s="36"/>
      <c r="Z105" s="36"/>
      <c r="AA105" s="36"/>
      <c r="AB105" s="36"/>
      <c r="AC105" s="36"/>
      <c r="AD105" s="36"/>
      <c r="AE105" s="36"/>
      <c r="AT105" s="19" t="s">
        <v>903</v>
      </c>
      <c r="AU105" s="19" t="s">
        <v>78</v>
      </c>
    </row>
    <row r="106" spans="1:65" s="2" customFormat="1" ht="90" customHeight="1">
      <c r="A106" s="36"/>
      <c r="B106" s="37"/>
      <c r="C106" s="181" t="s">
        <v>89</v>
      </c>
      <c r="D106" s="181" t="s">
        <v>232</v>
      </c>
      <c r="E106" s="182" t="s">
        <v>909</v>
      </c>
      <c r="F106" s="183" t="s">
        <v>910</v>
      </c>
      <c r="G106" s="184" t="s">
        <v>235</v>
      </c>
      <c r="H106" s="185">
        <v>8</v>
      </c>
      <c r="I106" s="186"/>
      <c r="J106" s="187">
        <f>ROUND(I106*H106,2)</f>
        <v>0</v>
      </c>
      <c r="K106" s="188"/>
      <c r="L106" s="41"/>
      <c r="M106" s="189" t="s">
        <v>19</v>
      </c>
      <c r="N106" s="190" t="s">
        <v>40</v>
      </c>
      <c r="O106" s="66"/>
      <c r="P106" s="191">
        <f>O106*H106</f>
        <v>0</v>
      </c>
      <c r="Q106" s="191">
        <v>0.0369</v>
      </c>
      <c r="R106" s="191">
        <f>Q106*H106</f>
        <v>0.2952</v>
      </c>
      <c r="S106" s="191">
        <v>0</v>
      </c>
      <c r="T106" s="192">
        <f>S106*H106</f>
        <v>0</v>
      </c>
      <c r="U106" s="36"/>
      <c r="V106" s="36"/>
      <c r="W106" s="36"/>
      <c r="X106" s="36"/>
      <c r="Y106" s="36"/>
      <c r="Z106" s="36"/>
      <c r="AA106" s="36"/>
      <c r="AB106" s="36"/>
      <c r="AC106" s="36"/>
      <c r="AD106" s="36"/>
      <c r="AE106" s="36"/>
      <c r="AR106" s="193" t="s">
        <v>126</v>
      </c>
      <c r="AT106" s="193" t="s">
        <v>232</v>
      </c>
      <c r="AU106" s="193" t="s">
        <v>78</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126</v>
      </c>
      <c r="BM106" s="193" t="s">
        <v>1319</v>
      </c>
    </row>
    <row r="107" spans="1:47" s="2" customFormat="1" ht="11.25">
      <c r="A107" s="36"/>
      <c r="B107" s="37"/>
      <c r="C107" s="38"/>
      <c r="D107" s="263" t="s">
        <v>903</v>
      </c>
      <c r="E107" s="38"/>
      <c r="F107" s="264" t="s">
        <v>912</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903</v>
      </c>
      <c r="AU107" s="19" t="s">
        <v>78</v>
      </c>
    </row>
    <row r="108" spans="2:51" s="14" customFormat="1" ht="11.25">
      <c r="B108" s="218"/>
      <c r="C108" s="219"/>
      <c r="D108" s="197" t="s">
        <v>237</v>
      </c>
      <c r="E108" s="220" t="s">
        <v>19</v>
      </c>
      <c r="F108" s="221" t="s">
        <v>913</v>
      </c>
      <c r="G108" s="219"/>
      <c r="H108" s="220" t="s">
        <v>19</v>
      </c>
      <c r="I108" s="222"/>
      <c r="J108" s="219"/>
      <c r="K108" s="219"/>
      <c r="L108" s="223"/>
      <c r="M108" s="224"/>
      <c r="N108" s="225"/>
      <c r="O108" s="225"/>
      <c r="P108" s="225"/>
      <c r="Q108" s="225"/>
      <c r="R108" s="225"/>
      <c r="S108" s="225"/>
      <c r="T108" s="226"/>
      <c r="AT108" s="227" t="s">
        <v>237</v>
      </c>
      <c r="AU108" s="227" t="s">
        <v>78</v>
      </c>
      <c r="AV108" s="14" t="s">
        <v>76</v>
      </c>
      <c r="AW108" s="14" t="s">
        <v>31</v>
      </c>
      <c r="AX108" s="14" t="s">
        <v>69</v>
      </c>
      <c r="AY108" s="227" t="s">
        <v>229</v>
      </c>
    </row>
    <row r="109" spans="2:51" s="13" customFormat="1" ht="11.25">
      <c r="B109" s="195"/>
      <c r="C109" s="196"/>
      <c r="D109" s="197" t="s">
        <v>237</v>
      </c>
      <c r="E109" s="198" t="s">
        <v>19</v>
      </c>
      <c r="F109" s="199" t="s">
        <v>1320</v>
      </c>
      <c r="G109" s="196"/>
      <c r="H109" s="200">
        <v>8</v>
      </c>
      <c r="I109" s="201"/>
      <c r="J109" s="196"/>
      <c r="K109" s="196"/>
      <c r="L109" s="202"/>
      <c r="M109" s="203"/>
      <c r="N109" s="204"/>
      <c r="O109" s="204"/>
      <c r="P109" s="204"/>
      <c r="Q109" s="204"/>
      <c r="R109" s="204"/>
      <c r="S109" s="204"/>
      <c r="T109" s="205"/>
      <c r="AT109" s="206" t="s">
        <v>237</v>
      </c>
      <c r="AU109" s="206" t="s">
        <v>78</v>
      </c>
      <c r="AV109" s="13" t="s">
        <v>78</v>
      </c>
      <c r="AW109" s="13" t="s">
        <v>31</v>
      </c>
      <c r="AX109" s="13" t="s">
        <v>76</v>
      </c>
      <c r="AY109" s="206" t="s">
        <v>229</v>
      </c>
    </row>
    <row r="110" spans="1:65" s="2" customFormat="1" ht="37.9" customHeight="1">
      <c r="A110" s="36"/>
      <c r="B110" s="37"/>
      <c r="C110" s="181" t="s">
        <v>126</v>
      </c>
      <c r="D110" s="181" t="s">
        <v>232</v>
      </c>
      <c r="E110" s="182" t="s">
        <v>914</v>
      </c>
      <c r="F110" s="183" t="s">
        <v>915</v>
      </c>
      <c r="G110" s="184" t="s">
        <v>532</v>
      </c>
      <c r="H110" s="185">
        <v>16</v>
      </c>
      <c r="I110" s="186"/>
      <c r="J110" s="187">
        <f>ROUND(I110*H110,2)</f>
        <v>0</v>
      </c>
      <c r="K110" s="188"/>
      <c r="L110" s="41"/>
      <c r="M110" s="189" t="s">
        <v>19</v>
      </c>
      <c r="N110" s="190" t="s">
        <v>40</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126</v>
      </c>
      <c r="AT110" s="193" t="s">
        <v>232</v>
      </c>
      <c r="AU110" s="193" t="s">
        <v>78</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1321</v>
      </c>
    </row>
    <row r="111" spans="1:47" s="2" customFormat="1" ht="11.25">
      <c r="A111" s="36"/>
      <c r="B111" s="37"/>
      <c r="C111" s="38"/>
      <c r="D111" s="263" t="s">
        <v>903</v>
      </c>
      <c r="E111" s="38"/>
      <c r="F111" s="264" t="s">
        <v>917</v>
      </c>
      <c r="G111" s="38"/>
      <c r="H111" s="38"/>
      <c r="I111" s="249"/>
      <c r="J111" s="38"/>
      <c r="K111" s="38"/>
      <c r="L111" s="41"/>
      <c r="M111" s="250"/>
      <c r="N111" s="251"/>
      <c r="O111" s="66"/>
      <c r="P111" s="66"/>
      <c r="Q111" s="66"/>
      <c r="R111" s="66"/>
      <c r="S111" s="66"/>
      <c r="T111" s="67"/>
      <c r="U111" s="36"/>
      <c r="V111" s="36"/>
      <c r="W111" s="36"/>
      <c r="X111" s="36"/>
      <c r="Y111" s="36"/>
      <c r="Z111" s="36"/>
      <c r="AA111" s="36"/>
      <c r="AB111" s="36"/>
      <c r="AC111" s="36"/>
      <c r="AD111" s="36"/>
      <c r="AE111" s="36"/>
      <c r="AT111" s="19" t="s">
        <v>903</v>
      </c>
      <c r="AU111" s="19" t="s">
        <v>78</v>
      </c>
    </row>
    <row r="112" spans="2:51" s="14" customFormat="1" ht="11.25">
      <c r="B112" s="218"/>
      <c r="C112" s="219"/>
      <c r="D112" s="197" t="s">
        <v>237</v>
      </c>
      <c r="E112" s="220" t="s">
        <v>19</v>
      </c>
      <c r="F112" s="221" t="s">
        <v>1322</v>
      </c>
      <c r="G112" s="219"/>
      <c r="H112" s="220" t="s">
        <v>19</v>
      </c>
      <c r="I112" s="222"/>
      <c r="J112" s="219"/>
      <c r="K112" s="219"/>
      <c r="L112" s="223"/>
      <c r="M112" s="224"/>
      <c r="N112" s="225"/>
      <c r="O112" s="225"/>
      <c r="P112" s="225"/>
      <c r="Q112" s="225"/>
      <c r="R112" s="225"/>
      <c r="S112" s="225"/>
      <c r="T112" s="226"/>
      <c r="AT112" s="227" t="s">
        <v>237</v>
      </c>
      <c r="AU112" s="227" t="s">
        <v>78</v>
      </c>
      <c r="AV112" s="14" t="s">
        <v>76</v>
      </c>
      <c r="AW112" s="14" t="s">
        <v>31</v>
      </c>
      <c r="AX112" s="14" t="s">
        <v>69</v>
      </c>
      <c r="AY112" s="227" t="s">
        <v>229</v>
      </c>
    </row>
    <row r="113" spans="2:51" s="13" customFormat="1" ht="11.25">
      <c r="B113" s="195"/>
      <c r="C113" s="196"/>
      <c r="D113" s="197" t="s">
        <v>237</v>
      </c>
      <c r="E113" s="198" t="s">
        <v>19</v>
      </c>
      <c r="F113" s="199" t="s">
        <v>1323</v>
      </c>
      <c r="G113" s="196"/>
      <c r="H113" s="200">
        <v>4</v>
      </c>
      <c r="I113" s="201"/>
      <c r="J113" s="196"/>
      <c r="K113" s="196"/>
      <c r="L113" s="202"/>
      <c r="M113" s="203"/>
      <c r="N113" s="204"/>
      <c r="O113" s="204"/>
      <c r="P113" s="204"/>
      <c r="Q113" s="204"/>
      <c r="R113" s="204"/>
      <c r="S113" s="204"/>
      <c r="T113" s="205"/>
      <c r="AT113" s="206" t="s">
        <v>237</v>
      </c>
      <c r="AU113" s="206" t="s">
        <v>78</v>
      </c>
      <c r="AV113" s="13" t="s">
        <v>78</v>
      </c>
      <c r="AW113" s="13" t="s">
        <v>31</v>
      </c>
      <c r="AX113" s="13" t="s">
        <v>69</v>
      </c>
      <c r="AY113" s="206" t="s">
        <v>229</v>
      </c>
    </row>
    <row r="114" spans="2:51" s="14" customFormat="1" ht="11.25">
      <c r="B114" s="218"/>
      <c r="C114" s="219"/>
      <c r="D114" s="197" t="s">
        <v>237</v>
      </c>
      <c r="E114" s="220" t="s">
        <v>19</v>
      </c>
      <c r="F114" s="221" t="s">
        <v>1324</v>
      </c>
      <c r="G114" s="219"/>
      <c r="H114" s="220" t="s">
        <v>19</v>
      </c>
      <c r="I114" s="222"/>
      <c r="J114" s="219"/>
      <c r="K114" s="219"/>
      <c r="L114" s="223"/>
      <c r="M114" s="224"/>
      <c r="N114" s="225"/>
      <c r="O114" s="225"/>
      <c r="P114" s="225"/>
      <c r="Q114" s="225"/>
      <c r="R114" s="225"/>
      <c r="S114" s="225"/>
      <c r="T114" s="226"/>
      <c r="AT114" s="227" t="s">
        <v>237</v>
      </c>
      <c r="AU114" s="227" t="s">
        <v>78</v>
      </c>
      <c r="AV114" s="14" t="s">
        <v>76</v>
      </c>
      <c r="AW114" s="14" t="s">
        <v>31</v>
      </c>
      <c r="AX114" s="14" t="s">
        <v>69</v>
      </c>
      <c r="AY114" s="227" t="s">
        <v>229</v>
      </c>
    </row>
    <row r="115" spans="2:51" s="13" customFormat="1" ht="11.25">
      <c r="B115" s="195"/>
      <c r="C115" s="196"/>
      <c r="D115" s="197" t="s">
        <v>237</v>
      </c>
      <c r="E115" s="198" t="s">
        <v>19</v>
      </c>
      <c r="F115" s="199" t="s">
        <v>1325</v>
      </c>
      <c r="G115" s="196"/>
      <c r="H115" s="200">
        <v>12</v>
      </c>
      <c r="I115" s="201"/>
      <c r="J115" s="196"/>
      <c r="K115" s="196"/>
      <c r="L115" s="202"/>
      <c r="M115" s="203"/>
      <c r="N115" s="204"/>
      <c r="O115" s="204"/>
      <c r="P115" s="204"/>
      <c r="Q115" s="204"/>
      <c r="R115" s="204"/>
      <c r="S115" s="204"/>
      <c r="T115" s="205"/>
      <c r="AT115" s="206" t="s">
        <v>237</v>
      </c>
      <c r="AU115" s="206" t="s">
        <v>78</v>
      </c>
      <c r="AV115" s="13" t="s">
        <v>78</v>
      </c>
      <c r="AW115" s="13" t="s">
        <v>31</v>
      </c>
      <c r="AX115" s="13" t="s">
        <v>69</v>
      </c>
      <c r="AY115" s="206" t="s">
        <v>229</v>
      </c>
    </row>
    <row r="116" spans="2:51" s="15" customFormat="1" ht="11.25">
      <c r="B116" s="228"/>
      <c r="C116" s="229"/>
      <c r="D116" s="197" t="s">
        <v>237</v>
      </c>
      <c r="E116" s="230" t="s">
        <v>19</v>
      </c>
      <c r="F116" s="231" t="s">
        <v>281</v>
      </c>
      <c r="G116" s="229"/>
      <c r="H116" s="232">
        <v>16</v>
      </c>
      <c r="I116" s="233"/>
      <c r="J116" s="229"/>
      <c r="K116" s="229"/>
      <c r="L116" s="234"/>
      <c r="M116" s="235"/>
      <c r="N116" s="236"/>
      <c r="O116" s="236"/>
      <c r="P116" s="236"/>
      <c r="Q116" s="236"/>
      <c r="R116" s="236"/>
      <c r="S116" s="236"/>
      <c r="T116" s="237"/>
      <c r="AT116" s="238" t="s">
        <v>237</v>
      </c>
      <c r="AU116" s="238" t="s">
        <v>78</v>
      </c>
      <c r="AV116" s="15" t="s">
        <v>126</v>
      </c>
      <c r="AW116" s="15" t="s">
        <v>31</v>
      </c>
      <c r="AX116" s="15" t="s">
        <v>76</v>
      </c>
      <c r="AY116" s="238" t="s">
        <v>229</v>
      </c>
    </row>
    <row r="117" spans="1:65" s="2" customFormat="1" ht="37.9" customHeight="1">
      <c r="A117" s="36"/>
      <c r="B117" s="37"/>
      <c r="C117" s="181" t="s">
        <v>230</v>
      </c>
      <c r="D117" s="181" t="s">
        <v>232</v>
      </c>
      <c r="E117" s="182" t="s">
        <v>922</v>
      </c>
      <c r="F117" s="183" t="s">
        <v>923</v>
      </c>
      <c r="G117" s="184" t="s">
        <v>532</v>
      </c>
      <c r="H117" s="185">
        <v>4</v>
      </c>
      <c r="I117" s="186"/>
      <c r="J117" s="187">
        <f>ROUND(I117*H117,2)</f>
        <v>0</v>
      </c>
      <c r="K117" s="188"/>
      <c r="L117" s="41"/>
      <c r="M117" s="189" t="s">
        <v>19</v>
      </c>
      <c r="N117" s="190" t="s">
        <v>40</v>
      </c>
      <c r="O117" s="66"/>
      <c r="P117" s="191">
        <f>O117*H117</f>
        <v>0</v>
      </c>
      <c r="Q117" s="191">
        <v>0</v>
      </c>
      <c r="R117" s="191">
        <f>Q117*H117</f>
        <v>0</v>
      </c>
      <c r="S117" s="191">
        <v>0</v>
      </c>
      <c r="T117" s="192">
        <f>S117*H117</f>
        <v>0</v>
      </c>
      <c r="U117" s="36"/>
      <c r="V117" s="36"/>
      <c r="W117" s="36"/>
      <c r="X117" s="36"/>
      <c r="Y117" s="36"/>
      <c r="Z117" s="36"/>
      <c r="AA117" s="36"/>
      <c r="AB117" s="36"/>
      <c r="AC117" s="36"/>
      <c r="AD117" s="36"/>
      <c r="AE117" s="36"/>
      <c r="AR117" s="193" t="s">
        <v>126</v>
      </c>
      <c r="AT117" s="193" t="s">
        <v>232</v>
      </c>
      <c r="AU117" s="193" t="s">
        <v>78</v>
      </c>
      <c r="AY117" s="19" t="s">
        <v>229</v>
      </c>
      <c r="BE117" s="194">
        <f>IF(N117="základní",J117,0)</f>
        <v>0</v>
      </c>
      <c r="BF117" s="194">
        <f>IF(N117="snížená",J117,0)</f>
        <v>0</v>
      </c>
      <c r="BG117" s="194">
        <f>IF(N117="zákl. přenesená",J117,0)</f>
        <v>0</v>
      </c>
      <c r="BH117" s="194">
        <f>IF(N117="sníž. přenesená",J117,0)</f>
        <v>0</v>
      </c>
      <c r="BI117" s="194">
        <f>IF(N117="nulová",J117,0)</f>
        <v>0</v>
      </c>
      <c r="BJ117" s="19" t="s">
        <v>76</v>
      </c>
      <c r="BK117" s="194">
        <f>ROUND(I117*H117,2)</f>
        <v>0</v>
      </c>
      <c r="BL117" s="19" t="s">
        <v>126</v>
      </c>
      <c r="BM117" s="193" t="s">
        <v>1326</v>
      </c>
    </row>
    <row r="118" spans="1:47" s="2" customFormat="1" ht="11.25">
      <c r="A118" s="36"/>
      <c r="B118" s="37"/>
      <c r="C118" s="38"/>
      <c r="D118" s="263" t="s">
        <v>903</v>
      </c>
      <c r="E118" s="38"/>
      <c r="F118" s="264" t="s">
        <v>925</v>
      </c>
      <c r="G118" s="38"/>
      <c r="H118" s="38"/>
      <c r="I118" s="249"/>
      <c r="J118" s="38"/>
      <c r="K118" s="38"/>
      <c r="L118" s="41"/>
      <c r="M118" s="250"/>
      <c r="N118" s="251"/>
      <c r="O118" s="66"/>
      <c r="P118" s="66"/>
      <c r="Q118" s="66"/>
      <c r="R118" s="66"/>
      <c r="S118" s="66"/>
      <c r="T118" s="67"/>
      <c r="U118" s="36"/>
      <c r="V118" s="36"/>
      <c r="W118" s="36"/>
      <c r="X118" s="36"/>
      <c r="Y118" s="36"/>
      <c r="Z118" s="36"/>
      <c r="AA118" s="36"/>
      <c r="AB118" s="36"/>
      <c r="AC118" s="36"/>
      <c r="AD118" s="36"/>
      <c r="AE118" s="36"/>
      <c r="AT118" s="19" t="s">
        <v>903</v>
      </c>
      <c r="AU118" s="19" t="s">
        <v>78</v>
      </c>
    </row>
    <row r="119" spans="2:51" s="14" customFormat="1" ht="11.25">
      <c r="B119" s="218"/>
      <c r="C119" s="219"/>
      <c r="D119" s="197" t="s">
        <v>237</v>
      </c>
      <c r="E119" s="220" t="s">
        <v>19</v>
      </c>
      <c r="F119" s="221" t="s">
        <v>913</v>
      </c>
      <c r="G119" s="219"/>
      <c r="H119" s="220" t="s">
        <v>19</v>
      </c>
      <c r="I119" s="222"/>
      <c r="J119" s="219"/>
      <c r="K119" s="219"/>
      <c r="L119" s="223"/>
      <c r="M119" s="224"/>
      <c r="N119" s="225"/>
      <c r="O119" s="225"/>
      <c r="P119" s="225"/>
      <c r="Q119" s="225"/>
      <c r="R119" s="225"/>
      <c r="S119" s="225"/>
      <c r="T119" s="226"/>
      <c r="AT119" s="227" t="s">
        <v>237</v>
      </c>
      <c r="AU119" s="227" t="s">
        <v>78</v>
      </c>
      <c r="AV119" s="14" t="s">
        <v>76</v>
      </c>
      <c r="AW119" s="14" t="s">
        <v>31</v>
      </c>
      <c r="AX119" s="14" t="s">
        <v>69</v>
      </c>
      <c r="AY119" s="227" t="s">
        <v>229</v>
      </c>
    </row>
    <row r="120" spans="2:51" s="13" customFormat="1" ht="11.25">
      <c r="B120" s="195"/>
      <c r="C120" s="196"/>
      <c r="D120" s="197" t="s">
        <v>237</v>
      </c>
      <c r="E120" s="198" t="s">
        <v>19</v>
      </c>
      <c r="F120" s="199" t="s">
        <v>1323</v>
      </c>
      <c r="G120" s="196"/>
      <c r="H120" s="200">
        <v>4</v>
      </c>
      <c r="I120" s="201"/>
      <c r="J120" s="196"/>
      <c r="K120" s="196"/>
      <c r="L120" s="202"/>
      <c r="M120" s="203"/>
      <c r="N120" s="204"/>
      <c r="O120" s="204"/>
      <c r="P120" s="204"/>
      <c r="Q120" s="204"/>
      <c r="R120" s="204"/>
      <c r="S120" s="204"/>
      <c r="T120" s="205"/>
      <c r="AT120" s="206" t="s">
        <v>237</v>
      </c>
      <c r="AU120" s="206" t="s">
        <v>78</v>
      </c>
      <c r="AV120" s="13" t="s">
        <v>78</v>
      </c>
      <c r="AW120" s="13" t="s">
        <v>31</v>
      </c>
      <c r="AX120" s="13" t="s">
        <v>76</v>
      </c>
      <c r="AY120" s="206" t="s">
        <v>229</v>
      </c>
    </row>
    <row r="121" spans="1:65" s="2" customFormat="1" ht="66.75" customHeight="1">
      <c r="A121" s="36"/>
      <c r="B121" s="37"/>
      <c r="C121" s="181" t="s">
        <v>257</v>
      </c>
      <c r="D121" s="181" t="s">
        <v>232</v>
      </c>
      <c r="E121" s="182" t="s">
        <v>936</v>
      </c>
      <c r="F121" s="183" t="s">
        <v>937</v>
      </c>
      <c r="G121" s="184" t="s">
        <v>532</v>
      </c>
      <c r="H121" s="185">
        <v>16</v>
      </c>
      <c r="I121" s="186"/>
      <c r="J121" s="187">
        <f>ROUND(I121*H121,2)</f>
        <v>0</v>
      </c>
      <c r="K121" s="188"/>
      <c r="L121" s="41"/>
      <c r="M121" s="189" t="s">
        <v>19</v>
      </c>
      <c r="N121" s="190" t="s">
        <v>40</v>
      </c>
      <c r="O121" s="66"/>
      <c r="P121" s="191">
        <f>O121*H121</f>
        <v>0</v>
      </c>
      <c r="Q121" s="191">
        <v>0</v>
      </c>
      <c r="R121" s="191">
        <f>Q121*H121</f>
        <v>0</v>
      </c>
      <c r="S121" s="191">
        <v>0</v>
      </c>
      <c r="T121" s="192">
        <f>S121*H121</f>
        <v>0</v>
      </c>
      <c r="U121" s="36"/>
      <c r="V121" s="36"/>
      <c r="W121" s="36"/>
      <c r="X121" s="36"/>
      <c r="Y121" s="36"/>
      <c r="Z121" s="36"/>
      <c r="AA121" s="36"/>
      <c r="AB121" s="36"/>
      <c r="AC121" s="36"/>
      <c r="AD121" s="36"/>
      <c r="AE121" s="36"/>
      <c r="AR121" s="193" t="s">
        <v>126</v>
      </c>
      <c r="AT121" s="193" t="s">
        <v>232</v>
      </c>
      <c r="AU121" s="193" t="s">
        <v>78</v>
      </c>
      <c r="AY121" s="19" t="s">
        <v>229</v>
      </c>
      <c r="BE121" s="194">
        <f>IF(N121="základní",J121,0)</f>
        <v>0</v>
      </c>
      <c r="BF121" s="194">
        <f>IF(N121="snížená",J121,0)</f>
        <v>0</v>
      </c>
      <c r="BG121" s="194">
        <f>IF(N121="zákl. přenesená",J121,0)</f>
        <v>0</v>
      </c>
      <c r="BH121" s="194">
        <f>IF(N121="sníž. přenesená",J121,0)</f>
        <v>0</v>
      </c>
      <c r="BI121" s="194">
        <f>IF(N121="nulová",J121,0)</f>
        <v>0</v>
      </c>
      <c r="BJ121" s="19" t="s">
        <v>76</v>
      </c>
      <c r="BK121" s="194">
        <f>ROUND(I121*H121,2)</f>
        <v>0</v>
      </c>
      <c r="BL121" s="19" t="s">
        <v>126</v>
      </c>
      <c r="BM121" s="193" t="s">
        <v>1327</v>
      </c>
    </row>
    <row r="122" spans="1:47" s="2" customFormat="1" ht="11.25">
      <c r="A122" s="36"/>
      <c r="B122" s="37"/>
      <c r="C122" s="38"/>
      <c r="D122" s="263" t="s">
        <v>903</v>
      </c>
      <c r="E122" s="38"/>
      <c r="F122" s="264" t="s">
        <v>939</v>
      </c>
      <c r="G122" s="38"/>
      <c r="H122" s="38"/>
      <c r="I122" s="249"/>
      <c r="J122" s="38"/>
      <c r="K122" s="38"/>
      <c r="L122" s="41"/>
      <c r="M122" s="250"/>
      <c r="N122" s="251"/>
      <c r="O122" s="66"/>
      <c r="P122" s="66"/>
      <c r="Q122" s="66"/>
      <c r="R122" s="66"/>
      <c r="S122" s="66"/>
      <c r="T122" s="67"/>
      <c r="U122" s="36"/>
      <c r="V122" s="36"/>
      <c r="W122" s="36"/>
      <c r="X122" s="36"/>
      <c r="Y122" s="36"/>
      <c r="Z122" s="36"/>
      <c r="AA122" s="36"/>
      <c r="AB122" s="36"/>
      <c r="AC122" s="36"/>
      <c r="AD122" s="36"/>
      <c r="AE122" s="36"/>
      <c r="AT122" s="19" t="s">
        <v>903</v>
      </c>
      <c r="AU122" s="19" t="s">
        <v>78</v>
      </c>
    </row>
    <row r="123" spans="1:47" s="2" customFormat="1" ht="19.5">
      <c r="A123" s="36"/>
      <c r="B123" s="37"/>
      <c r="C123" s="38"/>
      <c r="D123" s="197" t="s">
        <v>811</v>
      </c>
      <c r="E123" s="38"/>
      <c r="F123" s="248" t="s">
        <v>940</v>
      </c>
      <c r="G123" s="38"/>
      <c r="H123" s="38"/>
      <c r="I123" s="249"/>
      <c r="J123" s="38"/>
      <c r="K123" s="38"/>
      <c r="L123" s="41"/>
      <c r="M123" s="250"/>
      <c r="N123" s="251"/>
      <c r="O123" s="66"/>
      <c r="P123" s="66"/>
      <c r="Q123" s="66"/>
      <c r="R123" s="66"/>
      <c r="S123" s="66"/>
      <c r="T123" s="67"/>
      <c r="U123" s="36"/>
      <c r="V123" s="36"/>
      <c r="W123" s="36"/>
      <c r="X123" s="36"/>
      <c r="Y123" s="36"/>
      <c r="Z123" s="36"/>
      <c r="AA123" s="36"/>
      <c r="AB123" s="36"/>
      <c r="AC123" s="36"/>
      <c r="AD123" s="36"/>
      <c r="AE123" s="36"/>
      <c r="AT123" s="19" t="s">
        <v>811</v>
      </c>
      <c r="AU123" s="19" t="s">
        <v>78</v>
      </c>
    </row>
    <row r="124" spans="1:65" s="2" customFormat="1" ht="44.25" customHeight="1">
      <c r="A124" s="36"/>
      <c r="B124" s="37"/>
      <c r="C124" s="181" t="s">
        <v>261</v>
      </c>
      <c r="D124" s="181" t="s">
        <v>232</v>
      </c>
      <c r="E124" s="182" t="s">
        <v>941</v>
      </c>
      <c r="F124" s="183" t="s">
        <v>942</v>
      </c>
      <c r="G124" s="184" t="s">
        <v>326</v>
      </c>
      <c r="H124" s="185">
        <v>39.077</v>
      </c>
      <c r="I124" s="186"/>
      <c r="J124" s="187">
        <f>ROUND(I124*H124,2)</f>
        <v>0</v>
      </c>
      <c r="K124" s="188"/>
      <c r="L124" s="41"/>
      <c r="M124" s="189" t="s">
        <v>19</v>
      </c>
      <c r="N124" s="190" t="s">
        <v>40</v>
      </c>
      <c r="O124" s="66"/>
      <c r="P124" s="191">
        <f>O124*H124</f>
        <v>0</v>
      </c>
      <c r="Q124" s="191">
        <v>0</v>
      </c>
      <c r="R124" s="191">
        <f>Q124*H124</f>
        <v>0</v>
      </c>
      <c r="S124" s="191">
        <v>0</v>
      </c>
      <c r="T124" s="192">
        <f>S124*H124</f>
        <v>0</v>
      </c>
      <c r="U124" s="36"/>
      <c r="V124" s="36"/>
      <c r="W124" s="36"/>
      <c r="X124" s="36"/>
      <c r="Y124" s="36"/>
      <c r="Z124" s="36"/>
      <c r="AA124" s="36"/>
      <c r="AB124" s="36"/>
      <c r="AC124" s="36"/>
      <c r="AD124" s="36"/>
      <c r="AE124" s="36"/>
      <c r="AR124" s="193" t="s">
        <v>126</v>
      </c>
      <c r="AT124" s="193" t="s">
        <v>232</v>
      </c>
      <c r="AU124" s="193" t="s">
        <v>78</v>
      </c>
      <c r="AY124" s="19" t="s">
        <v>229</v>
      </c>
      <c r="BE124" s="194">
        <f>IF(N124="základní",J124,0)</f>
        <v>0</v>
      </c>
      <c r="BF124" s="194">
        <f>IF(N124="snížená",J124,0)</f>
        <v>0</v>
      </c>
      <c r="BG124" s="194">
        <f>IF(N124="zákl. přenesená",J124,0)</f>
        <v>0</v>
      </c>
      <c r="BH124" s="194">
        <f>IF(N124="sníž. přenesená",J124,0)</f>
        <v>0</v>
      </c>
      <c r="BI124" s="194">
        <f>IF(N124="nulová",J124,0)</f>
        <v>0</v>
      </c>
      <c r="BJ124" s="19" t="s">
        <v>76</v>
      </c>
      <c r="BK124" s="194">
        <f>ROUND(I124*H124,2)</f>
        <v>0</v>
      </c>
      <c r="BL124" s="19" t="s">
        <v>126</v>
      </c>
      <c r="BM124" s="193" t="s">
        <v>1328</v>
      </c>
    </row>
    <row r="125" spans="1:47" s="2" customFormat="1" ht="11.25">
      <c r="A125" s="36"/>
      <c r="B125" s="37"/>
      <c r="C125" s="38"/>
      <c r="D125" s="263" t="s">
        <v>903</v>
      </c>
      <c r="E125" s="38"/>
      <c r="F125" s="264" t="s">
        <v>944</v>
      </c>
      <c r="G125" s="38"/>
      <c r="H125" s="38"/>
      <c r="I125" s="249"/>
      <c r="J125" s="38"/>
      <c r="K125" s="38"/>
      <c r="L125" s="41"/>
      <c r="M125" s="250"/>
      <c r="N125" s="251"/>
      <c r="O125" s="66"/>
      <c r="P125" s="66"/>
      <c r="Q125" s="66"/>
      <c r="R125" s="66"/>
      <c r="S125" s="66"/>
      <c r="T125" s="67"/>
      <c r="U125" s="36"/>
      <c r="V125" s="36"/>
      <c r="W125" s="36"/>
      <c r="X125" s="36"/>
      <c r="Y125" s="36"/>
      <c r="Z125" s="36"/>
      <c r="AA125" s="36"/>
      <c r="AB125" s="36"/>
      <c r="AC125" s="36"/>
      <c r="AD125" s="36"/>
      <c r="AE125" s="36"/>
      <c r="AT125" s="19" t="s">
        <v>903</v>
      </c>
      <c r="AU125" s="19" t="s">
        <v>78</v>
      </c>
    </row>
    <row r="126" spans="1:47" s="2" customFormat="1" ht="19.5">
      <c r="A126" s="36"/>
      <c r="B126" s="37"/>
      <c r="C126" s="38"/>
      <c r="D126" s="197" t="s">
        <v>811</v>
      </c>
      <c r="E126" s="38"/>
      <c r="F126" s="248" t="s">
        <v>945</v>
      </c>
      <c r="G126" s="38"/>
      <c r="H126" s="38"/>
      <c r="I126" s="249"/>
      <c r="J126" s="38"/>
      <c r="K126" s="38"/>
      <c r="L126" s="41"/>
      <c r="M126" s="250"/>
      <c r="N126" s="251"/>
      <c r="O126" s="66"/>
      <c r="P126" s="66"/>
      <c r="Q126" s="66"/>
      <c r="R126" s="66"/>
      <c r="S126" s="66"/>
      <c r="T126" s="67"/>
      <c r="U126" s="36"/>
      <c r="V126" s="36"/>
      <c r="W126" s="36"/>
      <c r="X126" s="36"/>
      <c r="Y126" s="36"/>
      <c r="Z126" s="36"/>
      <c r="AA126" s="36"/>
      <c r="AB126" s="36"/>
      <c r="AC126" s="36"/>
      <c r="AD126" s="36"/>
      <c r="AE126" s="36"/>
      <c r="AT126" s="19" t="s">
        <v>811</v>
      </c>
      <c r="AU126" s="19" t="s">
        <v>78</v>
      </c>
    </row>
    <row r="127" spans="2:51" s="14" customFormat="1" ht="11.25">
      <c r="B127" s="218"/>
      <c r="C127" s="219"/>
      <c r="D127" s="197" t="s">
        <v>237</v>
      </c>
      <c r="E127" s="220" t="s">
        <v>19</v>
      </c>
      <c r="F127" s="221" t="s">
        <v>946</v>
      </c>
      <c r="G127" s="219"/>
      <c r="H127" s="220" t="s">
        <v>19</v>
      </c>
      <c r="I127" s="222"/>
      <c r="J127" s="219"/>
      <c r="K127" s="219"/>
      <c r="L127" s="223"/>
      <c r="M127" s="224"/>
      <c r="N127" s="225"/>
      <c r="O127" s="225"/>
      <c r="P127" s="225"/>
      <c r="Q127" s="225"/>
      <c r="R127" s="225"/>
      <c r="S127" s="225"/>
      <c r="T127" s="226"/>
      <c r="AT127" s="227" t="s">
        <v>237</v>
      </c>
      <c r="AU127" s="227" t="s">
        <v>78</v>
      </c>
      <c r="AV127" s="14" t="s">
        <v>76</v>
      </c>
      <c r="AW127" s="14" t="s">
        <v>31</v>
      </c>
      <c r="AX127" s="14" t="s">
        <v>69</v>
      </c>
      <c r="AY127" s="227" t="s">
        <v>229</v>
      </c>
    </row>
    <row r="128" spans="2:51" s="13" customFormat="1" ht="11.25">
      <c r="B128" s="195"/>
      <c r="C128" s="196"/>
      <c r="D128" s="197" t="s">
        <v>237</v>
      </c>
      <c r="E128" s="198" t="s">
        <v>19</v>
      </c>
      <c r="F128" s="199" t="s">
        <v>1329</v>
      </c>
      <c r="G128" s="196"/>
      <c r="H128" s="200">
        <v>32</v>
      </c>
      <c r="I128" s="201"/>
      <c r="J128" s="196"/>
      <c r="K128" s="196"/>
      <c r="L128" s="202"/>
      <c r="M128" s="203"/>
      <c r="N128" s="204"/>
      <c r="O128" s="204"/>
      <c r="P128" s="204"/>
      <c r="Q128" s="204"/>
      <c r="R128" s="204"/>
      <c r="S128" s="204"/>
      <c r="T128" s="205"/>
      <c r="AT128" s="206" t="s">
        <v>237</v>
      </c>
      <c r="AU128" s="206" t="s">
        <v>78</v>
      </c>
      <c r="AV128" s="13" t="s">
        <v>78</v>
      </c>
      <c r="AW128" s="13" t="s">
        <v>31</v>
      </c>
      <c r="AX128" s="13" t="s">
        <v>69</v>
      </c>
      <c r="AY128" s="206" t="s">
        <v>229</v>
      </c>
    </row>
    <row r="129" spans="2:51" s="14" customFormat="1" ht="11.25">
      <c r="B129" s="218"/>
      <c r="C129" s="219"/>
      <c r="D129" s="197" t="s">
        <v>237</v>
      </c>
      <c r="E129" s="220" t="s">
        <v>19</v>
      </c>
      <c r="F129" s="221" t="s">
        <v>948</v>
      </c>
      <c r="G129" s="219"/>
      <c r="H129" s="220" t="s">
        <v>19</v>
      </c>
      <c r="I129" s="222"/>
      <c r="J129" s="219"/>
      <c r="K129" s="219"/>
      <c r="L129" s="223"/>
      <c r="M129" s="224"/>
      <c r="N129" s="225"/>
      <c r="O129" s="225"/>
      <c r="P129" s="225"/>
      <c r="Q129" s="225"/>
      <c r="R129" s="225"/>
      <c r="S129" s="225"/>
      <c r="T129" s="226"/>
      <c r="AT129" s="227" t="s">
        <v>237</v>
      </c>
      <c r="AU129" s="227" t="s">
        <v>78</v>
      </c>
      <c r="AV129" s="14" t="s">
        <v>76</v>
      </c>
      <c r="AW129" s="14" t="s">
        <v>31</v>
      </c>
      <c r="AX129" s="14" t="s">
        <v>69</v>
      </c>
      <c r="AY129" s="227" t="s">
        <v>229</v>
      </c>
    </row>
    <row r="130" spans="2:51" s="13" customFormat="1" ht="11.25">
      <c r="B130" s="195"/>
      <c r="C130" s="196"/>
      <c r="D130" s="197" t="s">
        <v>237</v>
      </c>
      <c r="E130" s="198" t="s">
        <v>19</v>
      </c>
      <c r="F130" s="199" t="s">
        <v>1330</v>
      </c>
      <c r="G130" s="196"/>
      <c r="H130" s="200">
        <v>7.077</v>
      </c>
      <c r="I130" s="201"/>
      <c r="J130" s="196"/>
      <c r="K130" s="196"/>
      <c r="L130" s="202"/>
      <c r="M130" s="203"/>
      <c r="N130" s="204"/>
      <c r="O130" s="204"/>
      <c r="P130" s="204"/>
      <c r="Q130" s="204"/>
      <c r="R130" s="204"/>
      <c r="S130" s="204"/>
      <c r="T130" s="205"/>
      <c r="AT130" s="206" t="s">
        <v>237</v>
      </c>
      <c r="AU130" s="206" t="s">
        <v>78</v>
      </c>
      <c r="AV130" s="13" t="s">
        <v>78</v>
      </c>
      <c r="AW130" s="13" t="s">
        <v>31</v>
      </c>
      <c r="AX130" s="13" t="s">
        <v>69</v>
      </c>
      <c r="AY130" s="206" t="s">
        <v>229</v>
      </c>
    </row>
    <row r="131" spans="2:51" s="15" customFormat="1" ht="11.25">
      <c r="B131" s="228"/>
      <c r="C131" s="229"/>
      <c r="D131" s="197" t="s">
        <v>237</v>
      </c>
      <c r="E131" s="230" t="s">
        <v>19</v>
      </c>
      <c r="F131" s="231" t="s">
        <v>281</v>
      </c>
      <c r="G131" s="229"/>
      <c r="H131" s="232">
        <v>39.077</v>
      </c>
      <c r="I131" s="233"/>
      <c r="J131" s="229"/>
      <c r="K131" s="229"/>
      <c r="L131" s="234"/>
      <c r="M131" s="235"/>
      <c r="N131" s="236"/>
      <c r="O131" s="236"/>
      <c r="P131" s="236"/>
      <c r="Q131" s="236"/>
      <c r="R131" s="236"/>
      <c r="S131" s="236"/>
      <c r="T131" s="237"/>
      <c r="AT131" s="238" t="s">
        <v>237</v>
      </c>
      <c r="AU131" s="238" t="s">
        <v>78</v>
      </c>
      <c r="AV131" s="15" t="s">
        <v>126</v>
      </c>
      <c r="AW131" s="15" t="s">
        <v>31</v>
      </c>
      <c r="AX131" s="15" t="s">
        <v>76</v>
      </c>
      <c r="AY131" s="238" t="s">
        <v>229</v>
      </c>
    </row>
    <row r="132" spans="1:65" s="2" customFormat="1" ht="62.65" customHeight="1">
      <c r="A132" s="36"/>
      <c r="B132" s="37"/>
      <c r="C132" s="181" t="s">
        <v>243</v>
      </c>
      <c r="D132" s="181" t="s">
        <v>232</v>
      </c>
      <c r="E132" s="182" t="s">
        <v>950</v>
      </c>
      <c r="F132" s="183" t="s">
        <v>951</v>
      </c>
      <c r="G132" s="184" t="s">
        <v>532</v>
      </c>
      <c r="H132" s="185">
        <v>16</v>
      </c>
      <c r="I132" s="186"/>
      <c r="J132" s="187">
        <f>ROUND(I132*H132,2)</f>
        <v>0</v>
      </c>
      <c r="K132" s="188"/>
      <c r="L132" s="41"/>
      <c r="M132" s="189" t="s">
        <v>19</v>
      </c>
      <c r="N132" s="190" t="s">
        <v>40</v>
      </c>
      <c r="O132" s="66"/>
      <c r="P132" s="191">
        <f>O132*H132</f>
        <v>0</v>
      </c>
      <c r="Q132" s="191">
        <v>0</v>
      </c>
      <c r="R132" s="191">
        <f>Q132*H132</f>
        <v>0</v>
      </c>
      <c r="S132" s="191">
        <v>0</v>
      </c>
      <c r="T132" s="192">
        <f>S132*H132</f>
        <v>0</v>
      </c>
      <c r="U132" s="36"/>
      <c r="V132" s="36"/>
      <c r="W132" s="36"/>
      <c r="X132" s="36"/>
      <c r="Y132" s="36"/>
      <c r="Z132" s="36"/>
      <c r="AA132" s="36"/>
      <c r="AB132" s="36"/>
      <c r="AC132" s="36"/>
      <c r="AD132" s="36"/>
      <c r="AE132" s="36"/>
      <c r="AR132" s="193" t="s">
        <v>126</v>
      </c>
      <c r="AT132" s="193" t="s">
        <v>232</v>
      </c>
      <c r="AU132" s="193" t="s">
        <v>78</v>
      </c>
      <c r="AY132" s="19" t="s">
        <v>229</v>
      </c>
      <c r="BE132" s="194">
        <f>IF(N132="základní",J132,0)</f>
        <v>0</v>
      </c>
      <c r="BF132" s="194">
        <f>IF(N132="snížená",J132,0)</f>
        <v>0</v>
      </c>
      <c r="BG132" s="194">
        <f>IF(N132="zákl. přenesená",J132,0)</f>
        <v>0</v>
      </c>
      <c r="BH132" s="194">
        <f>IF(N132="sníž. přenesená",J132,0)</f>
        <v>0</v>
      </c>
      <c r="BI132" s="194">
        <f>IF(N132="nulová",J132,0)</f>
        <v>0</v>
      </c>
      <c r="BJ132" s="19" t="s">
        <v>76</v>
      </c>
      <c r="BK132" s="194">
        <f>ROUND(I132*H132,2)</f>
        <v>0</v>
      </c>
      <c r="BL132" s="19" t="s">
        <v>126</v>
      </c>
      <c r="BM132" s="193" t="s">
        <v>1331</v>
      </c>
    </row>
    <row r="133" spans="1:47" s="2" customFormat="1" ht="11.25">
      <c r="A133" s="36"/>
      <c r="B133" s="37"/>
      <c r="C133" s="38"/>
      <c r="D133" s="263" t="s">
        <v>903</v>
      </c>
      <c r="E133" s="38"/>
      <c r="F133" s="264" t="s">
        <v>953</v>
      </c>
      <c r="G133" s="38"/>
      <c r="H133" s="38"/>
      <c r="I133" s="249"/>
      <c r="J133" s="38"/>
      <c r="K133" s="38"/>
      <c r="L133" s="41"/>
      <c r="M133" s="250"/>
      <c r="N133" s="251"/>
      <c r="O133" s="66"/>
      <c r="P133" s="66"/>
      <c r="Q133" s="66"/>
      <c r="R133" s="66"/>
      <c r="S133" s="66"/>
      <c r="T133" s="67"/>
      <c r="U133" s="36"/>
      <c r="V133" s="36"/>
      <c r="W133" s="36"/>
      <c r="X133" s="36"/>
      <c r="Y133" s="36"/>
      <c r="Z133" s="36"/>
      <c r="AA133" s="36"/>
      <c r="AB133" s="36"/>
      <c r="AC133" s="36"/>
      <c r="AD133" s="36"/>
      <c r="AE133" s="36"/>
      <c r="AT133" s="19" t="s">
        <v>903</v>
      </c>
      <c r="AU133" s="19" t="s">
        <v>78</v>
      </c>
    </row>
    <row r="134" spans="1:65" s="2" customFormat="1" ht="66.75" customHeight="1">
      <c r="A134" s="36"/>
      <c r="B134" s="37"/>
      <c r="C134" s="181" t="s">
        <v>270</v>
      </c>
      <c r="D134" s="181" t="s">
        <v>232</v>
      </c>
      <c r="E134" s="182" t="s">
        <v>955</v>
      </c>
      <c r="F134" s="183" t="s">
        <v>956</v>
      </c>
      <c r="G134" s="184" t="s">
        <v>532</v>
      </c>
      <c r="H134" s="185">
        <v>176</v>
      </c>
      <c r="I134" s="186"/>
      <c r="J134" s="187">
        <f>ROUND(I134*H134,2)</f>
        <v>0</v>
      </c>
      <c r="K134" s="188"/>
      <c r="L134" s="41"/>
      <c r="M134" s="189" t="s">
        <v>19</v>
      </c>
      <c r="N134" s="190" t="s">
        <v>40</v>
      </c>
      <c r="O134" s="66"/>
      <c r="P134" s="191">
        <f>O134*H134</f>
        <v>0</v>
      </c>
      <c r="Q134" s="191">
        <v>0</v>
      </c>
      <c r="R134" s="191">
        <f>Q134*H134</f>
        <v>0</v>
      </c>
      <c r="S134" s="191">
        <v>0</v>
      </c>
      <c r="T134" s="192">
        <f>S134*H134</f>
        <v>0</v>
      </c>
      <c r="U134" s="36"/>
      <c r="V134" s="36"/>
      <c r="W134" s="36"/>
      <c r="X134" s="36"/>
      <c r="Y134" s="36"/>
      <c r="Z134" s="36"/>
      <c r="AA134" s="36"/>
      <c r="AB134" s="36"/>
      <c r="AC134" s="36"/>
      <c r="AD134" s="36"/>
      <c r="AE134" s="36"/>
      <c r="AR134" s="193" t="s">
        <v>126</v>
      </c>
      <c r="AT134" s="193" t="s">
        <v>232</v>
      </c>
      <c r="AU134" s="193" t="s">
        <v>78</v>
      </c>
      <c r="AY134" s="19" t="s">
        <v>229</v>
      </c>
      <c r="BE134" s="194">
        <f>IF(N134="základní",J134,0)</f>
        <v>0</v>
      </c>
      <c r="BF134" s="194">
        <f>IF(N134="snížená",J134,0)</f>
        <v>0</v>
      </c>
      <c r="BG134" s="194">
        <f>IF(N134="zákl. přenesená",J134,0)</f>
        <v>0</v>
      </c>
      <c r="BH134" s="194">
        <f>IF(N134="sníž. přenesená",J134,0)</f>
        <v>0</v>
      </c>
      <c r="BI134" s="194">
        <f>IF(N134="nulová",J134,0)</f>
        <v>0</v>
      </c>
      <c r="BJ134" s="19" t="s">
        <v>76</v>
      </c>
      <c r="BK134" s="194">
        <f>ROUND(I134*H134,2)</f>
        <v>0</v>
      </c>
      <c r="BL134" s="19" t="s">
        <v>126</v>
      </c>
      <c r="BM134" s="193" t="s">
        <v>1332</v>
      </c>
    </row>
    <row r="135" spans="1:47" s="2" customFormat="1" ht="11.25">
      <c r="A135" s="36"/>
      <c r="B135" s="37"/>
      <c r="C135" s="38"/>
      <c r="D135" s="263" t="s">
        <v>903</v>
      </c>
      <c r="E135" s="38"/>
      <c r="F135" s="264" t="s">
        <v>958</v>
      </c>
      <c r="G135" s="38"/>
      <c r="H135" s="38"/>
      <c r="I135" s="249"/>
      <c r="J135" s="38"/>
      <c r="K135" s="38"/>
      <c r="L135" s="41"/>
      <c r="M135" s="250"/>
      <c r="N135" s="251"/>
      <c r="O135" s="66"/>
      <c r="P135" s="66"/>
      <c r="Q135" s="66"/>
      <c r="R135" s="66"/>
      <c r="S135" s="66"/>
      <c r="T135" s="67"/>
      <c r="U135" s="36"/>
      <c r="V135" s="36"/>
      <c r="W135" s="36"/>
      <c r="X135" s="36"/>
      <c r="Y135" s="36"/>
      <c r="Z135" s="36"/>
      <c r="AA135" s="36"/>
      <c r="AB135" s="36"/>
      <c r="AC135" s="36"/>
      <c r="AD135" s="36"/>
      <c r="AE135" s="36"/>
      <c r="AT135" s="19" t="s">
        <v>903</v>
      </c>
      <c r="AU135" s="19" t="s">
        <v>78</v>
      </c>
    </row>
    <row r="136" spans="1:47" s="2" customFormat="1" ht="29.25">
      <c r="A136" s="36"/>
      <c r="B136" s="37"/>
      <c r="C136" s="38"/>
      <c r="D136" s="197" t="s">
        <v>811</v>
      </c>
      <c r="E136" s="38"/>
      <c r="F136" s="248" t="s">
        <v>959</v>
      </c>
      <c r="G136" s="38"/>
      <c r="H136" s="38"/>
      <c r="I136" s="249"/>
      <c r="J136" s="38"/>
      <c r="K136" s="38"/>
      <c r="L136" s="41"/>
      <c r="M136" s="250"/>
      <c r="N136" s="251"/>
      <c r="O136" s="66"/>
      <c r="P136" s="66"/>
      <c r="Q136" s="66"/>
      <c r="R136" s="66"/>
      <c r="S136" s="66"/>
      <c r="T136" s="67"/>
      <c r="U136" s="36"/>
      <c r="V136" s="36"/>
      <c r="W136" s="36"/>
      <c r="X136" s="36"/>
      <c r="Y136" s="36"/>
      <c r="Z136" s="36"/>
      <c r="AA136" s="36"/>
      <c r="AB136" s="36"/>
      <c r="AC136" s="36"/>
      <c r="AD136" s="36"/>
      <c r="AE136" s="36"/>
      <c r="AT136" s="19" t="s">
        <v>811</v>
      </c>
      <c r="AU136" s="19" t="s">
        <v>78</v>
      </c>
    </row>
    <row r="137" spans="2:51" s="13" customFormat="1" ht="11.25">
      <c r="B137" s="195"/>
      <c r="C137" s="196"/>
      <c r="D137" s="197" t="s">
        <v>237</v>
      </c>
      <c r="E137" s="198" t="s">
        <v>19</v>
      </c>
      <c r="F137" s="199" t="s">
        <v>1333</v>
      </c>
      <c r="G137" s="196"/>
      <c r="H137" s="200">
        <v>176</v>
      </c>
      <c r="I137" s="201"/>
      <c r="J137" s="196"/>
      <c r="K137" s="196"/>
      <c r="L137" s="202"/>
      <c r="M137" s="203"/>
      <c r="N137" s="204"/>
      <c r="O137" s="204"/>
      <c r="P137" s="204"/>
      <c r="Q137" s="204"/>
      <c r="R137" s="204"/>
      <c r="S137" s="204"/>
      <c r="T137" s="205"/>
      <c r="AT137" s="206" t="s">
        <v>237</v>
      </c>
      <c r="AU137" s="206" t="s">
        <v>78</v>
      </c>
      <c r="AV137" s="13" t="s">
        <v>78</v>
      </c>
      <c r="AW137" s="13" t="s">
        <v>31</v>
      </c>
      <c r="AX137" s="13" t="s">
        <v>76</v>
      </c>
      <c r="AY137" s="206" t="s">
        <v>229</v>
      </c>
    </row>
    <row r="138" spans="1:65" s="2" customFormat="1" ht="44.25" customHeight="1">
      <c r="A138" s="36"/>
      <c r="B138" s="37"/>
      <c r="C138" s="181" t="s">
        <v>275</v>
      </c>
      <c r="D138" s="181" t="s">
        <v>232</v>
      </c>
      <c r="E138" s="182" t="s">
        <v>961</v>
      </c>
      <c r="F138" s="183" t="s">
        <v>962</v>
      </c>
      <c r="G138" s="184" t="s">
        <v>532</v>
      </c>
      <c r="H138" s="185">
        <v>16</v>
      </c>
      <c r="I138" s="186"/>
      <c r="J138" s="187">
        <f>ROUND(I138*H138,2)</f>
        <v>0</v>
      </c>
      <c r="K138" s="188"/>
      <c r="L138" s="41"/>
      <c r="M138" s="189" t="s">
        <v>19</v>
      </c>
      <c r="N138" s="190" t="s">
        <v>40</v>
      </c>
      <c r="O138" s="66"/>
      <c r="P138" s="191">
        <f>O138*H138</f>
        <v>0</v>
      </c>
      <c r="Q138" s="191">
        <v>0</v>
      </c>
      <c r="R138" s="191">
        <f>Q138*H138</f>
        <v>0</v>
      </c>
      <c r="S138" s="191">
        <v>0</v>
      </c>
      <c r="T138" s="192">
        <f>S138*H138</f>
        <v>0</v>
      </c>
      <c r="U138" s="36"/>
      <c r="V138" s="36"/>
      <c r="W138" s="36"/>
      <c r="X138" s="36"/>
      <c r="Y138" s="36"/>
      <c r="Z138" s="36"/>
      <c r="AA138" s="36"/>
      <c r="AB138" s="36"/>
      <c r="AC138" s="36"/>
      <c r="AD138" s="36"/>
      <c r="AE138" s="36"/>
      <c r="AR138" s="193" t="s">
        <v>126</v>
      </c>
      <c r="AT138" s="193" t="s">
        <v>232</v>
      </c>
      <c r="AU138" s="193" t="s">
        <v>78</v>
      </c>
      <c r="AY138" s="19" t="s">
        <v>229</v>
      </c>
      <c r="BE138" s="194">
        <f>IF(N138="základní",J138,0)</f>
        <v>0</v>
      </c>
      <c r="BF138" s="194">
        <f>IF(N138="snížená",J138,0)</f>
        <v>0</v>
      </c>
      <c r="BG138" s="194">
        <f>IF(N138="zákl. přenesená",J138,0)</f>
        <v>0</v>
      </c>
      <c r="BH138" s="194">
        <f>IF(N138="sníž. přenesená",J138,0)</f>
        <v>0</v>
      </c>
      <c r="BI138" s="194">
        <f>IF(N138="nulová",J138,0)</f>
        <v>0</v>
      </c>
      <c r="BJ138" s="19" t="s">
        <v>76</v>
      </c>
      <c r="BK138" s="194">
        <f>ROUND(I138*H138,2)</f>
        <v>0</v>
      </c>
      <c r="BL138" s="19" t="s">
        <v>126</v>
      </c>
      <c r="BM138" s="193" t="s">
        <v>1334</v>
      </c>
    </row>
    <row r="139" spans="1:47" s="2" customFormat="1" ht="11.25">
      <c r="A139" s="36"/>
      <c r="B139" s="37"/>
      <c r="C139" s="38"/>
      <c r="D139" s="263" t="s">
        <v>903</v>
      </c>
      <c r="E139" s="38"/>
      <c r="F139" s="264" t="s">
        <v>964</v>
      </c>
      <c r="G139" s="38"/>
      <c r="H139" s="38"/>
      <c r="I139" s="249"/>
      <c r="J139" s="38"/>
      <c r="K139" s="38"/>
      <c r="L139" s="41"/>
      <c r="M139" s="250"/>
      <c r="N139" s="251"/>
      <c r="O139" s="66"/>
      <c r="P139" s="66"/>
      <c r="Q139" s="66"/>
      <c r="R139" s="66"/>
      <c r="S139" s="66"/>
      <c r="T139" s="67"/>
      <c r="U139" s="36"/>
      <c r="V139" s="36"/>
      <c r="W139" s="36"/>
      <c r="X139" s="36"/>
      <c r="Y139" s="36"/>
      <c r="Z139" s="36"/>
      <c r="AA139" s="36"/>
      <c r="AB139" s="36"/>
      <c r="AC139" s="36"/>
      <c r="AD139" s="36"/>
      <c r="AE139" s="36"/>
      <c r="AT139" s="19" t="s">
        <v>903</v>
      </c>
      <c r="AU139" s="19" t="s">
        <v>78</v>
      </c>
    </row>
    <row r="140" spans="1:65" s="2" customFormat="1" ht="44.25" customHeight="1">
      <c r="A140" s="36"/>
      <c r="B140" s="37"/>
      <c r="C140" s="181" t="s">
        <v>282</v>
      </c>
      <c r="D140" s="181" t="s">
        <v>232</v>
      </c>
      <c r="E140" s="182" t="s">
        <v>965</v>
      </c>
      <c r="F140" s="183" t="s">
        <v>966</v>
      </c>
      <c r="G140" s="184" t="s">
        <v>326</v>
      </c>
      <c r="H140" s="185">
        <v>32</v>
      </c>
      <c r="I140" s="186"/>
      <c r="J140" s="187">
        <f>ROUND(I140*H140,2)</f>
        <v>0</v>
      </c>
      <c r="K140" s="188"/>
      <c r="L140" s="41"/>
      <c r="M140" s="189" t="s">
        <v>19</v>
      </c>
      <c r="N140" s="190" t="s">
        <v>40</v>
      </c>
      <c r="O140" s="66"/>
      <c r="P140" s="191">
        <f>O140*H140</f>
        <v>0</v>
      </c>
      <c r="Q140" s="191">
        <v>0</v>
      </c>
      <c r="R140" s="191">
        <f>Q140*H140</f>
        <v>0</v>
      </c>
      <c r="S140" s="191">
        <v>0</v>
      </c>
      <c r="T140" s="192">
        <f>S140*H140</f>
        <v>0</v>
      </c>
      <c r="U140" s="36"/>
      <c r="V140" s="36"/>
      <c r="W140" s="36"/>
      <c r="X140" s="36"/>
      <c r="Y140" s="36"/>
      <c r="Z140" s="36"/>
      <c r="AA140" s="36"/>
      <c r="AB140" s="36"/>
      <c r="AC140" s="36"/>
      <c r="AD140" s="36"/>
      <c r="AE140" s="36"/>
      <c r="AR140" s="193" t="s">
        <v>126</v>
      </c>
      <c r="AT140" s="193" t="s">
        <v>232</v>
      </c>
      <c r="AU140" s="193" t="s">
        <v>78</v>
      </c>
      <c r="AY140" s="19" t="s">
        <v>229</v>
      </c>
      <c r="BE140" s="194">
        <f>IF(N140="základní",J140,0)</f>
        <v>0</v>
      </c>
      <c r="BF140" s="194">
        <f>IF(N140="snížená",J140,0)</f>
        <v>0</v>
      </c>
      <c r="BG140" s="194">
        <f>IF(N140="zákl. přenesená",J140,0)</f>
        <v>0</v>
      </c>
      <c r="BH140" s="194">
        <f>IF(N140="sníž. přenesená",J140,0)</f>
        <v>0</v>
      </c>
      <c r="BI140" s="194">
        <f>IF(N140="nulová",J140,0)</f>
        <v>0</v>
      </c>
      <c r="BJ140" s="19" t="s">
        <v>76</v>
      </c>
      <c r="BK140" s="194">
        <f>ROUND(I140*H140,2)</f>
        <v>0</v>
      </c>
      <c r="BL140" s="19" t="s">
        <v>126</v>
      </c>
      <c r="BM140" s="193" t="s">
        <v>1335</v>
      </c>
    </row>
    <row r="141" spans="1:47" s="2" customFormat="1" ht="11.25">
      <c r="A141" s="36"/>
      <c r="B141" s="37"/>
      <c r="C141" s="38"/>
      <c r="D141" s="263" t="s">
        <v>903</v>
      </c>
      <c r="E141" s="38"/>
      <c r="F141" s="264" t="s">
        <v>968</v>
      </c>
      <c r="G141" s="38"/>
      <c r="H141" s="38"/>
      <c r="I141" s="249"/>
      <c r="J141" s="38"/>
      <c r="K141" s="38"/>
      <c r="L141" s="41"/>
      <c r="M141" s="250"/>
      <c r="N141" s="251"/>
      <c r="O141" s="66"/>
      <c r="P141" s="66"/>
      <c r="Q141" s="66"/>
      <c r="R141" s="66"/>
      <c r="S141" s="66"/>
      <c r="T141" s="67"/>
      <c r="U141" s="36"/>
      <c r="V141" s="36"/>
      <c r="W141" s="36"/>
      <c r="X141" s="36"/>
      <c r="Y141" s="36"/>
      <c r="Z141" s="36"/>
      <c r="AA141" s="36"/>
      <c r="AB141" s="36"/>
      <c r="AC141" s="36"/>
      <c r="AD141" s="36"/>
      <c r="AE141" s="36"/>
      <c r="AT141" s="19" t="s">
        <v>903</v>
      </c>
      <c r="AU141" s="19" t="s">
        <v>78</v>
      </c>
    </row>
    <row r="142" spans="2:51" s="13" customFormat="1" ht="11.25">
      <c r="B142" s="195"/>
      <c r="C142" s="196"/>
      <c r="D142" s="197" t="s">
        <v>237</v>
      </c>
      <c r="E142" s="198" t="s">
        <v>19</v>
      </c>
      <c r="F142" s="199" t="s">
        <v>1329</v>
      </c>
      <c r="G142" s="196"/>
      <c r="H142" s="200">
        <v>32</v>
      </c>
      <c r="I142" s="201"/>
      <c r="J142" s="196"/>
      <c r="K142" s="196"/>
      <c r="L142" s="202"/>
      <c r="M142" s="203"/>
      <c r="N142" s="204"/>
      <c r="O142" s="204"/>
      <c r="P142" s="204"/>
      <c r="Q142" s="204"/>
      <c r="R142" s="204"/>
      <c r="S142" s="204"/>
      <c r="T142" s="205"/>
      <c r="AT142" s="206" t="s">
        <v>237</v>
      </c>
      <c r="AU142" s="206" t="s">
        <v>78</v>
      </c>
      <c r="AV142" s="13" t="s">
        <v>78</v>
      </c>
      <c r="AW142" s="13" t="s">
        <v>31</v>
      </c>
      <c r="AX142" s="13" t="s">
        <v>76</v>
      </c>
      <c r="AY142" s="206" t="s">
        <v>229</v>
      </c>
    </row>
    <row r="143" spans="1:65" s="2" customFormat="1" ht="24.2" customHeight="1">
      <c r="A143" s="36"/>
      <c r="B143" s="37"/>
      <c r="C143" s="181" t="s">
        <v>287</v>
      </c>
      <c r="D143" s="181" t="s">
        <v>232</v>
      </c>
      <c r="E143" s="182" t="s">
        <v>970</v>
      </c>
      <c r="F143" s="183" t="s">
        <v>971</v>
      </c>
      <c r="G143" s="184" t="s">
        <v>532</v>
      </c>
      <c r="H143" s="185">
        <v>6</v>
      </c>
      <c r="I143" s="186"/>
      <c r="J143" s="187">
        <f>ROUND(I143*H143,2)</f>
        <v>0</v>
      </c>
      <c r="K143" s="188"/>
      <c r="L143" s="41"/>
      <c r="M143" s="189" t="s">
        <v>19</v>
      </c>
      <c r="N143" s="190" t="s">
        <v>40</v>
      </c>
      <c r="O143" s="66"/>
      <c r="P143" s="191">
        <f>O143*H143</f>
        <v>0</v>
      </c>
      <c r="Q143" s="191">
        <v>0</v>
      </c>
      <c r="R143" s="191">
        <f>Q143*H143</f>
        <v>0</v>
      </c>
      <c r="S143" s="191">
        <v>0</v>
      </c>
      <c r="T143" s="192">
        <f>S143*H143</f>
        <v>0</v>
      </c>
      <c r="U143" s="36"/>
      <c r="V143" s="36"/>
      <c r="W143" s="36"/>
      <c r="X143" s="36"/>
      <c r="Y143" s="36"/>
      <c r="Z143" s="36"/>
      <c r="AA143" s="36"/>
      <c r="AB143" s="36"/>
      <c r="AC143" s="36"/>
      <c r="AD143" s="36"/>
      <c r="AE143" s="36"/>
      <c r="AR143" s="193" t="s">
        <v>126</v>
      </c>
      <c r="AT143" s="193" t="s">
        <v>232</v>
      </c>
      <c r="AU143" s="193" t="s">
        <v>78</v>
      </c>
      <c r="AY143" s="19" t="s">
        <v>229</v>
      </c>
      <c r="BE143" s="194">
        <f>IF(N143="základní",J143,0)</f>
        <v>0</v>
      </c>
      <c r="BF143" s="194">
        <f>IF(N143="snížená",J143,0)</f>
        <v>0</v>
      </c>
      <c r="BG143" s="194">
        <f>IF(N143="zákl. přenesená",J143,0)</f>
        <v>0</v>
      </c>
      <c r="BH143" s="194">
        <f>IF(N143="sníž. přenesená",J143,0)</f>
        <v>0</v>
      </c>
      <c r="BI143" s="194">
        <f>IF(N143="nulová",J143,0)</f>
        <v>0</v>
      </c>
      <c r="BJ143" s="19" t="s">
        <v>76</v>
      </c>
      <c r="BK143" s="194">
        <f>ROUND(I143*H143,2)</f>
        <v>0</v>
      </c>
      <c r="BL143" s="19" t="s">
        <v>126</v>
      </c>
      <c r="BM143" s="193" t="s">
        <v>1336</v>
      </c>
    </row>
    <row r="144" spans="1:47" s="2" customFormat="1" ht="11.25">
      <c r="A144" s="36"/>
      <c r="B144" s="37"/>
      <c r="C144" s="38"/>
      <c r="D144" s="263" t="s">
        <v>903</v>
      </c>
      <c r="E144" s="38"/>
      <c r="F144" s="264" t="s">
        <v>973</v>
      </c>
      <c r="G144" s="38"/>
      <c r="H144" s="38"/>
      <c r="I144" s="249"/>
      <c r="J144" s="38"/>
      <c r="K144" s="38"/>
      <c r="L144" s="41"/>
      <c r="M144" s="250"/>
      <c r="N144" s="251"/>
      <c r="O144" s="66"/>
      <c r="P144" s="66"/>
      <c r="Q144" s="66"/>
      <c r="R144" s="66"/>
      <c r="S144" s="66"/>
      <c r="T144" s="67"/>
      <c r="U144" s="36"/>
      <c r="V144" s="36"/>
      <c r="W144" s="36"/>
      <c r="X144" s="36"/>
      <c r="Y144" s="36"/>
      <c r="Z144" s="36"/>
      <c r="AA144" s="36"/>
      <c r="AB144" s="36"/>
      <c r="AC144" s="36"/>
      <c r="AD144" s="36"/>
      <c r="AE144" s="36"/>
      <c r="AT144" s="19" t="s">
        <v>903</v>
      </c>
      <c r="AU144" s="19" t="s">
        <v>78</v>
      </c>
    </row>
    <row r="145" spans="1:47" s="2" customFormat="1" ht="19.5">
      <c r="A145" s="36"/>
      <c r="B145" s="37"/>
      <c r="C145" s="38"/>
      <c r="D145" s="197" t="s">
        <v>811</v>
      </c>
      <c r="E145" s="38"/>
      <c r="F145" s="248" t="s">
        <v>974</v>
      </c>
      <c r="G145" s="38"/>
      <c r="H145" s="38"/>
      <c r="I145" s="249"/>
      <c r="J145" s="38"/>
      <c r="K145" s="38"/>
      <c r="L145" s="41"/>
      <c r="M145" s="250"/>
      <c r="N145" s="251"/>
      <c r="O145" s="66"/>
      <c r="P145" s="66"/>
      <c r="Q145" s="66"/>
      <c r="R145" s="66"/>
      <c r="S145" s="66"/>
      <c r="T145" s="67"/>
      <c r="U145" s="36"/>
      <c r="V145" s="36"/>
      <c r="W145" s="36"/>
      <c r="X145" s="36"/>
      <c r="Y145" s="36"/>
      <c r="Z145" s="36"/>
      <c r="AA145" s="36"/>
      <c r="AB145" s="36"/>
      <c r="AC145" s="36"/>
      <c r="AD145" s="36"/>
      <c r="AE145" s="36"/>
      <c r="AT145" s="19" t="s">
        <v>811</v>
      </c>
      <c r="AU145" s="19" t="s">
        <v>78</v>
      </c>
    </row>
    <row r="146" spans="2:51" s="14" customFormat="1" ht="11.25">
      <c r="B146" s="218"/>
      <c r="C146" s="219"/>
      <c r="D146" s="197" t="s">
        <v>237</v>
      </c>
      <c r="E146" s="220" t="s">
        <v>19</v>
      </c>
      <c r="F146" s="221" t="s">
        <v>1337</v>
      </c>
      <c r="G146" s="219"/>
      <c r="H146" s="220" t="s">
        <v>19</v>
      </c>
      <c r="I146" s="222"/>
      <c r="J146" s="219"/>
      <c r="K146" s="219"/>
      <c r="L146" s="223"/>
      <c r="M146" s="224"/>
      <c r="N146" s="225"/>
      <c r="O146" s="225"/>
      <c r="P146" s="225"/>
      <c r="Q146" s="225"/>
      <c r="R146" s="225"/>
      <c r="S146" s="225"/>
      <c r="T146" s="226"/>
      <c r="AT146" s="227" t="s">
        <v>237</v>
      </c>
      <c r="AU146" s="227" t="s">
        <v>78</v>
      </c>
      <c r="AV146" s="14" t="s">
        <v>76</v>
      </c>
      <c r="AW146" s="14" t="s">
        <v>31</v>
      </c>
      <c r="AX146" s="14" t="s">
        <v>69</v>
      </c>
      <c r="AY146" s="227" t="s">
        <v>229</v>
      </c>
    </row>
    <row r="147" spans="2:51" s="13" customFormat="1" ht="11.25">
      <c r="B147" s="195"/>
      <c r="C147" s="196"/>
      <c r="D147" s="197" t="s">
        <v>237</v>
      </c>
      <c r="E147" s="198" t="s">
        <v>19</v>
      </c>
      <c r="F147" s="199" t="s">
        <v>1338</v>
      </c>
      <c r="G147" s="196"/>
      <c r="H147" s="200">
        <v>6</v>
      </c>
      <c r="I147" s="201"/>
      <c r="J147" s="196"/>
      <c r="K147" s="196"/>
      <c r="L147" s="202"/>
      <c r="M147" s="203"/>
      <c r="N147" s="204"/>
      <c r="O147" s="204"/>
      <c r="P147" s="204"/>
      <c r="Q147" s="204"/>
      <c r="R147" s="204"/>
      <c r="S147" s="204"/>
      <c r="T147" s="205"/>
      <c r="AT147" s="206" t="s">
        <v>237</v>
      </c>
      <c r="AU147" s="206" t="s">
        <v>78</v>
      </c>
      <c r="AV147" s="13" t="s">
        <v>78</v>
      </c>
      <c r="AW147" s="13" t="s">
        <v>31</v>
      </c>
      <c r="AX147" s="13" t="s">
        <v>76</v>
      </c>
      <c r="AY147" s="206" t="s">
        <v>229</v>
      </c>
    </row>
    <row r="148" spans="2:63" s="12" customFormat="1" ht="22.9" customHeight="1">
      <c r="B148" s="165"/>
      <c r="C148" s="166"/>
      <c r="D148" s="167" t="s">
        <v>68</v>
      </c>
      <c r="E148" s="179" t="s">
        <v>89</v>
      </c>
      <c r="F148" s="179" t="s">
        <v>999</v>
      </c>
      <c r="G148" s="166"/>
      <c r="H148" s="166"/>
      <c r="I148" s="169"/>
      <c r="J148" s="180">
        <f>BK148</f>
        <v>0</v>
      </c>
      <c r="K148" s="166"/>
      <c r="L148" s="171"/>
      <c r="M148" s="172"/>
      <c r="N148" s="173"/>
      <c r="O148" s="173"/>
      <c r="P148" s="174">
        <f>SUM(P149:P182)</f>
        <v>0</v>
      </c>
      <c r="Q148" s="173"/>
      <c r="R148" s="174">
        <f>SUM(R149:R182)</f>
        <v>47.241266712000005</v>
      </c>
      <c r="S148" s="173"/>
      <c r="T148" s="175">
        <f>SUM(T149:T182)</f>
        <v>0.015</v>
      </c>
      <c r="AR148" s="176" t="s">
        <v>76</v>
      </c>
      <c r="AT148" s="177" t="s">
        <v>68</v>
      </c>
      <c r="AU148" s="177" t="s">
        <v>76</v>
      </c>
      <c r="AY148" s="176" t="s">
        <v>229</v>
      </c>
      <c r="BK148" s="178">
        <f>SUM(BK149:BK182)</f>
        <v>0</v>
      </c>
    </row>
    <row r="149" spans="1:65" s="2" customFormat="1" ht="55.5" customHeight="1">
      <c r="A149" s="36"/>
      <c r="B149" s="37"/>
      <c r="C149" s="181" t="s">
        <v>292</v>
      </c>
      <c r="D149" s="181" t="s">
        <v>232</v>
      </c>
      <c r="E149" s="182" t="s">
        <v>1339</v>
      </c>
      <c r="F149" s="183" t="s">
        <v>1340</v>
      </c>
      <c r="G149" s="184" t="s">
        <v>532</v>
      </c>
      <c r="H149" s="185">
        <v>16</v>
      </c>
      <c r="I149" s="186"/>
      <c r="J149" s="187">
        <f>ROUND(I149*H149,2)</f>
        <v>0</v>
      </c>
      <c r="K149" s="188"/>
      <c r="L149" s="41"/>
      <c r="M149" s="189" t="s">
        <v>19</v>
      </c>
      <c r="N149" s="190" t="s">
        <v>40</v>
      </c>
      <c r="O149" s="66"/>
      <c r="P149" s="191">
        <f>O149*H149</f>
        <v>0</v>
      </c>
      <c r="Q149" s="191">
        <v>2.29496</v>
      </c>
      <c r="R149" s="191">
        <f>Q149*H149</f>
        <v>36.71936</v>
      </c>
      <c r="S149" s="191">
        <v>0</v>
      </c>
      <c r="T149" s="192">
        <f>S149*H149</f>
        <v>0</v>
      </c>
      <c r="U149" s="36"/>
      <c r="V149" s="36"/>
      <c r="W149" s="36"/>
      <c r="X149" s="36"/>
      <c r="Y149" s="36"/>
      <c r="Z149" s="36"/>
      <c r="AA149" s="36"/>
      <c r="AB149" s="36"/>
      <c r="AC149" s="36"/>
      <c r="AD149" s="36"/>
      <c r="AE149" s="36"/>
      <c r="AR149" s="193" t="s">
        <v>126</v>
      </c>
      <c r="AT149" s="193" t="s">
        <v>232</v>
      </c>
      <c r="AU149" s="193" t="s">
        <v>78</v>
      </c>
      <c r="AY149" s="19" t="s">
        <v>229</v>
      </c>
      <c r="BE149" s="194">
        <f>IF(N149="základní",J149,0)</f>
        <v>0</v>
      </c>
      <c r="BF149" s="194">
        <f>IF(N149="snížená",J149,0)</f>
        <v>0</v>
      </c>
      <c r="BG149" s="194">
        <f>IF(N149="zákl. přenesená",J149,0)</f>
        <v>0</v>
      </c>
      <c r="BH149" s="194">
        <f>IF(N149="sníž. přenesená",J149,0)</f>
        <v>0</v>
      </c>
      <c r="BI149" s="194">
        <f>IF(N149="nulová",J149,0)</f>
        <v>0</v>
      </c>
      <c r="BJ149" s="19" t="s">
        <v>76</v>
      </c>
      <c r="BK149" s="194">
        <f>ROUND(I149*H149,2)</f>
        <v>0</v>
      </c>
      <c r="BL149" s="19" t="s">
        <v>126</v>
      </c>
      <c r="BM149" s="193" t="s">
        <v>1341</v>
      </c>
    </row>
    <row r="150" spans="1:47" s="2" customFormat="1" ht="11.25">
      <c r="A150" s="36"/>
      <c r="B150" s="37"/>
      <c r="C150" s="38"/>
      <c r="D150" s="263" t="s">
        <v>903</v>
      </c>
      <c r="E150" s="38"/>
      <c r="F150" s="264" t="s">
        <v>1342</v>
      </c>
      <c r="G150" s="38"/>
      <c r="H150" s="38"/>
      <c r="I150" s="249"/>
      <c r="J150" s="38"/>
      <c r="K150" s="38"/>
      <c r="L150" s="41"/>
      <c r="M150" s="250"/>
      <c r="N150" s="251"/>
      <c r="O150" s="66"/>
      <c r="P150" s="66"/>
      <c r="Q150" s="66"/>
      <c r="R150" s="66"/>
      <c r="S150" s="66"/>
      <c r="T150" s="67"/>
      <c r="U150" s="36"/>
      <c r="V150" s="36"/>
      <c r="W150" s="36"/>
      <c r="X150" s="36"/>
      <c r="Y150" s="36"/>
      <c r="Z150" s="36"/>
      <c r="AA150" s="36"/>
      <c r="AB150" s="36"/>
      <c r="AC150" s="36"/>
      <c r="AD150" s="36"/>
      <c r="AE150" s="36"/>
      <c r="AT150" s="19" t="s">
        <v>903</v>
      </c>
      <c r="AU150" s="19" t="s">
        <v>78</v>
      </c>
    </row>
    <row r="151" spans="1:47" s="2" customFormat="1" ht="29.25">
      <c r="A151" s="36"/>
      <c r="B151" s="37"/>
      <c r="C151" s="38"/>
      <c r="D151" s="197" t="s">
        <v>811</v>
      </c>
      <c r="E151" s="38"/>
      <c r="F151" s="248" t="s">
        <v>1343</v>
      </c>
      <c r="G151" s="38"/>
      <c r="H151" s="38"/>
      <c r="I151" s="249"/>
      <c r="J151" s="38"/>
      <c r="K151" s="38"/>
      <c r="L151" s="41"/>
      <c r="M151" s="250"/>
      <c r="N151" s="251"/>
      <c r="O151" s="66"/>
      <c r="P151" s="66"/>
      <c r="Q151" s="66"/>
      <c r="R151" s="66"/>
      <c r="S151" s="66"/>
      <c r="T151" s="67"/>
      <c r="U151" s="36"/>
      <c r="V151" s="36"/>
      <c r="W151" s="36"/>
      <c r="X151" s="36"/>
      <c r="Y151" s="36"/>
      <c r="Z151" s="36"/>
      <c r="AA151" s="36"/>
      <c r="AB151" s="36"/>
      <c r="AC151" s="36"/>
      <c r="AD151" s="36"/>
      <c r="AE151" s="36"/>
      <c r="AT151" s="19" t="s">
        <v>811</v>
      </c>
      <c r="AU151" s="19" t="s">
        <v>78</v>
      </c>
    </row>
    <row r="152" spans="2:51" s="13" customFormat="1" ht="11.25">
      <c r="B152" s="195"/>
      <c r="C152" s="196"/>
      <c r="D152" s="197" t="s">
        <v>237</v>
      </c>
      <c r="E152" s="198" t="s">
        <v>19</v>
      </c>
      <c r="F152" s="199" t="s">
        <v>1344</v>
      </c>
      <c r="G152" s="196"/>
      <c r="H152" s="200">
        <v>16</v>
      </c>
      <c r="I152" s="201"/>
      <c r="J152" s="196"/>
      <c r="K152" s="196"/>
      <c r="L152" s="202"/>
      <c r="M152" s="203"/>
      <c r="N152" s="204"/>
      <c r="O152" s="204"/>
      <c r="P152" s="204"/>
      <c r="Q152" s="204"/>
      <c r="R152" s="204"/>
      <c r="S152" s="204"/>
      <c r="T152" s="205"/>
      <c r="AT152" s="206" t="s">
        <v>237</v>
      </c>
      <c r="AU152" s="206" t="s">
        <v>78</v>
      </c>
      <c r="AV152" s="13" t="s">
        <v>78</v>
      </c>
      <c r="AW152" s="13" t="s">
        <v>31</v>
      </c>
      <c r="AX152" s="13" t="s">
        <v>76</v>
      </c>
      <c r="AY152" s="206" t="s">
        <v>229</v>
      </c>
    </row>
    <row r="153" spans="1:65" s="2" customFormat="1" ht="24.2" customHeight="1">
      <c r="A153" s="36"/>
      <c r="B153" s="37"/>
      <c r="C153" s="181" t="s">
        <v>307</v>
      </c>
      <c r="D153" s="181" t="s">
        <v>232</v>
      </c>
      <c r="E153" s="182" t="s">
        <v>1345</v>
      </c>
      <c r="F153" s="183" t="s">
        <v>1346</v>
      </c>
      <c r="G153" s="184" t="s">
        <v>532</v>
      </c>
      <c r="H153" s="185">
        <v>3.98</v>
      </c>
      <c r="I153" s="186"/>
      <c r="J153" s="187">
        <f>ROUND(I153*H153,2)</f>
        <v>0</v>
      </c>
      <c r="K153" s="188"/>
      <c r="L153" s="41"/>
      <c r="M153" s="189" t="s">
        <v>19</v>
      </c>
      <c r="N153" s="190" t="s">
        <v>40</v>
      </c>
      <c r="O153" s="66"/>
      <c r="P153" s="191">
        <f>O153*H153</f>
        <v>0</v>
      </c>
      <c r="Q153" s="191">
        <v>2.50209</v>
      </c>
      <c r="R153" s="191">
        <f>Q153*H153</f>
        <v>9.958318199999999</v>
      </c>
      <c r="S153" s="191">
        <v>0</v>
      </c>
      <c r="T153" s="192">
        <f>S153*H153</f>
        <v>0</v>
      </c>
      <c r="U153" s="36"/>
      <c r="V153" s="36"/>
      <c r="W153" s="36"/>
      <c r="X153" s="36"/>
      <c r="Y153" s="36"/>
      <c r="Z153" s="36"/>
      <c r="AA153" s="36"/>
      <c r="AB153" s="36"/>
      <c r="AC153" s="36"/>
      <c r="AD153" s="36"/>
      <c r="AE153" s="36"/>
      <c r="AR153" s="193" t="s">
        <v>126</v>
      </c>
      <c r="AT153" s="193" t="s">
        <v>232</v>
      </c>
      <c r="AU153" s="193" t="s">
        <v>78</v>
      </c>
      <c r="AY153" s="19" t="s">
        <v>229</v>
      </c>
      <c r="BE153" s="194">
        <f>IF(N153="základní",J153,0)</f>
        <v>0</v>
      </c>
      <c r="BF153" s="194">
        <f>IF(N153="snížená",J153,0)</f>
        <v>0</v>
      </c>
      <c r="BG153" s="194">
        <f>IF(N153="zákl. přenesená",J153,0)</f>
        <v>0</v>
      </c>
      <c r="BH153" s="194">
        <f>IF(N153="sníž. přenesená",J153,0)</f>
        <v>0</v>
      </c>
      <c r="BI153" s="194">
        <f>IF(N153="nulová",J153,0)</f>
        <v>0</v>
      </c>
      <c r="BJ153" s="19" t="s">
        <v>76</v>
      </c>
      <c r="BK153" s="194">
        <f>ROUND(I153*H153,2)</f>
        <v>0</v>
      </c>
      <c r="BL153" s="19" t="s">
        <v>126</v>
      </c>
      <c r="BM153" s="193" t="s">
        <v>1347</v>
      </c>
    </row>
    <row r="154" spans="1:47" s="2" customFormat="1" ht="11.25">
      <c r="A154" s="36"/>
      <c r="B154" s="37"/>
      <c r="C154" s="38"/>
      <c r="D154" s="263" t="s">
        <v>903</v>
      </c>
      <c r="E154" s="38"/>
      <c r="F154" s="264" t="s">
        <v>1348</v>
      </c>
      <c r="G154" s="38"/>
      <c r="H154" s="38"/>
      <c r="I154" s="249"/>
      <c r="J154" s="38"/>
      <c r="K154" s="38"/>
      <c r="L154" s="41"/>
      <c r="M154" s="250"/>
      <c r="N154" s="251"/>
      <c r="O154" s="66"/>
      <c r="P154" s="66"/>
      <c r="Q154" s="66"/>
      <c r="R154" s="66"/>
      <c r="S154" s="66"/>
      <c r="T154" s="67"/>
      <c r="U154" s="36"/>
      <c r="V154" s="36"/>
      <c r="W154" s="36"/>
      <c r="X154" s="36"/>
      <c r="Y154" s="36"/>
      <c r="Z154" s="36"/>
      <c r="AA154" s="36"/>
      <c r="AB154" s="36"/>
      <c r="AC154" s="36"/>
      <c r="AD154" s="36"/>
      <c r="AE154" s="36"/>
      <c r="AT154" s="19" t="s">
        <v>903</v>
      </c>
      <c r="AU154" s="19" t="s">
        <v>78</v>
      </c>
    </row>
    <row r="155" spans="1:47" s="2" customFormat="1" ht="19.5">
      <c r="A155" s="36"/>
      <c r="B155" s="37"/>
      <c r="C155" s="38"/>
      <c r="D155" s="197" t="s">
        <v>811</v>
      </c>
      <c r="E155" s="38"/>
      <c r="F155" s="248" t="s">
        <v>1349</v>
      </c>
      <c r="G155" s="38"/>
      <c r="H155" s="38"/>
      <c r="I155" s="249"/>
      <c r="J155" s="38"/>
      <c r="K155" s="38"/>
      <c r="L155" s="41"/>
      <c r="M155" s="250"/>
      <c r="N155" s="251"/>
      <c r="O155" s="66"/>
      <c r="P155" s="66"/>
      <c r="Q155" s="66"/>
      <c r="R155" s="66"/>
      <c r="S155" s="66"/>
      <c r="T155" s="67"/>
      <c r="U155" s="36"/>
      <c r="V155" s="36"/>
      <c r="W155" s="36"/>
      <c r="X155" s="36"/>
      <c r="Y155" s="36"/>
      <c r="Z155" s="36"/>
      <c r="AA155" s="36"/>
      <c r="AB155" s="36"/>
      <c r="AC155" s="36"/>
      <c r="AD155" s="36"/>
      <c r="AE155" s="36"/>
      <c r="AT155" s="19" t="s">
        <v>811</v>
      </c>
      <c r="AU155" s="19" t="s">
        <v>78</v>
      </c>
    </row>
    <row r="156" spans="2:51" s="14" customFormat="1" ht="11.25">
      <c r="B156" s="218"/>
      <c r="C156" s="219"/>
      <c r="D156" s="197" t="s">
        <v>237</v>
      </c>
      <c r="E156" s="220" t="s">
        <v>19</v>
      </c>
      <c r="F156" s="221" t="s">
        <v>1350</v>
      </c>
      <c r="G156" s="219"/>
      <c r="H156" s="220" t="s">
        <v>19</v>
      </c>
      <c r="I156" s="222"/>
      <c r="J156" s="219"/>
      <c r="K156" s="219"/>
      <c r="L156" s="223"/>
      <c r="M156" s="224"/>
      <c r="N156" s="225"/>
      <c r="O156" s="225"/>
      <c r="P156" s="225"/>
      <c r="Q156" s="225"/>
      <c r="R156" s="225"/>
      <c r="S156" s="225"/>
      <c r="T156" s="226"/>
      <c r="AT156" s="227" t="s">
        <v>237</v>
      </c>
      <c r="AU156" s="227" t="s">
        <v>78</v>
      </c>
      <c r="AV156" s="14" t="s">
        <v>76</v>
      </c>
      <c r="AW156" s="14" t="s">
        <v>31</v>
      </c>
      <c r="AX156" s="14" t="s">
        <v>69</v>
      </c>
      <c r="AY156" s="227" t="s">
        <v>229</v>
      </c>
    </row>
    <row r="157" spans="2:51" s="13" customFormat="1" ht="11.25">
      <c r="B157" s="195"/>
      <c r="C157" s="196"/>
      <c r="D157" s="197" t="s">
        <v>237</v>
      </c>
      <c r="E157" s="198" t="s">
        <v>19</v>
      </c>
      <c r="F157" s="199" t="s">
        <v>1351</v>
      </c>
      <c r="G157" s="196"/>
      <c r="H157" s="200">
        <v>1</v>
      </c>
      <c r="I157" s="201"/>
      <c r="J157" s="196"/>
      <c r="K157" s="196"/>
      <c r="L157" s="202"/>
      <c r="M157" s="203"/>
      <c r="N157" s="204"/>
      <c r="O157" s="204"/>
      <c r="P157" s="204"/>
      <c r="Q157" s="204"/>
      <c r="R157" s="204"/>
      <c r="S157" s="204"/>
      <c r="T157" s="205"/>
      <c r="AT157" s="206" t="s">
        <v>237</v>
      </c>
      <c r="AU157" s="206" t="s">
        <v>78</v>
      </c>
      <c r="AV157" s="13" t="s">
        <v>78</v>
      </c>
      <c r="AW157" s="13" t="s">
        <v>31</v>
      </c>
      <c r="AX157" s="13" t="s">
        <v>69</v>
      </c>
      <c r="AY157" s="206" t="s">
        <v>229</v>
      </c>
    </row>
    <row r="158" spans="2:51" s="14" customFormat="1" ht="11.25">
      <c r="B158" s="218"/>
      <c r="C158" s="219"/>
      <c r="D158" s="197" t="s">
        <v>237</v>
      </c>
      <c r="E158" s="220" t="s">
        <v>19</v>
      </c>
      <c r="F158" s="221" t="s">
        <v>1352</v>
      </c>
      <c r="G158" s="219"/>
      <c r="H158" s="220" t="s">
        <v>19</v>
      </c>
      <c r="I158" s="222"/>
      <c r="J158" s="219"/>
      <c r="K158" s="219"/>
      <c r="L158" s="223"/>
      <c r="M158" s="224"/>
      <c r="N158" s="225"/>
      <c r="O158" s="225"/>
      <c r="P158" s="225"/>
      <c r="Q158" s="225"/>
      <c r="R158" s="225"/>
      <c r="S158" s="225"/>
      <c r="T158" s="226"/>
      <c r="AT158" s="227" t="s">
        <v>237</v>
      </c>
      <c r="AU158" s="227" t="s">
        <v>78</v>
      </c>
      <c r="AV158" s="14" t="s">
        <v>76</v>
      </c>
      <c r="AW158" s="14" t="s">
        <v>31</v>
      </c>
      <c r="AX158" s="14" t="s">
        <v>69</v>
      </c>
      <c r="AY158" s="227" t="s">
        <v>229</v>
      </c>
    </row>
    <row r="159" spans="2:51" s="13" customFormat="1" ht="11.25">
      <c r="B159" s="195"/>
      <c r="C159" s="196"/>
      <c r="D159" s="197" t="s">
        <v>237</v>
      </c>
      <c r="E159" s="198" t="s">
        <v>19</v>
      </c>
      <c r="F159" s="199" t="s">
        <v>1353</v>
      </c>
      <c r="G159" s="196"/>
      <c r="H159" s="200">
        <v>1.26</v>
      </c>
      <c r="I159" s="201"/>
      <c r="J159" s="196"/>
      <c r="K159" s="196"/>
      <c r="L159" s="202"/>
      <c r="M159" s="203"/>
      <c r="N159" s="204"/>
      <c r="O159" s="204"/>
      <c r="P159" s="204"/>
      <c r="Q159" s="204"/>
      <c r="R159" s="204"/>
      <c r="S159" s="204"/>
      <c r="T159" s="205"/>
      <c r="AT159" s="206" t="s">
        <v>237</v>
      </c>
      <c r="AU159" s="206" t="s">
        <v>78</v>
      </c>
      <c r="AV159" s="13" t="s">
        <v>78</v>
      </c>
      <c r="AW159" s="13" t="s">
        <v>31</v>
      </c>
      <c r="AX159" s="13" t="s">
        <v>69</v>
      </c>
      <c r="AY159" s="206" t="s">
        <v>229</v>
      </c>
    </row>
    <row r="160" spans="2:51" s="13" customFormat="1" ht="11.25">
      <c r="B160" s="195"/>
      <c r="C160" s="196"/>
      <c r="D160" s="197" t="s">
        <v>237</v>
      </c>
      <c r="E160" s="198" t="s">
        <v>19</v>
      </c>
      <c r="F160" s="199" t="s">
        <v>1354</v>
      </c>
      <c r="G160" s="196"/>
      <c r="H160" s="200">
        <v>0.72</v>
      </c>
      <c r="I160" s="201"/>
      <c r="J160" s="196"/>
      <c r="K160" s="196"/>
      <c r="L160" s="202"/>
      <c r="M160" s="203"/>
      <c r="N160" s="204"/>
      <c r="O160" s="204"/>
      <c r="P160" s="204"/>
      <c r="Q160" s="204"/>
      <c r="R160" s="204"/>
      <c r="S160" s="204"/>
      <c r="T160" s="205"/>
      <c r="AT160" s="206" t="s">
        <v>237</v>
      </c>
      <c r="AU160" s="206" t="s">
        <v>78</v>
      </c>
      <c r="AV160" s="13" t="s">
        <v>78</v>
      </c>
      <c r="AW160" s="13" t="s">
        <v>31</v>
      </c>
      <c r="AX160" s="13" t="s">
        <v>69</v>
      </c>
      <c r="AY160" s="206" t="s">
        <v>229</v>
      </c>
    </row>
    <row r="161" spans="2:51" s="14" customFormat="1" ht="11.25">
      <c r="B161" s="218"/>
      <c r="C161" s="219"/>
      <c r="D161" s="197" t="s">
        <v>237</v>
      </c>
      <c r="E161" s="220" t="s">
        <v>19</v>
      </c>
      <c r="F161" s="221" t="s">
        <v>1355</v>
      </c>
      <c r="G161" s="219"/>
      <c r="H161" s="220" t="s">
        <v>19</v>
      </c>
      <c r="I161" s="222"/>
      <c r="J161" s="219"/>
      <c r="K161" s="219"/>
      <c r="L161" s="223"/>
      <c r="M161" s="224"/>
      <c r="N161" s="225"/>
      <c r="O161" s="225"/>
      <c r="P161" s="225"/>
      <c r="Q161" s="225"/>
      <c r="R161" s="225"/>
      <c r="S161" s="225"/>
      <c r="T161" s="226"/>
      <c r="AT161" s="227" t="s">
        <v>237</v>
      </c>
      <c r="AU161" s="227" t="s">
        <v>78</v>
      </c>
      <c r="AV161" s="14" t="s">
        <v>76</v>
      </c>
      <c r="AW161" s="14" t="s">
        <v>31</v>
      </c>
      <c r="AX161" s="14" t="s">
        <v>69</v>
      </c>
      <c r="AY161" s="227" t="s">
        <v>229</v>
      </c>
    </row>
    <row r="162" spans="2:51" s="13" customFormat="1" ht="11.25">
      <c r="B162" s="195"/>
      <c r="C162" s="196"/>
      <c r="D162" s="197" t="s">
        <v>237</v>
      </c>
      <c r="E162" s="198" t="s">
        <v>19</v>
      </c>
      <c r="F162" s="199" t="s">
        <v>1356</v>
      </c>
      <c r="G162" s="196"/>
      <c r="H162" s="200">
        <v>1</v>
      </c>
      <c r="I162" s="201"/>
      <c r="J162" s="196"/>
      <c r="K162" s="196"/>
      <c r="L162" s="202"/>
      <c r="M162" s="203"/>
      <c r="N162" s="204"/>
      <c r="O162" s="204"/>
      <c r="P162" s="204"/>
      <c r="Q162" s="204"/>
      <c r="R162" s="204"/>
      <c r="S162" s="204"/>
      <c r="T162" s="205"/>
      <c r="AT162" s="206" t="s">
        <v>237</v>
      </c>
      <c r="AU162" s="206" t="s">
        <v>78</v>
      </c>
      <c r="AV162" s="13" t="s">
        <v>78</v>
      </c>
      <c r="AW162" s="13" t="s">
        <v>31</v>
      </c>
      <c r="AX162" s="13" t="s">
        <v>69</v>
      </c>
      <c r="AY162" s="206" t="s">
        <v>229</v>
      </c>
    </row>
    <row r="163" spans="2:51" s="15" customFormat="1" ht="11.25">
      <c r="B163" s="228"/>
      <c r="C163" s="229"/>
      <c r="D163" s="197" t="s">
        <v>237</v>
      </c>
      <c r="E163" s="230" t="s">
        <v>19</v>
      </c>
      <c r="F163" s="231" t="s">
        <v>281</v>
      </c>
      <c r="G163" s="229"/>
      <c r="H163" s="232">
        <v>3.98</v>
      </c>
      <c r="I163" s="233"/>
      <c r="J163" s="229"/>
      <c r="K163" s="229"/>
      <c r="L163" s="234"/>
      <c r="M163" s="235"/>
      <c r="N163" s="236"/>
      <c r="O163" s="236"/>
      <c r="P163" s="236"/>
      <c r="Q163" s="236"/>
      <c r="R163" s="236"/>
      <c r="S163" s="236"/>
      <c r="T163" s="237"/>
      <c r="AT163" s="238" t="s">
        <v>237</v>
      </c>
      <c r="AU163" s="238" t="s">
        <v>78</v>
      </c>
      <c r="AV163" s="15" t="s">
        <v>126</v>
      </c>
      <c r="AW163" s="15" t="s">
        <v>31</v>
      </c>
      <c r="AX163" s="15" t="s">
        <v>76</v>
      </c>
      <c r="AY163" s="238" t="s">
        <v>229</v>
      </c>
    </row>
    <row r="164" spans="1:65" s="2" customFormat="1" ht="24.2" customHeight="1">
      <c r="A164" s="36"/>
      <c r="B164" s="37"/>
      <c r="C164" s="181" t="s">
        <v>8</v>
      </c>
      <c r="D164" s="181" t="s">
        <v>232</v>
      </c>
      <c r="E164" s="182" t="s">
        <v>1357</v>
      </c>
      <c r="F164" s="183" t="s">
        <v>1358</v>
      </c>
      <c r="G164" s="184" t="s">
        <v>532</v>
      </c>
      <c r="H164" s="185">
        <v>3.98</v>
      </c>
      <c r="I164" s="186"/>
      <c r="J164" s="187">
        <f>ROUND(I164*H164,2)</f>
        <v>0</v>
      </c>
      <c r="K164" s="188"/>
      <c r="L164" s="41"/>
      <c r="M164" s="189" t="s">
        <v>19</v>
      </c>
      <c r="N164" s="190" t="s">
        <v>40</v>
      </c>
      <c r="O164" s="66"/>
      <c r="P164" s="191">
        <f>O164*H164</f>
        <v>0</v>
      </c>
      <c r="Q164" s="191">
        <v>0.04858</v>
      </c>
      <c r="R164" s="191">
        <f>Q164*H164</f>
        <v>0.1933484</v>
      </c>
      <c r="S164" s="191">
        <v>0</v>
      </c>
      <c r="T164" s="192">
        <f>S164*H164</f>
        <v>0</v>
      </c>
      <c r="U164" s="36"/>
      <c r="V164" s="36"/>
      <c r="W164" s="36"/>
      <c r="X164" s="36"/>
      <c r="Y164" s="36"/>
      <c r="Z164" s="36"/>
      <c r="AA164" s="36"/>
      <c r="AB164" s="36"/>
      <c r="AC164" s="36"/>
      <c r="AD164" s="36"/>
      <c r="AE164" s="36"/>
      <c r="AR164" s="193" t="s">
        <v>126</v>
      </c>
      <c r="AT164" s="193" t="s">
        <v>232</v>
      </c>
      <c r="AU164" s="193" t="s">
        <v>78</v>
      </c>
      <c r="AY164" s="19" t="s">
        <v>229</v>
      </c>
      <c r="BE164" s="194">
        <f>IF(N164="základní",J164,0)</f>
        <v>0</v>
      </c>
      <c r="BF164" s="194">
        <f>IF(N164="snížená",J164,0)</f>
        <v>0</v>
      </c>
      <c r="BG164" s="194">
        <f>IF(N164="zákl. přenesená",J164,0)</f>
        <v>0</v>
      </c>
      <c r="BH164" s="194">
        <f>IF(N164="sníž. přenesená",J164,0)</f>
        <v>0</v>
      </c>
      <c r="BI164" s="194">
        <f>IF(N164="nulová",J164,0)</f>
        <v>0</v>
      </c>
      <c r="BJ164" s="19" t="s">
        <v>76</v>
      </c>
      <c r="BK164" s="194">
        <f>ROUND(I164*H164,2)</f>
        <v>0</v>
      </c>
      <c r="BL164" s="19" t="s">
        <v>126</v>
      </c>
      <c r="BM164" s="193" t="s">
        <v>1359</v>
      </c>
    </row>
    <row r="165" spans="1:47" s="2" customFormat="1" ht="11.25">
      <c r="A165" s="36"/>
      <c r="B165" s="37"/>
      <c r="C165" s="38"/>
      <c r="D165" s="263" t="s">
        <v>903</v>
      </c>
      <c r="E165" s="38"/>
      <c r="F165" s="264" t="s">
        <v>1360</v>
      </c>
      <c r="G165" s="38"/>
      <c r="H165" s="38"/>
      <c r="I165" s="249"/>
      <c r="J165" s="38"/>
      <c r="K165" s="38"/>
      <c r="L165" s="41"/>
      <c r="M165" s="250"/>
      <c r="N165" s="251"/>
      <c r="O165" s="66"/>
      <c r="P165" s="66"/>
      <c r="Q165" s="66"/>
      <c r="R165" s="66"/>
      <c r="S165" s="66"/>
      <c r="T165" s="67"/>
      <c r="U165" s="36"/>
      <c r="V165" s="36"/>
      <c r="W165" s="36"/>
      <c r="X165" s="36"/>
      <c r="Y165" s="36"/>
      <c r="Z165" s="36"/>
      <c r="AA165" s="36"/>
      <c r="AB165" s="36"/>
      <c r="AC165" s="36"/>
      <c r="AD165" s="36"/>
      <c r="AE165" s="36"/>
      <c r="AT165" s="19" t="s">
        <v>903</v>
      </c>
      <c r="AU165" s="19" t="s">
        <v>78</v>
      </c>
    </row>
    <row r="166" spans="1:65" s="2" customFormat="1" ht="24.2" customHeight="1">
      <c r="A166" s="36"/>
      <c r="B166" s="37"/>
      <c r="C166" s="181" t="s">
        <v>315</v>
      </c>
      <c r="D166" s="181" t="s">
        <v>232</v>
      </c>
      <c r="E166" s="182" t="s">
        <v>1361</v>
      </c>
      <c r="F166" s="183" t="s">
        <v>1362</v>
      </c>
      <c r="G166" s="184" t="s">
        <v>495</v>
      </c>
      <c r="H166" s="185">
        <v>11.92</v>
      </c>
      <c r="I166" s="186"/>
      <c r="J166" s="187">
        <f>ROUND(I166*H166,2)</f>
        <v>0</v>
      </c>
      <c r="K166" s="188"/>
      <c r="L166" s="41"/>
      <c r="M166" s="189" t="s">
        <v>19</v>
      </c>
      <c r="N166" s="190" t="s">
        <v>40</v>
      </c>
      <c r="O166" s="66"/>
      <c r="P166" s="191">
        <f>O166*H166</f>
        <v>0</v>
      </c>
      <c r="Q166" s="191">
        <v>0.0013214</v>
      </c>
      <c r="R166" s="191">
        <f>Q166*H166</f>
        <v>0.015751088</v>
      </c>
      <c r="S166" s="191">
        <v>0</v>
      </c>
      <c r="T166" s="192">
        <f>S166*H166</f>
        <v>0</v>
      </c>
      <c r="U166" s="36"/>
      <c r="V166" s="36"/>
      <c r="W166" s="36"/>
      <c r="X166" s="36"/>
      <c r="Y166" s="36"/>
      <c r="Z166" s="36"/>
      <c r="AA166" s="36"/>
      <c r="AB166" s="36"/>
      <c r="AC166" s="36"/>
      <c r="AD166" s="36"/>
      <c r="AE166" s="36"/>
      <c r="AR166" s="193" t="s">
        <v>126</v>
      </c>
      <c r="AT166" s="193" t="s">
        <v>232</v>
      </c>
      <c r="AU166" s="193" t="s">
        <v>78</v>
      </c>
      <c r="AY166" s="19" t="s">
        <v>229</v>
      </c>
      <c r="BE166" s="194">
        <f>IF(N166="základní",J166,0)</f>
        <v>0</v>
      </c>
      <c r="BF166" s="194">
        <f>IF(N166="snížená",J166,0)</f>
        <v>0</v>
      </c>
      <c r="BG166" s="194">
        <f>IF(N166="zákl. přenesená",J166,0)</f>
        <v>0</v>
      </c>
      <c r="BH166" s="194">
        <f>IF(N166="sníž. přenesená",J166,0)</f>
        <v>0</v>
      </c>
      <c r="BI166" s="194">
        <f>IF(N166="nulová",J166,0)</f>
        <v>0</v>
      </c>
      <c r="BJ166" s="19" t="s">
        <v>76</v>
      </c>
      <c r="BK166" s="194">
        <f>ROUND(I166*H166,2)</f>
        <v>0</v>
      </c>
      <c r="BL166" s="19" t="s">
        <v>126</v>
      </c>
      <c r="BM166" s="193" t="s">
        <v>1363</v>
      </c>
    </row>
    <row r="167" spans="1:47" s="2" customFormat="1" ht="11.25">
      <c r="A167" s="36"/>
      <c r="B167" s="37"/>
      <c r="C167" s="38"/>
      <c r="D167" s="263" t="s">
        <v>903</v>
      </c>
      <c r="E167" s="38"/>
      <c r="F167" s="264" t="s">
        <v>1364</v>
      </c>
      <c r="G167" s="38"/>
      <c r="H167" s="38"/>
      <c r="I167" s="249"/>
      <c r="J167" s="38"/>
      <c r="K167" s="38"/>
      <c r="L167" s="41"/>
      <c r="M167" s="250"/>
      <c r="N167" s="251"/>
      <c r="O167" s="66"/>
      <c r="P167" s="66"/>
      <c r="Q167" s="66"/>
      <c r="R167" s="66"/>
      <c r="S167" s="66"/>
      <c r="T167" s="67"/>
      <c r="U167" s="36"/>
      <c r="V167" s="36"/>
      <c r="W167" s="36"/>
      <c r="X167" s="36"/>
      <c r="Y167" s="36"/>
      <c r="Z167" s="36"/>
      <c r="AA167" s="36"/>
      <c r="AB167" s="36"/>
      <c r="AC167" s="36"/>
      <c r="AD167" s="36"/>
      <c r="AE167" s="36"/>
      <c r="AT167" s="19" t="s">
        <v>903</v>
      </c>
      <c r="AU167" s="19" t="s">
        <v>78</v>
      </c>
    </row>
    <row r="168" spans="2:51" s="13" customFormat="1" ht="11.25">
      <c r="B168" s="195"/>
      <c r="C168" s="196"/>
      <c r="D168" s="197" t="s">
        <v>237</v>
      </c>
      <c r="E168" s="198" t="s">
        <v>19</v>
      </c>
      <c r="F168" s="199" t="s">
        <v>1365</v>
      </c>
      <c r="G168" s="196"/>
      <c r="H168" s="200">
        <v>2</v>
      </c>
      <c r="I168" s="201"/>
      <c r="J168" s="196"/>
      <c r="K168" s="196"/>
      <c r="L168" s="202"/>
      <c r="M168" s="203"/>
      <c r="N168" s="204"/>
      <c r="O168" s="204"/>
      <c r="P168" s="204"/>
      <c r="Q168" s="204"/>
      <c r="R168" s="204"/>
      <c r="S168" s="204"/>
      <c r="T168" s="205"/>
      <c r="AT168" s="206" t="s">
        <v>237</v>
      </c>
      <c r="AU168" s="206" t="s">
        <v>78</v>
      </c>
      <c r="AV168" s="13" t="s">
        <v>78</v>
      </c>
      <c r="AW168" s="13" t="s">
        <v>31</v>
      </c>
      <c r="AX168" s="13" t="s">
        <v>69</v>
      </c>
      <c r="AY168" s="206" t="s">
        <v>229</v>
      </c>
    </row>
    <row r="169" spans="2:51" s="13" customFormat="1" ht="11.25">
      <c r="B169" s="195"/>
      <c r="C169" s="196"/>
      <c r="D169" s="197" t="s">
        <v>237</v>
      </c>
      <c r="E169" s="198" t="s">
        <v>19</v>
      </c>
      <c r="F169" s="199" t="s">
        <v>1366</v>
      </c>
      <c r="G169" s="196"/>
      <c r="H169" s="200">
        <v>5.04</v>
      </c>
      <c r="I169" s="201"/>
      <c r="J169" s="196"/>
      <c r="K169" s="196"/>
      <c r="L169" s="202"/>
      <c r="M169" s="203"/>
      <c r="N169" s="204"/>
      <c r="O169" s="204"/>
      <c r="P169" s="204"/>
      <c r="Q169" s="204"/>
      <c r="R169" s="204"/>
      <c r="S169" s="204"/>
      <c r="T169" s="205"/>
      <c r="AT169" s="206" t="s">
        <v>237</v>
      </c>
      <c r="AU169" s="206" t="s">
        <v>78</v>
      </c>
      <c r="AV169" s="13" t="s">
        <v>78</v>
      </c>
      <c r="AW169" s="13" t="s">
        <v>31</v>
      </c>
      <c r="AX169" s="13" t="s">
        <v>69</v>
      </c>
      <c r="AY169" s="206" t="s">
        <v>229</v>
      </c>
    </row>
    <row r="170" spans="2:51" s="13" customFormat="1" ht="11.25">
      <c r="B170" s="195"/>
      <c r="C170" s="196"/>
      <c r="D170" s="197" t="s">
        <v>237</v>
      </c>
      <c r="E170" s="198" t="s">
        <v>19</v>
      </c>
      <c r="F170" s="199" t="s">
        <v>1367</v>
      </c>
      <c r="G170" s="196"/>
      <c r="H170" s="200">
        <v>2.88</v>
      </c>
      <c r="I170" s="201"/>
      <c r="J170" s="196"/>
      <c r="K170" s="196"/>
      <c r="L170" s="202"/>
      <c r="M170" s="203"/>
      <c r="N170" s="204"/>
      <c r="O170" s="204"/>
      <c r="P170" s="204"/>
      <c r="Q170" s="204"/>
      <c r="R170" s="204"/>
      <c r="S170" s="204"/>
      <c r="T170" s="205"/>
      <c r="AT170" s="206" t="s">
        <v>237</v>
      </c>
      <c r="AU170" s="206" t="s">
        <v>78</v>
      </c>
      <c r="AV170" s="13" t="s">
        <v>78</v>
      </c>
      <c r="AW170" s="13" t="s">
        <v>31</v>
      </c>
      <c r="AX170" s="13" t="s">
        <v>69</v>
      </c>
      <c r="AY170" s="206" t="s">
        <v>229</v>
      </c>
    </row>
    <row r="171" spans="2:51" s="13" customFormat="1" ht="11.25">
      <c r="B171" s="195"/>
      <c r="C171" s="196"/>
      <c r="D171" s="197" t="s">
        <v>237</v>
      </c>
      <c r="E171" s="198" t="s">
        <v>19</v>
      </c>
      <c r="F171" s="199" t="s">
        <v>1368</v>
      </c>
      <c r="G171" s="196"/>
      <c r="H171" s="200">
        <v>2</v>
      </c>
      <c r="I171" s="201"/>
      <c r="J171" s="196"/>
      <c r="K171" s="196"/>
      <c r="L171" s="202"/>
      <c r="M171" s="203"/>
      <c r="N171" s="204"/>
      <c r="O171" s="204"/>
      <c r="P171" s="204"/>
      <c r="Q171" s="204"/>
      <c r="R171" s="204"/>
      <c r="S171" s="204"/>
      <c r="T171" s="205"/>
      <c r="AT171" s="206" t="s">
        <v>237</v>
      </c>
      <c r="AU171" s="206" t="s">
        <v>78</v>
      </c>
      <c r="AV171" s="13" t="s">
        <v>78</v>
      </c>
      <c r="AW171" s="13" t="s">
        <v>31</v>
      </c>
      <c r="AX171" s="13" t="s">
        <v>69</v>
      </c>
      <c r="AY171" s="206" t="s">
        <v>229</v>
      </c>
    </row>
    <row r="172" spans="2:51" s="15" customFormat="1" ht="11.25">
      <c r="B172" s="228"/>
      <c r="C172" s="229"/>
      <c r="D172" s="197" t="s">
        <v>237</v>
      </c>
      <c r="E172" s="230" t="s">
        <v>19</v>
      </c>
      <c r="F172" s="231" t="s">
        <v>281</v>
      </c>
      <c r="G172" s="229"/>
      <c r="H172" s="232">
        <v>11.92</v>
      </c>
      <c r="I172" s="233"/>
      <c r="J172" s="229"/>
      <c r="K172" s="229"/>
      <c r="L172" s="234"/>
      <c r="M172" s="235"/>
      <c r="N172" s="236"/>
      <c r="O172" s="236"/>
      <c r="P172" s="236"/>
      <c r="Q172" s="236"/>
      <c r="R172" s="236"/>
      <c r="S172" s="236"/>
      <c r="T172" s="237"/>
      <c r="AT172" s="238" t="s">
        <v>237</v>
      </c>
      <c r="AU172" s="238" t="s">
        <v>78</v>
      </c>
      <c r="AV172" s="15" t="s">
        <v>126</v>
      </c>
      <c r="AW172" s="15" t="s">
        <v>31</v>
      </c>
      <c r="AX172" s="15" t="s">
        <v>76</v>
      </c>
      <c r="AY172" s="238" t="s">
        <v>229</v>
      </c>
    </row>
    <row r="173" spans="1:65" s="2" customFormat="1" ht="24.2" customHeight="1">
      <c r="A173" s="36"/>
      <c r="B173" s="37"/>
      <c r="C173" s="181" t="s">
        <v>319</v>
      </c>
      <c r="D173" s="181" t="s">
        <v>232</v>
      </c>
      <c r="E173" s="182" t="s">
        <v>1369</v>
      </c>
      <c r="F173" s="183" t="s">
        <v>1370</v>
      </c>
      <c r="G173" s="184" t="s">
        <v>495</v>
      </c>
      <c r="H173" s="185">
        <v>11.92</v>
      </c>
      <c r="I173" s="186"/>
      <c r="J173" s="187">
        <f>ROUND(I173*H173,2)</f>
        <v>0</v>
      </c>
      <c r="K173" s="188"/>
      <c r="L173" s="41"/>
      <c r="M173" s="189" t="s">
        <v>19</v>
      </c>
      <c r="N173" s="190" t="s">
        <v>40</v>
      </c>
      <c r="O173" s="66"/>
      <c r="P173" s="191">
        <f>O173*H173</f>
        <v>0</v>
      </c>
      <c r="Q173" s="191">
        <v>3.6E-05</v>
      </c>
      <c r="R173" s="191">
        <f>Q173*H173</f>
        <v>0.00042912</v>
      </c>
      <c r="S173" s="191">
        <v>0</v>
      </c>
      <c r="T173" s="192">
        <f>S173*H173</f>
        <v>0</v>
      </c>
      <c r="U173" s="36"/>
      <c r="V173" s="36"/>
      <c r="W173" s="36"/>
      <c r="X173" s="36"/>
      <c r="Y173" s="36"/>
      <c r="Z173" s="36"/>
      <c r="AA173" s="36"/>
      <c r="AB173" s="36"/>
      <c r="AC173" s="36"/>
      <c r="AD173" s="36"/>
      <c r="AE173" s="36"/>
      <c r="AR173" s="193" t="s">
        <v>126</v>
      </c>
      <c r="AT173" s="193" t="s">
        <v>232</v>
      </c>
      <c r="AU173" s="193" t="s">
        <v>78</v>
      </c>
      <c r="AY173" s="19" t="s">
        <v>229</v>
      </c>
      <c r="BE173" s="194">
        <f>IF(N173="základní",J173,0)</f>
        <v>0</v>
      </c>
      <c r="BF173" s="194">
        <f>IF(N173="snížená",J173,0)</f>
        <v>0</v>
      </c>
      <c r="BG173" s="194">
        <f>IF(N173="zákl. přenesená",J173,0)</f>
        <v>0</v>
      </c>
      <c r="BH173" s="194">
        <f>IF(N173="sníž. přenesená",J173,0)</f>
        <v>0</v>
      </c>
      <c r="BI173" s="194">
        <f>IF(N173="nulová",J173,0)</f>
        <v>0</v>
      </c>
      <c r="BJ173" s="19" t="s">
        <v>76</v>
      </c>
      <c r="BK173" s="194">
        <f>ROUND(I173*H173,2)</f>
        <v>0</v>
      </c>
      <c r="BL173" s="19" t="s">
        <v>126</v>
      </c>
      <c r="BM173" s="193" t="s">
        <v>1371</v>
      </c>
    </row>
    <row r="174" spans="1:47" s="2" customFormat="1" ht="11.25">
      <c r="A174" s="36"/>
      <c r="B174" s="37"/>
      <c r="C174" s="38"/>
      <c r="D174" s="263" t="s">
        <v>903</v>
      </c>
      <c r="E174" s="38"/>
      <c r="F174" s="264" t="s">
        <v>1372</v>
      </c>
      <c r="G174" s="38"/>
      <c r="H174" s="38"/>
      <c r="I174" s="249"/>
      <c r="J174" s="38"/>
      <c r="K174" s="38"/>
      <c r="L174" s="41"/>
      <c r="M174" s="250"/>
      <c r="N174" s="251"/>
      <c r="O174" s="66"/>
      <c r="P174" s="66"/>
      <c r="Q174" s="66"/>
      <c r="R174" s="66"/>
      <c r="S174" s="66"/>
      <c r="T174" s="67"/>
      <c r="U174" s="36"/>
      <c r="V174" s="36"/>
      <c r="W174" s="36"/>
      <c r="X174" s="36"/>
      <c r="Y174" s="36"/>
      <c r="Z174" s="36"/>
      <c r="AA174" s="36"/>
      <c r="AB174" s="36"/>
      <c r="AC174" s="36"/>
      <c r="AD174" s="36"/>
      <c r="AE174" s="36"/>
      <c r="AT174" s="19" t="s">
        <v>903</v>
      </c>
      <c r="AU174" s="19" t="s">
        <v>78</v>
      </c>
    </row>
    <row r="175" spans="1:65" s="2" customFormat="1" ht="49.15" customHeight="1">
      <c r="A175" s="36"/>
      <c r="B175" s="37"/>
      <c r="C175" s="181" t="s">
        <v>323</v>
      </c>
      <c r="D175" s="181" t="s">
        <v>232</v>
      </c>
      <c r="E175" s="182" t="s">
        <v>1373</v>
      </c>
      <c r="F175" s="183" t="s">
        <v>1374</v>
      </c>
      <c r="G175" s="184" t="s">
        <v>326</v>
      </c>
      <c r="H175" s="185">
        <v>0.318</v>
      </c>
      <c r="I175" s="186"/>
      <c r="J175" s="187">
        <f>ROUND(I175*H175,2)</f>
        <v>0</v>
      </c>
      <c r="K175" s="188"/>
      <c r="L175" s="41"/>
      <c r="M175" s="189" t="s">
        <v>19</v>
      </c>
      <c r="N175" s="190" t="s">
        <v>40</v>
      </c>
      <c r="O175" s="66"/>
      <c r="P175" s="191">
        <f>O175*H175</f>
        <v>0</v>
      </c>
      <c r="Q175" s="191">
        <v>1.076528</v>
      </c>
      <c r="R175" s="191">
        <f>Q175*H175</f>
        <v>0.34233590399999997</v>
      </c>
      <c r="S175" s="191">
        <v>0</v>
      </c>
      <c r="T175" s="192">
        <f>S175*H175</f>
        <v>0</v>
      </c>
      <c r="U175" s="36"/>
      <c r="V175" s="36"/>
      <c r="W175" s="36"/>
      <c r="X175" s="36"/>
      <c r="Y175" s="36"/>
      <c r="Z175" s="36"/>
      <c r="AA175" s="36"/>
      <c r="AB175" s="36"/>
      <c r="AC175" s="36"/>
      <c r="AD175" s="36"/>
      <c r="AE175" s="36"/>
      <c r="AR175" s="193" t="s">
        <v>126</v>
      </c>
      <c r="AT175" s="193" t="s">
        <v>232</v>
      </c>
      <c r="AU175" s="193" t="s">
        <v>78</v>
      </c>
      <c r="AY175" s="19" t="s">
        <v>229</v>
      </c>
      <c r="BE175" s="194">
        <f>IF(N175="základní",J175,0)</f>
        <v>0</v>
      </c>
      <c r="BF175" s="194">
        <f>IF(N175="snížená",J175,0)</f>
        <v>0</v>
      </c>
      <c r="BG175" s="194">
        <f>IF(N175="zákl. přenesená",J175,0)</f>
        <v>0</v>
      </c>
      <c r="BH175" s="194">
        <f>IF(N175="sníž. přenesená",J175,0)</f>
        <v>0</v>
      </c>
      <c r="BI175" s="194">
        <f>IF(N175="nulová",J175,0)</f>
        <v>0</v>
      </c>
      <c r="BJ175" s="19" t="s">
        <v>76</v>
      </c>
      <c r="BK175" s="194">
        <f>ROUND(I175*H175,2)</f>
        <v>0</v>
      </c>
      <c r="BL175" s="19" t="s">
        <v>126</v>
      </c>
      <c r="BM175" s="193" t="s">
        <v>1375</v>
      </c>
    </row>
    <row r="176" spans="1:47" s="2" customFormat="1" ht="11.25">
      <c r="A176" s="36"/>
      <c r="B176" s="37"/>
      <c r="C176" s="38"/>
      <c r="D176" s="263" t="s">
        <v>903</v>
      </c>
      <c r="E176" s="38"/>
      <c r="F176" s="264" t="s">
        <v>1376</v>
      </c>
      <c r="G176" s="38"/>
      <c r="H176" s="38"/>
      <c r="I176" s="249"/>
      <c r="J176" s="38"/>
      <c r="K176" s="38"/>
      <c r="L176" s="41"/>
      <c r="M176" s="250"/>
      <c r="N176" s="251"/>
      <c r="O176" s="66"/>
      <c r="P176" s="66"/>
      <c r="Q176" s="66"/>
      <c r="R176" s="66"/>
      <c r="S176" s="66"/>
      <c r="T176" s="67"/>
      <c r="U176" s="36"/>
      <c r="V176" s="36"/>
      <c r="W176" s="36"/>
      <c r="X176" s="36"/>
      <c r="Y176" s="36"/>
      <c r="Z176" s="36"/>
      <c r="AA176" s="36"/>
      <c r="AB176" s="36"/>
      <c r="AC176" s="36"/>
      <c r="AD176" s="36"/>
      <c r="AE176" s="36"/>
      <c r="AT176" s="19" t="s">
        <v>903</v>
      </c>
      <c r="AU176" s="19" t="s">
        <v>78</v>
      </c>
    </row>
    <row r="177" spans="1:47" s="2" customFormat="1" ht="19.5">
      <c r="A177" s="36"/>
      <c r="B177" s="37"/>
      <c r="C177" s="38"/>
      <c r="D177" s="197" t="s">
        <v>811</v>
      </c>
      <c r="E177" s="38"/>
      <c r="F177" s="248" t="s">
        <v>1024</v>
      </c>
      <c r="G177" s="38"/>
      <c r="H177" s="38"/>
      <c r="I177" s="249"/>
      <c r="J177" s="38"/>
      <c r="K177" s="38"/>
      <c r="L177" s="41"/>
      <c r="M177" s="250"/>
      <c r="N177" s="251"/>
      <c r="O177" s="66"/>
      <c r="P177" s="66"/>
      <c r="Q177" s="66"/>
      <c r="R177" s="66"/>
      <c r="S177" s="66"/>
      <c r="T177" s="67"/>
      <c r="U177" s="36"/>
      <c r="V177" s="36"/>
      <c r="W177" s="36"/>
      <c r="X177" s="36"/>
      <c r="Y177" s="36"/>
      <c r="Z177" s="36"/>
      <c r="AA177" s="36"/>
      <c r="AB177" s="36"/>
      <c r="AC177" s="36"/>
      <c r="AD177" s="36"/>
      <c r="AE177" s="36"/>
      <c r="AT177" s="19" t="s">
        <v>811</v>
      </c>
      <c r="AU177" s="19" t="s">
        <v>78</v>
      </c>
    </row>
    <row r="178" spans="2:51" s="13" customFormat="1" ht="11.25">
      <c r="B178" s="195"/>
      <c r="C178" s="196"/>
      <c r="D178" s="197" t="s">
        <v>237</v>
      </c>
      <c r="E178" s="198" t="s">
        <v>19</v>
      </c>
      <c r="F178" s="199" t="s">
        <v>1377</v>
      </c>
      <c r="G178" s="196"/>
      <c r="H178" s="200">
        <v>0.318</v>
      </c>
      <c r="I178" s="201"/>
      <c r="J178" s="196"/>
      <c r="K178" s="196"/>
      <c r="L178" s="202"/>
      <c r="M178" s="203"/>
      <c r="N178" s="204"/>
      <c r="O178" s="204"/>
      <c r="P178" s="204"/>
      <c r="Q178" s="204"/>
      <c r="R178" s="204"/>
      <c r="S178" s="204"/>
      <c r="T178" s="205"/>
      <c r="AT178" s="206" t="s">
        <v>237</v>
      </c>
      <c r="AU178" s="206" t="s">
        <v>78</v>
      </c>
      <c r="AV178" s="13" t="s">
        <v>78</v>
      </c>
      <c r="AW178" s="13" t="s">
        <v>31</v>
      </c>
      <c r="AX178" s="13" t="s">
        <v>76</v>
      </c>
      <c r="AY178" s="206" t="s">
        <v>229</v>
      </c>
    </row>
    <row r="179" spans="1:65" s="2" customFormat="1" ht="37.9" customHeight="1">
      <c r="A179" s="36"/>
      <c r="B179" s="37"/>
      <c r="C179" s="181" t="s">
        <v>328</v>
      </c>
      <c r="D179" s="181" t="s">
        <v>232</v>
      </c>
      <c r="E179" s="182" t="s">
        <v>1037</v>
      </c>
      <c r="F179" s="183" t="s">
        <v>1038</v>
      </c>
      <c r="G179" s="184" t="s">
        <v>235</v>
      </c>
      <c r="H179" s="185">
        <v>15</v>
      </c>
      <c r="I179" s="186"/>
      <c r="J179" s="187">
        <f>ROUND(I179*H179,2)</f>
        <v>0</v>
      </c>
      <c r="K179" s="188"/>
      <c r="L179" s="41"/>
      <c r="M179" s="189" t="s">
        <v>19</v>
      </c>
      <c r="N179" s="190" t="s">
        <v>40</v>
      </c>
      <c r="O179" s="66"/>
      <c r="P179" s="191">
        <f>O179*H179</f>
        <v>0</v>
      </c>
      <c r="Q179" s="191">
        <v>0.0007816</v>
      </c>
      <c r="R179" s="191">
        <f>Q179*H179</f>
        <v>0.011724</v>
      </c>
      <c r="S179" s="191">
        <v>0.001</v>
      </c>
      <c r="T179" s="192">
        <f>S179*H179</f>
        <v>0.015</v>
      </c>
      <c r="U179" s="36"/>
      <c r="V179" s="36"/>
      <c r="W179" s="36"/>
      <c r="X179" s="36"/>
      <c r="Y179" s="36"/>
      <c r="Z179" s="36"/>
      <c r="AA179" s="36"/>
      <c r="AB179" s="36"/>
      <c r="AC179" s="36"/>
      <c r="AD179" s="36"/>
      <c r="AE179" s="36"/>
      <c r="AR179" s="193" t="s">
        <v>126</v>
      </c>
      <c r="AT179" s="193" t="s">
        <v>232</v>
      </c>
      <c r="AU179" s="193" t="s">
        <v>78</v>
      </c>
      <c r="AY179" s="19" t="s">
        <v>229</v>
      </c>
      <c r="BE179" s="194">
        <f>IF(N179="základní",J179,0)</f>
        <v>0</v>
      </c>
      <c r="BF179" s="194">
        <f>IF(N179="snížená",J179,0)</f>
        <v>0</v>
      </c>
      <c r="BG179" s="194">
        <f>IF(N179="zákl. přenesená",J179,0)</f>
        <v>0</v>
      </c>
      <c r="BH179" s="194">
        <f>IF(N179="sníž. přenesená",J179,0)</f>
        <v>0</v>
      </c>
      <c r="BI179" s="194">
        <f>IF(N179="nulová",J179,0)</f>
        <v>0</v>
      </c>
      <c r="BJ179" s="19" t="s">
        <v>76</v>
      </c>
      <c r="BK179" s="194">
        <f>ROUND(I179*H179,2)</f>
        <v>0</v>
      </c>
      <c r="BL179" s="19" t="s">
        <v>126</v>
      </c>
      <c r="BM179" s="193" t="s">
        <v>1378</v>
      </c>
    </row>
    <row r="180" spans="1:47" s="2" customFormat="1" ht="11.25">
      <c r="A180" s="36"/>
      <c r="B180" s="37"/>
      <c r="C180" s="38"/>
      <c r="D180" s="263" t="s">
        <v>903</v>
      </c>
      <c r="E180" s="38"/>
      <c r="F180" s="264" t="s">
        <v>1040</v>
      </c>
      <c r="G180" s="38"/>
      <c r="H180" s="38"/>
      <c r="I180" s="249"/>
      <c r="J180" s="38"/>
      <c r="K180" s="38"/>
      <c r="L180" s="41"/>
      <c r="M180" s="250"/>
      <c r="N180" s="251"/>
      <c r="O180" s="66"/>
      <c r="P180" s="66"/>
      <c r="Q180" s="66"/>
      <c r="R180" s="66"/>
      <c r="S180" s="66"/>
      <c r="T180" s="67"/>
      <c r="U180" s="36"/>
      <c r="V180" s="36"/>
      <c r="W180" s="36"/>
      <c r="X180" s="36"/>
      <c r="Y180" s="36"/>
      <c r="Z180" s="36"/>
      <c r="AA180" s="36"/>
      <c r="AB180" s="36"/>
      <c r="AC180" s="36"/>
      <c r="AD180" s="36"/>
      <c r="AE180" s="36"/>
      <c r="AT180" s="19" t="s">
        <v>903</v>
      </c>
      <c r="AU180" s="19" t="s">
        <v>78</v>
      </c>
    </row>
    <row r="181" spans="2:51" s="14" customFormat="1" ht="11.25">
      <c r="B181" s="218"/>
      <c r="C181" s="219"/>
      <c r="D181" s="197" t="s">
        <v>237</v>
      </c>
      <c r="E181" s="220" t="s">
        <v>19</v>
      </c>
      <c r="F181" s="221" t="s">
        <v>1379</v>
      </c>
      <c r="G181" s="219"/>
      <c r="H181" s="220" t="s">
        <v>19</v>
      </c>
      <c r="I181" s="222"/>
      <c r="J181" s="219"/>
      <c r="K181" s="219"/>
      <c r="L181" s="223"/>
      <c r="M181" s="224"/>
      <c r="N181" s="225"/>
      <c r="O181" s="225"/>
      <c r="P181" s="225"/>
      <c r="Q181" s="225"/>
      <c r="R181" s="225"/>
      <c r="S181" s="225"/>
      <c r="T181" s="226"/>
      <c r="AT181" s="227" t="s">
        <v>237</v>
      </c>
      <c r="AU181" s="227" t="s">
        <v>78</v>
      </c>
      <c r="AV181" s="14" t="s">
        <v>76</v>
      </c>
      <c r="AW181" s="14" t="s">
        <v>31</v>
      </c>
      <c r="AX181" s="14" t="s">
        <v>69</v>
      </c>
      <c r="AY181" s="227" t="s">
        <v>229</v>
      </c>
    </row>
    <row r="182" spans="2:51" s="13" customFormat="1" ht="11.25">
      <c r="B182" s="195"/>
      <c r="C182" s="196"/>
      <c r="D182" s="197" t="s">
        <v>237</v>
      </c>
      <c r="E182" s="198" t="s">
        <v>19</v>
      </c>
      <c r="F182" s="199" t="s">
        <v>1380</v>
      </c>
      <c r="G182" s="196"/>
      <c r="H182" s="200">
        <v>15</v>
      </c>
      <c r="I182" s="201"/>
      <c r="J182" s="196"/>
      <c r="K182" s="196"/>
      <c r="L182" s="202"/>
      <c r="M182" s="203"/>
      <c r="N182" s="204"/>
      <c r="O182" s="204"/>
      <c r="P182" s="204"/>
      <c r="Q182" s="204"/>
      <c r="R182" s="204"/>
      <c r="S182" s="204"/>
      <c r="T182" s="205"/>
      <c r="AT182" s="206" t="s">
        <v>237</v>
      </c>
      <c r="AU182" s="206" t="s">
        <v>78</v>
      </c>
      <c r="AV182" s="13" t="s">
        <v>78</v>
      </c>
      <c r="AW182" s="13" t="s">
        <v>31</v>
      </c>
      <c r="AX182" s="13" t="s">
        <v>76</v>
      </c>
      <c r="AY182" s="206" t="s">
        <v>229</v>
      </c>
    </row>
    <row r="183" spans="2:63" s="12" customFormat="1" ht="22.9" customHeight="1">
      <c r="B183" s="165"/>
      <c r="C183" s="166"/>
      <c r="D183" s="167" t="s">
        <v>68</v>
      </c>
      <c r="E183" s="179" t="s">
        <v>126</v>
      </c>
      <c r="F183" s="179" t="s">
        <v>1043</v>
      </c>
      <c r="G183" s="166"/>
      <c r="H183" s="166"/>
      <c r="I183" s="169"/>
      <c r="J183" s="180">
        <f>BK183</f>
        <v>0</v>
      </c>
      <c r="K183" s="166"/>
      <c r="L183" s="171"/>
      <c r="M183" s="172"/>
      <c r="N183" s="173"/>
      <c r="O183" s="173"/>
      <c r="P183" s="174">
        <f>SUM(P184:P207)</f>
        <v>0</v>
      </c>
      <c r="Q183" s="173"/>
      <c r="R183" s="174">
        <f>SUM(R184:R207)</f>
        <v>28.527589026</v>
      </c>
      <c r="S183" s="173"/>
      <c r="T183" s="175">
        <f>SUM(T184:T207)</f>
        <v>0</v>
      </c>
      <c r="AR183" s="176" t="s">
        <v>76</v>
      </c>
      <c r="AT183" s="177" t="s">
        <v>68</v>
      </c>
      <c r="AU183" s="177" t="s">
        <v>76</v>
      </c>
      <c r="AY183" s="176" t="s">
        <v>229</v>
      </c>
      <c r="BK183" s="178">
        <f>SUM(BK184:BK207)</f>
        <v>0</v>
      </c>
    </row>
    <row r="184" spans="1:65" s="2" customFormat="1" ht="24.2" customHeight="1">
      <c r="A184" s="36"/>
      <c r="B184" s="37"/>
      <c r="C184" s="181" t="s">
        <v>333</v>
      </c>
      <c r="D184" s="181" t="s">
        <v>232</v>
      </c>
      <c r="E184" s="182" t="s">
        <v>1044</v>
      </c>
      <c r="F184" s="183" t="s">
        <v>1045</v>
      </c>
      <c r="G184" s="184" t="s">
        <v>326</v>
      </c>
      <c r="H184" s="185">
        <v>0.117</v>
      </c>
      <c r="I184" s="186"/>
      <c r="J184" s="187">
        <f>ROUND(I184*H184,2)</f>
        <v>0</v>
      </c>
      <c r="K184" s="188"/>
      <c r="L184" s="41"/>
      <c r="M184" s="189" t="s">
        <v>19</v>
      </c>
      <c r="N184" s="190" t="s">
        <v>40</v>
      </c>
      <c r="O184" s="66"/>
      <c r="P184" s="191">
        <f>O184*H184</f>
        <v>0</v>
      </c>
      <c r="Q184" s="191">
        <v>1.059738</v>
      </c>
      <c r="R184" s="191">
        <f>Q184*H184</f>
        <v>0.12398934600000001</v>
      </c>
      <c r="S184" s="191">
        <v>0</v>
      </c>
      <c r="T184" s="192">
        <f>S184*H184</f>
        <v>0</v>
      </c>
      <c r="U184" s="36"/>
      <c r="V184" s="36"/>
      <c r="W184" s="36"/>
      <c r="X184" s="36"/>
      <c r="Y184" s="36"/>
      <c r="Z184" s="36"/>
      <c r="AA184" s="36"/>
      <c r="AB184" s="36"/>
      <c r="AC184" s="36"/>
      <c r="AD184" s="36"/>
      <c r="AE184" s="36"/>
      <c r="AR184" s="193" t="s">
        <v>126</v>
      </c>
      <c r="AT184" s="193" t="s">
        <v>232</v>
      </c>
      <c r="AU184" s="193" t="s">
        <v>78</v>
      </c>
      <c r="AY184" s="19" t="s">
        <v>229</v>
      </c>
      <c r="BE184" s="194">
        <f>IF(N184="základní",J184,0)</f>
        <v>0</v>
      </c>
      <c r="BF184" s="194">
        <f>IF(N184="snížená",J184,0)</f>
        <v>0</v>
      </c>
      <c r="BG184" s="194">
        <f>IF(N184="zákl. přenesená",J184,0)</f>
        <v>0</v>
      </c>
      <c r="BH184" s="194">
        <f>IF(N184="sníž. přenesená",J184,0)</f>
        <v>0</v>
      </c>
      <c r="BI184" s="194">
        <f>IF(N184="nulová",J184,0)</f>
        <v>0</v>
      </c>
      <c r="BJ184" s="19" t="s">
        <v>76</v>
      </c>
      <c r="BK184" s="194">
        <f>ROUND(I184*H184,2)</f>
        <v>0</v>
      </c>
      <c r="BL184" s="19" t="s">
        <v>126</v>
      </c>
      <c r="BM184" s="193" t="s">
        <v>1381</v>
      </c>
    </row>
    <row r="185" spans="1:47" s="2" customFormat="1" ht="11.25">
      <c r="A185" s="36"/>
      <c r="B185" s="37"/>
      <c r="C185" s="38"/>
      <c r="D185" s="263" t="s">
        <v>903</v>
      </c>
      <c r="E185" s="38"/>
      <c r="F185" s="264" t="s">
        <v>1047</v>
      </c>
      <c r="G185" s="38"/>
      <c r="H185" s="38"/>
      <c r="I185" s="249"/>
      <c r="J185" s="38"/>
      <c r="K185" s="38"/>
      <c r="L185" s="41"/>
      <c r="M185" s="250"/>
      <c r="N185" s="251"/>
      <c r="O185" s="66"/>
      <c r="P185" s="66"/>
      <c r="Q185" s="66"/>
      <c r="R185" s="66"/>
      <c r="S185" s="66"/>
      <c r="T185" s="67"/>
      <c r="U185" s="36"/>
      <c r="V185" s="36"/>
      <c r="W185" s="36"/>
      <c r="X185" s="36"/>
      <c r="Y185" s="36"/>
      <c r="Z185" s="36"/>
      <c r="AA185" s="36"/>
      <c r="AB185" s="36"/>
      <c r="AC185" s="36"/>
      <c r="AD185" s="36"/>
      <c r="AE185" s="36"/>
      <c r="AT185" s="19" t="s">
        <v>903</v>
      </c>
      <c r="AU185" s="19" t="s">
        <v>78</v>
      </c>
    </row>
    <row r="186" spans="2:51" s="14" customFormat="1" ht="11.25">
      <c r="B186" s="218"/>
      <c r="C186" s="219"/>
      <c r="D186" s="197" t="s">
        <v>237</v>
      </c>
      <c r="E186" s="220" t="s">
        <v>19</v>
      </c>
      <c r="F186" s="221" t="s">
        <v>1048</v>
      </c>
      <c r="G186" s="219"/>
      <c r="H186" s="220" t="s">
        <v>19</v>
      </c>
      <c r="I186" s="222"/>
      <c r="J186" s="219"/>
      <c r="K186" s="219"/>
      <c r="L186" s="223"/>
      <c r="M186" s="224"/>
      <c r="N186" s="225"/>
      <c r="O186" s="225"/>
      <c r="P186" s="225"/>
      <c r="Q186" s="225"/>
      <c r="R186" s="225"/>
      <c r="S186" s="225"/>
      <c r="T186" s="226"/>
      <c r="AT186" s="227" t="s">
        <v>237</v>
      </c>
      <c r="AU186" s="227" t="s">
        <v>78</v>
      </c>
      <c r="AV186" s="14" t="s">
        <v>76</v>
      </c>
      <c r="AW186" s="14" t="s">
        <v>31</v>
      </c>
      <c r="AX186" s="14" t="s">
        <v>69</v>
      </c>
      <c r="AY186" s="227" t="s">
        <v>229</v>
      </c>
    </row>
    <row r="187" spans="2:51" s="13" customFormat="1" ht="11.25">
      <c r="B187" s="195"/>
      <c r="C187" s="196"/>
      <c r="D187" s="197" t="s">
        <v>237</v>
      </c>
      <c r="E187" s="198" t="s">
        <v>19</v>
      </c>
      <c r="F187" s="199" t="s">
        <v>1382</v>
      </c>
      <c r="G187" s="196"/>
      <c r="H187" s="200">
        <v>0.117</v>
      </c>
      <c r="I187" s="201"/>
      <c r="J187" s="196"/>
      <c r="K187" s="196"/>
      <c r="L187" s="202"/>
      <c r="M187" s="203"/>
      <c r="N187" s="204"/>
      <c r="O187" s="204"/>
      <c r="P187" s="204"/>
      <c r="Q187" s="204"/>
      <c r="R187" s="204"/>
      <c r="S187" s="204"/>
      <c r="T187" s="205"/>
      <c r="AT187" s="206" t="s">
        <v>237</v>
      </c>
      <c r="AU187" s="206" t="s">
        <v>78</v>
      </c>
      <c r="AV187" s="13" t="s">
        <v>78</v>
      </c>
      <c r="AW187" s="13" t="s">
        <v>31</v>
      </c>
      <c r="AX187" s="13" t="s">
        <v>76</v>
      </c>
      <c r="AY187" s="206" t="s">
        <v>229</v>
      </c>
    </row>
    <row r="188" spans="1:65" s="2" customFormat="1" ht="24.2" customHeight="1">
      <c r="A188" s="36"/>
      <c r="B188" s="37"/>
      <c r="C188" s="181" t="s">
        <v>7</v>
      </c>
      <c r="D188" s="181" t="s">
        <v>232</v>
      </c>
      <c r="E188" s="182" t="s">
        <v>1383</v>
      </c>
      <c r="F188" s="183" t="s">
        <v>1384</v>
      </c>
      <c r="G188" s="184" t="s">
        <v>495</v>
      </c>
      <c r="H188" s="185">
        <v>8</v>
      </c>
      <c r="I188" s="186"/>
      <c r="J188" s="187">
        <f>ROUND(I188*H188,2)</f>
        <v>0</v>
      </c>
      <c r="K188" s="188"/>
      <c r="L188" s="41"/>
      <c r="M188" s="189" t="s">
        <v>19</v>
      </c>
      <c r="N188" s="190" t="s">
        <v>40</v>
      </c>
      <c r="O188" s="66"/>
      <c r="P188" s="191">
        <f>O188*H188</f>
        <v>0</v>
      </c>
      <c r="Q188" s="191">
        <v>0.455844</v>
      </c>
      <c r="R188" s="191">
        <f>Q188*H188</f>
        <v>3.646752</v>
      </c>
      <c r="S188" s="191">
        <v>0</v>
      </c>
      <c r="T188" s="192">
        <f>S188*H188</f>
        <v>0</v>
      </c>
      <c r="U188" s="36"/>
      <c r="V188" s="36"/>
      <c r="W188" s="36"/>
      <c r="X188" s="36"/>
      <c r="Y188" s="36"/>
      <c r="Z188" s="36"/>
      <c r="AA188" s="36"/>
      <c r="AB188" s="36"/>
      <c r="AC188" s="36"/>
      <c r="AD188" s="36"/>
      <c r="AE188" s="36"/>
      <c r="AR188" s="193" t="s">
        <v>126</v>
      </c>
      <c r="AT188" s="193" t="s">
        <v>232</v>
      </c>
      <c r="AU188" s="193" t="s">
        <v>78</v>
      </c>
      <c r="AY188" s="19" t="s">
        <v>229</v>
      </c>
      <c r="BE188" s="194">
        <f>IF(N188="základní",J188,0)</f>
        <v>0</v>
      </c>
      <c r="BF188" s="194">
        <f>IF(N188="snížená",J188,0)</f>
        <v>0</v>
      </c>
      <c r="BG188" s="194">
        <f>IF(N188="zákl. přenesená",J188,0)</f>
        <v>0</v>
      </c>
      <c r="BH188" s="194">
        <f>IF(N188="sníž. přenesená",J188,0)</f>
        <v>0</v>
      </c>
      <c r="BI188" s="194">
        <f>IF(N188="nulová",J188,0)</f>
        <v>0</v>
      </c>
      <c r="BJ188" s="19" t="s">
        <v>76</v>
      </c>
      <c r="BK188" s="194">
        <f>ROUND(I188*H188,2)</f>
        <v>0</v>
      </c>
      <c r="BL188" s="19" t="s">
        <v>126</v>
      </c>
      <c r="BM188" s="193" t="s">
        <v>1385</v>
      </c>
    </row>
    <row r="189" spans="1:47" s="2" customFormat="1" ht="11.25">
      <c r="A189" s="36"/>
      <c r="B189" s="37"/>
      <c r="C189" s="38"/>
      <c r="D189" s="263" t="s">
        <v>903</v>
      </c>
      <c r="E189" s="38"/>
      <c r="F189" s="264" t="s">
        <v>1386</v>
      </c>
      <c r="G189" s="38"/>
      <c r="H189" s="38"/>
      <c r="I189" s="249"/>
      <c r="J189" s="38"/>
      <c r="K189" s="38"/>
      <c r="L189" s="41"/>
      <c r="M189" s="250"/>
      <c r="N189" s="251"/>
      <c r="O189" s="66"/>
      <c r="P189" s="66"/>
      <c r="Q189" s="66"/>
      <c r="R189" s="66"/>
      <c r="S189" s="66"/>
      <c r="T189" s="67"/>
      <c r="U189" s="36"/>
      <c r="V189" s="36"/>
      <c r="W189" s="36"/>
      <c r="X189" s="36"/>
      <c r="Y189" s="36"/>
      <c r="Z189" s="36"/>
      <c r="AA189" s="36"/>
      <c r="AB189" s="36"/>
      <c r="AC189" s="36"/>
      <c r="AD189" s="36"/>
      <c r="AE189" s="36"/>
      <c r="AT189" s="19" t="s">
        <v>903</v>
      </c>
      <c r="AU189" s="19" t="s">
        <v>78</v>
      </c>
    </row>
    <row r="190" spans="1:47" s="2" customFormat="1" ht="39">
      <c r="A190" s="36"/>
      <c r="B190" s="37"/>
      <c r="C190" s="38"/>
      <c r="D190" s="197" t="s">
        <v>811</v>
      </c>
      <c r="E190" s="38"/>
      <c r="F190" s="248" t="s">
        <v>1387</v>
      </c>
      <c r="G190" s="38"/>
      <c r="H190" s="38"/>
      <c r="I190" s="249"/>
      <c r="J190" s="38"/>
      <c r="K190" s="38"/>
      <c r="L190" s="41"/>
      <c r="M190" s="250"/>
      <c r="N190" s="251"/>
      <c r="O190" s="66"/>
      <c r="P190" s="66"/>
      <c r="Q190" s="66"/>
      <c r="R190" s="66"/>
      <c r="S190" s="66"/>
      <c r="T190" s="67"/>
      <c r="U190" s="36"/>
      <c r="V190" s="36"/>
      <c r="W190" s="36"/>
      <c r="X190" s="36"/>
      <c r="Y190" s="36"/>
      <c r="Z190" s="36"/>
      <c r="AA190" s="36"/>
      <c r="AB190" s="36"/>
      <c r="AC190" s="36"/>
      <c r="AD190" s="36"/>
      <c r="AE190" s="36"/>
      <c r="AT190" s="19" t="s">
        <v>811</v>
      </c>
      <c r="AU190" s="19" t="s">
        <v>78</v>
      </c>
    </row>
    <row r="191" spans="2:51" s="14" customFormat="1" ht="11.25">
      <c r="B191" s="218"/>
      <c r="C191" s="219"/>
      <c r="D191" s="197" t="s">
        <v>237</v>
      </c>
      <c r="E191" s="220" t="s">
        <v>19</v>
      </c>
      <c r="F191" s="221" t="s">
        <v>1388</v>
      </c>
      <c r="G191" s="219"/>
      <c r="H191" s="220" t="s">
        <v>19</v>
      </c>
      <c r="I191" s="222"/>
      <c r="J191" s="219"/>
      <c r="K191" s="219"/>
      <c r="L191" s="223"/>
      <c r="M191" s="224"/>
      <c r="N191" s="225"/>
      <c r="O191" s="225"/>
      <c r="P191" s="225"/>
      <c r="Q191" s="225"/>
      <c r="R191" s="225"/>
      <c r="S191" s="225"/>
      <c r="T191" s="226"/>
      <c r="AT191" s="227" t="s">
        <v>237</v>
      </c>
      <c r="AU191" s="227" t="s">
        <v>78</v>
      </c>
      <c r="AV191" s="14" t="s">
        <v>76</v>
      </c>
      <c r="AW191" s="14" t="s">
        <v>31</v>
      </c>
      <c r="AX191" s="14" t="s">
        <v>69</v>
      </c>
      <c r="AY191" s="227" t="s">
        <v>229</v>
      </c>
    </row>
    <row r="192" spans="2:51" s="13" customFormat="1" ht="11.25">
      <c r="B192" s="195"/>
      <c r="C192" s="196"/>
      <c r="D192" s="197" t="s">
        <v>237</v>
      </c>
      <c r="E192" s="198" t="s">
        <v>19</v>
      </c>
      <c r="F192" s="199" t="s">
        <v>1389</v>
      </c>
      <c r="G192" s="196"/>
      <c r="H192" s="200">
        <v>8</v>
      </c>
      <c r="I192" s="201"/>
      <c r="J192" s="196"/>
      <c r="K192" s="196"/>
      <c r="L192" s="202"/>
      <c r="M192" s="203"/>
      <c r="N192" s="204"/>
      <c r="O192" s="204"/>
      <c r="P192" s="204"/>
      <c r="Q192" s="204"/>
      <c r="R192" s="204"/>
      <c r="S192" s="204"/>
      <c r="T192" s="205"/>
      <c r="AT192" s="206" t="s">
        <v>237</v>
      </c>
      <c r="AU192" s="206" t="s">
        <v>78</v>
      </c>
      <c r="AV192" s="13" t="s">
        <v>78</v>
      </c>
      <c r="AW192" s="13" t="s">
        <v>31</v>
      </c>
      <c r="AX192" s="13" t="s">
        <v>76</v>
      </c>
      <c r="AY192" s="206" t="s">
        <v>229</v>
      </c>
    </row>
    <row r="193" spans="1:65" s="2" customFormat="1" ht="24.2" customHeight="1">
      <c r="A193" s="36"/>
      <c r="B193" s="37"/>
      <c r="C193" s="181" t="s">
        <v>341</v>
      </c>
      <c r="D193" s="181" t="s">
        <v>232</v>
      </c>
      <c r="E193" s="182" t="s">
        <v>1050</v>
      </c>
      <c r="F193" s="183" t="s">
        <v>1051</v>
      </c>
      <c r="G193" s="184" t="s">
        <v>495</v>
      </c>
      <c r="H193" s="185">
        <v>0.192</v>
      </c>
      <c r="I193" s="186"/>
      <c r="J193" s="187">
        <f>ROUND(I193*H193,2)</f>
        <v>0</v>
      </c>
      <c r="K193" s="188"/>
      <c r="L193" s="41"/>
      <c r="M193" s="189" t="s">
        <v>19</v>
      </c>
      <c r="N193" s="190" t="s">
        <v>40</v>
      </c>
      <c r="O193" s="66"/>
      <c r="P193" s="191">
        <f>O193*H193</f>
        <v>0</v>
      </c>
      <c r="Q193" s="191">
        <v>0.02102</v>
      </c>
      <c r="R193" s="191">
        <f>Q193*H193</f>
        <v>0.004035840000000001</v>
      </c>
      <c r="S193" s="191">
        <v>0</v>
      </c>
      <c r="T193" s="192">
        <f>S193*H193</f>
        <v>0</v>
      </c>
      <c r="U193" s="36"/>
      <c r="V193" s="36"/>
      <c r="W193" s="36"/>
      <c r="X193" s="36"/>
      <c r="Y193" s="36"/>
      <c r="Z193" s="36"/>
      <c r="AA193" s="36"/>
      <c r="AB193" s="36"/>
      <c r="AC193" s="36"/>
      <c r="AD193" s="36"/>
      <c r="AE193" s="36"/>
      <c r="AR193" s="193" t="s">
        <v>126</v>
      </c>
      <c r="AT193" s="193" t="s">
        <v>232</v>
      </c>
      <c r="AU193" s="193" t="s">
        <v>78</v>
      </c>
      <c r="AY193" s="19" t="s">
        <v>229</v>
      </c>
      <c r="BE193" s="194">
        <f>IF(N193="základní",J193,0)</f>
        <v>0</v>
      </c>
      <c r="BF193" s="194">
        <f>IF(N193="snížená",J193,0)</f>
        <v>0</v>
      </c>
      <c r="BG193" s="194">
        <f>IF(N193="zákl. přenesená",J193,0)</f>
        <v>0</v>
      </c>
      <c r="BH193" s="194">
        <f>IF(N193="sníž. přenesená",J193,0)</f>
        <v>0</v>
      </c>
      <c r="BI193" s="194">
        <f>IF(N193="nulová",J193,0)</f>
        <v>0</v>
      </c>
      <c r="BJ193" s="19" t="s">
        <v>76</v>
      </c>
      <c r="BK193" s="194">
        <f>ROUND(I193*H193,2)</f>
        <v>0</v>
      </c>
      <c r="BL193" s="19" t="s">
        <v>126</v>
      </c>
      <c r="BM193" s="193" t="s">
        <v>1390</v>
      </c>
    </row>
    <row r="194" spans="1:47" s="2" customFormat="1" ht="11.25">
      <c r="A194" s="36"/>
      <c r="B194" s="37"/>
      <c r="C194" s="38"/>
      <c r="D194" s="263" t="s">
        <v>903</v>
      </c>
      <c r="E194" s="38"/>
      <c r="F194" s="264" t="s">
        <v>1053</v>
      </c>
      <c r="G194" s="38"/>
      <c r="H194" s="38"/>
      <c r="I194" s="249"/>
      <c r="J194" s="38"/>
      <c r="K194" s="38"/>
      <c r="L194" s="41"/>
      <c r="M194" s="250"/>
      <c r="N194" s="251"/>
      <c r="O194" s="66"/>
      <c r="P194" s="66"/>
      <c r="Q194" s="66"/>
      <c r="R194" s="66"/>
      <c r="S194" s="66"/>
      <c r="T194" s="67"/>
      <c r="U194" s="36"/>
      <c r="V194" s="36"/>
      <c r="W194" s="36"/>
      <c r="X194" s="36"/>
      <c r="Y194" s="36"/>
      <c r="Z194" s="36"/>
      <c r="AA194" s="36"/>
      <c r="AB194" s="36"/>
      <c r="AC194" s="36"/>
      <c r="AD194" s="36"/>
      <c r="AE194" s="36"/>
      <c r="AT194" s="19" t="s">
        <v>903</v>
      </c>
      <c r="AU194" s="19" t="s">
        <v>78</v>
      </c>
    </row>
    <row r="195" spans="2:51" s="14" customFormat="1" ht="11.25">
      <c r="B195" s="218"/>
      <c r="C195" s="219"/>
      <c r="D195" s="197" t="s">
        <v>237</v>
      </c>
      <c r="E195" s="220" t="s">
        <v>19</v>
      </c>
      <c r="F195" s="221" t="s">
        <v>1391</v>
      </c>
      <c r="G195" s="219"/>
      <c r="H195" s="220" t="s">
        <v>19</v>
      </c>
      <c r="I195" s="222"/>
      <c r="J195" s="219"/>
      <c r="K195" s="219"/>
      <c r="L195" s="223"/>
      <c r="M195" s="224"/>
      <c r="N195" s="225"/>
      <c r="O195" s="225"/>
      <c r="P195" s="225"/>
      <c r="Q195" s="225"/>
      <c r="R195" s="225"/>
      <c r="S195" s="225"/>
      <c r="T195" s="226"/>
      <c r="AT195" s="227" t="s">
        <v>237</v>
      </c>
      <c r="AU195" s="227" t="s">
        <v>78</v>
      </c>
      <c r="AV195" s="14" t="s">
        <v>76</v>
      </c>
      <c r="AW195" s="14" t="s">
        <v>31</v>
      </c>
      <c r="AX195" s="14" t="s">
        <v>69</v>
      </c>
      <c r="AY195" s="227" t="s">
        <v>229</v>
      </c>
    </row>
    <row r="196" spans="2:51" s="13" customFormat="1" ht="11.25">
      <c r="B196" s="195"/>
      <c r="C196" s="196"/>
      <c r="D196" s="197" t="s">
        <v>237</v>
      </c>
      <c r="E196" s="198" t="s">
        <v>19</v>
      </c>
      <c r="F196" s="199" t="s">
        <v>1392</v>
      </c>
      <c r="G196" s="196"/>
      <c r="H196" s="200">
        <v>0.192</v>
      </c>
      <c r="I196" s="201"/>
      <c r="J196" s="196"/>
      <c r="K196" s="196"/>
      <c r="L196" s="202"/>
      <c r="M196" s="203"/>
      <c r="N196" s="204"/>
      <c r="O196" s="204"/>
      <c r="P196" s="204"/>
      <c r="Q196" s="204"/>
      <c r="R196" s="204"/>
      <c r="S196" s="204"/>
      <c r="T196" s="205"/>
      <c r="AT196" s="206" t="s">
        <v>237</v>
      </c>
      <c r="AU196" s="206" t="s">
        <v>78</v>
      </c>
      <c r="AV196" s="13" t="s">
        <v>78</v>
      </c>
      <c r="AW196" s="13" t="s">
        <v>31</v>
      </c>
      <c r="AX196" s="13" t="s">
        <v>76</v>
      </c>
      <c r="AY196" s="206" t="s">
        <v>229</v>
      </c>
    </row>
    <row r="197" spans="1:65" s="2" customFormat="1" ht="24.2" customHeight="1">
      <c r="A197" s="36"/>
      <c r="B197" s="37"/>
      <c r="C197" s="181" t="s">
        <v>345</v>
      </c>
      <c r="D197" s="181" t="s">
        <v>232</v>
      </c>
      <c r="E197" s="182" t="s">
        <v>1056</v>
      </c>
      <c r="F197" s="183" t="s">
        <v>1057</v>
      </c>
      <c r="G197" s="184" t="s">
        <v>495</v>
      </c>
      <c r="H197" s="185">
        <v>0.192</v>
      </c>
      <c r="I197" s="186"/>
      <c r="J197" s="187">
        <f>ROUND(I197*H197,2)</f>
        <v>0</v>
      </c>
      <c r="K197" s="188"/>
      <c r="L197" s="41"/>
      <c r="M197" s="189" t="s">
        <v>19</v>
      </c>
      <c r="N197" s="190" t="s">
        <v>40</v>
      </c>
      <c r="O197" s="66"/>
      <c r="P197" s="191">
        <f>O197*H197</f>
        <v>0</v>
      </c>
      <c r="Q197" s="191">
        <v>0.02102</v>
      </c>
      <c r="R197" s="191">
        <f>Q197*H197</f>
        <v>0.004035840000000001</v>
      </c>
      <c r="S197" s="191">
        <v>0</v>
      </c>
      <c r="T197" s="192">
        <f>S197*H197</f>
        <v>0</v>
      </c>
      <c r="U197" s="36"/>
      <c r="V197" s="36"/>
      <c r="W197" s="36"/>
      <c r="X197" s="36"/>
      <c r="Y197" s="36"/>
      <c r="Z197" s="36"/>
      <c r="AA197" s="36"/>
      <c r="AB197" s="36"/>
      <c r="AC197" s="36"/>
      <c r="AD197" s="36"/>
      <c r="AE197" s="36"/>
      <c r="AR197" s="193" t="s">
        <v>126</v>
      </c>
      <c r="AT197" s="193" t="s">
        <v>232</v>
      </c>
      <c r="AU197" s="193" t="s">
        <v>78</v>
      </c>
      <c r="AY197" s="19" t="s">
        <v>229</v>
      </c>
      <c r="BE197" s="194">
        <f>IF(N197="základní",J197,0)</f>
        <v>0</v>
      </c>
      <c r="BF197" s="194">
        <f>IF(N197="snížená",J197,0)</f>
        <v>0</v>
      </c>
      <c r="BG197" s="194">
        <f>IF(N197="zákl. přenesená",J197,0)</f>
        <v>0</v>
      </c>
      <c r="BH197" s="194">
        <f>IF(N197="sníž. přenesená",J197,0)</f>
        <v>0</v>
      </c>
      <c r="BI197" s="194">
        <f>IF(N197="nulová",J197,0)</f>
        <v>0</v>
      </c>
      <c r="BJ197" s="19" t="s">
        <v>76</v>
      </c>
      <c r="BK197" s="194">
        <f>ROUND(I197*H197,2)</f>
        <v>0</v>
      </c>
      <c r="BL197" s="19" t="s">
        <v>126</v>
      </c>
      <c r="BM197" s="193" t="s">
        <v>1393</v>
      </c>
    </row>
    <row r="198" spans="1:47" s="2" customFormat="1" ht="11.25">
      <c r="A198" s="36"/>
      <c r="B198" s="37"/>
      <c r="C198" s="38"/>
      <c r="D198" s="263" t="s">
        <v>903</v>
      </c>
      <c r="E198" s="38"/>
      <c r="F198" s="264" t="s">
        <v>1059</v>
      </c>
      <c r="G198" s="38"/>
      <c r="H198" s="38"/>
      <c r="I198" s="249"/>
      <c r="J198" s="38"/>
      <c r="K198" s="38"/>
      <c r="L198" s="41"/>
      <c r="M198" s="250"/>
      <c r="N198" s="251"/>
      <c r="O198" s="66"/>
      <c r="P198" s="66"/>
      <c r="Q198" s="66"/>
      <c r="R198" s="66"/>
      <c r="S198" s="66"/>
      <c r="T198" s="67"/>
      <c r="U198" s="36"/>
      <c r="V198" s="36"/>
      <c r="W198" s="36"/>
      <c r="X198" s="36"/>
      <c r="Y198" s="36"/>
      <c r="Z198" s="36"/>
      <c r="AA198" s="36"/>
      <c r="AB198" s="36"/>
      <c r="AC198" s="36"/>
      <c r="AD198" s="36"/>
      <c r="AE198" s="36"/>
      <c r="AT198" s="19" t="s">
        <v>903</v>
      </c>
      <c r="AU198" s="19" t="s">
        <v>78</v>
      </c>
    </row>
    <row r="199" spans="2:51" s="14" customFormat="1" ht="11.25">
      <c r="B199" s="218"/>
      <c r="C199" s="219"/>
      <c r="D199" s="197" t="s">
        <v>237</v>
      </c>
      <c r="E199" s="220" t="s">
        <v>19</v>
      </c>
      <c r="F199" s="221" t="s">
        <v>1391</v>
      </c>
      <c r="G199" s="219"/>
      <c r="H199" s="220" t="s">
        <v>19</v>
      </c>
      <c r="I199" s="222"/>
      <c r="J199" s="219"/>
      <c r="K199" s="219"/>
      <c r="L199" s="223"/>
      <c r="M199" s="224"/>
      <c r="N199" s="225"/>
      <c r="O199" s="225"/>
      <c r="P199" s="225"/>
      <c r="Q199" s="225"/>
      <c r="R199" s="225"/>
      <c r="S199" s="225"/>
      <c r="T199" s="226"/>
      <c r="AT199" s="227" t="s">
        <v>237</v>
      </c>
      <c r="AU199" s="227" t="s">
        <v>78</v>
      </c>
      <c r="AV199" s="14" t="s">
        <v>76</v>
      </c>
      <c r="AW199" s="14" t="s">
        <v>31</v>
      </c>
      <c r="AX199" s="14" t="s">
        <v>69</v>
      </c>
      <c r="AY199" s="227" t="s">
        <v>229</v>
      </c>
    </row>
    <row r="200" spans="2:51" s="13" customFormat="1" ht="11.25">
      <c r="B200" s="195"/>
      <c r="C200" s="196"/>
      <c r="D200" s="197" t="s">
        <v>237</v>
      </c>
      <c r="E200" s="198" t="s">
        <v>19</v>
      </c>
      <c r="F200" s="199" t="s">
        <v>1392</v>
      </c>
      <c r="G200" s="196"/>
      <c r="H200" s="200">
        <v>0.192</v>
      </c>
      <c r="I200" s="201"/>
      <c r="J200" s="196"/>
      <c r="K200" s="196"/>
      <c r="L200" s="202"/>
      <c r="M200" s="203"/>
      <c r="N200" s="204"/>
      <c r="O200" s="204"/>
      <c r="P200" s="204"/>
      <c r="Q200" s="204"/>
      <c r="R200" s="204"/>
      <c r="S200" s="204"/>
      <c r="T200" s="205"/>
      <c r="AT200" s="206" t="s">
        <v>237</v>
      </c>
      <c r="AU200" s="206" t="s">
        <v>78</v>
      </c>
      <c r="AV200" s="13" t="s">
        <v>78</v>
      </c>
      <c r="AW200" s="13" t="s">
        <v>31</v>
      </c>
      <c r="AX200" s="13" t="s">
        <v>76</v>
      </c>
      <c r="AY200" s="206" t="s">
        <v>229</v>
      </c>
    </row>
    <row r="201" spans="1:65" s="2" customFormat="1" ht="55.5" customHeight="1">
      <c r="A201" s="36"/>
      <c r="B201" s="37"/>
      <c r="C201" s="181" t="s">
        <v>349</v>
      </c>
      <c r="D201" s="181" t="s">
        <v>232</v>
      </c>
      <c r="E201" s="182" t="s">
        <v>1060</v>
      </c>
      <c r="F201" s="183" t="s">
        <v>1061</v>
      </c>
      <c r="G201" s="184" t="s">
        <v>495</v>
      </c>
      <c r="H201" s="185">
        <v>24</v>
      </c>
      <c r="I201" s="186"/>
      <c r="J201" s="187">
        <f>ROUND(I201*H201,2)</f>
        <v>0</v>
      </c>
      <c r="K201" s="188"/>
      <c r="L201" s="41"/>
      <c r="M201" s="189" t="s">
        <v>19</v>
      </c>
      <c r="N201" s="190" t="s">
        <v>40</v>
      </c>
      <c r="O201" s="66"/>
      <c r="P201" s="191">
        <f>O201*H201</f>
        <v>0</v>
      </c>
      <c r="Q201" s="191">
        <v>1.031199</v>
      </c>
      <c r="R201" s="191">
        <f>Q201*H201</f>
        <v>24.748776</v>
      </c>
      <c r="S201" s="191">
        <v>0</v>
      </c>
      <c r="T201" s="192">
        <f>S201*H201</f>
        <v>0</v>
      </c>
      <c r="U201" s="36"/>
      <c r="V201" s="36"/>
      <c r="W201" s="36"/>
      <c r="X201" s="36"/>
      <c r="Y201" s="36"/>
      <c r="Z201" s="36"/>
      <c r="AA201" s="36"/>
      <c r="AB201" s="36"/>
      <c r="AC201" s="36"/>
      <c r="AD201" s="36"/>
      <c r="AE201" s="36"/>
      <c r="AR201" s="193" t="s">
        <v>126</v>
      </c>
      <c r="AT201" s="193" t="s">
        <v>232</v>
      </c>
      <c r="AU201" s="193" t="s">
        <v>78</v>
      </c>
      <c r="AY201" s="19" t="s">
        <v>229</v>
      </c>
      <c r="BE201" s="194">
        <f>IF(N201="základní",J201,0)</f>
        <v>0</v>
      </c>
      <c r="BF201" s="194">
        <f>IF(N201="snížená",J201,0)</f>
        <v>0</v>
      </c>
      <c r="BG201" s="194">
        <f>IF(N201="zákl. přenesená",J201,0)</f>
        <v>0</v>
      </c>
      <c r="BH201" s="194">
        <f>IF(N201="sníž. přenesená",J201,0)</f>
        <v>0</v>
      </c>
      <c r="BI201" s="194">
        <f>IF(N201="nulová",J201,0)</f>
        <v>0</v>
      </c>
      <c r="BJ201" s="19" t="s">
        <v>76</v>
      </c>
      <c r="BK201" s="194">
        <f>ROUND(I201*H201,2)</f>
        <v>0</v>
      </c>
      <c r="BL201" s="19" t="s">
        <v>126</v>
      </c>
      <c r="BM201" s="193" t="s">
        <v>1394</v>
      </c>
    </row>
    <row r="202" spans="1:47" s="2" customFormat="1" ht="11.25">
      <c r="A202" s="36"/>
      <c r="B202" s="37"/>
      <c r="C202" s="38"/>
      <c r="D202" s="263" t="s">
        <v>903</v>
      </c>
      <c r="E202" s="38"/>
      <c r="F202" s="264" t="s">
        <v>1063</v>
      </c>
      <c r="G202" s="38"/>
      <c r="H202" s="38"/>
      <c r="I202" s="249"/>
      <c r="J202" s="38"/>
      <c r="K202" s="38"/>
      <c r="L202" s="41"/>
      <c r="M202" s="250"/>
      <c r="N202" s="251"/>
      <c r="O202" s="66"/>
      <c r="P202" s="66"/>
      <c r="Q202" s="66"/>
      <c r="R202" s="66"/>
      <c r="S202" s="66"/>
      <c r="T202" s="67"/>
      <c r="U202" s="36"/>
      <c r="V202" s="36"/>
      <c r="W202" s="36"/>
      <c r="X202" s="36"/>
      <c r="Y202" s="36"/>
      <c r="Z202" s="36"/>
      <c r="AA202" s="36"/>
      <c r="AB202" s="36"/>
      <c r="AC202" s="36"/>
      <c r="AD202" s="36"/>
      <c r="AE202" s="36"/>
      <c r="AT202" s="19" t="s">
        <v>903</v>
      </c>
      <c r="AU202" s="19" t="s">
        <v>78</v>
      </c>
    </row>
    <row r="203" spans="2:51" s="14" customFormat="1" ht="11.25">
      <c r="B203" s="218"/>
      <c r="C203" s="219"/>
      <c r="D203" s="197" t="s">
        <v>237</v>
      </c>
      <c r="E203" s="220" t="s">
        <v>19</v>
      </c>
      <c r="F203" s="221" t="s">
        <v>1395</v>
      </c>
      <c r="G203" s="219"/>
      <c r="H203" s="220" t="s">
        <v>19</v>
      </c>
      <c r="I203" s="222"/>
      <c r="J203" s="219"/>
      <c r="K203" s="219"/>
      <c r="L203" s="223"/>
      <c r="M203" s="224"/>
      <c r="N203" s="225"/>
      <c r="O203" s="225"/>
      <c r="P203" s="225"/>
      <c r="Q203" s="225"/>
      <c r="R203" s="225"/>
      <c r="S203" s="225"/>
      <c r="T203" s="226"/>
      <c r="AT203" s="227" t="s">
        <v>237</v>
      </c>
      <c r="AU203" s="227" t="s">
        <v>78</v>
      </c>
      <c r="AV203" s="14" t="s">
        <v>76</v>
      </c>
      <c r="AW203" s="14" t="s">
        <v>31</v>
      </c>
      <c r="AX203" s="14" t="s">
        <v>69</v>
      </c>
      <c r="AY203" s="227" t="s">
        <v>229</v>
      </c>
    </row>
    <row r="204" spans="2:51" s="13" customFormat="1" ht="11.25">
      <c r="B204" s="195"/>
      <c r="C204" s="196"/>
      <c r="D204" s="197" t="s">
        <v>237</v>
      </c>
      <c r="E204" s="198" t="s">
        <v>19</v>
      </c>
      <c r="F204" s="199" t="s">
        <v>1396</v>
      </c>
      <c r="G204" s="196"/>
      <c r="H204" s="200">
        <v>8</v>
      </c>
      <c r="I204" s="201"/>
      <c r="J204" s="196"/>
      <c r="K204" s="196"/>
      <c r="L204" s="202"/>
      <c r="M204" s="203"/>
      <c r="N204" s="204"/>
      <c r="O204" s="204"/>
      <c r="P204" s="204"/>
      <c r="Q204" s="204"/>
      <c r="R204" s="204"/>
      <c r="S204" s="204"/>
      <c r="T204" s="205"/>
      <c r="AT204" s="206" t="s">
        <v>237</v>
      </c>
      <c r="AU204" s="206" t="s">
        <v>78</v>
      </c>
      <c r="AV204" s="13" t="s">
        <v>78</v>
      </c>
      <c r="AW204" s="13" t="s">
        <v>31</v>
      </c>
      <c r="AX204" s="13" t="s">
        <v>69</v>
      </c>
      <c r="AY204" s="206" t="s">
        <v>229</v>
      </c>
    </row>
    <row r="205" spans="2:51" s="14" customFormat="1" ht="11.25">
      <c r="B205" s="218"/>
      <c r="C205" s="219"/>
      <c r="D205" s="197" t="s">
        <v>237</v>
      </c>
      <c r="E205" s="220" t="s">
        <v>19</v>
      </c>
      <c r="F205" s="221" t="s">
        <v>1397</v>
      </c>
      <c r="G205" s="219"/>
      <c r="H205" s="220" t="s">
        <v>19</v>
      </c>
      <c r="I205" s="222"/>
      <c r="J205" s="219"/>
      <c r="K205" s="219"/>
      <c r="L205" s="223"/>
      <c r="M205" s="224"/>
      <c r="N205" s="225"/>
      <c r="O205" s="225"/>
      <c r="P205" s="225"/>
      <c r="Q205" s="225"/>
      <c r="R205" s="225"/>
      <c r="S205" s="225"/>
      <c r="T205" s="226"/>
      <c r="AT205" s="227" t="s">
        <v>237</v>
      </c>
      <c r="AU205" s="227" t="s">
        <v>78</v>
      </c>
      <c r="AV205" s="14" t="s">
        <v>76</v>
      </c>
      <c r="AW205" s="14" t="s">
        <v>31</v>
      </c>
      <c r="AX205" s="14" t="s">
        <v>69</v>
      </c>
      <c r="AY205" s="227" t="s">
        <v>229</v>
      </c>
    </row>
    <row r="206" spans="2:51" s="13" customFormat="1" ht="11.25">
      <c r="B206" s="195"/>
      <c r="C206" s="196"/>
      <c r="D206" s="197" t="s">
        <v>237</v>
      </c>
      <c r="E206" s="198" t="s">
        <v>19</v>
      </c>
      <c r="F206" s="199" t="s">
        <v>1398</v>
      </c>
      <c r="G206" s="196"/>
      <c r="H206" s="200">
        <v>16</v>
      </c>
      <c r="I206" s="201"/>
      <c r="J206" s="196"/>
      <c r="K206" s="196"/>
      <c r="L206" s="202"/>
      <c r="M206" s="203"/>
      <c r="N206" s="204"/>
      <c r="O206" s="204"/>
      <c r="P206" s="204"/>
      <c r="Q206" s="204"/>
      <c r="R206" s="204"/>
      <c r="S206" s="204"/>
      <c r="T206" s="205"/>
      <c r="AT206" s="206" t="s">
        <v>237</v>
      </c>
      <c r="AU206" s="206" t="s">
        <v>78</v>
      </c>
      <c r="AV206" s="13" t="s">
        <v>78</v>
      </c>
      <c r="AW206" s="13" t="s">
        <v>31</v>
      </c>
      <c r="AX206" s="13" t="s">
        <v>69</v>
      </c>
      <c r="AY206" s="206" t="s">
        <v>229</v>
      </c>
    </row>
    <row r="207" spans="2:51" s="15" customFormat="1" ht="11.25">
      <c r="B207" s="228"/>
      <c r="C207" s="229"/>
      <c r="D207" s="197" t="s">
        <v>237</v>
      </c>
      <c r="E207" s="230" t="s">
        <v>19</v>
      </c>
      <c r="F207" s="231" t="s">
        <v>281</v>
      </c>
      <c r="G207" s="229"/>
      <c r="H207" s="232">
        <v>24</v>
      </c>
      <c r="I207" s="233"/>
      <c r="J207" s="229"/>
      <c r="K207" s="229"/>
      <c r="L207" s="234"/>
      <c r="M207" s="235"/>
      <c r="N207" s="236"/>
      <c r="O207" s="236"/>
      <c r="P207" s="236"/>
      <c r="Q207" s="236"/>
      <c r="R207" s="236"/>
      <c r="S207" s="236"/>
      <c r="T207" s="237"/>
      <c r="AT207" s="238" t="s">
        <v>237</v>
      </c>
      <c r="AU207" s="238" t="s">
        <v>78</v>
      </c>
      <c r="AV207" s="15" t="s">
        <v>126</v>
      </c>
      <c r="AW207" s="15" t="s">
        <v>31</v>
      </c>
      <c r="AX207" s="15" t="s">
        <v>76</v>
      </c>
      <c r="AY207" s="238" t="s">
        <v>229</v>
      </c>
    </row>
    <row r="208" spans="2:63" s="12" customFormat="1" ht="22.9" customHeight="1">
      <c r="B208" s="165"/>
      <c r="C208" s="166"/>
      <c r="D208" s="167" t="s">
        <v>68</v>
      </c>
      <c r="E208" s="179" t="s">
        <v>257</v>
      </c>
      <c r="F208" s="179" t="s">
        <v>1069</v>
      </c>
      <c r="G208" s="166"/>
      <c r="H208" s="166"/>
      <c r="I208" s="169"/>
      <c r="J208" s="180">
        <f>BK208</f>
        <v>0</v>
      </c>
      <c r="K208" s="166"/>
      <c r="L208" s="171"/>
      <c r="M208" s="172"/>
      <c r="N208" s="173"/>
      <c r="O208" s="173"/>
      <c r="P208" s="174">
        <f>SUM(P209:P221)</f>
        <v>0</v>
      </c>
      <c r="Q208" s="173"/>
      <c r="R208" s="174">
        <f>SUM(R209:R221)</f>
        <v>1.0129364664</v>
      </c>
      <c r="S208" s="173"/>
      <c r="T208" s="175">
        <f>SUM(T209:T221)</f>
        <v>1.1094</v>
      </c>
      <c r="AR208" s="176" t="s">
        <v>76</v>
      </c>
      <c r="AT208" s="177" t="s">
        <v>68</v>
      </c>
      <c r="AU208" s="177" t="s">
        <v>76</v>
      </c>
      <c r="AY208" s="176" t="s">
        <v>229</v>
      </c>
      <c r="BK208" s="178">
        <f>SUM(BK209:BK221)</f>
        <v>0</v>
      </c>
    </row>
    <row r="209" spans="1:65" s="2" customFormat="1" ht="49.15" customHeight="1">
      <c r="A209" s="36"/>
      <c r="B209" s="37"/>
      <c r="C209" s="181" t="s">
        <v>809</v>
      </c>
      <c r="D209" s="181" t="s">
        <v>232</v>
      </c>
      <c r="E209" s="182" t="s">
        <v>1070</v>
      </c>
      <c r="F209" s="183" t="s">
        <v>1071</v>
      </c>
      <c r="G209" s="184" t="s">
        <v>495</v>
      </c>
      <c r="H209" s="185">
        <v>14.792</v>
      </c>
      <c r="I209" s="186"/>
      <c r="J209" s="187">
        <f>ROUND(I209*H209,2)</f>
        <v>0</v>
      </c>
      <c r="K209" s="188"/>
      <c r="L209" s="41"/>
      <c r="M209" s="189" t="s">
        <v>19</v>
      </c>
      <c r="N209" s="190" t="s">
        <v>40</v>
      </c>
      <c r="O209" s="66"/>
      <c r="P209" s="191">
        <f>O209*H209</f>
        <v>0</v>
      </c>
      <c r="Q209" s="191">
        <v>0.0669617</v>
      </c>
      <c r="R209" s="191">
        <f>Q209*H209</f>
        <v>0.9904974664</v>
      </c>
      <c r="S209" s="191">
        <v>0.075</v>
      </c>
      <c r="T209" s="192">
        <f>S209*H209</f>
        <v>1.1094</v>
      </c>
      <c r="U209" s="36"/>
      <c r="V209" s="36"/>
      <c r="W209" s="36"/>
      <c r="X209" s="36"/>
      <c r="Y209" s="36"/>
      <c r="Z209" s="36"/>
      <c r="AA209" s="36"/>
      <c r="AB209" s="36"/>
      <c r="AC209" s="36"/>
      <c r="AD209" s="36"/>
      <c r="AE209" s="36"/>
      <c r="AR209" s="193" t="s">
        <v>126</v>
      </c>
      <c r="AT209" s="193" t="s">
        <v>232</v>
      </c>
      <c r="AU209" s="193" t="s">
        <v>78</v>
      </c>
      <c r="AY209" s="19" t="s">
        <v>229</v>
      </c>
      <c r="BE209" s="194">
        <f>IF(N209="základní",J209,0)</f>
        <v>0</v>
      </c>
      <c r="BF209" s="194">
        <f>IF(N209="snížená",J209,0)</f>
        <v>0</v>
      </c>
      <c r="BG209" s="194">
        <f>IF(N209="zákl. přenesená",J209,0)</f>
        <v>0</v>
      </c>
      <c r="BH209" s="194">
        <f>IF(N209="sníž. přenesená",J209,0)</f>
        <v>0</v>
      </c>
      <c r="BI209" s="194">
        <f>IF(N209="nulová",J209,0)</f>
        <v>0</v>
      </c>
      <c r="BJ209" s="19" t="s">
        <v>76</v>
      </c>
      <c r="BK209" s="194">
        <f>ROUND(I209*H209,2)</f>
        <v>0</v>
      </c>
      <c r="BL209" s="19" t="s">
        <v>126</v>
      </c>
      <c r="BM209" s="193" t="s">
        <v>1399</v>
      </c>
    </row>
    <row r="210" spans="1:47" s="2" customFormat="1" ht="11.25">
      <c r="A210" s="36"/>
      <c r="B210" s="37"/>
      <c r="C210" s="38"/>
      <c r="D210" s="263" t="s">
        <v>903</v>
      </c>
      <c r="E210" s="38"/>
      <c r="F210" s="264" t="s">
        <v>1073</v>
      </c>
      <c r="G210" s="38"/>
      <c r="H210" s="38"/>
      <c r="I210" s="249"/>
      <c r="J210" s="38"/>
      <c r="K210" s="38"/>
      <c r="L210" s="41"/>
      <c r="M210" s="250"/>
      <c r="N210" s="251"/>
      <c r="O210" s="66"/>
      <c r="P210" s="66"/>
      <c r="Q210" s="66"/>
      <c r="R210" s="66"/>
      <c r="S210" s="66"/>
      <c r="T210" s="67"/>
      <c r="U210" s="36"/>
      <c r="V210" s="36"/>
      <c r="W210" s="36"/>
      <c r="X210" s="36"/>
      <c r="Y210" s="36"/>
      <c r="Z210" s="36"/>
      <c r="AA210" s="36"/>
      <c r="AB210" s="36"/>
      <c r="AC210" s="36"/>
      <c r="AD210" s="36"/>
      <c r="AE210" s="36"/>
      <c r="AT210" s="19" t="s">
        <v>903</v>
      </c>
      <c r="AU210" s="19" t="s">
        <v>78</v>
      </c>
    </row>
    <row r="211" spans="2:51" s="14" customFormat="1" ht="11.25">
      <c r="B211" s="218"/>
      <c r="C211" s="219"/>
      <c r="D211" s="197" t="s">
        <v>237</v>
      </c>
      <c r="E211" s="220" t="s">
        <v>19</v>
      </c>
      <c r="F211" s="221" t="s">
        <v>1074</v>
      </c>
      <c r="G211" s="219"/>
      <c r="H211" s="220" t="s">
        <v>19</v>
      </c>
      <c r="I211" s="222"/>
      <c r="J211" s="219"/>
      <c r="K211" s="219"/>
      <c r="L211" s="223"/>
      <c r="M211" s="224"/>
      <c r="N211" s="225"/>
      <c r="O211" s="225"/>
      <c r="P211" s="225"/>
      <c r="Q211" s="225"/>
      <c r="R211" s="225"/>
      <c r="S211" s="225"/>
      <c r="T211" s="226"/>
      <c r="AT211" s="227" t="s">
        <v>237</v>
      </c>
      <c r="AU211" s="227" t="s">
        <v>78</v>
      </c>
      <c r="AV211" s="14" t="s">
        <v>76</v>
      </c>
      <c r="AW211" s="14" t="s">
        <v>31</v>
      </c>
      <c r="AX211" s="14" t="s">
        <v>69</v>
      </c>
      <c r="AY211" s="227" t="s">
        <v>229</v>
      </c>
    </row>
    <row r="212" spans="2:51" s="13" customFormat="1" ht="11.25">
      <c r="B212" s="195"/>
      <c r="C212" s="196"/>
      <c r="D212" s="197" t="s">
        <v>237</v>
      </c>
      <c r="E212" s="198" t="s">
        <v>19</v>
      </c>
      <c r="F212" s="199" t="s">
        <v>1400</v>
      </c>
      <c r="G212" s="196"/>
      <c r="H212" s="200">
        <v>1.368</v>
      </c>
      <c r="I212" s="201"/>
      <c r="J212" s="196"/>
      <c r="K212" s="196"/>
      <c r="L212" s="202"/>
      <c r="M212" s="203"/>
      <c r="N212" s="204"/>
      <c r="O212" s="204"/>
      <c r="P212" s="204"/>
      <c r="Q212" s="204"/>
      <c r="R212" s="204"/>
      <c r="S212" s="204"/>
      <c r="T212" s="205"/>
      <c r="AT212" s="206" t="s">
        <v>237</v>
      </c>
      <c r="AU212" s="206" t="s">
        <v>78</v>
      </c>
      <c r="AV212" s="13" t="s">
        <v>78</v>
      </c>
      <c r="AW212" s="13" t="s">
        <v>31</v>
      </c>
      <c r="AX212" s="13" t="s">
        <v>69</v>
      </c>
      <c r="AY212" s="206" t="s">
        <v>229</v>
      </c>
    </row>
    <row r="213" spans="2:51" s="13" customFormat="1" ht="11.25">
      <c r="B213" s="195"/>
      <c r="C213" s="196"/>
      <c r="D213" s="197" t="s">
        <v>237</v>
      </c>
      <c r="E213" s="198" t="s">
        <v>19</v>
      </c>
      <c r="F213" s="199" t="s">
        <v>1401</v>
      </c>
      <c r="G213" s="196"/>
      <c r="H213" s="200">
        <v>1.512</v>
      </c>
      <c r="I213" s="201"/>
      <c r="J213" s="196"/>
      <c r="K213" s="196"/>
      <c r="L213" s="202"/>
      <c r="M213" s="203"/>
      <c r="N213" s="204"/>
      <c r="O213" s="204"/>
      <c r="P213" s="204"/>
      <c r="Q213" s="204"/>
      <c r="R213" s="204"/>
      <c r="S213" s="204"/>
      <c r="T213" s="205"/>
      <c r="AT213" s="206" t="s">
        <v>237</v>
      </c>
      <c r="AU213" s="206" t="s">
        <v>78</v>
      </c>
      <c r="AV213" s="13" t="s">
        <v>78</v>
      </c>
      <c r="AW213" s="13" t="s">
        <v>31</v>
      </c>
      <c r="AX213" s="13" t="s">
        <v>69</v>
      </c>
      <c r="AY213" s="206" t="s">
        <v>229</v>
      </c>
    </row>
    <row r="214" spans="2:51" s="13" customFormat="1" ht="11.25">
      <c r="B214" s="195"/>
      <c r="C214" s="196"/>
      <c r="D214" s="197" t="s">
        <v>237</v>
      </c>
      <c r="E214" s="198" t="s">
        <v>19</v>
      </c>
      <c r="F214" s="199" t="s">
        <v>1402</v>
      </c>
      <c r="G214" s="196"/>
      <c r="H214" s="200">
        <v>5.76</v>
      </c>
      <c r="I214" s="201"/>
      <c r="J214" s="196"/>
      <c r="K214" s="196"/>
      <c r="L214" s="202"/>
      <c r="M214" s="203"/>
      <c r="N214" s="204"/>
      <c r="O214" s="204"/>
      <c r="P214" s="204"/>
      <c r="Q214" s="204"/>
      <c r="R214" s="204"/>
      <c r="S214" s="204"/>
      <c r="T214" s="205"/>
      <c r="AT214" s="206" t="s">
        <v>237</v>
      </c>
      <c r="AU214" s="206" t="s">
        <v>78</v>
      </c>
      <c r="AV214" s="13" t="s">
        <v>78</v>
      </c>
      <c r="AW214" s="13" t="s">
        <v>31</v>
      </c>
      <c r="AX214" s="13" t="s">
        <v>69</v>
      </c>
      <c r="AY214" s="206" t="s">
        <v>229</v>
      </c>
    </row>
    <row r="215" spans="2:51" s="13" customFormat="1" ht="11.25">
      <c r="B215" s="195"/>
      <c r="C215" s="196"/>
      <c r="D215" s="197" t="s">
        <v>237</v>
      </c>
      <c r="E215" s="198" t="s">
        <v>19</v>
      </c>
      <c r="F215" s="199" t="s">
        <v>1403</v>
      </c>
      <c r="G215" s="196"/>
      <c r="H215" s="200">
        <v>1.232</v>
      </c>
      <c r="I215" s="201"/>
      <c r="J215" s="196"/>
      <c r="K215" s="196"/>
      <c r="L215" s="202"/>
      <c r="M215" s="203"/>
      <c r="N215" s="204"/>
      <c r="O215" s="204"/>
      <c r="P215" s="204"/>
      <c r="Q215" s="204"/>
      <c r="R215" s="204"/>
      <c r="S215" s="204"/>
      <c r="T215" s="205"/>
      <c r="AT215" s="206" t="s">
        <v>237</v>
      </c>
      <c r="AU215" s="206" t="s">
        <v>78</v>
      </c>
      <c r="AV215" s="13" t="s">
        <v>78</v>
      </c>
      <c r="AW215" s="13" t="s">
        <v>31</v>
      </c>
      <c r="AX215" s="13" t="s">
        <v>69</v>
      </c>
      <c r="AY215" s="206" t="s">
        <v>229</v>
      </c>
    </row>
    <row r="216" spans="2:51" s="13" customFormat="1" ht="11.25">
      <c r="B216" s="195"/>
      <c r="C216" s="196"/>
      <c r="D216" s="197" t="s">
        <v>237</v>
      </c>
      <c r="E216" s="198" t="s">
        <v>19</v>
      </c>
      <c r="F216" s="199" t="s">
        <v>1404</v>
      </c>
      <c r="G216" s="196"/>
      <c r="H216" s="200">
        <v>4.48</v>
      </c>
      <c r="I216" s="201"/>
      <c r="J216" s="196"/>
      <c r="K216" s="196"/>
      <c r="L216" s="202"/>
      <c r="M216" s="203"/>
      <c r="N216" s="204"/>
      <c r="O216" s="204"/>
      <c r="P216" s="204"/>
      <c r="Q216" s="204"/>
      <c r="R216" s="204"/>
      <c r="S216" s="204"/>
      <c r="T216" s="205"/>
      <c r="AT216" s="206" t="s">
        <v>237</v>
      </c>
      <c r="AU216" s="206" t="s">
        <v>78</v>
      </c>
      <c r="AV216" s="13" t="s">
        <v>78</v>
      </c>
      <c r="AW216" s="13" t="s">
        <v>31</v>
      </c>
      <c r="AX216" s="13" t="s">
        <v>69</v>
      </c>
      <c r="AY216" s="206" t="s">
        <v>229</v>
      </c>
    </row>
    <row r="217" spans="2:51" s="13" customFormat="1" ht="11.25">
      <c r="B217" s="195"/>
      <c r="C217" s="196"/>
      <c r="D217" s="197" t="s">
        <v>237</v>
      </c>
      <c r="E217" s="198" t="s">
        <v>19</v>
      </c>
      <c r="F217" s="199" t="s">
        <v>1405</v>
      </c>
      <c r="G217" s="196"/>
      <c r="H217" s="200">
        <v>0.44</v>
      </c>
      <c r="I217" s="201"/>
      <c r="J217" s="196"/>
      <c r="K217" s="196"/>
      <c r="L217" s="202"/>
      <c r="M217" s="203"/>
      <c r="N217" s="204"/>
      <c r="O217" s="204"/>
      <c r="P217" s="204"/>
      <c r="Q217" s="204"/>
      <c r="R217" s="204"/>
      <c r="S217" s="204"/>
      <c r="T217" s="205"/>
      <c r="AT217" s="206" t="s">
        <v>237</v>
      </c>
      <c r="AU217" s="206" t="s">
        <v>78</v>
      </c>
      <c r="AV217" s="13" t="s">
        <v>78</v>
      </c>
      <c r="AW217" s="13" t="s">
        <v>31</v>
      </c>
      <c r="AX217" s="13" t="s">
        <v>69</v>
      </c>
      <c r="AY217" s="206" t="s">
        <v>229</v>
      </c>
    </row>
    <row r="218" spans="2:51" s="15" customFormat="1" ht="11.25">
      <c r="B218" s="228"/>
      <c r="C218" s="229"/>
      <c r="D218" s="197" t="s">
        <v>237</v>
      </c>
      <c r="E218" s="230" t="s">
        <v>19</v>
      </c>
      <c r="F218" s="231" t="s">
        <v>281</v>
      </c>
      <c r="G218" s="229"/>
      <c r="H218" s="232">
        <v>14.792</v>
      </c>
      <c r="I218" s="233"/>
      <c r="J218" s="229"/>
      <c r="K218" s="229"/>
      <c r="L218" s="234"/>
      <c r="M218" s="235"/>
      <c r="N218" s="236"/>
      <c r="O218" s="236"/>
      <c r="P218" s="236"/>
      <c r="Q218" s="236"/>
      <c r="R218" s="236"/>
      <c r="S218" s="236"/>
      <c r="T218" s="237"/>
      <c r="AT218" s="238" t="s">
        <v>237</v>
      </c>
      <c r="AU218" s="238" t="s">
        <v>78</v>
      </c>
      <c r="AV218" s="15" t="s">
        <v>126</v>
      </c>
      <c r="AW218" s="15" t="s">
        <v>31</v>
      </c>
      <c r="AX218" s="15" t="s">
        <v>76</v>
      </c>
      <c r="AY218" s="238" t="s">
        <v>229</v>
      </c>
    </row>
    <row r="219" spans="1:65" s="2" customFormat="1" ht="16.5" customHeight="1">
      <c r="A219" s="36"/>
      <c r="B219" s="37"/>
      <c r="C219" s="207" t="s">
        <v>482</v>
      </c>
      <c r="D219" s="207" t="s">
        <v>239</v>
      </c>
      <c r="E219" s="208" t="s">
        <v>1078</v>
      </c>
      <c r="F219" s="209" t="s">
        <v>1079</v>
      </c>
      <c r="G219" s="210" t="s">
        <v>1080</v>
      </c>
      <c r="H219" s="211">
        <v>22.439</v>
      </c>
      <c r="I219" s="212"/>
      <c r="J219" s="213">
        <f>ROUND(I219*H219,2)</f>
        <v>0</v>
      </c>
      <c r="K219" s="214"/>
      <c r="L219" s="215"/>
      <c r="M219" s="216" t="s">
        <v>19</v>
      </c>
      <c r="N219" s="217" t="s">
        <v>40</v>
      </c>
      <c r="O219" s="66"/>
      <c r="P219" s="191">
        <f>O219*H219</f>
        <v>0</v>
      </c>
      <c r="Q219" s="191">
        <v>0.001</v>
      </c>
      <c r="R219" s="191">
        <f>Q219*H219</f>
        <v>0.022439</v>
      </c>
      <c r="S219" s="191">
        <v>0</v>
      </c>
      <c r="T219" s="192">
        <f>S219*H219</f>
        <v>0</v>
      </c>
      <c r="U219" s="36"/>
      <c r="V219" s="36"/>
      <c r="W219" s="36"/>
      <c r="X219" s="36"/>
      <c r="Y219" s="36"/>
      <c r="Z219" s="36"/>
      <c r="AA219" s="36"/>
      <c r="AB219" s="36"/>
      <c r="AC219" s="36"/>
      <c r="AD219" s="36"/>
      <c r="AE219" s="36"/>
      <c r="AR219" s="193" t="s">
        <v>243</v>
      </c>
      <c r="AT219" s="193" t="s">
        <v>239</v>
      </c>
      <c r="AU219" s="193" t="s">
        <v>78</v>
      </c>
      <c r="AY219" s="19" t="s">
        <v>229</v>
      </c>
      <c r="BE219" s="194">
        <f>IF(N219="základní",J219,0)</f>
        <v>0</v>
      </c>
      <c r="BF219" s="194">
        <f>IF(N219="snížená",J219,0)</f>
        <v>0</v>
      </c>
      <c r="BG219" s="194">
        <f>IF(N219="zákl. přenesená",J219,0)</f>
        <v>0</v>
      </c>
      <c r="BH219" s="194">
        <f>IF(N219="sníž. přenesená",J219,0)</f>
        <v>0</v>
      </c>
      <c r="BI219" s="194">
        <f>IF(N219="nulová",J219,0)</f>
        <v>0</v>
      </c>
      <c r="BJ219" s="19" t="s">
        <v>76</v>
      </c>
      <c r="BK219" s="194">
        <f>ROUND(I219*H219,2)</f>
        <v>0</v>
      </c>
      <c r="BL219" s="19" t="s">
        <v>126</v>
      </c>
      <c r="BM219" s="193" t="s">
        <v>1406</v>
      </c>
    </row>
    <row r="220" spans="1:47" s="2" customFormat="1" ht="19.5">
      <c r="A220" s="36"/>
      <c r="B220" s="37"/>
      <c r="C220" s="38"/>
      <c r="D220" s="197" t="s">
        <v>811</v>
      </c>
      <c r="E220" s="38"/>
      <c r="F220" s="248" t="s">
        <v>1082</v>
      </c>
      <c r="G220" s="38"/>
      <c r="H220" s="38"/>
      <c r="I220" s="249"/>
      <c r="J220" s="38"/>
      <c r="K220" s="38"/>
      <c r="L220" s="41"/>
      <c r="M220" s="250"/>
      <c r="N220" s="251"/>
      <c r="O220" s="66"/>
      <c r="P220" s="66"/>
      <c r="Q220" s="66"/>
      <c r="R220" s="66"/>
      <c r="S220" s="66"/>
      <c r="T220" s="67"/>
      <c r="U220" s="36"/>
      <c r="V220" s="36"/>
      <c r="W220" s="36"/>
      <c r="X220" s="36"/>
      <c r="Y220" s="36"/>
      <c r="Z220" s="36"/>
      <c r="AA220" s="36"/>
      <c r="AB220" s="36"/>
      <c r="AC220" s="36"/>
      <c r="AD220" s="36"/>
      <c r="AE220" s="36"/>
      <c r="AT220" s="19" t="s">
        <v>811</v>
      </c>
      <c r="AU220" s="19" t="s">
        <v>78</v>
      </c>
    </row>
    <row r="221" spans="2:51" s="13" customFormat="1" ht="11.25">
      <c r="B221" s="195"/>
      <c r="C221" s="196"/>
      <c r="D221" s="197" t="s">
        <v>237</v>
      </c>
      <c r="E221" s="198" t="s">
        <v>19</v>
      </c>
      <c r="F221" s="199" t="s">
        <v>1407</v>
      </c>
      <c r="G221" s="196"/>
      <c r="H221" s="200">
        <v>22.439</v>
      </c>
      <c r="I221" s="201"/>
      <c r="J221" s="196"/>
      <c r="K221" s="196"/>
      <c r="L221" s="202"/>
      <c r="M221" s="203"/>
      <c r="N221" s="204"/>
      <c r="O221" s="204"/>
      <c r="P221" s="204"/>
      <c r="Q221" s="204"/>
      <c r="R221" s="204"/>
      <c r="S221" s="204"/>
      <c r="T221" s="205"/>
      <c r="AT221" s="206" t="s">
        <v>237</v>
      </c>
      <c r="AU221" s="206" t="s">
        <v>78</v>
      </c>
      <c r="AV221" s="13" t="s">
        <v>78</v>
      </c>
      <c r="AW221" s="13" t="s">
        <v>31</v>
      </c>
      <c r="AX221" s="13" t="s">
        <v>76</v>
      </c>
      <c r="AY221" s="206" t="s">
        <v>229</v>
      </c>
    </row>
    <row r="222" spans="2:63" s="12" customFormat="1" ht="22.9" customHeight="1">
      <c r="B222" s="165"/>
      <c r="C222" s="166"/>
      <c r="D222" s="167" t="s">
        <v>68</v>
      </c>
      <c r="E222" s="179" t="s">
        <v>270</v>
      </c>
      <c r="F222" s="179" t="s">
        <v>1084</v>
      </c>
      <c r="G222" s="166"/>
      <c r="H222" s="166"/>
      <c r="I222" s="169"/>
      <c r="J222" s="180">
        <f>BK222</f>
        <v>0</v>
      </c>
      <c r="K222" s="166"/>
      <c r="L222" s="171"/>
      <c r="M222" s="172"/>
      <c r="N222" s="173"/>
      <c r="O222" s="173"/>
      <c r="P222" s="174">
        <f>SUM(P223:P290)</f>
        <v>0</v>
      </c>
      <c r="Q222" s="173"/>
      <c r="R222" s="174">
        <f>SUM(R223:R290)</f>
        <v>1.275016</v>
      </c>
      <c r="S222" s="173"/>
      <c r="T222" s="175">
        <f>SUM(T223:T290)</f>
        <v>7.062</v>
      </c>
      <c r="AR222" s="176" t="s">
        <v>76</v>
      </c>
      <c r="AT222" s="177" t="s">
        <v>68</v>
      </c>
      <c r="AU222" s="177" t="s">
        <v>76</v>
      </c>
      <c r="AY222" s="176" t="s">
        <v>229</v>
      </c>
      <c r="BK222" s="178">
        <f>SUM(BK223:BK290)</f>
        <v>0</v>
      </c>
    </row>
    <row r="223" spans="1:65" s="2" customFormat="1" ht="24.2" customHeight="1">
      <c r="A223" s="36"/>
      <c r="B223" s="37"/>
      <c r="C223" s="181" t="s">
        <v>487</v>
      </c>
      <c r="D223" s="181" t="s">
        <v>232</v>
      </c>
      <c r="E223" s="182" t="s">
        <v>1085</v>
      </c>
      <c r="F223" s="183" t="s">
        <v>1086</v>
      </c>
      <c r="G223" s="184" t="s">
        <v>235</v>
      </c>
      <c r="H223" s="185">
        <v>12</v>
      </c>
      <c r="I223" s="186"/>
      <c r="J223" s="187">
        <f>ROUND(I223*H223,2)</f>
        <v>0</v>
      </c>
      <c r="K223" s="188"/>
      <c r="L223" s="41"/>
      <c r="M223" s="189" t="s">
        <v>19</v>
      </c>
      <c r="N223" s="190" t="s">
        <v>40</v>
      </c>
      <c r="O223" s="66"/>
      <c r="P223" s="191">
        <f>O223*H223</f>
        <v>0</v>
      </c>
      <c r="Q223" s="191">
        <v>0.00117</v>
      </c>
      <c r="R223" s="191">
        <f>Q223*H223</f>
        <v>0.01404</v>
      </c>
      <c r="S223" s="191">
        <v>0</v>
      </c>
      <c r="T223" s="192">
        <f>S223*H223</f>
        <v>0</v>
      </c>
      <c r="U223" s="36"/>
      <c r="V223" s="36"/>
      <c r="W223" s="36"/>
      <c r="X223" s="36"/>
      <c r="Y223" s="36"/>
      <c r="Z223" s="36"/>
      <c r="AA223" s="36"/>
      <c r="AB223" s="36"/>
      <c r="AC223" s="36"/>
      <c r="AD223" s="36"/>
      <c r="AE223" s="36"/>
      <c r="AR223" s="193" t="s">
        <v>126</v>
      </c>
      <c r="AT223" s="193" t="s">
        <v>232</v>
      </c>
      <c r="AU223" s="193" t="s">
        <v>78</v>
      </c>
      <c r="AY223" s="19" t="s">
        <v>229</v>
      </c>
      <c r="BE223" s="194">
        <f>IF(N223="základní",J223,0)</f>
        <v>0</v>
      </c>
      <c r="BF223" s="194">
        <f>IF(N223="snížená",J223,0)</f>
        <v>0</v>
      </c>
      <c r="BG223" s="194">
        <f>IF(N223="zákl. přenesená",J223,0)</f>
        <v>0</v>
      </c>
      <c r="BH223" s="194">
        <f>IF(N223="sníž. přenesená",J223,0)</f>
        <v>0</v>
      </c>
      <c r="BI223" s="194">
        <f>IF(N223="nulová",J223,0)</f>
        <v>0</v>
      </c>
      <c r="BJ223" s="19" t="s">
        <v>76</v>
      </c>
      <c r="BK223" s="194">
        <f>ROUND(I223*H223,2)</f>
        <v>0</v>
      </c>
      <c r="BL223" s="19" t="s">
        <v>126</v>
      </c>
      <c r="BM223" s="193" t="s">
        <v>1408</v>
      </c>
    </row>
    <row r="224" spans="1:47" s="2" customFormat="1" ht="11.25">
      <c r="A224" s="36"/>
      <c r="B224" s="37"/>
      <c r="C224" s="38"/>
      <c r="D224" s="263" t="s">
        <v>903</v>
      </c>
      <c r="E224" s="38"/>
      <c r="F224" s="264" t="s">
        <v>1088</v>
      </c>
      <c r="G224" s="38"/>
      <c r="H224" s="38"/>
      <c r="I224" s="249"/>
      <c r="J224" s="38"/>
      <c r="K224" s="38"/>
      <c r="L224" s="41"/>
      <c r="M224" s="250"/>
      <c r="N224" s="251"/>
      <c r="O224" s="66"/>
      <c r="P224" s="66"/>
      <c r="Q224" s="66"/>
      <c r="R224" s="66"/>
      <c r="S224" s="66"/>
      <c r="T224" s="67"/>
      <c r="U224" s="36"/>
      <c r="V224" s="36"/>
      <c r="W224" s="36"/>
      <c r="X224" s="36"/>
      <c r="Y224" s="36"/>
      <c r="Z224" s="36"/>
      <c r="AA224" s="36"/>
      <c r="AB224" s="36"/>
      <c r="AC224" s="36"/>
      <c r="AD224" s="36"/>
      <c r="AE224" s="36"/>
      <c r="AT224" s="19" t="s">
        <v>903</v>
      </c>
      <c r="AU224" s="19" t="s">
        <v>78</v>
      </c>
    </row>
    <row r="225" spans="2:51" s="14" customFormat="1" ht="11.25">
      <c r="B225" s="218"/>
      <c r="C225" s="219"/>
      <c r="D225" s="197" t="s">
        <v>237</v>
      </c>
      <c r="E225" s="220" t="s">
        <v>19</v>
      </c>
      <c r="F225" s="221" t="s">
        <v>1409</v>
      </c>
      <c r="G225" s="219"/>
      <c r="H225" s="220" t="s">
        <v>19</v>
      </c>
      <c r="I225" s="222"/>
      <c r="J225" s="219"/>
      <c r="K225" s="219"/>
      <c r="L225" s="223"/>
      <c r="M225" s="224"/>
      <c r="N225" s="225"/>
      <c r="O225" s="225"/>
      <c r="P225" s="225"/>
      <c r="Q225" s="225"/>
      <c r="R225" s="225"/>
      <c r="S225" s="225"/>
      <c r="T225" s="226"/>
      <c r="AT225" s="227" t="s">
        <v>237</v>
      </c>
      <c r="AU225" s="227" t="s">
        <v>78</v>
      </c>
      <c r="AV225" s="14" t="s">
        <v>76</v>
      </c>
      <c r="AW225" s="14" t="s">
        <v>31</v>
      </c>
      <c r="AX225" s="14" t="s">
        <v>69</v>
      </c>
      <c r="AY225" s="227" t="s">
        <v>229</v>
      </c>
    </row>
    <row r="226" spans="2:51" s="13" customFormat="1" ht="11.25">
      <c r="B226" s="195"/>
      <c r="C226" s="196"/>
      <c r="D226" s="197" t="s">
        <v>237</v>
      </c>
      <c r="E226" s="198" t="s">
        <v>19</v>
      </c>
      <c r="F226" s="199" t="s">
        <v>1410</v>
      </c>
      <c r="G226" s="196"/>
      <c r="H226" s="200">
        <v>4</v>
      </c>
      <c r="I226" s="201"/>
      <c r="J226" s="196"/>
      <c r="K226" s="196"/>
      <c r="L226" s="202"/>
      <c r="M226" s="203"/>
      <c r="N226" s="204"/>
      <c r="O226" s="204"/>
      <c r="P226" s="204"/>
      <c r="Q226" s="204"/>
      <c r="R226" s="204"/>
      <c r="S226" s="204"/>
      <c r="T226" s="205"/>
      <c r="AT226" s="206" t="s">
        <v>237</v>
      </c>
      <c r="AU226" s="206" t="s">
        <v>78</v>
      </c>
      <c r="AV226" s="13" t="s">
        <v>78</v>
      </c>
      <c r="AW226" s="13" t="s">
        <v>31</v>
      </c>
      <c r="AX226" s="13" t="s">
        <v>69</v>
      </c>
      <c r="AY226" s="206" t="s">
        <v>229</v>
      </c>
    </row>
    <row r="227" spans="2:51" s="14" customFormat="1" ht="11.25">
      <c r="B227" s="218"/>
      <c r="C227" s="219"/>
      <c r="D227" s="197" t="s">
        <v>237</v>
      </c>
      <c r="E227" s="220" t="s">
        <v>19</v>
      </c>
      <c r="F227" s="221" t="s">
        <v>1411</v>
      </c>
      <c r="G227" s="219"/>
      <c r="H227" s="220" t="s">
        <v>19</v>
      </c>
      <c r="I227" s="222"/>
      <c r="J227" s="219"/>
      <c r="K227" s="219"/>
      <c r="L227" s="223"/>
      <c r="M227" s="224"/>
      <c r="N227" s="225"/>
      <c r="O227" s="225"/>
      <c r="P227" s="225"/>
      <c r="Q227" s="225"/>
      <c r="R227" s="225"/>
      <c r="S227" s="225"/>
      <c r="T227" s="226"/>
      <c r="AT227" s="227" t="s">
        <v>237</v>
      </c>
      <c r="AU227" s="227" t="s">
        <v>78</v>
      </c>
      <c r="AV227" s="14" t="s">
        <v>76</v>
      </c>
      <c r="AW227" s="14" t="s">
        <v>31</v>
      </c>
      <c r="AX227" s="14" t="s">
        <v>69</v>
      </c>
      <c r="AY227" s="227" t="s">
        <v>229</v>
      </c>
    </row>
    <row r="228" spans="2:51" s="13" customFormat="1" ht="11.25">
      <c r="B228" s="195"/>
      <c r="C228" s="196"/>
      <c r="D228" s="197" t="s">
        <v>237</v>
      </c>
      <c r="E228" s="198" t="s">
        <v>19</v>
      </c>
      <c r="F228" s="199" t="s">
        <v>1320</v>
      </c>
      <c r="G228" s="196"/>
      <c r="H228" s="200">
        <v>8</v>
      </c>
      <c r="I228" s="201"/>
      <c r="J228" s="196"/>
      <c r="K228" s="196"/>
      <c r="L228" s="202"/>
      <c r="M228" s="203"/>
      <c r="N228" s="204"/>
      <c r="O228" s="204"/>
      <c r="P228" s="204"/>
      <c r="Q228" s="204"/>
      <c r="R228" s="204"/>
      <c r="S228" s="204"/>
      <c r="T228" s="205"/>
      <c r="AT228" s="206" t="s">
        <v>237</v>
      </c>
      <c r="AU228" s="206" t="s">
        <v>78</v>
      </c>
      <c r="AV228" s="13" t="s">
        <v>78</v>
      </c>
      <c r="AW228" s="13" t="s">
        <v>31</v>
      </c>
      <c r="AX228" s="13" t="s">
        <v>69</v>
      </c>
      <c r="AY228" s="206" t="s">
        <v>229</v>
      </c>
    </row>
    <row r="229" spans="2:51" s="15" customFormat="1" ht="11.25">
      <c r="B229" s="228"/>
      <c r="C229" s="229"/>
      <c r="D229" s="197" t="s">
        <v>237</v>
      </c>
      <c r="E229" s="230" t="s">
        <v>19</v>
      </c>
      <c r="F229" s="231" t="s">
        <v>281</v>
      </c>
      <c r="G229" s="229"/>
      <c r="H229" s="232">
        <v>12</v>
      </c>
      <c r="I229" s="233"/>
      <c r="J229" s="229"/>
      <c r="K229" s="229"/>
      <c r="L229" s="234"/>
      <c r="M229" s="235"/>
      <c r="N229" s="236"/>
      <c r="O229" s="236"/>
      <c r="P229" s="236"/>
      <c r="Q229" s="236"/>
      <c r="R229" s="236"/>
      <c r="S229" s="236"/>
      <c r="T229" s="237"/>
      <c r="AT229" s="238" t="s">
        <v>237</v>
      </c>
      <c r="AU229" s="238" t="s">
        <v>78</v>
      </c>
      <c r="AV229" s="15" t="s">
        <v>126</v>
      </c>
      <c r="AW229" s="15" t="s">
        <v>31</v>
      </c>
      <c r="AX229" s="15" t="s">
        <v>76</v>
      </c>
      <c r="AY229" s="238" t="s">
        <v>229</v>
      </c>
    </row>
    <row r="230" spans="1:65" s="2" customFormat="1" ht="24.2" customHeight="1">
      <c r="A230" s="36"/>
      <c r="B230" s="37"/>
      <c r="C230" s="181" t="s">
        <v>492</v>
      </c>
      <c r="D230" s="181" t="s">
        <v>232</v>
      </c>
      <c r="E230" s="182" t="s">
        <v>1090</v>
      </c>
      <c r="F230" s="183" t="s">
        <v>1091</v>
      </c>
      <c r="G230" s="184" t="s">
        <v>235</v>
      </c>
      <c r="H230" s="185">
        <v>12</v>
      </c>
      <c r="I230" s="186"/>
      <c r="J230" s="187">
        <f>ROUND(I230*H230,2)</f>
        <v>0</v>
      </c>
      <c r="K230" s="188"/>
      <c r="L230" s="41"/>
      <c r="M230" s="189" t="s">
        <v>19</v>
      </c>
      <c r="N230" s="190" t="s">
        <v>40</v>
      </c>
      <c r="O230" s="66"/>
      <c r="P230" s="191">
        <f>O230*H230</f>
        <v>0</v>
      </c>
      <c r="Q230" s="191">
        <v>0.0005805</v>
      </c>
      <c r="R230" s="191">
        <f>Q230*H230</f>
        <v>0.006966</v>
      </c>
      <c r="S230" s="191">
        <v>0</v>
      </c>
      <c r="T230" s="192">
        <f>S230*H230</f>
        <v>0</v>
      </c>
      <c r="U230" s="36"/>
      <c r="V230" s="36"/>
      <c r="W230" s="36"/>
      <c r="X230" s="36"/>
      <c r="Y230" s="36"/>
      <c r="Z230" s="36"/>
      <c r="AA230" s="36"/>
      <c r="AB230" s="36"/>
      <c r="AC230" s="36"/>
      <c r="AD230" s="36"/>
      <c r="AE230" s="36"/>
      <c r="AR230" s="193" t="s">
        <v>126</v>
      </c>
      <c r="AT230" s="193" t="s">
        <v>232</v>
      </c>
      <c r="AU230" s="193" t="s">
        <v>78</v>
      </c>
      <c r="AY230" s="19" t="s">
        <v>229</v>
      </c>
      <c r="BE230" s="194">
        <f>IF(N230="základní",J230,0)</f>
        <v>0</v>
      </c>
      <c r="BF230" s="194">
        <f>IF(N230="snížená",J230,0)</f>
        <v>0</v>
      </c>
      <c r="BG230" s="194">
        <f>IF(N230="zákl. přenesená",J230,0)</f>
        <v>0</v>
      </c>
      <c r="BH230" s="194">
        <f>IF(N230="sníž. přenesená",J230,0)</f>
        <v>0</v>
      </c>
      <c r="BI230" s="194">
        <f>IF(N230="nulová",J230,0)</f>
        <v>0</v>
      </c>
      <c r="BJ230" s="19" t="s">
        <v>76</v>
      </c>
      <c r="BK230" s="194">
        <f>ROUND(I230*H230,2)</f>
        <v>0</v>
      </c>
      <c r="BL230" s="19" t="s">
        <v>126</v>
      </c>
      <c r="BM230" s="193" t="s">
        <v>1412</v>
      </c>
    </row>
    <row r="231" spans="1:47" s="2" customFormat="1" ht="11.25">
      <c r="A231" s="36"/>
      <c r="B231" s="37"/>
      <c r="C231" s="38"/>
      <c r="D231" s="263" t="s">
        <v>903</v>
      </c>
      <c r="E231" s="38"/>
      <c r="F231" s="264" t="s">
        <v>1093</v>
      </c>
      <c r="G231" s="38"/>
      <c r="H231" s="38"/>
      <c r="I231" s="249"/>
      <c r="J231" s="38"/>
      <c r="K231" s="38"/>
      <c r="L231" s="41"/>
      <c r="M231" s="250"/>
      <c r="N231" s="251"/>
      <c r="O231" s="66"/>
      <c r="P231" s="66"/>
      <c r="Q231" s="66"/>
      <c r="R231" s="66"/>
      <c r="S231" s="66"/>
      <c r="T231" s="67"/>
      <c r="U231" s="36"/>
      <c r="V231" s="36"/>
      <c r="W231" s="36"/>
      <c r="X231" s="36"/>
      <c r="Y231" s="36"/>
      <c r="Z231" s="36"/>
      <c r="AA231" s="36"/>
      <c r="AB231" s="36"/>
      <c r="AC231" s="36"/>
      <c r="AD231" s="36"/>
      <c r="AE231" s="36"/>
      <c r="AT231" s="19" t="s">
        <v>903</v>
      </c>
      <c r="AU231" s="19" t="s">
        <v>78</v>
      </c>
    </row>
    <row r="232" spans="2:51" s="14" customFormat="1" ht="11.25">
      <c r="B232" s="218"/>
      <c r="C232" s="219"/>
      <c r="D232" s="197" t="s">
        <v>237</v>
      </c>
      <c r="E232" s="220" t="s">
        <v>19</v>
      </c>
      <c r="F232" s="221" t="s">
        <v>1409</v>
      </c>
      <c r="G232" s="219"/>
      <c r="H232" s="220" t="s">
        <v>19</v>
      </c>
      <c r="I232" s="222"/>
      <c r="J232" s="219"/>
      <c r="K232" s="219"/>
      <c r="L232" s="223"/>
      <c r="M232" s="224"/>
      <c r="N232" s="225"/>
      <c r="O232" s="225"/>
      <c r="P232" s="225"/>
      <c r="Q232" s="225"/>
      <c r="R232" s="225"/>
      <c r="S232" s="225"/>
      <c r="T232" s="226"/>
      <c r="AT232" s="227" t="s">
        <v>237</v>
      </c>
      <c r="AU232" s="227" t="s">
        <v>78</v>
      </c>
      <c r="AV232" s="14" t="s">
        <v>76</v>
      </c>
      <c r="AW232" s="14" t="s">
        <v>31</v>
      </c>
      <c r="AX232" s="14" t="s">
        <v>69</v>
      </c>
      <c r="AY232" s="227" t="s">
        <v>229</v>
      </c>
    </row>
    <row r="233" spans="2:51" s="13" customFormat="1" ht="11.25">
      <c r="B233" s="195"/>
      <c r="C233" s="196"/>
      <c r="D233" s="197" t="s">
        <v>237</v>
      </c>
      <c r="E233" s="198" t="s">
        <v>19</v>
      </c>
      <c r="F233" s="199" t="s">
        <v>1410</v>
      </c>
      <c r="G233" s="196"/>
      <c r="H233" s="200">
        <v>4</v>
      </c>
      <c r="I233" s="201"/>
      <c r="J233" s="196"/>
      <c r="K233" s="196"/>
      <c r="L233" s="202"/>
      <c r="M233" s="203"/>
      <c r="N233" s="204"/>
      <c r="O233" s="204"/>
      <c r="P233" s="204"/>
      <c r="Q233" s="204"/>
      <c r="R233" s="204"/>
      <c r="S233" s="204"/>
      <c r="T233" s="205"/>
      <c r="AT233" s="206" t="s">
        <v>237</v>
      </c>
      <c r="AU233" s="206" t="s">
        <v>78</v>
      </c>
      <c r="AV233" s="13" t="s">
        <v>78</v>
      </c>
      <c r="AW233" s="13" t="s">
        <v>31</v>
      </c>
      <c r="AX233" s="13" t="s">
        <v>69</v>
      </c>
      <c r="AY233" s="206" t="s">
        <v>229</v>
      </c>
    </row>
    <row r="234" spans="2:51" s="14" customFormat="1" ht="11.25">
      <c r="B234" s="218"/>
      <c r="C234" s="219"/>
      <c r="D234" s="197" t="s">
        <v>237</v>
      </c>
      <c r="E234" s="220" t="s">
        <v>19</v>
      </c>
      <c r="F234" s="221" t="s">
        <v>1411</v>
      </c>
      <c r="G234" s="219"/>
      <c r="H234" s="220" t="s">
        <v>19</v>
      </c>
      <c r="I234" s="222"/>
      <c r="J234" s="219"/>
      <c r="K234" s="219"/>
      <c r="L234" s="223"/>
      <c r="M234" s="224"/>
      <c r="N234" s="225"/>
      <c r="O234" s="225"/>
      <c r="P234" s="225"/>
      <c r="Q234" s="225"/>
      <c r="R234" s="225"/>
      <c r="S234" s="225"/>
      <c r="T234" s="226"/>
      <c r="AT234" s="227" t="s">
        <v>237</v>
      </c>
      <c r="AU234" s="227" t="s">
        <v>78</v>
      </c>
      <c r="AV234" s="14" t="s">
        <v>76</v>
      </c>
      <c r="AW234" s="14" t="s">
        <v>31</v>
      </c>
      <c r="AX234" s="14" t="s">
        <v>69</v>
      </c>
      <c r="AY234" s="227" t="s">
        <v>229</v>
      </c>
    </row>
    <row r="235" spans="2:51" s="13" customFormat="1" ht="11.25">
      <c r="B235" s="195"/>
      <c r="C235" s="196"/>
      <c r="D235" s="197" t="s">
        <v>237</v>
      </c>
      <c r="E235" s="198" t="s">
        <v>19</v>
      </c>
      <c r="F235" s="199" t="s">
        <v>1320</v>
      </c>
      <c r="G235" s="196"/>
      <c r="H235" s="200">
        <v>8</v>
      </c>
      <c r="I235" s="201"/>
      <c r="J235" s="196"/>
      <c r="K235" s="196"/>
      <c r="L235" s="202"/>
      <c r="M235" s="203"/>
      <c r="N235" s="204"/>
      <c r="O235" s="204"/>
      <c r="P235" s="204"/>
      <c r="Q235" s="204"/>
      <c r="R235" s="204"/>
      <c r="S235" s="204"/>
      <c r="T235" s="205"/>
      <c r="AT235" s="206" t="s">
        <v>237</v>
      </c>
      <c r="AU235" s="206" t="s">
        <v>78</v>
      </c>
      <c r="AV235" s="13" t="s">
        <v>78</v>
      </c>
      <c r="AW235" s="13" t="s">
        <v>31</v>
      </c>
      <c r="AX235" s="13" t="s">
        <v>69</v>
      </c>
      <c r="AY235" s="206" t="s">
        <v>229</v>
      </c>
    </row>
    <row r="236" spans="2:51" s="15" customFormat="1" ht="11.25">
      <c r="B236" s="228"/>
      <c r="C236" s="229"/>
      <c r="D236" s="197" t="s">
        <v>237</v>
      </c>
      <c r="E236" s="230" t="s">
        <v>19</v>
      </c>
      <c r="F236" s="231" t="s">
        <v>281</v>
      </c>
      <c r="G236" s="229"/>
      <c r="H236" s="232">
        <v>12</v>
      </c>
      <c r="I236" s="233"/>
      <c r="J236" s="229"/>
      <c r="K236" s="229"/>
      <c r="L236" s="234"/>
      <c r="M236" s="235"/>
      <c r="N236" s="236"/>
      <c r="O236" s="236"/>
      <c r="P236" s="236"/>
      <c r="Q236" s="236"/>
      <c r="R236" s="236"/>
      <c r="S236" s="236"/>
      <c r="T236" s="237"/>
      <c r="AT236" s="238" t="s">
        <v>237</v>
      </c>
      <c r="AU236" s="238" t="s">
        <v>78</v>
      </c>
      <c r="AV236" s="15" t="s">
        <v>126</v>
      </c>
      <c r="AW236" s="15" t="s">
        <v>31</v>
      </c>
      <c r="AX236" s="15" t="s">
        <v>76</v>
      </c>
      <c r="AY236" s="238" t="s">
        <v>229</v>
      </c>
    </row>
    <row r="237" spans="1:65" s="2" customFormat="1" ht="24.2" customHeight="1">
      <c r="A237" s="36"/>
      <c r="B237" s="37"/>
      <c r="C237" s="207" t="s">
        <v>498</v>
      </c>
      <c r="D237" s="207" t="s">
        <v>239</v>
      </c>
      <c r="E237" s="208" t="s">
        <v>1094</v>
      </c>
      <c r="F237" s="209" t="s">
        <v>1095</v>
      </c>
      <c r="G237" s="210" t="s">
        <v>326</v>
      </c>
      <c r="H237" s="211">
        <v>0.171</v>
      </c>
      <c r="I237" s="212"/>
      <c r="J237" s="213">
        <f>ROUND(I237*H237,2)</f>
        <v>0</v>
      </c>
      <c r="K237" s="214"/>
      <c r="L237" s="215"/>
      <c r="M237" s="216" t="s">
        <v>19</v>
      </c>
      <c r="N237" s="217" t="s">
        <v>40</v>
      </c>
      <c r="O237" s="66"/>
      <c r="P237" s="191">
        <f>O237*H237</f>
        <v>0</v>
      </c>
      <c r="Q237" s="191">
        <v>1</v>
      </c>
      <c r="R237" s="191">
        <f>Q237*H237</f>
        <v>0.171</v>
      </c>
      <c r="S237" s="191">
        <v>0</v>
      </c>
      <c r="T237" s="192">
        <f>S237*H237</f>
        <v>0</v>
      </c>
      <c r="U237" s="36"/>
      <c r="V237" s="36"/>
      <c r="W237" s="36"/>
      <c r="X237" s="36"/>
      <c r="Y237" s="36"/>
      <c r="Z237" s="36"/>
      <c r="AA237" s="36"/>
      <c r="AB237" s="36"/>
      <c r="AC237" s="36"/>
      <c r="AD237" s="36"/>
      <c r="AE237" s="36"/>
      <c r="AR237" s="193" t="s">
        <v>243</v>
      </c>
      <c r="AT237" s="193" t="s">
        <v>239</v>
      </c>
      <c r="AU237" s="193" t="s">
        <v>78</v>
      </c>
      <c r="AY237" s="19" t="s">
        <v>229</v>
      </c>
      <c r="BE237" s="194">
        <f>IF(N237="základní",J237,0)</f>
        <v>0</v>
      </c>
      <c r="BF237" s="194">
        <f>IF(N237="snížená",J237,0)</f>
        <v>0</v>
      </c>
      <c r="BG237" s="194">
        <f>IF(N237="zákl. přenesená",J237,0)</f>
        <v>0</v>
      </c>
      <c r="BH237" s="194">
        <f>IF(N237="sníž. přenesená",J237,0)</f>
        <v>0</v>
      </c>
      <c r="BI237" s="194">
        <f>IF(N237="nulová",J237,0)</f>
        <v>0</v>
      </c>
      <c r="BJ237" s="19" t="s">
        <v>76</v>
      </c>
      <c r="BK237" s="194">
        <f>ROUND(I237*H237,2)</f>
        <v>0</v>
      </c>
      <c r="BL237" s="19" t="s">
        <v>126</v>
      </c>
      <c r="BM237" s="193" t="s">
        <v>1413</v>
      </c>
    </row>
    <row r="238" spans="1:47" s="2" customFormat="1" ht="19.5">
      <c r="A238" s="36"/>
      <c r="B238" s="37"/>
      <c r="C238" s="38"/>
      <c r="D238" s="197" t="s">
        <v>811</v>
      </c>
      <c r="E238" s="38"/>
      <c r="F238" s="248" t="s">
        <v>1097</v>
      </c>
      <c r="G238" s="38"/>
      <c r="H238" s="38"/>
      <c r="I238" s="249"/>
      <c r="J238" s="38"/>
      <c r="K238" s="38"/>
      <c r="L238" s="41"/>
      <c r="M238" s="250"/>
      <c r="N238" s="251"/>
      <c r="O238" s="66"/>
      <c r="P238" s="66"/>
      <c r="Q238" s="66"/>
      <c r="R238" s="66"/>
      <c r="S238" s="66"/>
      <c r="T238" s="67"/>
      <c r="U238" s="36"/>
      <c r="V238" s="36"/>
      <c r="W238" s="36"/>
      <c r="X238" s="36"/>
      <c r="Y238" s="36"/>
      <c r="Z238" s="36"/>
      <c r="AA238" s="36"/>
      <c r="AB238" s="36"/>
      <c r="AC238" s="36"/>
      <c r="AD238" s="36"/>
      <c r="AE238" s="36"/>
      <c r="AT238" s="19" t="s">
        <v>811</v>
      </c>
      <c r="AU238" s="19" t="s">
        <v>78</v>
      </c>
    </row>
    <row r="239" spans="2:51" s="14" customFormat="1" ht="11.25">
      <c r="B239" s="218"/>
      <c r="C239" s="219"/>
      <c r="D239" s="197" t="s">
        <v>237</v>
      </c>
      <c r="E239" s="220" t="s">
        <v>19</v>
      </c>
      <c r="F239" s="221" t="s">
        <v>1414</v>
      </c>
      <c r="G239" s="219"/>
      <c r="H239" s="220" t="s">
        <v>19</v>
      </c>
      <c r="I239" s="222"/>
      <c r="J239" s="219"/>
      <c r="K239" s="219"/>
      <c r="L239" s="223"/>
      <c r="M239" s="224"/>
      <c r="N239" s="225"/>
      <c r="O239" s="225"/>
      <c r="P239" s="225"/>
      <c r="Q239" s="225"/>
      <c r="R239" s="225"/>
      <c r="S239" s="225"/>
      <c r="T239" s="226"/>
      <c r="AT239" s="227" t="s">
        <v>237</v>
      </c>
      <c r="AU239" s="227" t="s">
        <v>78</v>
      </c>
      <c r="AV239" s="14" t="s">
        <v>76</v>
      </c>
      <c r="AW239" s="14" t="s">
        <v>31</v>
      </c>
      <c r="AX239" s="14" t="s">
        <v>69</v>
      </c>
      <c r="AY239" s="227" t="s">
        <v>229</v>
      </c>
    </row>
    <row r="240" spans="2:51" s="13" customFormat="1" ht="11.25">
      <c r="B240" s="195"/>
      <c r="C240" s="196"/>
      <c r="D240" s="197" t="s">
        <v>237</v>
      </c>
      <c r="E240" s="198" t="s">
        <v>19</v>
      </c>
      <c r="F240" s="199" t="s">
        <v>1415</v>
      </c>
      <c r="G240" s="196"/>
      <c r="H240" s="200">
        <v>0.037</v>
      </c>
      <c r="I240" s="201"/>
      <c r="J240" s="196"/>
      <c r="K240" s="196"/>
      <c r="L240" s="202"/>
      <c r="M240" s="203"/>
      <c r="N240" s="204"/>
      <c r="O240" s="204"/>
      <c r="P240" s="204"/>
      <c r="Q240" s="204"/>
      <c r="R240" s="204"/>
      <c r="S240" s="204"/>
      <c r="T240" s="205"/>
      <c r="AT240" s="206" t="s">
        <v>237</v>
      </c>
      <c r="AU240" s="206" t="s">
        <v>78</v>
      </c>
      <c r="AV240" s="13" t="s">
        <v>78</v>
      </c>
      <c r="AW240" s="13" t="s">
        <v>31</v>
      </c>
      <c r="AX240" s="13" t="s">
        <v>69</v>
      </c>
      <c r="AY240" s="206" t="s">
        <v>229</v>
      </c>
    </row>
    <row r="241" spans="2:51" s="14" customFormat="1" ht="11.25">
      <c r="B241" s="218"/>
      <c r="C241" s="219"/>
      <c r="D241" s="197" t="s">
        <v>237</v>
      </c>
      <c r="E241" s="220" t="s">
        <v>19</v>
      </c>
      <c r="F241" s="221" t="s">
        <v>1416</v>
      </c>
      <c r="G241" s="219"/>
      <c r="H241" s="220" t="s">
        <v>19</v>
      </c>
      <c r="I241" s="222"/>
      <c r="J241" s="219"/>
      <c r="K241" s="219"/>
      <c r="L241" s="223"/>
      <c r="M241" s="224"/>
      <c r="N241" s="225"/>
      <c r="O241" s="225"/>
      <c r="P241" s="225"/>
      <c r="Q241" s="225"/>
      <c r="R241" s="225"/>
      <c r="S241" s="225"/>
      <c r="T241" s="226"/>
      <c r="AT241" s="227" t="s">
        <v>237</v>
      </c>
      <c r="AU241" s="227" t="s">
        <v>78</v>
      </c>
      <c r="AV241" s="14" t="s">
        <v>76</v>
      </c>
      <c r="AW241" s="14" t="s">
        <v>31</v>
      </c>
      <c r="AX241" s="14" t="s">
        <v>69</v>
      </c>
      <c r="AY241" s="227" t="s">
        <v>229</v>
      </c>
    </row>
    <row r="242" spans="2:51" s="13" customFormat="1" ht="11.25">
      <c r="B242" s="195"/>
      <c r="C242" s="196"/>
      <c r="D242" s="197" t="s">
        <v>237</v>
      </c>
      <c r="E242" s="198" t="s">
        <v>19</v>
      </c>
      <c r="F242" s="199" t="s">
        <v>1417</v>
      </c>
      <c r="G242" s="196"/>
      <c r="H242" s="200">
        <v>0.134</v>
      </c>
      <c r="I242" s="201"/>
      <c r="J242" s="196"/>
      <c r="K242" s="196"/>
      <c r="L242" s="202"/>
      <c r="M242" s="203"/>
      <c r="N242" s="204"/>
      <c r="O242" s="204"/>
      <c r="P242" s="204"/>
      <c r="Q242" s="204"/>
      <c r="R242" s="204"/>
      <c r="S242" s="204"/>
      <c r="T242" s="205"/>
      <c r="AT242" s="206" t="s">
        <v>237</v>
      </c>
      <c r="AU242" s="206" t="s">
        <v>78</v>
      </c>
      <c r="AV242" s="13" t="s">
        <v>78</v>
      </c>
      <c r="AW242" s="13" t="s">
        <v>31</v>
      </c>
      <c r="AX242" s="13" t="s">
        <v>69</v>
      </c>
      <c r="AY242" s="206" t="s">
        <v>229</v>
      </c>
    </row>
    <row r="243" spans="2:51" s="15" customFormat="1" ht="11.25">
      <c r="B243" s="228"/>
      <c r="C243" s="229"/>
      <c r="D243" s="197" t="s">
        <v>237</v>
      </c>
      <c r="E243" s="230" t="s">
        <v>19</v>
      </c>
      <c r="F243" s="231" t="s">
        <v>281</v>
      </c>
      <c r="G243" s="229"/>
      <c r="H243" s="232">
        <v>0.171</v>
      </c>
      <c r="I243" s="233"/>
      <c r="J243" s="229"/>
      <c r="K243" s="229"/>
      <c r="L243" s="234"/>
      <c r="M243" s="235"/>
      <c r="N243" s="236"/>
      <c r="O243" s="236"/>
      <c r="P243" s="236"/>
      <c r="Q243" s="236"/>
      <c r="R243" s="236"/>
      <c r="S243" s="236"/>
      <c r="T243" s="237"/>
      <c r="AT243" s="238" t="s">
        <v>237</v>
      </c>
      <c r="AU243" s="238" t="s">
        <v>78</v>
      </c>
      <c r="AV243" s="15" t="s">
        <v>126</v>
      </c>
      <c r="AW243" s="15" t="s">
        <v>31</v>
      </c>
      <c r="AX243" s="15" t="s">
        <v>76</v>
      </c>
      <c r="AY243" s="238" t="s">
        <v>229</v>
      </c>
    </row>
    <row r="244" spans="1:65" s="2" customFormat="1" ht="24.2" customHeight="1">
      <c r="A244" s="36"/>
      <c r="B244" s="37"/>
      <c r="C244" s="207" t="s">
        <v>504</v>
      </c>
      <c r="D244" s="207" t="s">
        <v>239</v>
      </c>
      <c r="E244" s="208" t="s">
        <v>1100</v>
      </c>
      <c r="F244" s="209" t="s">
        <v>1101</v>
      </c>
      <c r="G244" s="210" t="s">
        <v>326</v>
      </c>
      <c r="H244" s="211">
        <v>0.165</v>
      </c>
      <c r="I244" s="212"/>
      <c r="J244" s="213">
        <f>ROUND(I244*H244,2)</f>
        <v>0</v>
      </c>
      <c r="K244" s="214"/>
      <c r="L244" s="215"/>
      <c r="M244" s="216" t="s">
        <v>19</v>
      </c>
      <c r="N244" s="217" t="s">
        <v>40</v>
      </c>
      <c r="O244" s="66"/>
      <c r="P244" s="191">
        <f>O244*H244</f>
        <v>0</v>
      </c>
      <c r="Q244" s="191">
        <v>1</v>
      </c>
      <c r="R244" s="191">
        <f>Q244*H244</f>
        <v>0.165</v>
      </c>
      <c r="S244" s="191">
        <v>0</v>
      </c>
      <c r="T244" s="192">
        <f>S244*H244</f>
        <v>0</v>
      </c>
      <c r="U244" s="36"/>
      <c r="V244" s="36"/>
      <c r="W244" s="36"/>
      <c r="X244" s="36"/>
      <c r="Y244" s="36"/>
      <c r="Z244" s="36"/>
      <c r="AA244" s="36"/>
      <c r="AB244" s="36"/>
      <c r="AC244" s="36"/>
      <c r="AD244" s="36"/>
      <c r="AE244" s="36"/>
      <c r="AR244" s="193" t="s">
        <v>243</v>
      </c>
      <c r="AT244" s="193" t="s">
        <v>239</v>
      </c>
      <c r="AU244" s="193" t="s">
        <v>78</v>
      </c>
      <c r="AY244" s="19" t="s">
        <v>229</v>
      </c>
      <c r="BE244" s="194">
        <f>IF(N244="základní",J244,0)</f>
        <v>0</v>
      </c>
      <c r="BF244" s="194">
        <f>IF(N244="snížená",J244,0)</f>
        <v>0</v>
      </c>
      <c r="BG244" s="194">
        <f>IF(N244="zákl. přenesená",J244,0)</f>
        <v>0</v>
      </c>
      <c r="BH244" s="194">
        <f>IF(N244="sníž. přenesená",J244,0)</f>
        <v>0</v>
      </c>
      <c r="BI244" s="194">
        <f>IF(N244="nulová",J244,0)</f>
        <v>0</v>
      </c>
      <c r="BJ244" s="19" t="s">
        <v>76</v>
      </c>
      <c r="BK244" s="194">
        <f>ROUND(I244*H244,2)</f>
        <v>0</v>
      </c>
      <c r="BL244" s="19" t="s">
        <v>126</v>
      </c>
      <c r="BM244" s="193" t="s">
        <v>1418</v>
      </c>
    </row>
    <row r="245" spans="1:47" s="2" customFormat="1" ht="19.5">
      <c r="A245" s="36"/>
      <c r="B245" s="37"/>
      <c r="C245" s="38"/>
      <c r="D245" s="197" t="s">
        <v>811</v>
      </c>
      <c r="E245" s="38"/>
      <c r="F245" s="248" t="s">
        <v>1103</v>
      </c>
      <c r="G245" s="38"/>
      <c r="H245" s="38"/>
      <c r="I245" s="249"/>
      <c r="J245" s="38"/>
      <c r="K245" s="38"/>
      <c r="L245" s="41"/>
      <c r="M245" s="250"/>
      <c r="N245" s="251"/>
      <c r="O245" s="66"/>
      <c r="P245" s="66"/>
      <c r="Q245" s="66"/>
      <c r="R245" s="66"/>
      <c r="S245" s="66"/>
      <c r="T245" s="67"/>
      <c r="U245" s="36"/>
      <c r="V245" s="36"/>
      <c r="W245" s="36"/>
      <c r="X245" s="36"/>
      <c r="Y245" s="36"/>
      <c r="Z245" s="36"/>
      <c r="AA245" s="36"/>
      <c r="AB245" s="36"/>
      <c r="AC245" s="36"/>
      <c r="AD245" s="36"/>
      <c r="AE245" s="36"/>
      <c r="AT245" s="19" t="s">
        <v>811</v>
      </c>
      <c r="AU245" s="19" t="s">
        <v>78</v>
      </c>
    </row>
    <row r="246" spans="2:51" s="14" customFormat="1" ht="11.25">
      <c r="B246" s="218"/>
      <c r="C246" s="219"/>
      <c r="D246" s="197" t="s">
        <v>237</v>
      </c>
      <c r="E246" s="220" t="s">
        <v>19</v>
      </c>
      <c r="F246" s="221" t="s">
        <v>1419</v>
      </c>
      <c r="G246" s="219"/>
      <c r="H246" s="220" t="s">
        <v>19</v>
      </c>
      <c r="I246" s="222"/>
      <c r="J246" s="219"/>
      <c r="K246" s="219"/>
      <c r="L246" s="223"/>
      <c r="M246" s="224"/>
      <c r="N246" s="225"/>
      <c r="O246" s="225"/>
      <c r="P246" s="225"/>
      <c r="Q246" s="225"/>
      <c r="R246" s="225"/>
      <c r="S246" s="225"/>
      <c r="T246" s="226"/>
      <c r="AT246" s="227" t="s">
        <v>237</v>
      </c>
      <c r="AU246" s="227" t="s">
        <v>78</v>
      </c>
      <c r="AV246" s="14" t="s">
        <v>76</v>
      </c>
      <c r="AW246" s="14" t="s">
        <v>31</v>
      </c>
      <c r="AX246" s="14" t="s">
        <v>69</v>
      </c>
      <c r="AY246" s="227" t="s">
        <v>229</v>
      </c>
    </row>
    <row r="247" spans="2:51" s="13" customFormat="1" ht="11.25">
      <c r="B247" s="195"/>
      <c r="C247" s="196"/>
      <c r="D247" s="197" t="s">
        <v>237</v>
      </c>
      <c r="E247" s="198" t="s">
        <v>19</v>
      </c>
      <c r="F247" s="199" t="s">
        <v>1420</v>
      </c>
      <c r="G247" s="196"/>
      <c r="H247" s="200">
        <v>0.026</v>
      </c>
      <c r="I247" s="201"/>
      <c r="J247" s="196"/>
      <c r="K247" s="196"/>
      <c r="L247" s="202"/>
      <c r="M247" s="203"/>
      <c r="N247" s="204"/>
      <c r="O247" s="204"/>
      <c r="P247" s="204"/>
      <c r="Q247" s="204"/>
      <c r="R247" s="204"/>
      <c r="S247" s="204"/>
      <c r="T247" s="205"/>
      <c r="AT247" s="206" t="s">
        <v>237</v>
      </c>
      <c r="AU247" s="206" t="s">
        <v>78</v>
      </c>
      <c r="AV247" s="13" t="s">
        <v>78</v>
      </c>
      <c r="AW247" s="13" t="s">
        <v>31</v>
      </c>
      <c r="AX247" s="13" t="s">
        <v>69</v>
      </c>
      <c r="AY247" s="206" t="s">
        <v>229</v>
      </c>
    </row>
    <row r="248" spans="2:51" s="13" customFormat="1" ht="11.25">
      <c r="B248" s="195"/>
      <c r="C248" s="196"/>
      <c r="D248" s="197" t="s">
        <v>237</v>
      </c>
      <c r="E248" s="198" t="s">
        <v>19</v>
      </c>
      <c r="F248" s="199" t="s">
        <v>1421</v>
      </c>
      <c r="G248" s="196"/>
      <c r="H248" s="200">
        <v>0.029</v>
      </c>
      <c r="I248" s="201"/>
      <c r="J248" s="196"/>
      <c r="K248" s="196"/>
      <c r="L248" s="202"/>
      <c r="M248" s="203"/>
      <c r="N248" s="204"/>
      <c r="O248" s="204"/>
      <c r="P248" s="204"/>
      <c r="Q248" s="204"/>
      <c r="R248" s="204"/>
      <c r="S248" s="204"/>
      <c r="T248" s="205"/>
      <c r="AT248" s="206" t="s">
        <v>237</v>
      </c>
      <c r="AU248" s="206" t="s">
        <v>78</v>
      </c>
      <c r="AV248" s="13" t="s">
        <v>78</v>
      </c>
      <c r="AW248" s="13" t="s">
        <v>31</v>
      </c>
      <c r="AX248" s="13" t="s">
        <v>69</v>
      </c>
      <c r="AY248" s="206" t="s">
        <v>229</v>
      </c>
    </row>
    <row r="249" spans="2:51" s="14" customFormat="1" ht="11.25">
      <c r="B249" s="218"/>
      <c r="C249" s="219"/>
      <c r="D249" s="197" t="s">
        <v>237</v>
      </c>
      <c r="E249" s="220" t="s">
        <v>19</v>
      </c>
      <c r="F249" s="221" t="s">
        <v>1422</v>
      </c>
      <c r="G249" s="219"/>
      <c r="H249" s="220" t="s">
        <v>19</v>
      </c>
      <c r="I249" s="222"/>
      <c r="J249" s="219"/>
      <c r="K249" s="219"/>
      <c r="L249" s="223"/>
      <c r="M249" s="224"/>
      <c r="N249" s="225"/>
      <c r="O249" s="225"/>
      <c r="P249" s="225"/>
      <c r="Q249" s="225"/>
      <c r="R249" s="225"/>
      <c r="S249" s="225"/>
      <c r="T249" s="226"/>
      <c r="AT249" s="227" t="s">
        <v>237</v>
      </c>
      <c r="AU249" s="227" t="s">
        <v>78</v>
      </c>
      <c r="AV249" s="14" t="s">
        <v>76</v>
      </c>
      <c r="AW249" s="14" t="s">
        <v>31</v>
      </c>
      <c r="AX249" s="14" t="s">
        <v>69</v>
      </c>
      <c r="AY249" s="227" t="s">
        <v>229</v>
      </c>
    </row>
    <row r="250" spans="2:51" s="13" customFormat="1" ht="11.25">
      <c r="B250" s="195"/>
      <c r="C250" s="196"/>
      <c r="D250" s="197" t="s">
        <v>237</v>
      </c>
      <c r="E250" s="198" t="s">
        <v>19</v>
      </c>
      <c r="F250" s="199" t="s">
        <v>1423</v>
      </c>
      <c r="G250" s="196"/>
      <c r="H250" s="200">
        <v>0.11</v>
      </c>
      <c r="I250" s="201"/>
      <c r="J250" s="196"/>
      <c r="K250" s="196"/>
      <c r="L250" s="202"/>
      <c r="M250" s="203"/>
      <c r="N250" s="204"/>
      <c r="O250" s="204"/>
      <c r="P250" s="204"/>
      <c r="Q250" s="204"/>
      <c r="R250" s="204"/>
      <c r="S250" s="204"/>
      <c r="T250" s="205"/>
      <c r="AT250" s="206" t="s">
        <v>237</v>
      </c>
      <c r="AU250" s="206" t="s">
        <v>78</v>
      </c>
      <c r="AV250" s="13" t="s">
        <v>78</v>
      </c>
      <c r="AW250" s="13" t="s">
        <v>31</v>
      </c>
      <c r="AX250" s="13" t="s">
        <v>69</v>
      </c>
      <c r="AY250" s="206" t="s">
        <v>229</v>
      </c>
    </row>
    <row r="251" spans="2:51" s="15" customFormat="1" ht="11.25">
      <c r="B251" s="228"/>
      <c r="C251" s="229"/>
      <c r="D251" s="197" t="s">
        <v>237</v>
      </c>
      <c r="E251" s="230" t="s">
        <v>19</v>
      </c>
      <c r="F251" s="231" t="s">
        <v>281</v>
      </c>
      <c r="G251" s="229"/>
      <c r="H251" s="232">
        <v>0.165</v>
      </c>
      <c r="I251" s="233"/>
      <c r="J251" s="229"/>
      <c r="K251" s="229"/>
      <c r="L251" s="234"/>
      <c r="M251" s="235"/>
      <c r="N251" s="236"/>
      <c r="O251" s="236"/>
      <c r="P251" s="236"/>
      <c r="Q251" s="236"/>
      <c r="R251" s="236"/>
      <c r="S251" s="236"/>
      <c r="T251" s="237"/>
      <c r="AT251" s="238" t="s">
        <v>237</v>
      </c>
      <c r="AU251" s="238" t="s">
        <v>78</v>
      </c>
      <c r="AV251" s="15" t="s">
        <v>126</v>
      </c>
      <c r="AW251" s="15" t="s">
        <v>31</v>
      </c>
      <c r="AX251" s="15" t="s">
        <v>76</v>
      </c>
      <c r="AY251" s="238" t="s">
        <v>229</v>
      </c>
    </row>
    <row r="252" spans="1:65" s="2" customFormat="1" ht="21.75" customHeight="1">
      <c r="A252" s="36"/>
      <c r="B252" s="37"/>
      <c r="C252" s="207" t="s">
        <v>508</v>
      </c>
      <c r="D252" s="207" t="s">
        <v>239</v>
      </c>
      <c r="E252" s="208" t="s">
        <v>1106</v>
      </c>
      <c r="F252" s="209" t="s">
        <v>1107</v>
      </c>
      <c r="G252" s="210" t="s">
        <v>326</v>
      </c>
      <c r="H252" s="211">
        <v>0.03</v>
      </c>
      <c r="I252" s="212"/>
      <c r="J252" s="213">
        <f>ROUND(I252*H252,2)</f>
        <v>0</v>
      </c>
      <c r="K252" s="214"/>
      <c r="L252" s="215"/>
      <c r="M252" s="216" t="s">
        <v>19</v>
      </c>
      <c r="N252" s="217" t="s">
        <v>40</v>
      </c>
      <c r="O252" s="66"/>
      <c r="P252" s="191">
        <f>O252*H252</f>
        <v>0</v>
      </c>
      <c r="Q252" s="191">
        <v>1</v>
      </c>
      <c r="R252" s="191">
        <f>Q252*H252</f>
        <v>0.03</v>
      </c>
      <c r="S252" s="191">
        <v>0</v>
      </c>
      <c r="T252" s="192">
        <f>S252*H252</f>
        <v>0</v>
      </c>
      <c r="U252" s="36"/>
      <c r="V252" s="36"/>
      <c r="W252" s="36"/>
      <c r="X252" s="36"/>
      <c r="Y252" s="36"/>
      <c r="Z252" s="36"/>
      <c r="AA252" s="36"/>
      <c r="AB252" s="36"/>
      <c r="AC252" s="36"/>
      <c r="AD252" s="36"/>
      <c r="AE252" s="36"/>
      <c r="AR252" s="193" t="s">
        <v>243</v>
      </c>
      <c r="AT252" s="193" t="s">
        <v>239</v>
      </c>
      <c r="AU252" s="193" t="s">
        <v>78</v>
      </c>
      <c r="AY252" s="19" t="s">
        <v>229</v>
      </c>
      <c r="BE252" s="194">
        <f>IF(N252="základní",J252,0)</f>
        <v>0</v>
      </c>
      <c r="BF252" s="194">
        <f>IF(N252="snížená",J252,0)</f>
        <v>0</v>
      </c>
      <c r="BG252" s="194">
        <f>IF(N252="zákl. přenesená",J252,0)</f>
        <v>0</v>
      </c>
      <c r="BH252" s="194">
        <f>IF(N252="sníž. přenesená",J252,0)</f>
        <v>0</v>
      </c>
      <c r="BI252" s="194">
        <f>IF(N252="nulová",J252,0)</f>
        <v>0</v>
      </c>
      <c r="BJ252" s="19" t="s">
        <v>76</v>
      </c>
      <c r="BK252" s="194">
        <f>ROUND(I252*H252,2)</f>
        <v>0</v>
      </c>
      <c r="BL252" s="19" t="s">
        <v>126</v>
      </c>
      <c r="BM252" s="193" t="s">
        <v>1424</v>
      </c>
    </row>
    <row r="253" spans="1:47" s="2" customFormat="1" ht="19.5">
      <c r="A253" s="36"/>
      <c r="B253" s="37"/>
      <c r="C253" s="38"/>
      <c r="D253" s="197" t="s">
        <v>811</v>
      </c>
      <c r="E253" s="38"/>
      <c r="F253" s="248" t="s">
        <v>1109</v>
      </c>
      <c r="G253" s="38"/>
      <c r="H253" s="38"/>
      <c r="I253" s="249"/>
      <c r="J253" s="38"/>
      <c r="K253" s="38"/>
      <c r="L253" s="41"/>
      <c r="M253" s="250"/>
      <c r="N253" s="251"/>
      <c r="O253" s="66"/>
      <c r="P253" s="66"/>
      <c r="Q253" s="66"/>
      <c r="R253" s="66"/>
      <c r="S253" s="66"/>
      <c r="T253" s="67"/>
      <c r="U253" s="36"/>
      <c r="V253" s="36"/>
      <c r="W253" s="36"/>
      <c r="X253" s="36"/>
      <c r="Y253" s="36"/>
      <c r="Z253" s="36"/>
      <c r="AA253" s="36"/>
      <c r="AB253" s="36"/>
      <c r="AC253" s="36"/>
      <c r="AD253" s="36"/>
      <c r="AE253" s="36"/>
      <c r="AT253" s="19" t="s">
        <v>811</v>
      </c>
      <c r="AU253" s="19" t="s">
        <v>78</v>
      </c>
    </row>
    <row r="254" spans="2:51" s="14" customFormat="1" ht="11.25">
      <c r="B254" s="218"/>
      <c r="C254" s="219"/>
      <c r="D254" s="197" t="s">
        <v>237</v>
      </c>
      <c r="E254" s="220" t="s">
        <v>19</v>
      </c>
      <c r="F254" s="221" t="s">
        <v>1425</v>
      </c>
      <c r="G254" s="219"/>
      <c r="H254" s="220" t="s">
        <v>19</v>
      </c>
      <c r="I254" s="222"/>
      <c r="J254" s="219"/>
      <c r="K254" s="219"/>
      <c r="L254" s="223"/>
      <c r="M254" s="224"/>
      <c r="N254" s="225"/>
      <c r="O254" s="225"/>
      <c r="P254" s="225"/>
      <c r="Q254" s="225"/>
      <c r="R254" s="225"/>
      <c r="S254" s="225"/>
      <c r="T254" s="226"/>
      <c r="AT254" s="227" t="s">
        <v>237</v>
      </c>
      <c r="AU254" s="227" t="s">
        <v>78</v>
      </c>
      <c r="AV254" s="14" t="s">
        <v>76</v>
      </c>
      <c r="AW254" s="14" t="s">
        <v>31</v>
      </c>
      <c r="AX254" s="14" t="s">
        <v>69</v>
      </c>
      <c r="AY254" s="227" t="s">
        <v>229</v>
      </c>
    </row>
    <row r="255" spans="2:51" s="13" customFormat="1" ht="11.25">
      <c r="B255" s="195"/>
      <c r="C255" s="196"/>
      <c r="D255" s="197" t="s">
        <v>237</v>
      </c>
      <c r="E255" s="198" t="s">
        <v>19</v>
      </c>
      <c r="F255" s="199" t="s">
        <v>1426</v>
      </c>
      <c r="G255" s="196"/>
      <c r="H255" s="200">
        <v>0.03</v>
      </c>
      <c r="I255" s="201"/>
      <c r="J255" s="196"/>
      <c r="K255" s="196"/>
      <c r="L255" s="202"/>
      <c r="M255" s="203"/>
      <c r="N255" s="204"/>
      <c r="O255" s="204"/>
      <c r="P255" s="204"/>
      <c r="Q255" s="204"/>
      <c r="R255" s="204"/>
      <c r="S255" s="204"/>
      <c r="T255" s="205"/>
      <c r="AT255" s="206" t="s">
        <v>237</v>
      </c>
      <c r="AU255" s="206" t="s">
        <v>78</v>
      </c>
      <c r="AV255" s="13" t="s">
        <v>78</v>
      </c>
      <c r="AW255" s="13" t="s">
        <v>31</v>
      </c>
      <c r="AX255" s="13" t="s">
        <v>76</v>
      </c>
      <c r="AY255" s="206" t="s">
        <v>229</v>
      </c>
    </row>
    <row r="256" spans="1:65" s="2" customFormat="1" ht="24.2" customHeight="1">
      <c r="A256" s="36"/>
      <c r="B256" s="37"/>
      <c r="C256" s="181" t="s">
        <v>513</v>
      </c>
      <c r="D256" s="181" t="s">
        <v>232</v>
      </c>
      <c r="E256" s="182" t="s">
        <v>1112</v>
      </c>
      <c r="F256" s="183" t="s">
        <v>1113</v>
      </c>
      <c r="G256" s="184" t="s">
        <v>242</v>
      </c>
      <c r="H256" s="185">
        <v>2</v>
      </c>
      <c r="I256" s="186"/>
      <c r="J256" s="187">
        <f>ROUND(I256*H256,2)</f>
        <v>0</v>
      </c>
      <c r="K256" s="188"/>
      <c r="L256" s="41"/>
      <c r="M256" s="189" t="s">
        <v>19</v>
      </c>
      <c r="N256" s="190" t="s">
        <v>40</v>
      </c>
      <c r="O256" s="66"/>
      <c r="P256" s="191">
        <f>O256*H256</f>
        <v>0</v>
      </c>
      <c r="Q256" s="191">
        <v>0.006485</v>
      </c>
      <c r="R256" s="191">
        <f>Q256*H256</f>
        <v>0.01297</v>
      </c>
      <c r="S256" s="191">
        <v>0</v>
      </c>
      <c r="T256" s="192">
        <f>S256*H256</f>
        <v>0</v>
      </c>
      <c r="U256" s="36"/>
      <c r="V256" s="36"/>
      <c r="W256" s="36"/>
      <c r="X256" s="36"/>
      <c r="Y256" s="36"/>
      <c r="Z256" s="36"/>
      <c r="AA256" s="36"/>
      <c r="AB256" s="36"/>
      <c r="AC256" s="36"/>
      <c r="AD256" s="36"/>
      <c r="AE256" s="36"/>
      <c r="AR256" s="193" t="s">
        <v>126</v>
      </c>
      <c r="AT256" s="193" t="s">
        <v>232</v>
      </c>
      <c r="AU256" s="193" t="s">
        <v>78</v>
      </c>
      <c r="AY256" s="19" t="s">
        <v>229</v>
      </c>
      <c r="BE256" s="194">
        <f>IF(N256="základní",J256,0)</f>
        <v>0</v>
      </c>
      <c r="BF256" s="194">
        <f>IF(N256="snížená",J256,0)</f>
        <v>0</v>
      </c>
      <c r="BG256" s="194">
        <f>IF(N256="zákl. přenesená",J256,0)</f>
        <v>0</v>
      </c>
      <c r="BH256" s="194">
        <f>IF(N256="sníž. přenesená",J256,0)</f>
        <v>0</v>
      </c>
      <c r="BI256" s="194">
        <f>IF(N256="nulová",J256,0)</f>
        <v>0</v>
      </c>
      <c r="BJ256" s="19" t="s">
        <v>76</v>
      </c>
      <c r="BK256" s="194">
        <f>ROUND(I256*H256,2)</f>
        <v>0</v>
      </c>
      <c r="BL256" s="19" t="s">
        <v>126</v>
      </c>
      <c r="BM256" s="193" t="s">
        <v>1427</v>
      </c>
    </row>
    <row r="257" spans="1:47" s="2" customFormat="1" ht="11.25">
      <c r="A257" s="36"/>
      <c r="B257" s="37"/>
      <c r="C257" s="38"/>
      <c r="D257" s="263" t="s">
        <v>903</v>
      </c>
      <c r="E257" s="38"/>
      <c r="F257" s="264" t="s">
        <v>1115</v>
      </c>
      <c r="G257" s="38"/>
      <c r="H257" s="38"/>
      <c r="I257" s="249"/>
      <c r="J257" s="38"/>
      <c r="K257" s="38"/>
      <c r="L257" s="41"/>
      <c r="M257" s="250"/>
      <c r="N257" s="251"/>
      <c r="O257" s="66"/>
      <c r="P257" s="66"/>
      <c r="Q257" s="66"/>
      <c r="R257" s="66"/>
      <c r="S257" s="66"/>
      <c r="T257" s="67"/>
      <c r="U257" s="36"/>
      <c r="V257" s="36"/>
      <c r="W257" s="36"/>
      <c r="X257" s="36"/>
      <c r="Y257" s="36"/>
      <c r="Z257" s="36"/>
      <c r="AA257" s="36"/>
      <c r="AB257" s="36"/>
      <c r="AC257" s="36"/>
      <c r="AD257" s="36"/>
      <c r="AE257" s="36"/>
      <c r="AT257" s="19" t="s">
        <v>903</v>
      </c>
      <c r="AU257" s="19" t="s">
        <v>78</v>
      </c>
    </row>
    <row r="258" spans="1:47" s="2" customFormat="1" ht="29.25">
      <c r="A258" s="36"/>
      <c r="B258" s="37"/>
      <c r="C258" s="38"/>
      <c r="D258" s="197" t="s">
        <v>811</v>
      </c>
      <c r="E258" s="38"/>
      <c r="F258" s="248" t="s">
        <v>1116</v>
      </c>
      <c r="G258" s="38"/>
      <c r="H258" s="38"/>
      <c r="I258" s="249"/>
      <c r="J258" s="38"/>
      <c r="K258" s="38"/>
      <c r="L258" s="41"/>
      <c r="M258" s="250"/>
      <c r="N258" s="251"/>
      <c r="O258" s="66"/>
      <c r="P258" s="66"/>
      <c r="Q258" s="66"/>
      <c r="R258" s="66"/>
      <c r="S258" s="66"/>
      <c r="T258" s="67"/>
      <c r="U258" s="36"/>
      <c r="V258" s="36"/>
      <c r="W258" s="36"/>
      <c r="X258" s="36"/>
      <c r="Y258" s="36"/>
      <c r="Z258" s="36"/>
      <c r="AA258" s="36"/>
      <c r="AB258" s="36"/>
      <c r="AC258" s="36"/>
      <c r="AD258" s="36"/>
      <c r="AE258" s="36"/>
      <c r="AT258" s="19" t="s">
        <v>811</v>
      </c>
      <c r="AU258" s="19" t="s">
        <v>78</v>
      </c>
    </row>
    <row r="259" spans="1:65" s="2" customFormat="1" ht="33" customHeight="1">
      <c r="A259" s="36"/>
      <c r="B259" s="37"/>
      <c r="C259" s="181" t="s">
        <v>517</v>
      </c>
      <c r="D259" s="181" t="s">
        <v>232</v>
      </c>
      <c r="E259" s="182" t="s">
        <v>1152</v>
      </c>
      <c r="F259" s="183" t="s">
        <v>1153</v>
      </c>
      <c r="G259" s="184" t="s">
        <v>242</v>
      </c>
      <c r="H259" s="185">
        <v>16</v>
      </c>
      <c r="I259" s="186"/>
      <c r="J259" s="187">
        <f>ROUND(I259*H259,2)</f>
        <v>0</v>
      </c>
      <c r="K259" s="188"/>
      <c r="L259" s="41"/>
      <c r="M259" s="189" t="s">
        <v>19</v>
      </c>
      <c r="N259" s="190" t="s">
        <v>40</v>
      </c>
      <c r="O259" s="66"/>
      <c r="P259" s="191">
        <f>O259*H259</f>
        <v>0</v>
      </c>
      <c r="Q259" s="191">
        <v>0.00037</v>
      </c>
      <c r="R259" s="191">
        <f>Q259*H259</f>
        <v>0.00592</v>
      </c>
      <c r="S259" s="191">
        <v>0</v>
      </c>
      <c r="T259" s="192">
        <f>S259*H259</f>
        <v>0</v>
      </c>
      <c r="U259" s="36"/>
      <c r="V259" s="36"/>
      <c r="W259" s="36"/>
      <c r="X259" s="36"/>
      <c r="Y259" s="36"/>
      <c r="Z259" s="36"/>
      <c r="AA259" s="36"/>
      <c r="AB259" s="36"/>
      <c r="AC259" s="36"/>
      <c r="AD259" s="36"/>
      <c r="AE259" s="36"/>
      <c r="AR259" s="193" t="s">
        <v>126</v>
      </c>
      <c r="AT259" s="193" t="s">
        <v>232</v>
      </c>
      <c r="AU259" s="193" t="s">
        <v>78</v>
      </c>
      <c r="AY259" s="19" t="s">
        <v>229</v>
      </c>
      <c r="BE259" s="194">
        <f>IF(N259="základní",J259,0)</f>
        <v>0</v>
      </c>
      <c r="BF259" s="194">
        <f>IF(N259="snížená",J259,0)</f>
        <v>0</v>
      </c>
      <c r="BG259" s="194">
        <f>IF(N259="zákl. přenesená",J259,0)</f>
        <v>0</v>
      </c>
      <c r="BH259" s="194">
        <f>IF(N259="sníž. přenesená",J259,0)</f>
        <v>0</v>
      </c>
      <c r="BI259" s="194">
        <f>IF(N259="nulová",J259,0)</f>
        <v>0</v>
      </c>
      <c r="BJ259" s="19" t="s">
        <v>76</v>
      </c>
      <c r="BK259" s="194">
        <f>ROUND(I259*H259,2)</f>
        <v>0</v>
      </c>
      <c r="BL259" s="19" t="s">
        <v>126</v>
      </c>
      <c r="BM259" s="193" t="s">
        <v>1428</v>
      </c>
    </row>
    <row r="260" spans="1:47" s="2" customFormat="1" ht="11.25">
      <c r="A260" s="36"/>
      <c r="B260" s="37"/>
      <c r="C260" s="38"/>
      <c r="D260" s="263" t="s">
        <v>903</v>
      </c>
      <c r="E260" s="38"/>
      <c r="F260" s="264" t="s">
        <v>1155</v>
      </c>
      <c r="G260" s="38"/>
      <c r="H260" s="38"/>
      <c r="I260" s="249"/>
      <c r="J260" s="38"/>
      <c r="K260" s="38"/>
      <c r="L260" s="41"/>
      <c r="M260" s="250"/>
      <c r="N260" s="251"/>
      <c r="O260" s="66"/>
      <c r="P260" s="66"/>
      <c r="Q260" s="66"/>
      <c r="R260" s="66"/>
      <c r="S260" s="66"/>
      <c r="T260" s="67"/>
      <c r="U260" s="36"/>
      <c r="V260" s="36"/>
      <c r="W260" s="36"/>
      <c r="X260" s="36"/>
      <c r="Y260" s="36"/>
      <c r="Z260" s="36"/>
      <c r="AA260" s="36"/>
      <c r="AB260" s="36"/>
      <c r="AC260" s="36"/>
      <c r="AD260" s="36"/>
      <c r="AE260" s="36"/>
      <c r="AT260" s="19" t="s">
        <v>903</v>
      </c>
      <c r="AU260" s="19" t="s">
        <v>78</v>
      </c>
    </row>
    <row r="261" spans="1:47" s="2" customFormat="1" ht="19.5">
      <c r="A261" s="36"/>
      <c r="B261" s="37"/>
      <c r="C261" s="38"/>
      <c r="D261" s="197" t="s">
        <v>811</v>
      </c>
      <c r="E261" s="38"/>
      <c r="F261" s="248" t="s">
        <v>1156</v>
      </c>
      <c r="G261" s="38"/>
      <c r="H261" s="38"/>
      <c r="I261" s="249"/>
      <c r="J261" s="38"/>
      <c r="K261" s="38"/>
      <c r="L261" s="41"/>
      <c r="M261" s="250"/>
      <c r="N261" s="251"/>
      <c r="O261" s="66"/>
      <c r="P261" s="66"/>
      <c r="Q261" s="66"/>
      <c r="R261" s="66"/>
      <c r="S261" s="66"/>
      <c r="T261" s="67"/>
      <c r="U261" s="36"/>
      <c r="V261" s="36"/>
      <c r="W261" s="36"/>
      <c r="X261" s="36"/>
      <c r="Y261" s="36"/>
      <c r="Z261" s="36"/>
      <c r="AA261" s="36"/>
      <c r="AB261" s="36"/>
      <c r="AC261" s="36"/>
      <c r="AD261" s="36"/>
      <c r="AE261" s="36"/>
      <c r="AT261" s="19" t="s">
        <v>811</v>
      </c>
      <c r="AU261" s="19" t="s">
        <v>78</v>
      </c>
    </row>
    <row r="262" spans="2:51" s="14" customFormat="1" ht="11.25">
      <c r="B262" s="218"/>
      <c r="C262" s="219"/>
      <c r="D262" s="197" t="s">
        <v>237</v>
      </c>
      <c r="E262" s="220" t="s">
        <v>19</v>
      </c>
      <c r="F262" s="221" t="s">
        <v>1157</v>
      </c>
      <c r="G262" s="219"/>
      <c r="H262" s="220" t="s">
        <v>19</v>
      </c>
      <c r="I262" s="222"/>
      <c r="J262" s="219"/>
      <c r="K262" s="219"/>
      <c r="L262" s="223"/>
      <c r="M262" s="224"/>
      <c r="N262" s="225"/>
      <c r="O262" s="225"/>
      <c r="P262" s="225"/>
      <c r="Q262" s="225"/>
      <c r="R262" s="225"/>
      <c r="S262" s="225"/>
      <c r="T262" s="226"/>
      <c r="AT262" s="227" t="s">
        <v>237</v>
      </c>
      <c r="AU262" s="227" t="s">
        <v>78</v>
      </c>
      <c r="AV262" s="14" t="s">
        <v>76</v>
      </c>
      <c r="AW262" s="14" t="s">
        <v>31</v>
      </c>
      <c r="AX262" s="14" t="s">
        <v>69</v>
      </c>
      <c r="AY262" s="227" t="s">
        <v>229</v>
      </c>
    </row>
    <row r="263" spans="2:51" s="13" customFormat="1" ht="11.25">
      <c r="B263" s="195"/>
      <c r="C263" s="196"/>
      <c r="D263" s="197" t="s">
        <v>237</v>
      </c>
      <c r="E263" s="198" t="s">
        <v>19</v>
      </c>
      <c r="F263" s="199" t="s">
        <v>1429</v>
      </c>
      <c r="G263" s="196"/>
      <c r="H263" s="200">
        <v>16</v>
      </c>
      <c r="I263" s="201"/>
      <c r="J263" s="196"/>
      <c r="K263" s="196"/>
      <c r="L263" s="202"/>
      <c r="M263" s="203"/>
      <c r="N263" s="204"/>
      <c r="O263" s="204"/>
      <c r="P263" s="204"/>
      <c r="Q263" s="204"/>
      <c r="R263" s="204"/>
      <c r="S263" s="204"/>
      <c r="T263" s="205"/>
      <c r="AT263" s="206" t="s">
        <v>237</v>
      </c>
      <c r="AU263" s="206" t="s">
        <v>78</v>
      </c>
      <c r="AV263" s="13" t="s">
        <v>78</v>
      </c>
      <c r="AW263" s="13" t="s">
        <v>31</v>
      </c>
      <c r="AX263" s="13" t="s">
        <v>76</v>
      </c>
      <c r="AY263" s="206" t="s">
        <v>229</v>
      </c>
    </row>
    <row r="264" spans="1:65" s="2" customFormat="1" ht="24.2" customHeight="1">
      <c r="A264" s="36"/>
      <c r="B264" s="37"/>
      <c r="C264" s="181" t="s">
        <v>521</v>
      </c>
      <c r="D264" s="181" t="s">
        <v>232</v>
      </c>
      <c r="E264" s="182" t="s">
        <v>1430</v>
      </c>
      <c r="F264" s="183" t="s">
        <v>1431</v>
      </c>
      <c r="G264" s="184" t="s">
        <v>532</v>
      </c>
      <c r="H264" s="185">
        <v>2.98</v>
      </c>
      <c r="I264" s="186"/>
      <c r="J264" s="187">
        <f>ROUND(I264*H264,2)</f>
        <v>0</v>
      </c>
      <c r="K264" s="188"/>
      <c r="L264" s="41"/>
      <c r="M264" s="189" t="s">
        <v>19</v>
      </c>
      <c r="N264" s="190" t="s">
        <v>40</v>
      </c>
      <c r="O264" s="66"/>
      <c r="P264" s="191">
        <f>O264*H264</f>
        <v>0</v>
      </c>
      <c r="Q264" s="191">
        <v>0.12</v>
      </c>
      <c r="R264" s="191">
        <f>Q264*H264</f>
        <v>0.3576</v>
      </c>
      <c r="S264" s="191">
        <v>2.2</v>
      </c>
      <c r="T264" s="192">
        <f>S264*H264</f>
        <v>6.556</v>
      </c>
      <c r="U264" s="36"/>
      <c r="V264" s="36"/>
      <c r="W264" s="36"/>
      <c r="X264" s="36"/>
      <c r="Y264" s="36"/>
      <c r="Z264" s="36"/>
      <c r="AA264" s="36"/>
      <c r="AB264" s="36"/>
      <c r="AC264" s="36"/>
      <c r="AD264" s="36"/>
      <c r="AE264" s="36"/>
      <c r="AR264" s="193" t="s">
        <v>126</v>
      </c>
      <c r="AT264" s="193" t="s">
        <v>232</v>
      </c>
      <c r="AU264" s="193" t="s">
        <v>78</v>
      </c>
      <c r="AY264" s="19" t="s">
        <v>229</v>
      </c>
      <c r="BE264" s="194">
        <f>IF(N264="základní",J264,0)</f>
        <v>0</v>
      </c>
      <c r="BF264" s="194">
        <f>IF(N264="snížená",J264,0)</f>
        <v>0</v>
      </c>
      <c r="BG264" s="194">
        <f>IF(N264="zákl. přenesená",J264,0)</f>
        <v>0</v>
      </c>
      <c r="BH264" s="194">
        <f>IF(N264="sníž. přenesená",J264,0)</f>
        <v>0</v>
      </c>
      <c r="BI264" s="194">
        <f>IF(N264="nulová",J264,0)</f>
        <v>0</v>
      </c>
      <c r="BJ264" s="19" t="s">
        <v>76</v>
      </c>
      <c r="BK264" s="194">
        <f>ROUND(I264*H264,2)</f>
        <v>0</v>
      </c>
      <c r="BL264" s="19" t="s">
        <v>126</v>
      </c>
      <c r="BM264" s="193" t="s">
        <v>1432</v>
      </c>
    </row>
    <row r="265" spans="1:47" s="2" customFormat="1" ht="11.25">
      <c r="A265" s="36"/>
      <c r="B265" s="37"/>
      <c r="C265" s="38"/>
      <c r="D265" s="263" t="s">
        <v>903</v>
      </c>
      <c r="E265" s="38"/>
      <c r="F265" s="264" t="s">
        <v>1433</v>
      </c>
      <c r="G265" s="38"/>
      <c r="H265" s="38"/>
      <c r="I265" s="249"/>
      <c r="J265" s="38"/>
      <c r="K265" s="38"/>
      <c r="L265" s="41"/>
      <c r="M265" s="250"/>
      <c r="N265" s="251"/>
      <c r="O265" s="66"/>
      <c r="P265" s="66"/>
      <c r="Q265" s="66"/>
      <c r="R265" s="66"/>
      <c r="S265" s="66"/>
      <c r="T265" s="67"/>
      <c r="U265" s="36"/>
      <c r="V265" s="36"/>
      <c r="W265" s="36"/>
      <c r="X265" s="36"/>
      <c r="Y265" s="36"/>
      <c r="Z265" s="36"/>
      <c r="AA265" s="36"/>
      <c r="AB265" s="36"/>
      <c r="AC265" s="36"/>
      <c r="AD265" s="36"/>
      <c r="AE265" s="36"/>
      <c r="AT265" s="19" t="s">
        <v>903</v>
      </c>
      <c r="AU265" s="19" t="s">
        <v>78</v>
      </c>
    </row>
    <row r="266" spans="1:47" s="2" customFormat="1" ht="19.5">
      <c r="A266" s="36"/>
      <c r="B266" s="37"/>
      <c r="C266" s="38"/>
      <c r="D266" s="197" t="s">
        <v>811</v>
      </c>
      <c r="E266" s="38"/>
      <c r="F266" s="248" t="s">
        <v>1349</v>
      </c>
      <c r="G266" s="38"/>
      <c r="H266" s="38"/>
      <c r="I266" s="249"/>
      <c r="J266" s="38"/>
      <c r="K266" s="38"/>
      <c r="L266" s="41"/>
      <c r="M266" s="250"/>
      <c r="N266" s="251"/>
      <c r="O266" s="66"/>
      <c r="P266" s="66"/>
      <c r="Q266" s="66"/>
      <c r="R266" s="66"/>
      <c r="S266" s="66"/>
      <c r="T266" s="67"/>
      <c r="U266" s="36"/>
      <c r="V266" s="36"/>
      <c r="W266" s="36"/>
      <c r="X266" s="36"/>
      <c r="Y266" s="36"/>
      <c r="Z266" s="36"/>
      <c r="AA266" s="36"/>
      <c r="AB266" s="36"/>
      <c r="AC266" s="36"/>
      <c r="AD266" s="36"/>
      <c r="AE266" s="36"/>
      <c r="AT266" s="19" t="s">
        <v>811</v>
      </c>
      <c r="AU266" s="19" t="s">
        <v>78</v>
      </c>
    </row>
    <row r="267" spans="2:51" s="14" customFormat="1" ht="11.25">
      <c r="B267" s="218"/>
      <c r="C267" s="219"/>
      <c r="D267" s="197" t="s">
        <v>237</v>
      </c>
      <c r="E267" s="220" t="s">
        <v>19</v>
      </c>
      <c r="F267" s="221" t="s">
        <v>1350</v>
      </c>
      <c r="G267" s="219"/>
      <c r="H267" s="220" t="s">
        <v>19</v>
      </c>
      <c r="I267" s="222"/>
      <c r="J267" s="219"/>
      <c r="K267" s="219"/>
      <c r="L267" s="223"/>
      <c r="M267" s="224"/>
      <c r="N267" s="225"/>
      <c r="O267" s="225"/>
      <c r="P267" s="225"/>
      <c r="Q267" s="225"/>
      <c r="R267" s="225"/>
      <c r="S267" s="225"/>
      <c r="T267" s="226"/>
      <c r="AT267" s="227" t="s">
        <v>237</v>
      </c>
      <c r="AU267" s="227" t="s">
        <v>78</v>
      </c>
      <c r="AV267" s="14" t="s">
        <v>76</v>
      </c>
      <c r="AW267" s="14" t="s">
        <v>31</v>
      </c>
      <c r="AX267" s="14" t="s">
        <v>69</v>
      </c>
      <c r="AY267" s="227" t="s">
        <v>229</v>
      </c>
    </row>
    <row r="268" spans="2:51" s="13" customFormat="1" ht="11.25">
      <c r="B268" s="195"/>
      <c r="C268" s="196"/>
      <c r="D268" s="197" t="s">
        <v>237</v>
      </c>
      <c r="E268" s="198" t="s">
        <v>19</v>
      </c>
      <c r="F268" s="199" t="s">
        <v>1351</v>
      </c>
      <c r="G268" s="196"/>
      <c r="H268" s="200">
        <v>1</v>
      </c>
      <c r="I268" s="201"/>
      <c r="J268" s="196"/>
      <c r="K268" s="196"/>
      <c r="L268" s="202"/>
      <c r="M268" s="203"/>
      <c r="N268" s="204"/>
      <c r="O268" s="204"/>
      <c r="P268" s="204"/>
      <c r="Q268" s="204"/>
      <c r="R268" s="204"/>
      <c r="S268" s="204"/>
      <c r="T268" s="205"/>
      <c r="AT268" s="206" t="s">
        <v>237</v>
      </c>
      <c r="AU268" s="206" t="s">
        <v>78</v>
      </c>
      <c r="AV268" s="13" t="s">
        <v>78</v>
      </c>
      <c r="AW268" s="13" t="s">
        <v>31</v>
      </c>
      <c r="AX268" s="13" t="s">
        <v>69</v>
      </c>
      <c r="AY268" s="206" t="s">
        <v>229</v>
      </c>
    </row>
    <row r="269" spans="2:51" s="14" customFormat="1" ht="11.25">
      <c r="B269" s="218"/>
      <c r="C269" s="219"/>
      <c r="D269" s="197" t="s">
        <v>237</v>
      </c>
      <c r="E269" s="220" t="s">
        <v>19</v>
      </c>
      <c r="F269" s="221" t="s">
        <v>1352</v>
      </c>
      <c r="G269" s="219"/>
      <c r="H269" s="220" t="s">
        <v>19</v>
      </c>
      <c r="I269" s="222"/>
      <c r="J269" s="219"/>
      <c r="K269" s="219"/>
      <c r="L269" s="223"/>
      <c r="M269" s="224"/>
      <c r="N269" s="225"/>
      <c r="O269" s="225"/>
      <c r="P269" s="225"/>
      <c r="Q269" s="225"/>
      <c r="R269" s="225"/>
      <c r="S269" s="225"/>
      <c r="T269" s="226"/>
      <c r="AT269" s="227" t="s">
        <v>237</v>
      </c>
      <c r="AU269" s="227" t="s">
        <v>78</v>
      </c>
      <c r="AV269" s="14" t="s">
        <v>76</v>
      </c>
      <c r="AW269" s="14" t="s">
        <v>31</v>
      </c>
      <c r="AX269" s="14" t="s">
        <v>69</v>
      </c>
      <c r="AY269" s="227" t="s">
        <v>229</v>
      </c>
    </row>
    <row r="270" spans="2:51" s="13" customFormat="1" ht="11.25">
      <c r="B270" s="195"/>
      <c r="C270" s="196"/>
      <c r="D270" s="197" t="s">
        <v>237</v>
      </c>
      <c r="E270" s="198" t="s">
        <v>19</v>
      </c>
      <c r="F270" s="199" t="s">
        <v>1353</v>
      </c>
      <c r="G270" s="196"/>
      <c r="H270" s="200">
        <v>1.26</v>
      </c>
      <c r="I270" s="201"/>
      <c r="J270" s="196"/>
      <c r="K270" s="196"/>
      <c r="L270" s="202"/>
      <c r="M270" s="203"/>
      <c r="N270" s="204"/>
      <c r="O270" s="204"/>
      <c r="P270" s="204"/>
      <c r="Q270" s="204"/>
      <c r="R270" s="204"/>
      <c r="S270" s="204"/>
      <c r="T270" s="205"/>
      <c r="AT270" s="206" t="s">
        <v>237</v>
      </c>
      <c r="AU270" s="206" t="s">
        <v>78</v>
      </c>
      <c r="AV270" s="13" t="s">
        <v>78</v>
      </c>
      <c r="AW270" s="13" t="s">
        <v>31</v>
      </c>
      <c r="AX270" s="13" t="s">
        <v>69</v>
      </c>
      <c r="AY270" s="206" t="s">
        <v>229</v>
      </c>
    </row>
    <row r="271" spans="2:51" s="13" customFormat="1" ht="11.25">
      <c r="B271" s="195"/>
      <c r="C271" s="196"/>
      <c r="D271" s="197" t="s">
        <v>237</v>
      </c>
      <c r="E271" s="198" t="s">
        <v>19</v>
      </c>
      <c r="F271" s="199" t="s">
        <v>1354</v>
      </c>
      <c r="G271" s="196"/>
      <c r="H271" s="200">
        <v>0.72</v>
      </c>
      <c r="I271" s="201"/>
      <c r="J271" s="196"/>
      <c r="K271" s="196"/>
      <c r="L271" s="202"/>
      <c r="M271" s="203"/>
      <c r="N271" s="204"/>
      <c r="O271" s="204"/>
      <c r="P271" s="204"/>
      <c r="Q271" s="204"/>
      <c r="R271" s="204"/>
      <c r="S271" s="204"/>
      <c r="T271" s="205"/>
      <c r="AT271" s="206" t="s">
        <v>237</v>
      </c>
      <c r="AU271" s="206" t="s">
        <v>78</v>
      </c>
      <c r="AV271" s="13" t="s">
        <v>78</v>
      </c>
      <c r="AW271" s="13" t="s">
        <v>31</v>
      </c>
      <c r="AX271" s="13" t="s">
        <v>69</v>
      </c>
      <c r="AY271" s="206" t="s">
        <v>229</v>
      </c>
    </row>
    <row r="272" spans="2:51" s="15" customFormat="1" ht="11.25">
      <c r="B272" s="228"/>
      <c r="C272" s="229"/>
      <c r="D272" s="197" t="s">
        <v>237</v>
      </c>
      <c r="E272" s="230" t="s">
        <v>19</v>
      </c>
      <c r="F272" s="231" t="s">
        <v>281</v>
      </c>
      <c r="G272" s="229"/>
      <c r="H272" s="232">
        <v>2.98</v>
      </c>
      <c r="I272" s="233"/>
      <c r="J272" s="229"/>
      <c r="K272" s="229"/>
      <c r="L272" s="234"/>
      <c r="M272" s="235"/>
      <c r="N272" s="236"/>
      <c r="O272" s="236"/>
      <c r="P272" s="236"/>
      <c r="Q272" s="236"/>
      <c r="R272" s="236"/>
      <c r="S272" s="236"/>
      <c r="T272" s="237"/>
      <c r="AT272" s="238" t="s">
        <v>237</v>
      </c>
      <c r="AU272" s="238" t="s">
        <v>78</v>
      </c>
      <c r="AV272" s="15" t="s">
        <v>126</v>
      </c>
      <c r="AW272" s="15" t="s">
        <v>31</v>
      </c>
      <c r="AX272" s="15" t="s">
        <v>76</v>
      </c>
      <c r="AY272" s="238" t="s">
        <v>229</v>
      </c>
    </row>
    <row r="273" spans="1:65" s="2" customFormat="1" ht="24.2" customHeight="1">
      <c r="A273" s="36"/>
      <c r="B273" s="37"/>
      <c r="C273" s="181" t="s">
        <v>525</v>
      </c>
      <c r="D273" s="181" t="s">
        <v>232</v>
      </c>
      <c r="E273" s="182" t="s">
        <v>1434</v>
      </c>
      <c r="F273" s="183" t="s">
        <v>1435</v>
      </c>
      <c r="G273" s="184" t="s">
        <v>495</v>
      </c>
      <c r="H273" s="185">
        <v>23</v>
      </c>
      <c r="I273" s="186"/>
      <c r="J273" s="187">
        <f>ROUND(I273*H273,2)</f>
        <v>0</v>
      </c>
      <c r="K273" s="188"/>
      <c r="L273" s="41"/>
      <c r="M273" s="189" t="s">
        <v>19</v>
      </c>
      <c r="N273" s="190" t="s">
        <v>40</v>
      </c>
      <c r="O273" s="66"/>
      <c r="P273" s="191">
        <f>O273*H273</f>
        <v>0</v>
      </c>
      <c r="Q273" s="191">
        <v>0</v>
      </c>
      <c r="R273" s="191">
        <f>Q273*H273</f>
        <v>0</v>
      </c>
      <c r="S273" s="191">
        <v>0.022</v>
      </c>
      <c r="T273" s="192">
        <f>S273*H273</f>
        <v>0.506</v>
      </c>
      <c r="U273" s="36"/>
      <c r="V273" s="36"/>
      <c r="W273" s="36"/>
      <c r="X273" s="36"/>
      <c r="Y273" s="36"/>
      <c r="Z273" s="36"/>
      <c r="AA273" s="36"/>
      <c r="AB273" s="36"/>
      <c r="AC273" s="36"/>
      <c r="AD273" s="36"/>
      <c r="AE273" s="36"/>
      <c r="AR273" s="193" t="s">
        <v>126</v>
      </c>
      <c r="AT273" s="193" t="s">
        <v>232</v>
      </c>
      <c r="AU273" s="193" t="s">
        <v>78</v>
      </c>
      <c r="AY273" s="19" t="s">
        <v>229</v>
      </c>
      <c r="BE273" s="194">
        <f>IF(N273="základní",J273,0)</f>
        <v>0</v>
      </c>
      <c r="BF273" s="194">
        <f>IF(N273="snížená",J273,0)</f>
        <v>0</v>
      </c>
      <c r="BG273" s="194">
        <f>IF(N273="zákl. přenesená",J273,0)</f>
        <v>0</v>
      </c>
      <c r="BH273" s="194">
        <f>IF(N273="sníž. přenesená",J273,0)</f>
        <v>0</v>
      </c>
      <c r="BI273" s="194">
        <f>IF(N273="nulová",J273,0)</f>
        <v>0</v>
      </c>
      <c r="BJ273" s="19" t="s">
        <v>76</v>
      </c>
      <c r="BK273" s="194">
        <f>ROUND(I273*H273,2)</f>
        <v>0</v>
      </c>
      <c r="BL273" s="19" t="s">
        <v>126</v>
      </c>
      <c r="BM273" s="193" t="s">
        <v>1436</v>
      </c>
    </row>
    <row r="274" spans="1:47" s="2" customFormat="1" ht="11.25">
      <c r="A274" s="36"/>
      <c r="B274" s="37"/>
      <c r="C274" s="38"/>
      <c r="D274" s="263" t="s">
        <v>903</v>
      </c>
      <c r="E274" s="38"/>
      <c r="F274" s="264" t="s">
        <v>1437</v>
      </c>
      <c r="G274" s="38"/>
      <c r="H274" s="38"/>
      <c r="I274" s="249"/>
      <c r="J274" s="38"/>
      <c r="K274" s="38"/>
      <c r="L274" s="41"/>
      <c r="M274" s="250"/>
      <c r="N274" s="251"/>
      <c r="O274" s="66"/>
      <c r="P274" s="66"/>
      <c r="Q274" s="66"/>
      <c r="R274" s="66"/>
      <c r="S274" s="66"/>
      <c r="T274" s="67"/>
      <c r="U274" s="36"/>
      <c r="V274" s="36"/>
      <c r="W274" s="36"/>
      <c r="X274" s="36"/>
      <c r="Y274" s="36"/>
      <c r="Z274" s="36"/>
      <c r="AA274" s="36"/>
      <c r="AB274" s="36"/>
      <c r="AC274" s="36"/>
      <c r="AD274" s="36"/>
      <c r="AE274" s="36"/>
      <c r="AT274" s="19" t="s">
        <v>903</v>
      </c>
      <c r="AU274" s="19" t="s">
        <v>78</v>
      </c>
    </row>
    <row r="275" spans="1:47" s="2" customFormat="1" ht="29.25">
      <c r="A275" s="36"/>
      <c r="B275" s="37"/>
      <c r="C275" s="38"/>
      <c r="D275" s="197" t="s">
        <v>811</v>
      </c>
      <c r="E275" s="38"/>
      <c r="F275" s="248" t="s">
        <v>1438</v>
      </c>
      <c r="G275" s="38"/>
      <c r="H275" s="38"/>
      <c r="I275" s="249"/>
      <c r="J275" s="38"/>
      <c r="K275" s="38"/>
      <c r="L275" s="41"/>
      <c r="M275" s="250"/>
      <c r="N275" s="251"/>
      <c r="O275" s="66"/>
      <c r="P275" s="66"/>
      <c r="Q275" s="66"/>
      <c r="R275" s="66"/>
      <c r="S275" s="66"/>
      <c r="T275" s="67"/>
      <c r="U275" s="36"/>
      <c r="V275" s="36"/>
      <c r="W275" s="36"/>
      <c r="X275" s="36"/>
      <c r="Y275" s="36"/>
      <c r="Z275" s="36"/>
      <c r="AA275" s="36"/>
      <c r="AB275" s="36"/>
      <c r="AC275" s="36"/>
      <c r="AD275" s="36"/>
      <c r="AE275" s="36"/>
      <c r="AT275" s="19" t="s">
        <v>811</v>
      </c>
      <c r="AU275" s="19" t="s">
        <v>78</v>
      </c>
    </row>
    <row r="276" spans="2:51" s="14" customFormat="1" ht="11.25">
      <c r="B276" s="218"/>
      <c r="C276" s="219"/>
      <c r="D276" s="197" t="s">
        <v>237</v>
      </c>
      <c r="E276" s="220" t="s">
        <v>19</v>
      </c>
      <c r="F276" s="221" t="s">
        <v>1439</v>
      </c>
      <c r="G276" s="219"/>
      <c r="H276" s="220" t="s">
        <v>19</v>
      </c>
      <c r="I276" s="222"/>
      <c r="J276" s="219"/>
      <c r="K276" s="219"/>
      <c r="L276" s="223"/>
      <c r="M276" s="224"/>
      <c r="N276" s="225"/>
      <c r="O276" s="225"/>
      <c r="P276" s="225"/>
      <c r="Q276" s="225"/>
      <c r="R276" s="225"/>
      <c r="S276" s="225"/>
      <c r="T276" s="226"/>
      <c r="AT276" s="227" t="s">
        <v>237</v>
      </c>
      <c r="AU276" s="227" t="s">
        <v>78</v>
      </c>
      <c r="AV276" s="14" t="s">
        <v>76</v>
      </c>
      <c r="AW276" s="14" t="s">
        <v>31</v>
      </c>
      <c r="AX276" s="14" t="s">
        <v>69</v>
      </c>
      <c r="AY276" s="227" t="s">
        <v>229</v>
      </c>
    </row>
    <row r="277" spans="2:51" s="13" customFormat="1" ht="11.25">
      <c r="B277" s="195"/>
      <c r="C277" s="196"/>
      <c r="D277" s="197" t="s">
        <v>237</v>
      </c>
      <c r="E277" s="198" t="s">
        <v>19</v>
      </c>
      <c r="F277" s="199" t="s">
        <v>1440</v>
      </c>
      <c r="G277" s="196"/>
      <c r="H277" s="200">
        <v>17</v>
      </c>
      <c r="I277" s="201"/>
      <c r="J277" s="196"/>
      <c r="K277" s="196"/>
      <c r="L277" s="202"/>
      <c r="M277" s="203"/>
      <c r="N277" s="204"/>
      <c r="O277" s="204"/>
      <c r="P277" s="204"/>
      <c r="Q277" s="204"/>
      <c r="R277" s="204"/>
      <c r="S277" s="204"/>
      <c r="T277" s="205"/>
      <c r="AT277" s="206" t="s">
        <v>237</v>
      </c>
      <c r="AU277" s="206" t="s">
        <v>78</v>
      </c>
      <c r="AV277" s="13" t="s">
        <v>78</v>
      </c>
      <c r="AW277" s="13" t="s">
        <v>31</v>
      </c>
      <c r="AX277" s="13" t="s">
        <v>69</v>
      </c>
      <c r="AY277" s="206" t="s">
        <v>229</v>
      </c>
    </row>
    <row r="278" spans="2:51" s="14" customFormat="1" ht="11.25">
      <c r="B278" s="218"/>
      <c r="C278" s="219"/>
      <c r="D278" s="197" t="s">
        <v>237</v>
      </c>
      <c r="E278" s="220" t="s">
        <v>19</v>
      </c>
      <c r="F278" s="221" t="s">
        <v>1441</v>
      </c>
      <c r="G278" s="219"/>
      <c r="H278" s="220" t="s">
        <v>19</v>
      </c>
      <c r="I278" s="222"/>
      <c r="J278" s="219"/>
      <c r="K278" s="219"/>
      <c r="L278" s="223"/>
      <c r="M278" s="224"/>
      <c r="N278" s="225"/>
      <c r="O278" s="225"/>
      <c r="P278" s="225"/>
      <c r="Q278" s="225"/>
      <c r="R278" s="225"/>
      <c r="S278" s="225"/>
      <c r="T278" s="226"/>
      <c r="AT278" s="227" t="s">
        <v>237</v>
      </c>
      <c r="AU278" s="227" t="s">
        <v>78</v>
      </c>
      <c r="AV278" s="14" t="s">
        <v>76</v>
      </c>
      <c r="AW278" s="14" t="s">
        <v>31</v>
      </c>
      <c r="AX278" s="14" t="s">
        <v>69</v>
      </c>
      <c r="AY278" s="227" t="s">
        <v>229</v>
      </c>
    </row>
    <row r="279" spans="2:51" s="13" customFormat="1" ht="11.25">
      <c r="B279" s="195"/>
      <c r="C279" s="196"/>
      <c r="D279" s="197" t="s">
        <v>237</v>
      </c>
      <c r="E279" s="198" t="s">
        <v>19</v>
      </c>
      <c r="F279" s="199" t="s">
        <v>1192</v>
      </c>
      <c r="G279" s="196"/>
      <c r="H279" s="200">
        <v>6</v>
      </c>
      <c r="I279" s="201"/>
      <c r="J279" s="196"/>
      <c r="K279" s="196"/>
      <c r="L279" s="202"/>
      <c r="M279" s="203"/>
      <c r="N279" s="204"/>
      <c r="O279" s="204"/>
      <c r="P279" s="204"/>
      <c r="Q279" s="204"/>
      <c r="R279" s="204"/>
      <c r="S279" s="204"/>
      <c r="T279" s="205"/>
      <c r="AT279" s="206" t="s">
        <v>237</v>
      </c>
      <c r="AU279" s="206" t="s">
        <v>78</v>
      </c>
      <c r="AV279" s="13" t="s">
        <v>78</v>
      </c>
      <c r="AW279" s="13" t="s">
        <v>31</v>
      </c>
      <c r="AX279" s="13" t="s">
        <v>69</v>
      </c>
      <c r="AY279" s="206" t="s">
        <v>229</v>
      </c>
    </row>
    <row r="280" spans="2:51" s="15" customFormat="1" ht="11.25">
      <c r="B280" s="228"/>
      <c r="C280" s="229"/>
      <c r="D280" s="197" t="s">
        <v>237</v>
      </c>
      <c r="E280" s="230" t="s">
        <v>19</v>
      </c>
      <c r="F280" s="231" t="s">
        <v>281</v>
      </c>
      <c r="G280" s="229"/>
      <c r="H280" s="232">
        <v>23</v>
      </c>
      <c r="I280" s="233"/>
      <c r="J280" s="229"/>
      <c r="K280" s="229"/>
      <c r="L280" s="234"/>
      <c r="M280" s="235"/>
      <c r="N280" s="236"/>
      <c r="O280" s="236"/>
      <c r="P280" s="236"/>
      <c r="Q280" s="236"/>
      <c r="R280" s="236"/>
      <c r="S280" s="236"/>
      <c r="T280" s="237"/>
      <c r="AT280" s="238" t="s">
        <v>237</v>
      </c>
      <c r="AU280" s="238" t="s">
        <v>78</v>
      </c>
      <c r="AV280" s="15" t="s">
        <v>126</v>
      </c>
      <c r="AW280" s="15" t="s">
        <v>31</v>
      </c>
      <c r="AX280" s="15" t="s">
        <v>76</v>
      </c>
      <c r="AY280" s="238" t="s">
        <v>229</v>
      </c>
    </row>
    <row r="281" spans="1:65" s="2" customFormat="1" ht="24.2" customHeight="1">
      <c r="A281" s="36"/>
      <c r="B281" s="37"/>
      <c r="C281" s="181" t="s">
        <v>279</v>
      </c>
      <c r="D281" s="181" t="s">
        <v>232</v>
      </c>
      <c r="E281" s="182" t="s">
        <v>1442</v>
      </c>
      <c r="F281" s="183" t="s">
        <v>1443</v>
      </c>
      <c r="G281" s="184" t="s">
        <v>495</v>
      </c>
      <c r="H281" s="185">
        <v>23</v>
      </c>
      <c r="I281" s="186"/>
      <c r="J281" s="187">
        <f>ROUND(I281*H281,2)</f>
        <v>0</v>
      </c>
      <c r="K281" s="188"/>
      <c r="L281" s="41"/>
      <c r="M281" s="189" t="s">
        <v>19</v>
      </c>
      <c r="N281" s="190" t="s">
        <v>40</v>
      </c>
      <c r="O281" s="66"/>
      <c r="P281" s="191">
        <f>O281*H281</f>
        <v>0</v>
      </c>
      <c r="Q281" s="191">
        <v>0.02014</v>
      </c>
      <c r="R281" s="191">
        <f>Q281*H281</f>
        <v>0.46322</v>
      </c>
      <c r="S281" s="191">
        <v>0</v>
      </c>
      <c r="T281" s="192">
        <f>S281*H281</f>
        <v>0</v>
      </c>
      <c r="U281" s="36"/>
      <c r="V281" s="36"/>
      <c r="W281" s="36"/>
      <c r="X281" s="36"/>
      <c r="Y281" s="36"/>
      <c r="Z281" s="36"/>
      <c r="AA281" s="36"/>
      <c r="AB281" s="36"/>
      <c r="AC281" s="36"/>
      <c r="AD281" s="36"/>
      <c r="AE281" s="36"/>
      <c r="AR281" s="193" t="s">
        <v>126</v>
      </c>
      <c r="AT281" s="193" t="s">
        <v>232</v>
      </c>
      <c r="AU281" s="193" t="s">
        <v>78</v>
      </c>
      <c r="AY281" s="19" t="s">
        <v>229</v>
      </c>
      <c r="BE281" s="194">
        <f>IF(N281="základní",J281,0)</f>
        <v>0</v>
      </c>
      <c r="BF281" s="194">
        <f>IF(N281="snížená",J281,0)</f>
        <v>0</v>
      </c>
      <c r="BG281" s="194">
        <f>IF(N281="zákl. přenesená",J281,0)</f>
        <v>0</v>
      </c>
      <c r="BH281" s="194">
        <f>IF(N281="sníž. přenesená",J281,0)</f>
        <v>0</v>
      </c>
      <c r="BI281" s="194">
        <f>IF(N281="nulová",J281,0)</f>
        <v>0</v>
      </c>
      <c r="BJ281" s="19" t="s">
        <v>76</v>
      </c>
      <c r="BK281" s="194">
        <f>ROUND(I281*H281,2)</f>
        <v>0</v>
      </c>
      <c r="BL281" s="19" t="s">
        <v>126</v>
      </c>
      <c r="BM281" s="193" t="s">
        <v>1444</v>
      </c>
    </row>
    <row r="282" spans="1:47" s="2" customFormat="1" ht="11.25">
      <c r="A282" s="36"/>
      <c r="B282" s="37"/>
      <c r="C282" s="38"/>
      <c r="D282" s="263" t="s">
        <v>903</v>
      </c>
      <c r="E282" s="38"/>
      <c r="F282" s="264" t="s">
        <v>1445</v>
      </c>
      <c r="G282" s="38"/>
      <c r="H282" s="38"/>
      <c r="I282" s="249"/>
      <c r="J282" s="38"/>
      <c r="K282" s="38"/>
      <c r="L282" s="41"/>
      <c r="M282" s="250"/>
      <c r="N282" s="251"/>
      <c r="O282" s="66"/>
      <c r="P282" s="66"/>
      <c r="Q282" s="66"/>
      <c r="R282" s="66"/>
      <c r="S282" s="66"/>
      <c r="T282" s="67"/>
      <c r="U282" s="36"/>
      <c r="V282" s="36"/>
      <c r="W282" s="36"/>
      <c r="X282" s="36"/>
      <c r="Y282" s="36"/>
      <c r="Z282" s="36"/>
      <c r="AA282" s="36"/>
      <c r="AB282" s="36"/>
      <c r="AC282" s="36"/>
      <c r="AD282" s="36"/>
      <c r="AE282" s="36"/>
      <c r="AT282" s="19" t="s">
        <v>903</v>
      </c>
      <c r="AU282" s="19" t="s">
        <v>78</v>
      </c>
    </row>
    <row r="283" spans="1:47" s="2" customFormat="1" ht="29.25">
      <c r="A283" s="36"/>
      <c r="B283" s="37"/>
      <c r="C283" s="38"/>
      <c r="D283" s="197" t="s">
        <v>811</v>
      </c>
      <c r="E283" s="38"/>
      <c r="F283" s="248" t="s">
        <v>1438</v>
      </c>
      <c r="G283" s="38"/>
      <c r="H283" s="38"/>
      <c r="I283" s="249"/>
      <c r="J283" s="38"/>
      <c r="K283" s="38"/>
      <c r="L283" s="41"/>
      <c r="M283" s="250"/>
      <c r="N283" s="251"/>
      <c r="O283" s="66"/>
      <c r="P283" s="66"/>
      <c r="Q283" s="66"/>
      <c r="R283" s="66"/>
      <c r="S283" s="66"/>
      <c r="T283" s="67"/>
      <c r="U283" s="36"/>
      <c r="V283" s="36"/>
      <c r="W283" s="36"/>
      <c r="X283" s="36"/>
      <c r="Y283" s="36"/>
      <c r="Z283" s="36"/>
      <c r="AA283" s="36"/>
      <c r="AB283" s="36"/>
      <c r="AC283" s="36"/>
      <c r="AD283" s="36"/>
      <c r="AE283" s="36"/>
      <c r="AT283" s="19" t="s">
        <v>811</v>
      </c>
      <c r="AU283" s="19" t="s">
        <v>78</v>
      </c>
    </row>
    <row r="284" spans="2:51" s="14" customFormat="1" ht="11.25">
      <c r="B284" s="218"/>
      <c r="C284" s="219"/>
      <c r="D284" s="197" t="s">
        <v>237</v>
      </c>
      <c r="E284" s="220" t="s">
        <v>19</v>
      </c>
      <c r="F284" s="221" t="s">
        <v>1439</v>
      </c>
      <c r="G284" s="219"/>
      <c r="H284" s="220" t="s">
        <v>19</v>
      </c>
      <c r="I284" s="222"/>
      <c r="J284" s="219"/>
      <c r="K284" s="219"/>
      <c r="L284" s="223"/>
      <c r="M284" s="224"/>
      <c r="N284" s="225"/>
      <c r="O284" s="225"/>
      <c r="P284" s="225"/>
      <c r="Q284" s="225"/>
      <c r="R284" s="225"/>
      <c r="S284" s="225"/>
      <c r="T284" s="226"/>
      <c r="AT284" s="227" t="s">
        <v>237</v>
      </c>
      <c r="AU284" s="227" t="s">
        <v>78</v>
      </c>
      <c r="AV284" s="14" t="s">
        <v>76</v>
      </c>
      <c r="AW284" s="14" t="s">
        <v>31</v>
      </c>
      <c r="AX284" s="14" t="s">
        <v>69</v>
      </c>
      <c r="AY284" s="227" t="s">
        <v>229</v>
      </c>
    </row>
    <row r="285" spans="2:51" s="13" customFormat="1" ht="11.25">
      <c r="B285" s="195"/>
      <c r="C285" s="196"/>
      <c r="D285" s="197" t="s">
        <v>237</v>
      </c>
      <c r="E285" s="198" t="s">
        <v>19</v>
      </c>
      <c r="F285" s="199" t="s">
        <v>1440</v>
      </c>
      <c r="G285" s="196"/>
      <c r="H285" s="200">
        <v>17</v>
      </c>
      <c r="I285" s="201"/>
      <c r="J285" s="196"/>
      <c r="K285" s="196"/>
      <c r="L285" s="202"/>
      <c r="M285" s="203"/>
      <c r="N285" s="204"/>
      <c r="O285" s="204"/>
      <c r="P285" s="204"/>
      <c r="Q285" s="204"/>
      <c r="R285" s="204"/>
      <c r="S285" s="204"/>
      <c r="T285" s="205"/>
      <c r="AT285" s="206" t="s">
        <v>237</v>
      </c>
      <c r="AU285" s="206" t="s">
        <v>78</v>
      </c>
      <c r="AV285" s="13" t="s">
        <v>78</v>
      </c>
      <c r="AW285" s="13" t="s">
        <v>31</v>
      </c>
      <c r="AX285" s="13" t="s">
        <v>69</v>
      </c>
      <c r="AY285" s="206" t="s">
        <v>229</v>
      </c>
    </row>
    <row r="286" spans="2:51" s="14" customFormat="1" ht="11.25">
      <c r="B286" s="218"/>
      <c r="C286" s="219"/>
      <c r="D286" s="197" t="s">
        <v>237</v>
      </c>
      <c r="E286" s="220" t="s">
        <v>19</v>
      </c>
      <c r="F286" s="221" t="s">
        <v>1441</v>
      </c>
      <c r="G286" s="219"/>
      <c r="H286" s="220" t="s">
        <v>19</v>
      </c>
      <c r="I286" s="222"/>
      <c r="J286" s="219"/>
      <c r="K286" s="219"/>
      <c r="L286" s="223"/>
      <c r="M286" s="224"/>
      <c r="N286" s="225"/>
      <c r="O286" s="225"/>
      <c r="P286" s="225"/>
      <c r="Q286" s="225"/>
      <c r="R286" s="225"/>
      <c r="S286" s="225"/>
      <c r="T286" s="226"/>
      <c r="AT286" s="227" t="s">
        <v>237</v>
      </c>
      <c r="AU286" s="227" t="s">
        <v>78</v>
      </c>
      <c r="AV286" s="14" t="s">
        <v>76</v>
      </c>
      <c r="AW286" s="14" t="s">
        <v>31</v>
      </c>
      <c r="AX286" s="14" t="s">
        <v>69</v>
      </c>
      <c r="AY286" s="227" t="s">
        <v>229</v>
      </c>
    </row>
    <row r="287" spans="2:51" s="13" customFormat="1" ht="11.25">
      <c r="B287" s="195"/>
      <c r="C287" s="196"/>
      <c r="D287" s="197" t="s">
        <v>237</v>
      </c>
      <c r="E287" s="198" t="s">
        <v>19</v>
      </c>
      <c r="F287" s="199" t="s">
        <v>1192</v>
      </c>
      <c r="G287" s="196"/>
      <c r="H287" s="200">
        <v>6</v>
      </c>
      <c r="I287" s="201"/>
      <c r="J287" s="196"/>
      <c r="K287" s="196"/>
      <c r="L287" s="202"/>
      <c r="M287" s="203"/>
      <c r="N287" s="204"/>
      <c r="O287" s="204"/>
      <c r="P287" s="204"/>
      <c r="Q287" s="204"/>
      <c r="R287" s="204"/>
      <c r="S287" s="204"/>
      <c r="T287" s="205"/>
      <c r="AT287" s="206" t="s">
        <v>237</v>
      </c>
      <c r="AU287" s="206" t="s">
        <v>78</v>
      </c>
      <c r="AV287" s="13" t="s">
        <v>78</v>
      </c>
      <c r="AW287" s="13" t="s">
        <v>31</v>
      </c>
      <c r="AX287" s="13" t="s">
        <v>69</v>
      </c>
      <c r="AY287" s="206" t="s">
        <v>229</v>
      </c>
    </row>
    <row r="288" spans="2:51" s="15" customFormat="1" ht="11.25">
      <c r="B288" s="228"/>
      <c r="C288" s="229"/>
      <c r="D288" s="197" t="s">
        <v>237</v>
      </c>
      <c r="E288" s="230" t="s">
        <v>19</v>
      </c>
      <c r="F288" s="231" t="s">
        <v>281</v>
      </c>
      <c r="G288" s="229"/>
      <c r="H288" s="232">
        <v>23</v>
      </c>
      <c r="I288" s="233"/>
      <c r="J288" s="229"/>
      <c r="K288" s="229"/>
      <c r="L288" s="234"/>
      <c r="M288" s="235"/>
      <c r="N288" s="236"/>
      <c r="O288" s="236"/>
      <c r="P288" s="236"/>
      <c r="Q288" s="236"/>
      <c r="R288" s="236"/>
      <c r="S288" s="236"/>
      <c r="T288" s="237"/>
      <c r="AT288" s="238" t="s">
        <v>237</v>
      </c>
      <c r="AU288" s="238" t="s">
        <v>78</v>
      </c>
      <c r="AV288" s="15" t="s">
        <v>126</v>
      </c>
      <c r="AW288" s="15" t="s">
        <v>31</v>
      </c>
      <c r="AX288" s="15" t="s">
        <v>76</v>
      </c>
      <c r="AY288" s="238" t="s">
        <v>229</v>
      </c>
    </row>
    <row r="289" spans="1:65" s="2" customFormat="1" ht="24.2" customHeight="1">
      <c r="A289" s="36"/>
      <c r="B289" s="37"/>
      <c r="C289" s="181" t="s">
        <v>535</v>
      </c>
      <c r="D289" s="181" t="s">
        <v>232</v>
      </c>
      <c r="E289" s="182" t="s">
        <v>1446</v>
      </c>
      <c r="F289" s="183" t="s">
        <v>1447</v>
      </c>
      <c r="G289" s="184" t="s">
        <v>495</v>
      </c>
      <c r="H289" s="185">
        <v>23</v>
      </c>
      <c r="I289" s="186"/>
      <c r="J289" s="187">
        <f>ROUND(I289*H289,2)</f>
        <v>0</v>
      </c>
      <c r="K289" s="188"/>
      <c r="L289" s="41"/>
      <c r="M289" s="189" t="s">
        <v>19</v>
      </c>
      <c r="N289" s="190" t="s">
        <v>40</v>
      </c>
      <c r="O289" s="66"/>
      <c r="P289" s="191">
        <f>O289*H289</f>
        <v>0</v>
      </c>
      <c r="Q289" s="191">
        <v>0.0021</v>
      </c>
      <c r="R289" s="191">
        <f>Q289*H289</f>
        <v>0.048299999999999996</v>
      </c>
      <c r="S289" s="191">
        <v>0</v>
      </c>
      <c r="T289" s="192">
        <f>S289*H289</f>
        <v>0</v>
      </c>
      <c r="U289" s="36"/>
      <c r="V289" s="36"/>
      <c r="W289" s="36"/>
      <c r="X289" s="36"/>
      <c r="Y289" s="36"/>
      <c r="Z289" s="36"/>
      <c r="AA289" s="36"/>
      <c r="AB289" s="36"/>
      <c r="AC289" s="36"/>
      <c r="AD289" s="36"/>
      <c r="AE289" s="36"/>
      <c r="AR289" s="193" t="s">
        <v>126</v>
      </c>
      <c r="AT289" s="193" t="s">
        <v>232</v>
      </c>
      <c r="AU289" s="193" t="s">
        <v>78</v>
      </c>
      <c r="AY289" s="19" t="s">
        <v>229</v>
      </c>
      <c r="BE289" s="194">
        <f>IF(N289="základní",J289,0)</f>
        <v>0</v>
      </c>
      <c r="BF289" s="194">
        <f>IF(N289="snížená",J289,0)</f>
        <v>0</v>
      </c>
      <c r="BG289" s="194">
        <f>IF(N289="zákl. přenesená",J289,0)</f>
        <v>0</v>
      </c>
      <c r="BH289" s="194">
        <f>IF(N289="sníž. přenesená",J289,0)</f>
        <v>0</v>
      </c>
      <c r="BI289" s="194">
        <f>IF(N289="nulová",J289,0)</f>
        <v>0</v>
      </c>
      <c r="BJ289" s="19" t="s">
        <v>76</v>
      </c>
      <c r="BK289" s="194">
        <f>ROUND(I289*H289,2)</f>
        <v>0</v>
      </c>
      <c r="BL289" s="19" t="s">
        <v>126</v>
      </c>
      <c r="BM289" s="193" t="s">
        <v>1448</v>
      </c>
    </row>
    <row r="290" spans="1:47" s="2" customFormat="1" ht="11.25">
      <c r="A290" s="36"/>
      <c r="B290" s="37"/>
      <c r="C290" s="38"/>
      <c r="D290" s="263" t="s">
        <v>903</v>
      </c>
      <c r="E290" s="38"/>
      <c r="F290" s="264" t="s">
        <v>1449</v>
      </c>
      <c r="G290" s="38"/>
      <c r="H290" s="38"/>
      <c r="I290" s="249"/>
      <c r="J290" s="38"/>
      <c r="K290" s="38"/>
      <c r="L290" s="41"/>
      <c r="M290" s="250"/>
      <c r="N290" s="251"/>
      <c r="O290" s="66"/>
      <c r="P290" s="66"/>
      <c r="Q290" s="66"/>
      <c r="R290" s="66"/>
      <c r="S290" s="66"/>
      <c r="T290" s="67"/>
      <c r="U290" s="36"/>
      <c r="V290" s="36"/>
      <c r="W290" s="36"/>
      <c r="X290" s="36"/>
      <c r="Y290" s="36"/>
      <c r="Z290" s="36"/>
      <c r="AA290" s="36"/>
      <c r="AB290" s="36"/>
      <c r="AC290" s="36"/>
      <c r="AD290" s="36"/>
      <c r="AE290" s="36"/>
      <c r="AT290" s="19" t="s">
        <v>903</v>
      </c>
      <c r="AU290" s="19" t="s">
        <v>78</v>
      </c>
    </row>
    <row r="291" spans="2:63" s="12" customFormat="1" ht="22.9" customHeight="1">
      <c r="B291" s="165"/>
      <c r="C291" s="166"/>
      <c r="D291" s="167" t="s">
        <v>68</v>
      </c>
      <c r="E291" s="179" t="s">
        <v>1236</v>
      </c>
      <c r="F291" s="179" t="s">
        <v>1237</v>
      </c>
      <c r="G291" s="166"/>
      <c r="H291" s="166"/>
      <c r="I291" s="169"/>
      <c r="J291" s="180">
        <f>BK291</f>
        <v>0</v>
      </c>
      <c r="K291" s="166"/>
      <c r="L291" s="171"/>
      <c r="M291" s="172"/>
      <c r="N291" s="173"/>
      <c r="O291" s="173"/>
      <c r="P291" s="174">
        <f>SUM(P292:P310)</f>
        <v>0</v>
      </c>
      <c r="Q291" s="173"/>
      <c r="R291" s="174">
        <f>SUM(R292:R310)</f>
        <v>0</v>
      </c>
      <c r="S291" s="173"/>
      <c r="T291" s="175">
        <f>SUM(T292:T310)</f>
        <v>0</v>
      </c>
      <c r="AR291" s="176" t="s">
        <v>76</v>
      </c>
      <c r="AT291" s="177" t="s">
        <v>68</v>
      </c>
      <c r="AU291" s="177" t="s">
        <v>76</v>
      </c>
      <c r="AY291" s="176" t="s">
        <v>229</v>
      </c>
      <c r="BK291" s="178">
        <f>SUM(BK292:BK310)</f>
        <v>0</v>
      </c>
    </row>
    <row r="292" spans="1:65" s="2" customFormat="1" ht="44.25" customHeight="1">
      <c r="A292" s="36"/>
      <c r="B292" s="37"/>
      <c r="C292" s="181" t="s">
        <v>540</v>
      </c>
      <c r="D292" s="181" t="s">
        <v>232</v>
      </c>
      <c r="E292" s="182" t="s">
        <v>1450</v>
      </c>
      <c r="F292" s="183" t="s">
        <v>1451</v>
      </c>
      <c r="G292" s="184" t="s">
        <v>326</v>
      </c>
      <c r="H292" s="185">
        <v>7.077</v>
      </c>
      <c r="I292" s="186"/>
      <c r="J292" s="187">
        <f>ROUND(I292*H292,2)</f>
        <v>0</v>
      </c>
      <c r="K292" s="188"/>
      <c r="L292" s="41"/>
      <c r="M292" s="189" t="s">
        <v>19</v>
      </c>
      <c r="N292" s="190" t="s">
        <v>40</v>
      </c>
      <c r="O292" s="66"/>
      <c r="P292" s="191">
        <f>O292*H292</f>
        <v>0</v>
      </c>
      <c r="Q292" s="191">
        <v>0</v>
      </c>
      <c r="R292" s="191">
        <f>Q292*H292</f>
        <v>0</v>
      </c>
      <c r="S292" s="191">
        <v>0</v>
      </c>
      <c r="T292" s="192">
        <f>S292*H292</f>
        <v>0</v>
      </c>
      <c r="U292" s="36"/>
      <c r="V292" s="36"/>
      <c r="W292" s="36"/>
      <c r="X292" s="36"/>
      <c r="Y292" s="36"/>
      <c r="Z292" s="36"/>
      <c r="AA292" s="36"/>
      <c r="AB292" s="36"/>
      <c r="AC292" s="36"/>
      <c r="AD292" s="36"/>
      <c r="AE292" s="36"/>
      <c r="AR292" s="193" t="s">
        <v>126</v>
      </c>
      <c r="AT292" s="193" t="s">
        <v>232</v>
      </c>
      <c r="AU292" s="193" t="s">
        <v>78</v>
      </c>
      <c r="AY292" s="19" t="s">
        <v>229</v>
      </c>
      <c r="BE292" s="194">
        <f>IF(N292="základní",J292,0)</f>
        <v>0</v>
      </c>
      <c r="BF292" s="194">
        <f>IF(N292="snížená",J292,0)</f>
        <v>0</v>
      </c>
      <c r="BG292" s="194">
        <f>IF(N292="zákl. přenesená",J292,0)</f>
        <v>0</v>
      </c>
      <c r="BH292" s="194">
        <f>IF(N292="sníž. přenesená",J292,0)</f>
        <v>0</v>
      </c>
      <c r="BI292" s="194">
        <f>IF(N292="nulová",J292,0)</f>
        <v>0</v>
      </c>
      <c r="BJ292" s="19" t="s">
        <v>76</v>
      </c>
      <c r="BK292" s="194">
        <f>ROUND(I292*H292,2)</f>
        <v>0</v>
      </c>
      <c r="BL292" s="19" t="s">
        <v>126</v>
      </c>
      <c r="BM292" s="193" t="s">
        <v>1452</v>
      </c>
    </row>
    <row r="293" spans="1:47" s="2" customFormat="1" ht="11.25">
      <c r="A293" s="36"/>
      <c r="B293" s="37"/>
      <c r="C293" s="38"/>
      <c r="D293" s="263" t="s">
        <v>903</v>
      </c>
      <c r="E293" s="38"/>
      <c r="F293" s="264" t="s">
        <v>1453</v>
      </c>
      <c r="G293" s="38"/>
      <c r="H293" s="38"/>
      <c r="I293" s="249"/>
      <c r="J293" s="38"/>
      <c r="K293" s="38"/>
      <c r="L293" s="41"/>
      <c r="M293" s="250"/>
      <c r="N293" s="251"/>
      <c r="O293" s="66"/>
      <c r="P293" s="66"/>
      <c r="Q293" s="66"/>
      <c r="R293" s="66"/>
      <c r="S293" s="66"/>
      <c r="T293" s="67"/>
      <c r="U293" s="36"/>
      <c r="V293" s="36"/>
      <c r="W293" s="36"/>
      <c r="X293" s="36"/>
      <c r="Y293" s="36"/>
      <c r="Z293" s="36"/>
      <c r="AA293" s="36"/>
      <c r="AB293" s="36"/>
      <c r="AC293" s="36"/>
      <c r="AD293" s="36"/>
      <c r="AE293" s="36"/>
      <c r="AT293" s="19" t="s">
        <v>903</v>
      </c>
      <c r="AU293" s="19" t="s">
        <v>78</v>
      </c>
    </row>
    <row r="294" spans="2:51" s="13" customFormat="1" ht="11.25">
      <c r="B294" s="195"/>
      <c r="C294" s="196"/>
      <c r="D294" s="197" t="s">
        <v>237</v>
      </c>
      <c r="E294" s="198" t="s">
        <v>19</v>
      </c>
      <c r="F294" s="199" t="s">
        <v>1454</v>
      </c>
      <c r="G294" s="196"/>
      <c r="H294" s="200">
        <v>7.077</v>
      </c>
      <c r="I294" s="201"/>
      <c r="J294" s="196"/>
      <c r="K294" s="196"/>
      <c r="L294" s="202"/>
      <c r="M294" s="203"/>
      <c r="N294" s="204"/>
      <c r="O294" s="204"/>
      <c r="P294" s="204"/>
      <c r="Q294" s="204"/>
      <c r="R294" s="204"/>
      <c r="S294" s="204"/>
      <c r="T294" s="205"/>
      <c r="AT294" s="206" t="s">
        <v>237</v>
      </c>
      <c r="AU294" s="206" t="s">
        <v>78</v>
      </c>
      <c r="AV294" s="13" t="s">
        <v>78</v>
      </c>
      <c r="AW294" s="13" t="s">
        <v>31</v>
      </c>
      <c r="AX294" s="13" t="s">
        <v>76</v>
      </c>
      <c r="AY294" s="206" t="s">
        <v>229</v>
      </c>
    </row>
    <row r="295" spans="1:65" s="2" customFormat="1" ht="55.5" customHeight="1">
      <c r="A295" s="36"/>
      <c r="B295" s="37"/>
      <c r="C295" s="181" t="s">
        <v>545</v>
      </c>
      <c r="D295" s="181" t="s">
        <v>232</v>
      </c>
      <c r="E295" s="182" t="s">
        <v>1246</v>
      </c>
      <c r="F295" s="183" t="s">
        <v>1247</v>
      </c>
      <c r="G295" s="184" t="s">
        <v>326</v>
      </c>
      <c r="H295" s="185">
        <v>7.077</v>
      </c>
      <c r="I295" s="186"/>
      <c r="J295" s="187">
        <f>ROUND(I295*H295,2)</f>
        <v>0</v>
      </c>
      <c r="K295" s="188"/>
      <c r="L295" s="41"/>
      <c r="M295" s="189" t="s">
        <v>19</v>
      </c>
      <c r="N295" s="190" t="s">
        <v>40</v>
      </c>
      <c r="O295" s="66"/>
      <c r="P295" s="191">
        <f>O295*H295</f>
        <v>0</v>
      </c>
      <c r="Q295" s="191">
        <v>0</v>
      </c>
      <c r="R295" s="191">
        <f>Q295*H295</f>
        <v>0</v>
      </c>
      <c r="S295" s="191">
        <v>0</v>
      </c>
      <c r="T295" s="192">
        <f>S295*H295</f>
        <v>0</v>
      </c>
      <c r="U295" s="36"/>
      <c r="V295" s="36"/>
      <c r="W295" s="36"/>
      <c r="X295" s="36"/>
      <c r="Y295" s="36"/>
      <c r="Z295" s="36"/>
      <c r="AA295" s="36"/>
      <c r="AB295" s="36"/>
      <c r="AC295" s="36"/>
      <c r="AD295" s="36"/>
      <c r="AE295" s="36"/>
      <c r="AR295" s="193" t="s">
        <v>126</v>
      </c>
      <c r="AT295" s="193" t="s">
        <v>232</v>
      </c>
      <c r="AU295" s="193" t="s">
        <v>78</v>
      </c>
      <c r="AY295" s="19" t="s">
        <v>229</v>
      </c>
      <c r="BE295" s="194">
        <f>IF(N295="základní",J295,0)</f>
        <v>0</v>
      </c>
      <c r="BF295" s="194">
        <f>IF(N295="snížená",J295,0)</f>
        <v>0</v>
      </c>
      <c r="BG295" s="194">
        <f>IF(N295="zákl. přenesená",J295,0)</f>
        <v>0</v>
      </c>
      <c r="BH295" s="194">
        <f>IF(N295="sníž. přenesená",J295,0)</f>
        <v>0</v>
      </c>
      <c r="BI295" s="194">
        <f>IF(N295="nulová",J295,0)</f>
        <v>0</v>
      </c>
      <c r="BJ295" s="19" t="s">
        <v>76</v>
      </c>
      <c r="BK295" s="194">
        <f>ROUND(I295*H295,2)</f>
        <v>0</v>
      </c>
      <c r="BL295" s="19" t="s">
        <v>126</v>
      </c>
      <c r="BM295" s="193" t="s">
        <v>1455</v>
      </c>
    </row>
    <row r="296" spans="1:47" s="2" customFormat="1" ht="11.25">
      <c r="A296" s="36"/>
      <c r="B296" s="37"/>
      <c r="C296" s="38"/>
      <c r="D296" s="263" t="s">
        <v>903</v>
      </c>
      <c r="E296" s="38"/>
      <c r="F296" s="264" t="s">
        <v>1249</v>
      </c>
      <c r="G296" s="38"/>
      <c r="H296" s="38"/>
      <c r="I296" s="249"/>
      <c r="J296" s="38"/>
      <c r="K296" s="38"/>
      <c r="L296" s="41"/>
      <c r="M296" s="250"/>
      <c r="N296" s="251"/>
      <c r="O296" s="66"/>
      <c r="P296" s="66"/>
      <c r="Q296" s="66"/>
      <c r="R296" s="66"/>
      <c r="S296" s="66"/>
      <c r="T296" s="67"/>
      <c r="U296" s="36"/>
      <c r="V296" s="36"/>
      <c r="W296" s="36"/>
      <c r="X296" s="36"/>
      <c r="Y296" s="36"/>
      <c r="Z296" s="36"/>
      <c r="AA296" s="36"/>
      <c r="AB296" s="36"/>
      <c r="AC296" s="36"/>
      <c r="AD296" s="36"/>
      <c r="AE296" s="36"/>
      <c r="AT296" s="19" t="s">
        <v>903</v>
      </c>
      <c r="AU296" s="19" t="s">
        <v>78</v>
      </c>
    </row>
    <row r="297" spans="1:47" s="2" customFormat="1" ht="19.5">
      <c r="A297" s="36"/>
      <c r="B297" s="37"/>
      <c r="C297" s="38"/>
      <c r="D297" s="197" t="s">
        <v>811</v>
      </c>
      <c r="E297" s="38"/>
      <c r="F297" s="248" t="s">
        <v>940</v>
      </c>
      <c r="G297" s="38"/>
      <c r="H297" s="38"/>
      <c r="I297" s="249"/>
      <c r="J297" s="38"/>
      <c r="K297" s="38"/>
      <c r="L297" s="41"/>
      <c r="M297" s="250"/>
      <c r="N297" s="251"/>
      <c r="O297" s="66"/>
      <c r="P297" s="66"/>
      <c r="Q297" s="66"/>
      <c r="R297" s="66"/>
      <c r="S297" s="66"/>
      <c r="T297" s="67"/>
      <c r="U297" s="36"/>
      <c r="V297" s="36"/>
      <c r="W297" s="36"/>
      <c r="X297" s="36"/>
      <c r="Y297" s="36"/>
      <c r="Z297" s="36"/>
      <c r="AA297" s="36"/>
      <c r="AB297" s="36"/>
      <c r="AC297" s="36"/>
      <c r="AD297" s="36"/>
      <c r="AE297" s="36"/>
      <c r="AT297" s="19" t="s">
        <v>811</v>
      </c>
      <c r="AU297" s="19" t="s">
        <v>78</v>
      </c>
    </row>
    <row r="298" spans="1:65" s="2" customFormat="1" ht="66.75" customHeight="1">
      <c r="A298" s="36"/>
      <c r="B298" s="37"/>
      <c r="C298" s="181" t="s">
        <v>554</v>
      </c>
      <c r="D298" s="181" t="s">
        <v>232</v>
      </c>
      <c r="E298" s="182" t="s">
        <v>1250</v>
      </c>
      <c r="F298" s="183" t="s">
        <v>1251</v>
      </c>
      <c r="G298" s="184" t="s">
        <v>326</v>
      </c>
      <c r="H298" s="185">
        <v>7.077</v>
      </c>
      <c r="I298" s="186"/>
      <c r="J298" s="187">
        <f>ROUND(I298*H298,2)</f>
        <v>0</v>
      </c>
      <c r="K298" s="188"/>
      <c r="L298" s="41"/>
      <c r="M298" s="189" t="s">
        <v>19</v>
      </c>
      <c r="N298" s="190" t="s">
        <v>40</v>
      </c>
      <c r="O298" s="66"/>
      <c r="P298" s="191">
        <f>O298*H298</f>
        <v>0</v>
      </c>
      <c r="Q298" s="191">
        <v>0</v>
      </c>
      <c r="R298" s="191">
        <f>Q298*H298</f>
        <v>0</v>
      </c>
      <c r="S298" s="191">
        <v>0</v>
      </c>
      <c r="T298" s="192">
        <f>S298*H298</f>
        <v>0</v>
      </c>
      <c r="U298" s="36"/>
      <c r="V298" s="36"/>
      <c r="W298" s="36"/>
      <c r="X298" s="36"/>
      <c r="Y298" s="36"/>
      <c r="Z298" s="36"/>
      <c r="AA298" s="36"/>
      <c r="AB298" s="36"/>
      <c r="AC298" s="36"/>
      <c r="AD298" s="36"/>
      <c r="AE298" s="36"/>
      <c r="AR298" s="193" t="s">
        <v>126</v>
      </c>
      <c r="AT298" s="193" t="s">
        <v>232</v>
      </c>
      <c r="AU298" s="193" t="s">
        <v>78</v>
      </c>
      <c r="AY298" s="19" t="s">
        <v>229</v>
      </c>
      <c r="BE298" s="194">
        <f>IF(N298="základní",J298,0)</f>
        <v>0</v>
      </c>
      <c r="BF298" s="194">
        <f>IF(N298="snížená",J298,0)</f>
        <v>0</v>
      </c>
      <c r="BG298" s="194">
        <f>IF(N298="zákl. přenesená",J298,0)</f>
        <v>0</v>
      </c>
      <c r="BH298" s="194">
        <f>IF(N298="sníž. přenesená",J298,0)</f>
        <v>0</v>
      </c>
      <c r="BI298" s="194">
        <f>IF(N298="nulová",J298,0)</f>
        <v>0</v>
      </c>
      <c r="BJ298" s="19" t="s">
        <v>76</v>
      </c>
      <c r="BK298" s="194">
        <f>ROUND(I298*H298,2)</f>
        <v>0</v>
      </c>
      <c r="BL298" s="19" t="s">
        <v>126</v>
      </c>
      <c r="BM298" s="193" t="s">
        <v>1456</v>
      </c>
    </row>
    <row r="299" spans="1:47" s="2" customFormat="1" ht="11.25">
      <c r="A299" s="36"/>
      <c r="B299" s="37"/>
      <c r="C299" s="38"/>
      <c r="D299" s="263" t="s">
        <v>903</v>
      </c>
      <c r="E299" s="38"/>
      <c r="F299" s="264" t="s">
        <v>1253</v>
      </c>
      <c r="G299" s="38"/>
      <c r="H299" s="38"/>
      <c r="I299" s="249"/>
      <c r="J299" s="38"/>
      <c r="K299" s="38"/>
      <c r="L299" s="41"/>
      <c r="M299" s="250"/>
      <c r="N299" s="251"/>
      <c r="O299" s="66"/>
      <c r="P299" s="66"/>
      <c r="Q299" s="66"/>
      <c r="R299" s="66"/>
      <c r="S299" s="66"/>
      <c r="T299" s="67"/>
      <c r="U299" s="36"/>
      <c r="V299" s="36"/>
      <c r="W299" s="36"/>
      <c r="X299" s="36"/>
      <c r="Y299" s="36"/>
      <c r="Z299" s="36"/>
      <c r="AA299" s="36"/>
      <c r="AB299" s="36"/>
      <c r="AC299" s="36"/>
      <c r="AD299" s="36"/>
      <c r="AE299" s="36"/>
      <c r="AT299" s="19" t="s">
        <v>903</v>
      </c>
      <c r="AU299" s="19" t="s">
        <v>78</v>
      </c>
    </row>
    <row r="300" spans="1:47" s="2" customFormat="1" ht="19.5">
      <c r="A300" s="36"/>
      <c r="B300" s="37"/>
      <c r="C300" s="38"/>
      <c r="D300" s="197" t="s">
        <v>811</v>
      </c>
      <c r="E300" s="38"/>
      <c r="F300" s="248" t="s">
        <v>1457</v>
      </c>
      <c r="G300" s="38"/>
      <c r="H300" s="38"/>
      <c r="I300" s="249"/>
      <c r="J300" s="38"/>
      <c r="K300" s="38"/>
      <c r="L300" s="41"/>
      <c r="M300" s="250"/>
      <c r="N300" s="251"/>
      <c r="O300" s="66"/>
      <c r="P300" s="66"/>
      <c r="Q300" s="66"/>
      <c r="R300" s="66"/>
      <c r="S300" s="66"/>
      <c r="T300" s="67"/>
      <c r="U300" s="36"/>
      <c r="V300" s="36"/>
      <c r="W300" s="36"/>
      <c r="X300" s="36"/>
      <c r="Y300" s="36"/>
      <c r="Z300" s="36"/>
      <c r="AA300" s="36"/>
      <c r="AB300" s="36"/>
      <c r="AC300" s="36"/>
      <c r="AD300" s="36"/>
      <c r="AE300" s="36"/>
      <c r="AT300" s="19" t="s">
        <v>811</v>
      </c>
      <c r="AU300" s="19" t="s">
        <v>78</v>
      </c>
    </row>
    <row r="301" spans="1:65" s="2" customFormat="1" ht="33" customHeight="1">
      <c r="A301" s="36"/>
      <c r="B301" s="37"/>
      <c r="C301" s="181" t="s">
        <v>566</v>
      </c>
      <c r="D301" s="181" t="s">
        <v>232</v>
      </c>
      <c r="E301" s="182" t="s">
        <v>1255</v>
      </c>
      <c r="F301" s="183" t="s">
        <v>1256</v>
      </c>
      <c r="G301" s="184" t="s">
        <v>326</v>
      </c>
      <c r="H301" s="185">
        <v>7.077</v>
      </c>
      <c r="I301" s="186"/>
      <c r="J301" s="187">
        <f>ROUND(I301*H301,2)</f>
        <v>0</v>
      </c>
      <c r="K301" s="188"/>
      <c r="L301" s="41"/>
      <c r="M301" s="189" t="s">
        <v>19</v>
      </c>
      <c r="N301" s="190" t="s">
        <v>40</v>
      </c>
      <c r="O301" s="66"/>
      <c r="P301" s="191">
        <f>O301*H301</f>
        <v>0</v>
      </c>
      <c r="Q301" s="191">
        <v>0</v>
      </c>
      <c r="R301" s="191">
        <f>Q301*H301</f>
        <v>0</v>
      </c>
      <c r="S301" s="191">
        <v>0</v>
      </c>
      <c r="T301" s="192">
        <f>S301*H301</f>
        <v>0</v>
      </c>
      <c r="U301" s="36"/>
      <c r="V301" s="36"/>
      <c r="W301" s="36"/>
      <c r="X301" s="36"/>
      <c r="Y301" s="36"/>
      <c r="Z301" s="36"/>
      <c r="AA301" s="36"/>
      <c r="AB301" s="36"/>
      <c r="AC301" s="36"/>
      <c r="AD301" s="36"/>
      <c r="AE301" s="36"/>
      <c r="AR301" s="193" t="s">
        <v>126</v>
      </c>
      <c r="AT301" s="193" t="s">
        <v>232</v>
      </c>
      <c r="AU301" s="193" t="s">
        <v>78</v>
      </c>
      <c r="AY301" s="19" t="s">
        <v>229</v>
      </c>
      <c r="BE301" s="194">
        <f>IF(N301="základní",J301,0)</f>
        <v>0</v>
      </c>
      <c r="BF301" s="194">
        <f>IF(N301="snížená",J301,0)</f>
        <v>0</v>
      </c>
      <c r="BG301" s="194">
        <f>IF(N301="zákl. přenesená",J301,0)</f>
        <v>0</v>
      </c>
      <c r="BH301" s="194">
        <f>IF(N301="sníž. přenesená",J301,0)</f>
        <v>0</v>
      </c>
      <c r="BI301" s="194">
        <f>IF(N301="nulová",J301,0)</f>
        <v>0</v>
      </c>
      <c r="BJ301" s="19" t="s">
        <v>76</v>
      </c>
      <c r="BK301" s="194">
        <f>ROUND(I301*H301,2)</f>
        <v>0</v>
      </c>
      <c r="BL301" s="19" t="s">
        <v>126</v>
      </c>
      <c r="BM301" s="193" t="s">
        <v>1458</v>
      </c>
    </row>
    <row r="302" spans="1:47" s="2" customFormat="1" ht="11.25">
      <c r="A302" s="36"/>
      <c r="B302" s="37"/>
      <c r="C302" s="38"/>
      <c r="D302" s="263" t="s">
        <v>903</v>
      </c>
      <c r="E302" s="38"/>
      <c r="F302" s="264" t="s">
        <v>1258</v>
      </c>
      <c r="G302" s="38"/>
      <c r="H302" s="38"/>
      <c r="I302" s="249"/>
      <c r="J302" s="38"/>
      <c r="K302" s="38"/>
      <c r="L302" s="41"/>
      <c r="M302" s="250"/>
      <c r="N302" s="251"/>
      <c r="O302" s="66"/>
      <c r="P302" s="66"/>
      <c r="Q302" s="66"/>
      <c r="R302" s="66"/>
      <c r="S302" s="66"/>
      <c r="T302" s="67"/>
      <c r="U302" s="36"/>
      <c r="V302" s="36"/>
      <c r="W302" s="36"/>
      <c r="X302" s="36"/>
      <c r="Y302" s="36"/>
      <c r="Z302" s="36"/>
      <c r="AA302" s="36"/>
      <c r="AB302" s="36"/>
      <c r="AC302" s="36"/>
      <c r="AD302" s="36"/>
      <c r="AE302" s="36"/>
      <c r="AT302" s="19" t="s">
        <v>903</v>
      </c>
      <c r="AU302" s="19" t="s">
        <v>78</v>
      </c>
    </row>
    <row r="303" spans="1:65" s="2" customFormat="1" ht="44.25" customHeight="1">
      <c r="A303" s="36"/>
      <c r="B303" s="37"/>
      <c r="C303" s="181" t="s">
        <v>574</v>
      </c>
      <c r="D303" s="181" t="s">
        <v>232</v>
      </c>
      <c r="E303" s="182" t="s">
        <v>1260</v>
      </c>
      <c r="F303" s="183" t="s">
        <v>1261</v>
      </c>
      <c r="G303" s="184" t="s">
        <v>326</v>
      </c>
      <c r="H303" s="185">
        <v>141.54</v>
      </c>
      <c r="I303" s="186"/>
      <c r="J303" s="187">
        <f>ROUND(I303*H303,2)</f>
        <v>0</v>
      </c>
      <c r="K303" s="188"/>
      <c r="L303" s="41"/>
      <c r="M303" s="189" t="s">
        <v>19</v>
      </c>
      <c r="N303" s="190" t="s">
        <v>40</v>
      </c>
      <c r="O303" s="66"/>
      <c r="P303" s="191">
        <f>O303*H303</f>
        <v>0</v>
      </c>
      <c r="Q303" s="191">
        <v>0</v>
      </c>
      <c r="R303" s="191">
        <f>Q303*H303</f>
        <v>0</v>
      </c>
      <c r="S303" s="191">
        <v>0</v>
      </c>
      <c r="T303" s="192">
        <f>S303*H303</f>
        <v>0</v>
      </c>
      <c r="U303" s="36"/>
      <c r="V303" s="36"/>
      <c r="W303" s="36"/>
      <c r="X303" s="36"/>
      <c r="Y303" s="36"/>
      <c r="Z303" s="36"/>
      <c r="AA303" s="36"/>
      <c r="AB303" s="36"/>
      <c r="AC303" s="36"/>
      <c r="AD303" s="36"/>
      <c r="AE303" s="36"/>
      <c r="AR303" s="193" t="s">
        <v>126</v>
      </c>
      <c r="AT303" s="193" t="s">
        <v>232</v>
      </c>
      <c r="AU303" s="193" t="s">
        <v>78</v>
      </c>
      <c r="AY303" s="19" t="s">
        <v>229</v>
      </c>
      <c r="BE303" s="194">
        <f>IF(N303="základní",J303,0)</f>
        <v>0</v>
      </c>
      <c r="BF303" s="194">
        <f>IF(N303="snížená",J303,0)</f>
        <v>0</v>
      </c>
      <c r="BG303" s="194">
        <f>IF(N303="zákl. přenesená",J303,0)</f>
        <v>0</v>
      </c>
      <c r="BH303" s="194">
        <f>IF(N303="sníž. přenesená",J303,0)</f>
        <v>0</v>
      </c>
      <c r="BI303" s="194">
        <f>IF(N303="nulová",J303,0)</f>
        <v>0</v>
      </c>
      <c r="BJ303" s="19" t="s">
        <v>76</v>
      </c>
      <c r="BK303" s="194">
        <f>ROUND(I303*H303,2)</f>
        <v>0</v>
      </c>
      <c r="BL303" s="19" t="s">
        <v>126</v>
      </c>
      <c r="BM303" s="193" t="s">
        <v>1459</v>
      </c>
    </row>
    <row r="304" spans="1:47" s="2" customFormat="1" ht="11.25">
      <c r="A304" s="36"/>
      <c r="B304" s="37"/>
      <c r="C304" s="38"/>
      <c r="D304" s="263" t="s">
        <v>903</v>
      </c>
      <c r="E304" s="38"/>
      <c r="F304" s="264" t="s">
        <v>1263</v>
      </c>
      <c r="G304" s="38"/>
      <c r="H304" s="38"/>
      <c r="I304" s="249"/>
      <c r="J304" s="38"/>
      <c r="K304" s="38"/>
      <c r="L304" s="41"/>
      <c r="M304" s="250"/>
      <c r="N304" s="251"/>
      <c r="O304" s="66"/>
      <c r="P304" s="66"/>
      <c r="Q304" s="66"/>
      <c r="R304" s="66"/>
      <c r="S304" s="66"/>
      <c r="T304" s="67"/>
      <c r="U304" s="36"/>
      <c r="V304" s="36"/>
      <c r="W304" s="36"/>
      <c r="X304" s="36"/>
      <c r="Y304" s="36"/>
      <c r="Z304" s="36"/>
      <c r="AA304" s="36"/>
      <c r="AB304" s="36"/>
      <c r="AC304" s="36"/>
      <c r="AD304" s="36"/>
      <c r="AE304" s="36"/>
      <c r="AT304" s="19" t="s">
        <v>903</v>
      </c>
      <c r="AU304" s="19" t="s">
        <v>78</v>
      </c>
    </row>
    <row r="305" spans="1:47" s="2" customFormat="1" ht="29.25">
      <c r="A305" s="36"/>
      <c r="B305" s="37"/>
      <c r="C305" s="38"/>
      <c r="D305" s="197" t="s">
        <v>811</v>
      </c>
      <c r="E305" s="38"/>
      <c r="F305" s="248" t="s">
        <v>959</v>
      </c>
      <c r="G305" s="38"/>
      <c r="H305" s="38"/>
      <c r="I305" s="249"/>
      <c r="J305" s="38"/>
      <c r="K305" s="38"/>
      <c r="L305" s="41"/>
      <c r="M305" s="250"/>
      <c r="N305" s="251"/>
      <c r="O305" s="66"/>
      <c r="P305" s="66"/>
      <c r="Q305" s="66"/>
      <c r="R305" s="66"/>
      <c r="S305" s="66"/>
      <c r="T305" s="67"/>
      <c r="U305" s="36"/>
      <c r="V305" s="36"/>
      <c r="W305" s="36"/>
      <c r="X305" s="36"/>
      <c r="Y305" s="36"/>
      <c r="Z305" s="36"/>
      <c r="AA305" s="36"/>
      <c r="AB305" s="36"/>
      <c r="AC305" s="36"/>
      <c r="AD305" s="36"/>
      <c r="AE305" s="36"/>
      <c r="AT305" s="19" t="s">
        <v>811</v>
      </c>
      <c r="AU305" s="19" t="s">
        <v>78</v>
      </c>
    </row>
    <row r="306" spans="2:51" s="13" customFormat="1" ht="11.25">
      <c r="B306" s="195"/>
      <c r="C306" s="196"/>
      <c r="D306" s="197" t="s">
        <v>237</v>
      </c>
      <c r="E306" s="198" t="s">
        <v>19</v>
      </c>
      <c r="F306" s="199" t="s">
        <v>1460</v>
      </c>
      <c r="G306" s="196"/>
      <c r="H306" s="200">
        <v>141.54</v>
      </c>
      <c r="I306" s="201"/>
      <c r="J306" s="196"/>
      <c r="K306" s="196"/>
      <c r="L306" s="202"/>
      <c r="M306" s="203"/>
      <c r="N306" s="204"/>
      <c r="O306" s="204"/>
      <c r="P306" s="204"/>
      <c r="Q306" s="204"/>
      <c r="R306" s="204"/>
      <c r="S306" s="204"/>
      <c r="T306" s="205"/>
      <c r="AT306" s="206" t="s">
        <v>237</v>
      </c>
      <c r="AU306" s="206" t="s">
        <v>78</v>
      </c>
      <c r="AV306" s="13" t="s">
        <v>78</v>
      </c>
      <c r="AW306" s="13" t="s">
        <v>31</v>
      </c>
      <c r="AX306" s="13" t="s">
        <v>76</v>
      </c>
      <c r="AY306" s="206" t="s">
        <v>229</v>
      </c>
    </row>
    <row r="307" spans="1:65" s="2" customFormat="1" ht="24.2" customHeight="1">
      <c r="A307" s="36"/>
      <c r="B307" s="37"/>
      <c r="C307" s="181" t="s">
        <v>583</v>
      </c>
      <c r="D307" s="181" t="s">
        <v>232</v>
      </c>
      <c r="E307" s="182" t="s">
        <v>1265</v>
      </c>
      <c r="F307" s="183" t="s">
        <v>1266</v>
      </c>
      <c r="G307" s="184" t="s">
        <v>326</v>
      </c>
      <c r="H307" s="185">
        <v>14.154</v>
      </c>
      <c r="I307" s="186"/>
      <c r="J307" s="187">
        <f>ROUND(I307*H307,2)</f>
        <v>0</v>
      </c>
      <c r="K307" s="188"/>
      <c r="L307" s="41"/>
      <c r="M307" s="189" t="s">
        <v>19</v>
      </c>
      <c r="N307" s="190" t="s">
        <v>40</v>
      </c>
      <c r="O307" s="66"/>
      <c r="P307" s="191">
        <f>O307*H307</f>
        <v>0</v>
      </c>
      <c r="Q307" s="191">
        <v>0</v>
      </c>
      <c r="R307" s="191">
        <f>Q307*H307</f>
        <v>0</v>
      </c>
      <c r="S307" s="191">
        <v>0</v>
      </c>
      <c r="T307" s="192">
        <f>S307*H307</f>
        <v>0</v>
      </c>
      <c r="U307" s="36"/>
      <c r="V307" s="36"/>
      <c r="W307" s="36"/>
      <c r="X307" s="36"/>
      <c r="Y307" s="36"/>
      <c r="Z307" s="36"/>
      <c r="AA307" s="36"/>
      <c r="AB307" s="36"/>
      <c r="AC307" s="36"/>
      <c r="AD307" s="36"/>
      <c r="AE307" s="36"/>
      <c r="AR307" s="193" t="s">
        <v>126</v>
      </c>
      <c r="AT307" s="193" t="s">
        <v>232</v>
      </c>
      <c r="AU307" s="193" t="s">
        <v>78</v>
      </c>
      <c r="AY307" s="19" t="s">
        <v>229</v>
      </c>
      <c r="BE307" s="194">
        <f>IF(N307="základní",J307,0)</f>
        <v>0</v>
      </c>
      <c r="BF307" s="194">
        <f>IF(N307="snížená",J307,0)</f>
        <v>0</v>
      </c>
      <c r="BG307" s="194">
        <f>IF(N307="zákl. přenesená",J307,0)</f>
        <v>0</v>
      </c>
      <c r="BH307" s="194">
        <f>IF(N307="sníž. přenesená",J307,0)</f>
        <v>0</v>
      </c>
      <c r="BI307" s="194">
        <f>IF(N307="nulová",J307,0)</f>
        <v>0</v>
      </c>
      <c r="BJ307" s="19" t="s">
        <v>76</v>
      </c>
      <c r="BK307" s="194">
        <f>ROUND(I307*H307,2)</f>
        <v>0</v>
      </c>
      <c r="BL307" s="19" t="s">
        <v>126</v>
      </c>
      <c r="BM307" s="193" t="s">
        <v>1461</v>
      </c>
    </row>
    <row r="308" spans="1:47" s="2" customFormat="1" ht="11.25">
      <c r="A308" s="36"/>
      <c r="B308" s="37"/>
      <c r="C308" s="38"/>
      <c r="D308" s="263" t="s">
        <v>903</v>
      </c>
      <c r="E308" s="38"/>
      <c r="F308" s="264" t="s">
        <v>1268</v>
      </c>
      <c r="G308" s="38"/>
      <c r="H308" s="38"/>
      <c r="I308" s="249"/>
      <c r="J308" s="38"/>
      <c r="K308" s="38"/>
      <c r="L308" s="41"/>
      <c r="M308" s="250"/>
      <c r="N308" s="251"/>
      <c r="O308" s="66"/>
      <c r="P308" s="66"/>
      <c r="Q308" s="66"/>
      <c r="R308" s="66"/>
      <c r="S308" s="66"/>
      <c r="T308" s="67"/>
      <c r="U308" s="36"/>
      <c r="V308" s="36"/>
      <c r="W308" s="36"/>
      <c r="X308" s="36"/>
      <c r="Y308" s="36"/>
      <c r="Z308" s="36"/>
      <c r="AA308" s="36"/>
      <c r="AB308" s="36"/>
      <c r="AC308" s="36"/>
      <c r="AD308" s="36"/>
      <c r="AE308" s="36"/>
      <c r="AT308" s="19" t="s">
        <v>903</v>
      </c>
      <c r="AU308" s="19" t="s">
        <v>78</v>
      </c>
    </row>
    <row r="309" spans="1:47" s="2" customFormat="1" ht="19.5">
      <c r="A309" s="36"/>
      <c r="B309" s="37"/>
      <c r="C309" s="38"/>
      <c r="D309" s="197" t="s">
        <v>811</v>
      </c>
      <c r="E309" s="38"/>
      <c r="F309" s="248" t="s">
        <v>1269</v>
      </c>
      <c r="G309" s="38"/>
      <c r="H309" s="38"/>
      <c r="I309" s="249"/>
      <c r="J309" s="38"/>
      <c r="K309" s="38"/>
      <c r="L309" s="41"/>
      <c r="M309" s="250"/>
      <c r="N309" s="251"/>
      <c r="O309" s="66"/>
      <c r="P309" s="66"/>
      <c r="Q309" s="66"/>
      <c r="R309" s="66"/>
      <c r="S309" s="66"/>
      <c r="T309" s="67"/>
      <c r="U309" s="36"/>
      <c r="V309" s="36"/>
      <c r="W309" s="36"/>
      <c r="X309" s="36"/>
      <c r="Y309" s="36"/>
      <c r="Z309" s="36"/>
      <c r="AA309" s="36"/>
      <c r="AB309" s="36"/>
      <c r="AC309" s="36"/>
      <c r="AD309" s="36"/>
      <c r="AE309" s="36"/>
      <c r="AT309" s="19" t="s">
        <v>811</v>
      </c>
      <c r="AU309" s="19" t="s">
        <v>78</v>
      </c>
    </row>
    <row r="310" spans="2:51" s="13" customFormat="1" ht="11.25">
      <c r="B310" s="195"/>
      <c r="C310" s="196"/>
      <c r="D310" s="197" t="s">
        <v>237</v>
      </c>
      <c r="E310" s="198" t="s">
        <v>19</v>
      </c>
      <c r="F310" s="199" t="s">
        <v>1462</v>
      </c>
      <c r="G310" s="196"/>
      <c r="H310" s="200">
        <v>14.154</v>
      </c>
      <c r="I310" s="201"/>
      <c r="J310" s="196"/>
      <c r="K310" s="196"/>
      <c r="L310" s="202"/>
      <c r="M310" s="203"/>
      <c r="N310" s="204"/>
      <c r="O310" s="204"/>
      <c r="P310" s="204"/>
      <c r="Q310" s="204"/>
      <c r="R310" s="204"/>
      <c r="S310" s="204"/>
      <c r="T310" s="205"/>
      <c r="AT310" s="206" t="s">
        <v>237</v>
      </c>
      <c r="AU310" s="206" t="s">
        <v>78</v>
      </c>
      <c r="AV310" s="13" t="s">
        <v>78</v>
      </c>
      <c r="AW310" s="13" t="s">
        <v>31</v>
      </c>
      <c r="AX310" s="13" t="s">
        <v>76</v>
      </c>
      <c r="AY310" s="206" t="s">
        <v>229</v>
      </c>
    </row>
    <row r="311" spans="2:63" s="12" customFormat="1" ht="22.9" customHeight="1">
      <c r="B311" s="165"/>
      <c r="C311" s="166"/>
      <c r="D311" s="167" t="s">
        <v>68</v>
      </c>
      <c r="E311" s="179" t="s">
        <v>1271</v>
      </c>
      <c r="F311" s="179" t="s">
        <v>1272</v>
      </c>
      <c r="G311" s="166"/>
      <c r="H311" s="166"/>
      <c r="I311" s="169"/>
      <c r="J311" s="180">
        <f>BK311</f>
        <v>0</v>
      </c>
      <c r="K311" s="166"/>
      <c r="L311" s="171"/>
      <c r="M311" s="172"/>
      <c r="N311" s="173"/>
      <c r="O311" s="173"/>
      <c r="P311" s="174">
        <f>SUM(P312:P316)</f>
        <v>0</v>
      </c>
      <c r="Q311" s="173"/>
      <c r="R311" s="174">
        <f>SUM(R312:R316)</f>
        <v>0</v>
      </c>
      <c r="S311" s="173"/>
      <c r="T311" s="175">
        <f>SUM(T312:T316)</f>
        <v>0</v>
      </c>
      <c r="AR311" s="176" t="s">
        <v>76</v>
      </c>
      <c r="AT311" s="177" t="s">
        <v>68</v>
      </c>
      <c r="AU311" s="177" t="s">
        <v>76</v>
      </c>
      <c r="AY311" s="176" t="s">
        <v>229</v>
      </c>
      <c r="BK311" s="178">
        <f>SUM(BK312:BK316)</f>
        <v>0</v>
      </c>
    </row>
    <row r="312" spans="1:65" s="2" customFormat="1" ht="44.25" customHeight="1">
      <c r="A312" s="36"/>
      <c r="B312" s="37"/>
      <c r="C312" s="181" t="s">
        <v>596</v>
      </c>
      <c r="D312" s="181" t="s">
        <v>232</v>
      </c>
      <c r="E312" s="182" t="s">
        <v>1273</v>
      </c>
      <c r="F312" s="183" t="s">
        <v>1274</v>
      </c>
      <c r="G312" s="184" t="s">
        <v>326</v>
      </c>
      <c r="H312" s="185">
        <v>78.352</v>
      </c>
      <c r="I312" s="186"/>
      <c r="J312" s="187">
        <f>ROUND(I312*H312,2)</f>
        <v>0</v>
      </c>
      <c r="K312" s="188"/>
      <c r="L312" s="41"/>
      <c r="M312" s="189" t="s">
        <v>19</v>
      </c>
      <c r="N312" s="190" t="s">
        <v>40</v>
      </c>
      <c r="O312" s="66"/>
      <c r="P312" s="191">
        <f>O312*H312</f>
        <v>0</v>
      </c>
      <c r="Q312" s="191">
        <v>0</v>
      </c>
      <c r="R312" s="191">
        <f>Q312*H312</f>
        <v>0</v>
      </c>
      <c r="S312" s="191">
        <v>0</v>
      </c>
      <c r="T312" s="192">
        <f>S312*H312</f>
        <v>0</v>
      </c>
      <c r="U312" s="36"/>
      <c r="V312" s="36"/>
      <c r="W312" s="36"/>
      <c r="X312" s="36"/>
      <c r="Y312" s="36"/>
      <c r="Z312" s="36"/>
      <c r="AA312" s="36"/>
      <c r="AB312" s="36"/>
      <c r="AC312" s="36"/>
      <c r="AD312" s="36"/>
      <c r="AE312" s="36"/>
      <c r="AR312" s="193" t="s">
        <v>126</v>
      </c>
      <c r="AT312" s="193" t="s">
        <v>232</v>
      </c>
      <c r="AU312" s="193" t="s">
        <v>78</v>
      </c>
      <c r="AY312" s="19" t="s">
        <v>229</v>
      </c>
      <c r="BE312" s="194">
        <f>IF(N312="základní",J312,0)</f>
        <v>0</v>
      </c>
      <c r="BF312" s="194">
        <f>IF(N312="snížená",J312,0)</f>
        <v>0</v>
      </c>
      <c r="BG312" s="194">
        <f>IF(N312="zákl. přenesená",J312,0)</f>
        <v>0</v>
      </c>
      <c r="BH312" s="194">
        <f>IF(N312="sníž. přenesená",J312,0)</f>
        <v>0</v>
      </c>
      <c r="BI312" s="194">
        <f>IF(N312="nulová",J312,0)</f>
        <v>0</v>
      </c>
      <c r="BJ312" s="19" t="s">
        <v>76</v>
      </c>
      <c r="BK312" s="194">
        <f>ROUND(I312*H312,2)</f>
        <v>0</v>
      </c>
      <c r="BL312" s="19" t="s">
        <v>126</v>
      </c>
      <c r="BM312" s="193" t="s">
        <v>1463</v>
      </c>
    </row>
    <row r="313" spans="1:47" s="2" customFormat="1" ht="11.25">
      <c r="A313" s="36"/>
      <c r="B313" s="37"/>
      <c r="C313" s="38"/>
      <c r="D313" s="263" t="s">
        <v>903</v>
      </c>
      <c r="E313" s="38"/>
      <c r="F313" s="264" t="s">
        <v>1276</v>
      </c>
      <c r="G313" s="38"/>
      <c r="H313" s="38"/>
      <c r="I313" s="249"/>
      <c r="J313" s="38"/>
      <c r="K313" s="38"/>
      <c r="L313" s="41"/>
      <c r="M313" s="250"/>
      <c r="N313" s="251"/>
      <c r="O313" s="66"/>
      <c r="P313" s="66"/>
      <c r="Q313" s="66"/>
      <c r="R313" s="66"/>
      <c r="S313" s="66"/>
      <c r="T313" s="67"/>
      <c r="U313" s="36"/>
      <c r="V313" s="36"/>
      <c r="W313" s="36"/>
      <c r="X313" s="36"/>
      <c r="Y313" s="36"/>
      <c r="Z313" s="36"/>
      <c r="AA313" s="36"/>
      <c r="AB313" s="36"/>
      <c r="AC313" s="36"/>
      <c r="AD313" s="36"/>
      <c r="AE313" s="36"/>
      <c r="AT313" s="19" t="s">
        <v>903</v>
      </c>
      <c r="AU313" s="19" t="s">
        <v>78</v>
      </c>
    </row>
    <row r="314" spans="1:65" s="2" customFormat="1" ht="55.5" customHeight="1">
      <c r="A314" s="36"/>
      <c r="B314" s="37"/>
      <c r="C314" s="181" t="s">
        <v>602</v>
      </c>
      <c r="D314" s="181" t="s">
        <v>232</v>
      </c>
      <c r="E314" s="182" t="s">
        <v>1277</v>
      </c>
      <c r="F314" s="183" t="s">
        <v>1278</v>
      </c>
      <c r="G314" s="184" t="s">
        <v>326</v>
      </c>
      <c r="H314" s="185">
        <v>78.352</v>
      </c>
      <c r="I314" s="186"/>
      <c r="J314" s="187">
        <f>ROUND(I314*H314,2)</f>
        <v>0</v>
      </c>
      <c r="K314" s="188"/>
      <c r="L314" s="41"/>
      <c r="M314" s="189" t="s">
        <v>19</v>
      </c>
      <c r="N314" s="190" t="s">
        <v>40</v>
      </c>
      <c r="O314" s="66"/>
      <c r="P314" s="191">
        <f>O314*H314</f>
        <v>0</v>
      </c>
      <c r="Q314" s="191">
        <v>0</v>
      </c>
      <c r="R314" s="191">
        <f>Q314*H314</f>
        <v>0</v>
      </c>
      <c r="S314" s="191">
        <v>0</v>
      </c>
      <c r="T314" s="192">
        <f>S314*H314</f>
        <v>0</v>
      </c>
      <c r="U314" s="36"/>
      <c r="V314" s="36"/>
      <c r="W314" s="36"/>
      <c r="X314" s="36"/>
      <c r="Y314" s="36"/>
      <c r="Z314" s="36"/>
      <c r="AA314" s="36"/>
      <c r="AB314" s="36"/>
      <c r="AC314" s="36"/>
      <c r="AD314" s="36"/>
      <c r="AE314" s="36"/>
      <c r="AR314" s="193" t="s">
        <v>126</v>
      </c>
      <c r="AT314" s="193" t="s">
        <v>232</v>
      </c>
      <c r="AU314" s="193" t="s">
        <v>78</v>
      </c>
      <c r="AY314" s="19" t="s">
        <v>229</v>
      </c>
      <c r="BE314" s="194">
        <f>IF(N314="základní",J314,0)</f>
        <v>0</v>
      </c>
      <c r="BF314" s="194">
        <f>IF(N314="snížená",J314,0)</f>
        <v>0</v>
      </c>
      <c r="BG314" s="194">
        <f>IF(N314="zákl. přenesená",J314,0)</f>
        <v>0</v>
      </c>
      <c r="BH314" s="194">
        <f>IF(N314="sníž. přenesená",J314,0)</f>
        <v>0</v>
      </c>
      <c r="BI314" s="194">
        <f>IF(N314="nulová",J314,0)</f>
        <v>0</v>
      </c>
      <c r="BJ314" s="19" t="s">
        <v>76</v>
      </c>
      <c r="BK314" s="194">
        <f>ROUND(I314*H314,2)</f>
        <v>0</v>
      </c>
      <c r="BL314" s="19" t="s">
        <v>126</v>
      </c>
      <c r="BM314" s="193" t="s">
        <v>1464</v>
      </c>
    </row>
    <row r="315" spans="1:47" s="2" customFormat="1" ht="11.25">
      <c r="A315" s="36"/>
      <c r="B315" s="37"/>
      <c r="C315" s="38"/>
      <c r="D315" s="263" t="s">
        <v>903</v>
      </c>
      <c r="E315" s="38"/>
      <c r="F315" s="264" t="s">
        <v>1280</v>
      </c>
      <c r="G315" s="38"/>
      <c r="H315" s="38"/>
      <c r="I315" s="249"/>
      <c r="J315" s="38"/>
      <c r="K315" s="38"/>
      <c r="L315" s="41"/>
      <c r="M315" s="250"/>
      <c r="N315" s="251"/>
      <c r="O315" s="66"/>
      <c r="P315" s="66"/>
      <c r="Q315" s="66"/>
      <c r="R315" s="66"/>
      <c r="S315" s="66"/>
      <c r="T315" s="67"/>
      <c r="U315" s="36"/>
      <c r="V315" s="36"/>
      <c r="W315" s="36"/>
      <c r="X315" s="36"/>
      <c r="Y315" s="36"/>
      <c r="Z315" s="36"/>
      <c r="AA315" s="36"/>
      <c r="AB315" s="36"/>
      <c r="AC315" s="36"/>
      <c r="AD315" s="36"/>
      <c r="AE315" s="36"/>
      <c r="AT315" s="19" t="s">
        <v>903</v>
      </c>
      <c r="AU315" s="19" t="s">
        <v>78</v>
      </c>
    </row>
    <row r="316" spans="1:47" s="2" customFormat="1" ht="19.5">
      <c r="A316" s="36"/>
      <c r="B316" s="37"/>
      <c r="C316" s="38"/>
      <c r="D316" s="197" t="s">
        <v>811</v>
      </c>
      <c r="E316" s="38"/>
      <c r="F316" s="248" t="s">
        <v>945</v>
      </c>
      <c r="G316" s="38"/>
      <c r="H316" s="38"/>
      <c r="I316" s="249"/>
      <c r="J316" s="38"/>
      <c r="K316" s="38"/>
      <c r="L316" s="41"/>
      <c r="M316" s="258"/>
      <c r="N316" s="259"/>
      <c r="O316" s="245"/>
      <c r="P316" s="245"/>
      <c r="Q316" s="245"/>
      <c r="R316" s="245"/>
      <c r="S316" s="245"/>
      <c r="T316" s="260"/>
      <c r="U316" s="36"/>
      <c r="V316" s="36"/>
      <c r="W316" s="36"/>
      <c r="X316" s="36"/>
      <c r="Y316" s="36"/>
      <c r="Z316" s="36"/>
      <c r="AA316" s="36"/>
      <c r="AB316" s="36"/>
      <c r="AC316" s="36"/>
      <c r="AD316" s="36"/>
      <c r="AE316" s="36"/>
      <c r="AT316" s="19" t="s">
        <v>811</v>
      </c>
      <c r="AU316" s="19" t="s">
        <v>78</v>
      </c>
    </row>
    <row r="317" spans="1:31" s="2" customFormat="1" ht="6.95" customHeight="1">
      <c r="A317" s="36"/>
      <c r="B317" s="49"/>
      <c r="C317" s="50"/>
      <c r="D317" s="50"/>
      <c r="E317" s="50"/>
      <c r="F317" s="50"/>
      <c r="G317" s="50"/>
      <c r="H317" s="50"/>
      <c r="I317" s="50"/>
      <c r="J317" s="50"/>
      <c r="K317" s="50"/>
      <c r="L317" s="41"/>
      <c r="M317" s="36"/>
      <c r="O317" s="36"/>
      <c r="P317" s="36"/>
      <c r="Q317" s="36"/>
      <c r="R317" s="36"/>
      <c r="S317" s="36"/>
      <c r="T317" s="36"/>
      <c r="U317" s="36"/>
      <c r="V317" s="36"/>
      <c r="W317" s="36"/>
      <c r="X317" s="36"/>
      <c r="Y317" s="36"/>
      <c r="Z317" s="36"/>
      <c r="AA317" s="36"/>
      <c r="AB317" s="36"/>
      <c r="AC317" s="36"/>
      <c r="AD317" s="36"/>
      <c r="AE317" s="36"/>
    </row>
  </sheetData>
  <sheetProtection algorithmName="SHA-512" hashValue="6LoJMcD3mULwA+9lrOu/yJrzaqb0Dy89VcuAYBv97o/K+XBlDOg4bhcflVsccLZ3/cGHJV9SmfK3iqlDoNnRrw==" saltValue="pYayv3C6Lut07sKij1CclC0vTEgdkDkUHMGnGHo4iGZksdVopfktRipSBQJkY6ZB7SYMygnfy7YmRm3is5bh3w==" spinCount="100000" sheet="1" objects="1" scenarios="1" formatColumns="0" formatRows="0" autoFilter="0"/>
  <autoFilter ref="C98:K316"/>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hyperlinks>
    <hyperlink ref="F103" r:id="rId1" display="https://podminky.urs.cz/item/CS_URS_2022_01/111251201"/>
    <hyperlink ref="F105" r:id="rId2" display="https://podminky.urs.cz/item/CS_URS_2022_01/112155311"/>
    <hyperlink ref="F107" r:id="rId3" display="https://podminky.urs.cz/item/CS_URS_2022_01/119001421"/>
    <hyperlink ref="F111" r:id="rId4" display="https://podminky.urs.cz/item/CS_URS_2022_01/122252501"/>
    <hyperlink ref="F118" r:id="rId5" display="https://podminky.urs.cz/item/CS_URS_2022_01/139001101"/>
    <hyperlink ref="F122" r:id="rId6" display="https://podminky.urs.cz/item/CS_URS_2022_01/161151103"/>
    <hyperlink ref="F125" r:id="rId7" display="https://podminky.urs.cz/item/CS_URS_2022_01/162432511"/>
    <hyperlink ref="F133" r:id="rId8" display="https://podminky.urs.cz/item/CS_URS_2022_01/162751117"/>
    <hyperlink ref="F135" r:id="rId9" display="https://podminky.urs.cz/item/CS_URS_2022_01/162751119"/>
    <hyperlink ref="F139" r:id="rId10" display="https://podminky.urs.cz/item/CS_URS_2022_01/167151111"/>
    <hyperlink ref="F141" r:id="rId11" display="https://podminky.urs.cz/item/CS_URS_2022_01/171201231"/>
    <hyperlink ref="F144" r:id="rId12" display="https://podminky.urs.cz/item/CS_URS_2022_01/174111311"/>
    <hyperlink ref="F150" r:id="rId13" display="https://podminky.urs.cz/item/CS_URS_2022_01/327215141"/>
    <hyperlink ref="F154" r:id="rId14" display="https://podminky.urs.cz/item/CS_URS_2022_01/334323218"/>
    <hyperlink ref="F165" r:id="rId15" display="https://podminky.urs.cz/item/CS_URS_2022_01/334323291"/>
    <hyperlink ref="F167" r:id="rId16" display="https://podminky.urs.cz/item/CS_URS_2022_01/334352111"/>
    <hyperlink ref="F174" r:id="rId17" display="https://podminky.urs.cz/item/CS_URS_2022_01/334352211"/>
    <hyperlink ref="F176" r:id="rId18" display="https://podminky.urs.cz/item/CS_URS_2022_01/334361226"/>
    <hyperlink ref="F180" r:id="rId19" display="https://podminky.urs.cz/item/CS_URS_2022_01/985331115"/>
    <hyperlink ref="F185" r:id="rId20" display="https://podminky.urs.cz/item/CS_URS_2022_01/273361412"/>
    <hyperlink ref="F189" r:id="rId21" display="https://podminky.urs.cz/item/CS_URS_2022_01/451315134"/>
    <hyperlink ref="F194" r:id="rId22" display="https://podminky.urs.cz/item/CS_URS_2022_01/451475121"/>
    <hyperlink ref="F198" r:id="rId23" display="https://podminky.urs.cz/item/CS_URS_2022_01/451475122"/>
    <hyperlink ref="F202" r:id="rId24" display="https://podminky.urs.cz/item/CS_URS_2022_01/465513157"/>
    <hyperlink ref="F210" r:id="rId25" display="https://podminky.urs.cz/item/CS_URS_2022_01/628613233"/>
    <hyperlink ref="F224" r:id="rId26" display="https://podminky.urs.cz/item/CS_URS_2022_01/911121211"/>
    <hyperlink ref="F231" r:id="rId27" display="https://podminky.urs.cz/item/CS_URS_2022_01/911121311"/>
    <hyperlink ref="F257" r:id="rId28" display="https://podminky.urs.cz/item/CS_URS_2022_01/936942211"/>
    <hyperlink ref="F260" r:id="rId29" display="https://podminky.urs.cz/item/CS_URS_2022_01/953965132"/>
    <hyperlink ref="F265" r:id="rId30" display="https://podminky.urs.cz/item/CS_URS_2022_01/962041211"/>
    <hyperlink ref="F274" r:id="rId31" display="https://podminky.urs.cz/item/CS_URS_2022_01/985112111"/>
    <hyperlink ref="F282" r:id="rId32" display="https://podminky.urs.cz/item/CS_URS_2022_01/985311111"/>
    <hyperlink ref="F290" r:id="rId33" display="https://podminky.urs.cz/item/CS_URS_2022_01/985323111"/>
    <hyperlink ref="F293" r:id="rId34" display="https://podminky.urs.cz/item/CS_URS_2022_01/997013861"/>
    <hyperlink ref="F296" r:id="rId35" display="https://podminky.urs.cz/item/CS_URS_2022_01/997211111"/>
    <hyperlink ref="F299" r:id="rId36" display="https://podminky.urs.cz/item/CS_URS_2022_01/997211119"/>
    <hyperlink ref="F302" r:id="rId37" display="https://podminky.urs.cz/item/CS_URS_2022_01/997211511"/>
    <hyperlink ref="F304" r:id="rId38" display="https://podminky.urs.cz/item/CS_URS_2022_01/997211519"/>
    <hyperlink ref="F308" r:id="rId39" display="https://podminky.urs.cz/item/CS_URS_2022_01/997211611"/>
    <hyperlink ref="F313" r:id="rId40" display="https://podminky.urs.cz/item/CS_URS_2022_01/998212111"/>
    <hyperlink ref="F315" r:id="rId41" display="https://podminky.urs.cz/item/CS_URS_2022_01/9982121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119</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1312</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1465</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ROUND(J95,2)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ROUND((SUM(BE95:BE111)),2)</f>
        <v>0</v>
      </c>
      <c r="G37" s="36"/>
      <c r="H37" s="36"/>
      <c r="I37" s="126">
        <v>0.21</v>
      </c>
      <c r="J37" s="125">
        <f>ROUND(((SUM(BE95:BE111))*I37),2)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ROUND((SUM(BF95:BF111)),2)</f>
        <v>0</v>
      </c>
      <c r="G38" s="36"/>
      <c r="H38" s="36"/>
      <c r="I38" s="126">
        <v>0.15</v>
      </c>
      <c r="J38" s="125">
        <f>ROUND(((SUM(BF95:BF111))*I38),2)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ROUND((SUM(BG95:BG111)),2)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ROUND((SUM(BH95:BH111)),2)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ROUND((SUM(BI95:BI111)),2)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1312</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58,536</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J95</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J96</f>
        <v>0</v>
      </c>
      <c r="K68" s="143"/>
      <c r="L68" s="147"/>
    </row>
    <row r="69" spans="2:12" s="10" customFormat="1" ht="19.9" customHeight="1">
      <c r="B69" s="148"/>
      <c r="C69" s="99"/>
      <c r="D69" s="149" t="s">
        <v>1283</v>
      </c>
      <c r="E69" s="150"/>
      <c r="F69" s="150"/>
      <c r="G69" s="150"/>
      <c r="H69" s="150"/>
      <c r="I69" s="150"/>
      <c r="J69" s="151">
        <f>J97</f>
        <v>0</v>
      </c>
      <c r="K69" s="99"/>
      <c r="L69" s="152"/>
    </row>
    <row r="70" spans="2:12" s="10" customFormat="1" ht="19.9" customHeight="1">
      <c r="B70" s="148"/>
      <c r="C70" s="99"/>
      <c r="D70" s="149" t="s">
        <v>1284</v>
      </c>
      <c r="E70" s="150"/>
      <c r="F70" s="150"/>
      <c r="G70" s="150"/>
      <c r="H70" s="150"/>
      <c r="I70" s="150"/>
      <c r="J70" s="151">
        <f>J104</f>
        <v>0</v>
      </c>
      <c r="K70" s="99"/>
      <c r="L70" s="152"/>
    </row>
    <row r="71" spans="2:12" s="10" customFormat="1" ht="19.9" customHeight="1">
      <c r="B71" s="148"/>
      <c r="C71" s="99"/>
      <c r="D71" s="149" t="s">
        <v>1285</v>
      </c>
      <c r="E71" s="150"/>
      <c r="F71" s="150"/>
      <c r="G71" s="150"/>
      <c r="H71" s="150"/>
      <c r="I71" s="150"/>
      <c r="J71" s="151">
        <f>J108</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214</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24" t="str">
        <f>E7</f>
        <v>Oprava trati v úseku Liběšice - Úštěk-OPRAVA č.1</v>
      </c>
      <c r="F81" s="425"/>
      <c r="G81" s="425"/>
      <c r="H81" s="425"/>
      <c r="I81" s="38"/>
      <c r="J81" s="38"/>
      <c r="K81" s="38"/>
      <c r="L81" s="115"/>
      <c r="S81" s="36"/>
      <c r="T81" s="36"/>
      <c r="U81" s="36"/>
      <c r="V81" s="36"/>
      <c r="W81" s="36"/>
      <c r="X81" s="36"/>
      <c r="Y81" s="36"/>
      <c r="Z81" s="36"/>
      <c r="AA81" s="36"/>
      <c r="AB81" s="36"/>
      <c r="AC81" s="36"/>
      <c r="AD81" s="36"/>
      <c r="AE81" s="36"/>
    </row>
    <row r="82" spans="2:12" s="1" customFormat="1" ht="12" customHeight="1">
      <c r="B82" s="23"/>
      <c r="C82" s="31" t="s">
        <v>203</v>
      </c>
      <c r="D82" s="24"/>
      <c r="E82" s="24"/>
      <c r="F82" s="24"/>
      <c r="G82" s="24"/>
      <c r="H82" s="24"/>
      <c r="I82" s="24"/>
      <c r="J82" s="24"/>
      <c r="K82" s="24"/>
      <c r="L82" s="22"/>
    </row>
    <row r="83" spans="2:12" s="1" customFormat="1" ht="16.5" customHeight="1">
      <c r="B83" s="23"/>
      <c r="C83" s="24"/>
      <c r="D83" s="24"/>
      <c r="E83" s="424" t="s">
        <v>888</v>
      </c>
      <c r="F83" s="376"/>
      <c r="G83" s="376"/>
      <c r="H83" s="376"/>
      <c r="I83" s="24"/>
      <c r="J83" s="24"/>
      <c r="K83" s="24"/>
      <c r="L83" s="22"/>
    </row>
    <row r="84" spans="2:12" s="1" customFormat="1" ht="12" customHeight="1">
      <c r="B84" s="23"/>
      <c r="C84" s="31" t="s">
        <v>205</v>
      </c>
      <c r="D84" s="24"/>
      <c r="E84" s="24"/>
      <c r="F84" s="24"/>
      <c r="G84" s="24"/>
      <c r="H84" s="24"/>
      <c r="I84" s="24"/>
      <c r="J84" s="24"/>
      <c r="K84" s="24"/>
      <c r="L84" s="22"/>
    </row>
    <row r="85" spans="1:31" s="2" customFormat="1" ht="16.5" customHeight="1">
      <c r="A85" s="36"/>
      <c r="B85" s="37"/>
      <c r="C85" s="38"/>
      <c r="D85" s="38"/>
      <c r="E85" s="428" t="s">
        <v>1312</v>
      </c>
      <c r="F85" s="426"/>
      <c r="G85" s="426"/>
      <c r="H85" s="426"/>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626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398" t="str">
        <f>E13</f>
        <v>002 - VRN - km 58,536</v>
      </c>
      <c r="F87" s="426"/>
      <c r="G87" s="426"/>
      <c r="H87" s="426"/>
      <c r="I87" s="38"/>
      <c r="J87" s="38"/>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31" t="s">
        <v>23</v>
      </c>
      <c r="J89" s="61" t="str">
        <f>IF(J16="","",J16)</f>
        <v>10. 5. 2022</v>
      </c>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E19</f>
        <v xml:space="preserve"> </v>
      </c>
      <c r="G91" s="38"/>
      <c r="H91" s="38"/>
      <c r="I91" s="31" t="s">
        <v>30</v>
      </c>
      <c r="J91" s="34" t="str">
        <f>E25</f>
        <v xml:space="preserve"> </v>
      </c>
      <c r="K91" s="38"/>
      <c r="L91" s="115"/>
      <c r="S91" s="36"/>
      <c r="T91" s="36"/>
      <c r="U91" s="36"/>
      <c r="V91" s="36"/>
      <c r="W91" s="36"/>
      <c r="X91" s="36"/>
      <c r="Y91" s="36"/>
      <c r="Z91" s="36"/>
      <c r="AA91" s="36"/>
      <c r="AB91" s="36"/>
      <c r="AC91" s="36"/>
      <c r="AD91" s="36"/>
      <c r="AE91" s="36"/>
    </row>
    <row r="92" spans="1:31" s="2" customFormat="1" ht="15.2" customHeight="1">
      <c r="A92" s="36"/>
      <c r="B92" s="37"/>
      <c r="C92" s="31" t="s">
        <v>28</v>
      </c>
      <c r="D92" s="38"/>
      <c r="E92" s="38"/>
      <c r="F92" s="29" t="str">
        <f>IF(E22="","",E22)</f>
        <v>Vyplň údaj</v>
      </c>
      <c r="G92" s="38"/>
      <c r="H92" s="38"/>
      <c r="I92" s="31" t="s">
        <v>32</v>
      </c>
      <c r="J92" s="34" t="str">
        <f>E28</f>
        <v xml:space="preserve"> </v>
      </c>
      <c r="K92" s="38"/>
      <c r="L92" s="115"/>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11" customFormat="1" ht="29.25" customHeight="1">
      <c r="A94" s="153"/>
      <c r="B94" s="154"/>
      <c r="C94" s="155" t="s">
        <v>215</v>
      </c>
      <c r="D94" s="156" t="s">
        <v>54</v>
      </c>
      <c r="E94" s="156" t="s">
        <v>50</v>
      </c>
      <c r="F94" s="156" t="s">
        <v>51</v>
      </c>
      <c r="G94" s="156" t="s">
        <v>216</v>
      </c>
      <c r="H94" s="156" t="s">
        <v>217</v>
      </c>
      <c r="I94" s="156" t="s">
        <v>218</v>
      </c>
      <c r="J94" s="157" t="s">
        <v>209</v>
      </c>
      <c r="K94" s="158" t="s">
        <v>219</v>
      </c>
      <c r="L94" s="159"/>
      <c r="M94" s="70" t="s">
        <v>19</v>
      </c>
      <c r="N94" s="71" t="s">
        <v>39</v>
      </c>
      <c r="O94" s="71" t="s">
        <v>220</v>
      </c>
      <c r="P94" s="71" t="s">
        <v>221</v>
      </c>
      <c r="Q94" s="71" t="s">
        <v>222</v>
      </c>
      <c r="R94" s="71" t="s">
        <v>223</v>
      </c>
      <c r="S94" s="71" t="s">
        <v>224</v>
      </c>
      <c r="T94" s="72" t="s">
        <v>225</v>
      </c>
      <c r="U94" s="153"/>
      <c r="V94" s="153"/>
      <c r="W94" s="153"/>
      <c r="X94" s="153"/>
      <c r="Y94" s="153"/>
      <c r="Z94" s="153"/>
      <c r="AA94" s="153"/>
      <c r="AB94" s="153"/>
      <c r="AC94" s="153"/>
      <c r="AD94" s="153"/>
      <c r="AE94" s="153"/>
    </row>
    <row r="95" spans="1:63" s="2" customFormat="1" ht="22.9" customHeight="1">
      <c r="A95" s="36"/>
      <c r="B95" s="37"/>
      <c r="C95" s="77" t="s">
        <v>226</v>
      </c>
      <c r="D95" s="38"/>
      <c r="E95" s="38"/>
      <c r="F95" s="38"/>
      <c r="G95" s="38"/>
      <c r="H95" s="38"/>
      <c r="I95" s="38"/>
      <c r="J95" s="160">
        <f>BK95</f>
        <v>0</v>
      </c>
      <c r="K95" s="38"/>
      <c r="L95" s="41"/>
      <c r="M95" s="73"/>
      <c r="N95" s="161"/>
      <c r="O95" s="74"/>
      <c r="P95" s="162">
        <f>P96</f>
        <v>0</v>
      </c>
      <c r="Q95" s="74"/>
      <c r="R95" s="162">
        <f>R96</f>
        <v>0</v>
      </c>
      <c r="S95" s="74"/>
      <c r="T95" s="163">
        <f>T96</f>
        <v>0</v>
      </c>
      <c r="U95" s="36"/>
      <c r="V95" s="36"/>
      <c r="W95" s="36"/>
      <c r="X95" s="36"/>
      <c r="Y95" s="36"/>
      <c r="Z95" s="36"/>
      <c r="AA95" s="36"/>
      <c r="AB95" s="36"/>
      <c r="AC95" s="36"/>
      <c r="AD95" s="36"/>
      <c r="AE95" s="36"/>
      <c r="AT95" s="19" t="s">
        <v>68</v>
      </c>
      <c r="AU95" s="19" t="s">
        <v>210</v>
      </c>
      <c r="BK95" s="164">
        <f>BK96</f>
        <v>0</v>
      </c>
    </row>
    <row r="96" spans="2:63" s="12" customFormat="1" ht="25.9" customHeight="1">
      <c r="B96" s="165"/>
      <c r="C96" s="166"/>
      <c r="D96" s="167" t="s">
        <v>68</v>
      </c>
      <c r="E96" s="168" t="s">
        <v>98</v>
      </c>
      <c r="F96" s="168" t="s">
        <v>1286</v>
      </c>
      <c r="G96" s="166"/>
      <c r="H96" s="166"/>
      <c r="I96" s="169"/>
      <c r="J96" s="170">
        <f>BK96</f>
        <v>0</v>
      </c>
      <c r="K96" s="166"/>
      <c r="L96" s="171"/>
      <c r="M96" s="172"/>
      <c r="N96" s="173"/>
      <c r="O96" s="173"/>
      <c r="P96" s="174">
        <f>P97+P104+P108</f>
        <v>0</v>
      </c>
      <c r="Q96" s="173"/>
      <c r="R96" s="174">
        <f>R97+R104+R108</f>
        <v>0</v>
      </c>
      <c r="S96" s="173"/>
      <c r="T96" s="175">
        <f>T97+T104+T108</f>
        <v>0</v>
      </c>
      <c r="AR96" s="176" t="s">
        <v>230</v>
      </c>
      <c r="AT96" s="177" t="s">
        <v>68</v>
      </c>
      <c r="AU96" s="177" t="s">
        <v>69</v>
      </c>
      <c r="AY96" s="176" t="s">
        <v>229</v>
      </c>
      <c r="BK96" s="178">
        <f>BK97+BK104+BK108</f>
        <v>0</v>
      </c>
    </row>
    <row r="97" spans="2:63" s="12" customFormat="1" ht="22.9" customHeight="1">
      <c r="B97" s="165"/>
      <c r="C97" s="166"/>
      <c r="D97" s="167" t="s">
        <v>68</v>
      </c>
      <c r="E97" s="179" t="s">
        <v>1287</v>
      </c>
      <c r="F97" s="179" t="s">
        <v>1288</v>
      </c>
      <c r="G97" s="166"/>
      <c r="H97" s="166"/>
      <c r="I97" s="169"/>
      <c r="J97" s="180">
        <f>BK97</f>
        <v>0</v>
      </c>
      <c r="K97" s="166"/>
      <c r="L97" s="171"/>
      <c r="M97" s="172"/>
      <c r="N97" s="173"/>
      <c r="O97" s="173"/>
      <c r="P97" s="174">
        <f>SUM(P98:P103)</f>
        <v>0</v>
      </c>
      <c r="Q97" s="173"/>
      <c r="R97" s="174">
        <f>SUM(R98:R103)</f>
        <v>0</v>
      </c>
      <c r="S97" s="173"/>
      <c r="T97" s="175">
        <f>SUM(T98:T103)</f>
        <v>0</v>
      </c>
      <c r="AR97" s="176" t="s">
        <v>230</v>
      </c>
      <c r="AT97" s="177" t="s">
        <v>68</v>
      </c>
      <c r="AU97" s="177" t="s">
        <v>76</v>
      </c>
      <c r="AY97" s="176" t="s">
        <v>229</v>
      </c>
      <c r="BK97" s="178">
        <f>SUM(BK98:BK103)</f>
        <v>0</v>
      </c>
    </row>
    <row r="98" spans="1:65" s="2" customFormat="1" ht="16.5" customHeight="1">
      <c r="A98" s="36"/>
      <c r="B98" s="37"/>
      <c r="C98" s="181" t="s">
        <v>76</v>
      </c>
      <c r="D98" s="181" t="s">
        <v>232</v>
      </c>
      <c r="E98" s="182" t="s">
        <v>1289</v>
      </c>
      <c r="F98" s="183" t="s">
        <v>1290</v>
      </c>
      <c r="G98" s="184" t="s">
        <v>861</v>
      </c>
      <c r="H98" s="185">
        <v>1</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1291</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1291</v>
      </c>
      <c r="BM98" s="193" t="s">
        <v>1466</v>
      </c>
    </row>
    <row r="99" spans="1:47" s="2" customFormat="1" ht="11.25">
      <c r="A99" s="36"/>
      <c r="B99" s="37"/>
      <c r="C99" s="38"/>
      <c r="D99" s="263" t="s">
        <v>903</v>
      </c>
      <c r="E99" s="38"/>
      <c r="F99" s="264" t="s">
        <v>1293</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903</v>
      </c>
      <c r="AU99" s="19" t="s">
        <v>78</v>
      </c>
    </row>
    <row r="100" spans="1:47" s="2" customFormat="1" ht="39">
      <c r="A100" s="36"/>
      <c r="B100" s="37"/>
      <c r="C100" s="38"/>
      <c r="D100" s="197" t="s">
        <v>811</v>
      </c>
      <c r="E100" s="38"/>
      <c r="F100" s="248" t="s">
        <v>1294</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811</v>
      </c>
      <c r="AU100" s="19" t="s">
        <v>78</v>
      </c>
    </row>
    <row r="101" spans="1:65" s="2" customFormat="1" ht="16.5" customHeight="1">
      <c r="A101" s="36"/>
      <c r="B101" s="37"/>
      <c r="C101" s="181" t="s">
        <v>78</v>
      </c>
      <c r="D101" s="181" t="s">
        <v>232</v>
      </c>
      <c r="E101" s="182" t="s">
        <v>1295</v>
      </c>
      <c r="F101" s="183" t="s">
        <v>1296</v>
      </c>
      <c r="G101" s="184" t="s">
        <v>861</v>
      </c>
      <c r="H101" s="185">
        <v>1</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1291</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1291</v>
      </c>
      <c r="BM101" s="193" t="s">
        <v>1467</v>
      </c>
    </row>
    <row r="102" spans="1:47" s="2" customFormat="1" ht="11.25">
      <c r="A102" s="36"/>
      <c r="B102" s="37"/>
      <c r="C102" s="38"/>
      <c r="D102" s="263" t="s">
        <v>903</v>
      </c>
      <c r="E102" s="38"/>
      <c r="F102" s="264" t="s">
        <v>1298</v>
      </c>
      <c r="G102" s="38"/>
      <c r="H102" s="38"/>
      <c r="I102" s="249"/>
      <c r="J102" s="38"/>
      <c r="K102" s="38"/>
      <c r="L102" s="41"/>
      <c r="M102" s="250"/>
      <c r="N102" s="251"/>
      <c r="O102" s="66"/>
      <c r="P102" s="66"/>
      <c r="Q102" s="66"/>
      <c r="R102" s="66"/>
      <c r="S102" s="66"/>
      <c r="T102" s="67"/>
      <c r="U102" s="36"/>
      <c r="V102" s="36"/>
      <c r="W102" s="36"/>
      <c r="X102" s="36"/>
      <c r="Y102" s="36"/>
      <c r="Z102" s="36"/>
      <c r="AA102" s="36"/>
      <c r="AB102" s="36"/>
      <c r="AC102" s="36"/>
      <c r="AD102" s="36"/>
      <c r="AE102" s="36"/>
      <c r="AT102" s="19" t="s">
        <v>903</v>
      </c>
      <c r="AU102" s="19" t="s">
        <v>78</v>
      </c>
    </row>
    <row r="103" spans="1:47" s="2" customFormat="1" ht="48.75">
      <c r="A103" s="36"/>
      <c r="B103" s="37"/>
      <c r="C103" s="38"/>
      <c r="D103" s="197" t="s">
        <v>811</v>
      </c>
      <c r="E103" s="38"/>
      <c r="F103" s="248" t="s">
        <v>1299</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811</v>
      </c>
      <c r="AU103" s="19" t="s">
        <v>78</v>
      </c>
    </row>
    <row r="104" spans="2:63" s="12" customFormat="1" ht="22.9" customHeight="1">
      <c r="B104" s="165"/>
      <c r="C104" s="166"/>
      <c r="D104" s="167" t="s">
        <v>68</v>
      </c>
      <c r="E104" s="179" t="s">
        <v>1300</v>
      </c>
      <c r="F104" s="179" t="s">
        <v>1301</v>
      </c>
      <c r="G104" s="166"/>
      <c r="H104" s="166"/>
      <c r="I104" s="169"/>
      <c r="J104" s="180">
        <f>BK104</f>
        <v>0</v>
      </c>
      <c r="K104" s="166"/>
      <c r="L104" s="171"/>
      <c r="M104" s="172"/>
      <c r="N104" s="173"/>
      <c r="O104" s="173"/>
      <c r="P104" s="174">
        <f>SUM(P105:P107)</f>
        <v>0</v>
      </c>
      <c r="Q104" s="173"/>
      <c r="R104" s="174">
        <f>SUM(R105:R107)</f>
        <v>0</v>
      </c>
      <c r="S104" s="173"/>
      <c r="T104" s="175">
        <f>SUM(T105:T107)</f>
        <v>0</v>
      </c>
      <c r="AR104" s="176" t="s">
        <v>230</v>
      </c>
      <c r="AT104" s="177" t="s">
        <v>68</v>
      </c>
      <c r="AU104" s="177" t="s">
        <v>76</v>
      </c>
      <c r="AY104" s="176" t="s">
        <v>229</v>
      </c>
      <c r="BK104" s="178">
        <f>SUM(BK105:BK107)</f>
        <v>0</v>
      </c>
    </row>
    <row r="105" spans="1:65" s="2" customFormat="1" ht="16.5" customHeight="1">
      <c r="A105" s="36"/>
      <c r="B105" s="37"/>
      <c r="C105" s="181" t="s">
        <v>89</v>
      </c>
      <c r="D105" s="181" t="s">
        <v>232</v>
      </c>
      <c r="E105" s="182" t="s">
        <v>1302</v>
      </c>
      <c r="F105" s="183" t="s">
        <v>1301</v>
      </c>
      <c r="G105" s="184" t="s">
        <v>861</v>
      </c>
      <c r="H105" s="185">
        <v>1</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1291</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1291</v>
      </c>
      <c r="BM105" s="193" t="s">
        <v>1468</v>
      </c>
    </row>
    <row r="106" spans="1:47" s="2" customFormat="1" ht="11.25">
      <c r="A106" s="36"/>
      <c r="B106" s="37"/>
      <c r="C106" s="38"/>
      <c r="D106" s="263" t="s">
        <v>903</v>
      </c>
      <c r="E106" s="38"/>
      <c r="F106" s="264" t="s">
        <v>1304</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47" s="2" customFormat="1" ht="58.5">
      <c r="A107" s="36"/>
      <c r="B107" s="37"/>
      <c r="C107" s="38"/>
      <c r="D107" s="197" t="s">
        <v>811</v>
      </c>
      <c r="E107" s="38"/>
      <c r="F107" s="248" t="s">
        <v>1305</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78</v>
      </c>
    </row>
    <row r="108" spans="2:63" s="12" customFormat="1" ht="22.9" customHeight="1">
      <c r="B108" s="165"/>
      <c r="C108" s="166"/>
      <c r="D108" s="167" t="s">
        <v>68</v>
      </c>
      <c r="E108" s="179" t="s">
        <v>1306</v>
      </c>
      <c r="F108" s="179" t="s">
        <v>1307</v>
      </c>
      <c r="G108" s="166"/>
      <c r="H108" s="166"/>
      <c r="I108" s="169"/>
      <c r="J108" s="180">
        <f>BK108</f>
        <v>0</v>
      </c>
      <c r="K108" s="166"/>
      <c r="L108" s="171"/>
      <c r="M108" s="172"/>
      <c r="N108" s="173"/>
      <c r="O108" s="173"/>
      <c r="P108" s="174">
        <f>SUM(P109:P111)</f>
        <v>0</v>
      </c>
      <c r="Q108" s="173"/>
      <c r="R108" s="174">
        <f>SUM(R109:R111)</f>
        <v>0</v>
      </c>
      <c r="S108" s="173"/>
      <c r="T108" s="175">
        <f>SUM(T109:T111)</f>
        <v>0</v>
      </c>
      <c r="AR108" s="176" t="s">
        <v>230</v>
      </c>
      <c r="AT108" s="177" t="s">
        <v>68</v>
      </c>
      <c r="AU108" s="177" t="s">
        <v>76</v>
      </c>
      <c r="AY108" s="176" t="s">
        <v>229</v>
      </c>
      <c r="BK108" s="178">
        <f>SUM(BK109:BK111)</f>
        <v>0</v>
      </c>
    </row>
    <row r="109" spans="1:65" s="2" customFormat="1" ht="16.5" customHeight="1">
      <c r="A109" s="36"/>
      <c r="B109" s="37"/>
      <c r="C109" s="181" t="s">
        <v>126</v>
      </c>
      <c r="D109" s="181" t="s">
        <v>232</v>
      </c>
      <c r="E109" s="182" t="s">
        <v>1308</v>
      </c>
      <c r="F109" s="183" t="s">
        <v>1307</v>
      </c>
      <c r="G109" s="184" t="s">
        <v>861</v>
      </c>
      <c r="H109" s="185">
        <v>1</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1291</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1291</v>
      </c>
      <c r="BM109" s="193" t="s">
        <v>1469</v>
      </c>
    </row>
    <row r="110" spans="1:47" s="2" customFormat="1" ht="11.25">
      <c r="A110" s="36"/>
      <c r="B110" s="37"/>
      <c r="C110" s="38"/>
      <c r="D110" s="263" t="s">
        <v>903</v>
      </c>
      <c r="E110" s="38"/>
      <c r="F110" s="264" t="s">
        <v>1310</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903</v>
      </c>
      <c r="AU110" s="19" t="s">
        <v>78</v>
      </c>
    </row>
    <row r="111" spans="1:47" s="2" customFormat="1" ht="29.25">
      <c r="A111" s="36"/>
      <c r="B111" s="37"/>
      <c r="C111" s="38"/>
      <c r="D111" s="197" t="s">
        <v>811</v>
      </c>
      <c r="E111" s="38"/>
      <c r="F111" s="248" t="s">
        <v>1311</v>
      </c>
      <c r="G111" s="38"/>
      <c r="H111" s="38"/>
      <c r="I111" s="249"/>
      <c r="J111" s="38"/>
      <c r="K111" s="38"/>
      <c r="L111" s="41"/>
      <c r="M111" s="258"/>
      <c r="N111" s="259"/>
      <c r="O111" s="245"/>
      <c r="P111" s="245"/>
      <c r="Q111" s="245"/>
      <c r="R111" s="245"/>
      <c r="S111" s="245"/>
      <c r="T111" s="260"/>
      <c r="U111" s="36"/>
      <c r="V111" s="36"/>
      <c r="W111" s="36"/>
      <c r="X111" s="36"/>
      <c r="Y111" s="36"/>
      <c r="Z111" s="36"/>
      <c r="AA111" s="36"/>
      <c r="AB111" s="36"/>
      <c r="AC111" s="36"/>
      <c r="AD111" s="36"/>
      <c r="AE111" s="36"/>
      <c r="AT111" s="19" t="s">
        <v>811</v>
      </c>
      <c r="AU111" s="19" t="s">
        <v>78</v>
      </c>
    </row>
    <row r="112" spans="1:31" s="2" customFormat="1" ht="6.95" customHeight="1">
      <c r="A112" s="36"/>
      <c r="B112" s="49"/>
      <c r="C112" s="50"/>
      <c r="D112" s="50"/>
      <c r="E112" s="50"/>
      <c r="F112" s="50"/>
      <c r="G112" s="50"/>
      <c r="H112" s="50"/>
      <c r="I112" s="50"/>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5iIJ2setvih+er0k/RGDLhQixbqRElJVR782tb6YtEhGMnrVS7V8HWVq8XHJNwGDuVApa+PegEMvuMhzxpBfXQ==" saltValue="vKa4vStiLLk9hh/V2Qni9Dbj3SyEH8pYx0+DjEet/KghJjwl3P2EFCZ0V3L9PET99+YpD0OE3KFZ/t8J9LXSNA==" spinCount="100000" sheet="1" objects="1" scenarios="1" formatColumns="0" formatRows="0" autoFilter="0"/>
  <autoFilter ref="C94:K11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127</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1470</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1472</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ROUND(J102,2)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ROUND((SUM(BE102:BE390)),2)</f>
        <v>0</v>
      </c>
      <c r="G37" s="36"/>
      <c r="H37" s="36"/>
      <c r="I37" s="126">
        <v>0.21</v>
      </c>
      <c r="J37" s="125">
        <f>ROUND(((SUM(BE102:BE390))*I37),2)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ROUND((SUM(BF102:BF390)),2)</f>
        <v>0</v>
      </c>
      <c r="G38" s="36"/>
      <c r="H38" s="36"/>
      <c r="I38" s="126">
        <v>0.15</v>
      </c>
      <c r="J38" s="125">
        <f>ROUND(((SUM(BF102:BF390))*I38),2)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ROUND((SUM(BG102:BG390)),2)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ROUND((SUM(BH102:BH390)),2)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ROUND((SUM(BI102:BI390)),2)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1470</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km 58,646 - most</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J102</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J103</f>
        <v>0</v>
      </c>
      <c r="K68" s="143"/>
      <c r="L68" s="147"/>
    </row>
    <row r="69" spans="2:12" s="10" customFormat="1" ht="19.9" customHeight="1">
      <c r="B69" s="148"/>
      <c r="C69" s="99"/>
      <c r="D69" s="149" t="s">
        <v>891</v>
      </c>
      <c r="E69" s="150"/>
      <c r="F69" s="150"/>
      <c r="G69" s="150"/>
      <c r="H69" s="150"/>
      <c r="I69" s="150"/>
      <c r="J69" s="151">
        <f>J104</f>
        <v>0</v>
      </c>
      <c r="K69" s="99"/>
      <c r="L69" s="152"/>
    </row>
    <row r="70" spans="2:12" s="10" customFormat="1" ht="19.9" customHeight="1">
      <c r="B70" s="148"/>
      <c r="C70" s="99"/>
      <c r="D70" s="149" t="s">
        <v>1473</v>
      </c>
      <c r="E70" s="150"/>
      <c r="F70" s="150"/>
      <c r="G70" s="150"/>
      <c r="H70" s="150"/>
      <c r="I70" s="150"/>
      <c r="J70" s="151">
        <f>J151</f>
        <v>0</v>
      </c>
      <c r="K70" s="99"/>
      <c r="L70" s="152"/>
    </row>
    <row r="71" spans="2:12" s="10" customFormat="1" ht="19.9" customHeight="1">
      <c r="B71" s="148"/>
      <c r="C71" s="99"/>
      <c r="D71" s="149" t="s">
        <v>893</v>
      </c>
      <c r="E71" s="150"/>
      <c r="F71" s="150"/>
      <c r="G71" s="150"/>
      <c r="H71" s="150"/>
      <c r="I71" s="150"/>
      <c r="J71" s="151">
        <f>J155</f>
        <v>0</v>
      </c>
      <c r="K71" s="99"/>
      <c r="L71" s="152"/>
    </row>
    <row r="72" spans="2:12" s="10" customFormat="1" ht="19.9" customHeight="1">
      <c r="B72" s="148"/>
      <c r="C72" s="99"/>
      <c r="D72" s="149" t="s">
        <v>894</v>
      </c>
      <c r="E72" s="150"/>
      <c r="F72" s="150"/>
      <c r="G72" s="150"/>
      <c r="H72" s="150"/>
      <c r="I72" s="150"/>
      <c r="J72" s="151">
        <f>J205</f>
        <v>0</v>
      </c>
      <c r="K72" s="99"/>
      <c r="L72" s="152"/>
    </row>
    <row r="73" spans="2:12" s="10" customFormat="1" ht="19.9" customHeight="1">
      <c r="B73" s="148"/>
      <c r="C73" s="99"/>
      <c r="D73" s="149" t="s">
        <v>895</v>
      </c>
      <c r="E73" s="150"/>
      <c r="F73" s="150"/>
      <c r="G73" s="150"/>
      <c r="H73" s="150"/>
      <c r="I73" s="150"/>
      <c r="J73" s="151">
        <f>J234</f>
        <v>0</v>
      </c>
      <c r="K73" s="99"/>
      <c r="L73" s="152"/>
    </row>
    <row r="74" spans="2:12" s="10" customFormat="1" ht="19.9" customHeight="1">
      <c r="B74" s="148"/>
      <c r="C74" s="99"/>
      <c r="D74" s="149" t="s">
        <v>896</v>
      </c>
      <c r="E74" s="150"/>
      <c r="F74" s="150"/>
      <c r="G74" s="150"/>
      <c r="H74" s="150"/>
      <c r="I74" s="150"/>
      <c r="J74" s="151">
        <f>J253</f>
        <v>0</v>
      </c>
      <c r="K74" s="99"/>
      <c r="L74" s="152"/>
    </row>
    <row r="75" spans="2:12" s="10" customFormat="1" ht="19.9" customHeight="1">
      <c r="B75" s="148"/>
      <c r="C75" s="99"/>
      <c r="D75" s="149" t="s">
        <v>897</v>
      </c>
      <c r="E75" s="150"/>
      <c r="F75" s="150"/>
      <c r="G75" s="150"/>
      <c r="H75" s="150"/>
      <c r="I75" s="150"/>
      <c r="J75" s="151">
        <f>J343</f>
        <v>0</v>
      </c>
      <c r="K75" s="99"/>
      <c r="L75" s="152"/>
    </row>
    <row r="76" spans="2:12" s="10" customFormat="1" ht="19.9" customHeight="1">
      <c r="B76" s="148"/>
      <c r="C76" s="99"/>
      <c r="D76" s="149" t="s">
        <v>898</v>
      </c>
      <c r="E76" s="150"/>
      <c r="F76" s="150"/>
      <c r="G76" s="150"/>
      <c r="H76" s="150"/>
      <c r="I76" s="150"/>
      <c r="J76" s="151">
        <f>J373</f>
        <v>0</v>
      </c>
      <c r="K76" s="99"/>
      <c r="L76" s="152"/>
    </row>
    <row r="77" spans="2:12" s="9" customFormat="1" ht="24.95" customHeight="1">
      <c r="B77" s="142"/>
      <c r="C77" s="143"/>
      <c r="D77" s="144" t="s">
        <v>1474</v>
      </c>
      <c r="E77" s="145"/>
      <c r="F77" s="145"/>
      <c r="G77" s="145"/>
      <c r="H77" s="145"/>
      <c r="I77" s="145"/>
      <c r="J77" s="146">
        <f>J379</f>
        <v>0</v>
      </c>
      <c r="K77" s="143"/>
      <c r="L77" s="147"/>
    </row>
    <row r="78" spans="2:12" s="10" customFormat="1" ht="19.9" customHeight="1">
      <c r="B78" s="148"/>
      <c r="C78" s="99"/>
      <c r="D78" s="149" t="s">
        <v>1475</v>
      </c>
      <c r="E78" s="150"/>
      <c r="F78" s="150"/>
      <c r="G78" s="150"/>
      <c r="H78" s="150"/>
      <c r="I78" s="150"/>
      <c r="J78" s="151">
        <f>J380</f>
        <v>0</v>
      </c>
      <c r="K78" s="99"/>
      <c r="L78" s="152"/>
    </row>
    <row r="79" spans="1:31" s="2" customFormat="1" ht="21.7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49"/>
      <c r="C80" s="50"/>
      <c r="D80" s="50"/>
      <c r="E80" s="50"/>
      <c r="F80" s="50"/>
      <c r="G80" s="50"/>
      <c r="H80" s="50"/>
      <c r="I80" s="50"/>
      <c r="J80" s="50"/>
      <c r="K80" s="50"/>
      <c r="L80" s="115"/>
      <c r="S80" s="36"/>
      <c r="T80" s="36"/>
      <c r="U80" s="36"/>
      <c r="V80" s="36"/>
      <c r="W80" s="36"/>
      <c r="X80" s="36"/>
      <c r="Y80" s="36"/>
      <c r="Z80" s="36"/>
      <c r="AA80" s="36"/>
      <c r="AB80" s="36"/>
      <c r="AC80" s="36"/>
      <c r="AD80" s="36"/>
      <c r="AE80" s="36"/>
    </row>
    <row r="84" spans="1:31" s="2" customFormat="1" ht="6.95" customHeight="1">
      <c r="A84" s="36"/>
      <c r="B84" s="51"/>
      <c r="C84" s="52"/>
      <c r="D84" s="52"/>
      <c r="E84" s="52"/>
      <c r="F84" s="52"/>
      <c r="G84" s="52"/>
      <c r="H84" s="52"/>
      <c r="I84" s="52"/>
      <c r="J84" s="52"/>
      <c r="K84" s="52"/>
      <c r="L84" s="115"/>
      <c r="S84" s="36"/>
      <c r="T84" s="36"/>
      <c r="U84" s="36"/>
      <c r="V84" s="36"/>
      <c r="W84" s="36"/>
      <c r="X84" s="36"/>
      <c r="Y84" s="36"/>
      <c r="Z84" s="36"/>
      <c r="AA84" s="36"/>
      <c r="AB84" s="36"/>
      <c r="AC84" s="36"/>
      <c r="AD84" s="36"/>
      <c r="AE84" s="36"/>
    </row>
    <row r="85" spans="1:31" s="2" customFormat="1" ht="24.95" customHeight="1">
      <c r="A85" s="36"/>
      <c r="B85" s="37"/>
      <c r="C85" s="25" t="s">
        <v>214</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16</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424" t="str">
        <f>E7</f>
        <v>Oprava trati v úseku Liběšice - Úštěk-OPRAVA č.1</v>
      </c>
      <c r="F88" s="425"/>
      <c r="G88" s="425"/>
      <c r="H88" s="425"/>
      <c r="I88" s="38"/>
      <c r="J88" s="38"/>
      <c r="K88" s="38"/>
      <c r="L88" s="115"/>
      <c r="S88" s="36"/>
      <c r="T88" s="36"/>
      <c r="U88" s="36"/>
      <c r="V88" s="36"/>
      <c r="W88" s="36"/>
      <c r="X88" s="36"/>
      <c r="Y88" s="36"/>
      <c r="Z88" s="36"/>
      <c r="AA88" s="36"/>
      <c r="AB88" s="36"/>
      <c r="AC88" s="36"/>
      <c r="AD88" s="36"/>
      <c r="AE88" s="36"/>
    </row>
    <row r="89" spans="2:12" s="1" customFormat="1" ht="12" customHeight="1">
      <c r="B89" s="23"/>
      <c r="C89" s="31" t="s">
        <v>203</v>
      </c>
      <c r="D89" s="24"/>
      <c r="E89" s="24"/>
      <c r="F89" s="24"/>
      <c r="G89" s="24"/>
      <c r="H89" s="24"/>
      <c r="I89" s="24"/>
      <c r="J89" s="24"/>
      <c r="K89" s="24"/>
      <c r="L89" s="22"/>
    </row>
    <row r="90" spans="2:12" s="1" customFormat="1" ht="16.5" customHeight="1">
      <c r="B90" s="23"/>
      <c r="C90" s="24"/>
      <c r="D90" s="24"/>
      <c r="E90" s="424" t="s">
        <v>888</v>
      </c>
      <c r="F90" s="376"/>
      <c r="G90" s="376"/>
      <c r="H90" s="376"/>
      <c r="I90" s="24"/>
      <c r="J90" s="24"/>
      <c r="K90" s="24"/>
      <c r="L90" s="22"/>
    </row>
    <row r="91" spans="2:12" s="1" customFormat="1" ht="12" customHeight="1">
      <c r="B91" s="23"/>
      <c r="C91" s="31" t="s">
        <v>205</v>
      </c>
      <c r="D91" s="24"/>
      <c r="E91" s="24"/>
      <c r="F91" s="24"/>
      <c r="G91" s="24"/>
      <c r="H91" s="24"/>
      <c r="I91" s="24"/>
      <c r="J91" s="24"/>
      <c r="K91" s="24"/>
      <c r="L91" s="22"/>
    </row>
    <row r="92" spans="1:31" s="2" customFormat="1" ht="16.5" customHeight="1">
      <c r="A92" s="36"/>
      <c r="B92" s="37"/>
      <c r="C92" s="38"/>
      <c r="D92" s="38"/>
      <c r="E92" s="428" t="s">
        <v>1470</v>
      </c>
      <c r="F92" s="426"/>
      <c r="G92" s="426"/>
      <c r="H92" s="426"/>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1471</v>
      </c>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16.5" customHeight="1">
      <c r="A94" s="36"/>
      <c r="B94" s="37"/>
      <c r="C94" s="38"/>
      <c r="D94" s="38"/>
      <c r="E94" s="398" t="str">
        <f>E13</f>
        <v>001 - km 58,646 - most</v>
      </c>
      <c r="F94" s="426"/>
      <c r="G94" s="426"/>
      <c r="H94" s="426"/>
      <c r="I94" s="38"/>
      <c r="J94" s="38"/>
      <c r="K94" s="38"/>
      <c r="L94" s="115"/>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2" customFormat="1" ht="12" customHeight="1">
      <c r="A96" s="36"/>
      <c r="B96" s="37"/>
      <c r="C96" s="31" t="s">
        <v>21</v>
      </c>
      <c r="D96" s="38"/>
      <c r="E96" s="38"/>
      <c r="F96" s="29" t="str">
        <f>F16</f>
        <v xml:space="preserve"> </v>
      </c>
      <c r="G96" s="38"/>
      <c r="H96" s="38"/>
      <c r="I96" s="31" t="s">
        <v>23</v>
      </c>
      <c r="J96" s="61" t="str">
        <f>IF(J16="","",J16)</f>
        <v>10. 5. 2022</v>
      </c>
      <c r="K96" s="38"/>
      <c r="L96" s="115"/>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38"/>
      <c r="J97" s="38"/>
      <c r="K97" s="38"/>
      <c r="L97" s="115"/>
      <c r="S97" s="36"/>
      <c r="T97" s="36"/>
      <c r="U97" s="36"/>
      <c r="V97" s="36"/>
      <c r="W97" s="36"/>
      <c r="X97" s="36"/>
      <c r="Y97" s="36"/>
      <c r="Z97" s="36"/>
      <c r="AA97" s="36"/>
      <c r="AB97" s="36"/>
      <c r="AC97" s="36"/>
      <c r="AD97" s="36"/>
      <c r="AE97" s="36"/>
    </row>
    <row r="98" spans="1:31" s="2" customFormat="1" ht="15.2" customHeight="1">
      <c r="A98" s="36"/>
      <c r="B98" s="37"/>
      <c r="C98" s="31" t="s">
        <v>25</v>
      </c>
      <c r="D98" s="38"/>
      <c r="E98" s="38"/>
      <c r="F98" s="29" t="str">
        <f>E19</f>
        <v xml:space="preserve"> </v>
      </c>
      <c r="G98" s="38"/>
      <c r="H98" s="38"/>
      <c r="I98" s="31" t="s">
        <v>30</v>
      </c>
      <c r="J98" s="34" t="str">
        <f>E25</f>
        <v xml:space="preserve"> </v>
      </c>
      <c r="K98" s="38"/>
      <c r="L98" s="115"/>
      <c r="S98" s="36"/>
      <c r="T98" s="36"/>
      <c r="U98" s="36"/>
      <c r="V98" s="36"/>
      <c r="W98" s="36"/>
      <c r="X98" s="36"/>
      <c r="Y98" s="36"/>
      <c r="Z98" s="36"/>
      <c r="AA98" s="36"/>
      <c r="AB98" s="36"/>
      <c r="AC98" s="36"/>
      <c r="AD98" s="36"/>
      <c r="AE98" s="36"/>
    </row>
    <row r="99" spans="1:31" s="2" customFormat="1" ht="15.2" customHeight="1">
      <c r="A99" s="36"/>
      <c r="B99" s="37"/>
      <c r="C99" s="31" t="s">
        <v>28</v>
      </c>
      <c r="D99" s="38"/>
      <c r="E99" s="38"/>
      <c r="F99" s="29" t="str">
        <f>IF(E22="","",E22)</f>
        <v>Vyplň údaj</v>
      </c>
      <c r="G99" s="38"/>
      <c r="H99" s="38"/>
      <c r="I99" s="31" t="s">
        <v>32</v>
      </c>
      <c r="J99" s="34" t="str">
        <f>E28</f>
        <v xml:space="preserve"> </v>
      </c>
      <c r="K99" s="38"/>
      <c r="L99" s="115"/>
      <c r="S99" s="36"/>
      <c r="T99" s="36"/>
      <c r="U99" s="36"/>
      <c r="V99" s="36"/>
      <c r="W99" s="36"/>
      <c r="X99" s="36"/>
      <c r="Y99" s="36"/>
      <c r="Z99" s="36"/>
      <c r="AA99" s="36"/>
      <c r="AB99" s="36"/>
      <c r="AC99" s="36"/>
      <c r="AD99" s="36"/>
      <c r="AE99" s="36"/>
    </row>
    <row r="100" spans="1:31" s="2" customFormat="1" ht="10.35" customHeight="1">
      <c r="A100" s="36"/>
      <c r="B100" s="37"/>
      <c r="C100" s="38"/>
      <c r="D100" s="38"/>
      <c r="E100" s="38"/>
      <c r="F100" s="38"/>
      <c r="G100" s="38"/>
      <c r="H100" s="38"/>
      <c r="I100" s="38"/>
      <c r="J100" s="38"/>
      <c r="K100" s="38"/>
      <c r="L100" s="115"/>
      <c r="S100" s="36"/>
      <c r="T100" s="36"/>
      <c r="U100" s="36"/>
      <c r="V100" s="36"/>
      <c r="W100" s="36"/>
      <c r="X100" s="36"/>
      <c r="Y100" s="36"/>
      <c r="Z100" s="36"/>
      <c r="AA100" s="36"/>
      <c r="AB100" s="36"/>
      <c r="AC100" s="36"/>
      <c r="AD100" s="36"/>
      <c r="AE100" s="36"/>
    </row>
    <row r="101" spans="1:31" s="11" customFormat="1" ht="29.25" customHeight="1">
      <c r="A101" s="153"/>
      <c r="B101" s="154"/>
      <c r="C101" s="155" t="s">
        <v>215</v>
      </c>
      <c r="D101" s="156" t="s">
        <v>54</v>
      </c>
      <c r="E101" s="156" t="s">
        <v>50</v>
      </c>
      <c r="F101" s="156" t="s">
        <v>51</v>
      </c>
      <c r="G101" s="156" t="s">
        <v>216</v>
      </c>
      <c r="H101" s="156" t="s">
        <v>217</v>
      </c>
      <c r="I101" s="156" t="s">
        <v>218</v>
      </c>
      <c r="J101" s="157" t="s">
        <v>209</v>
      </c>
      <c r="K101" s="158" t="s">
        <v>219</v>
      </c>
      <c r="L101" s="159"/>
      <c r="M101" s="70" t="s">
        <v>19</v>
      </c>
      <c r="N101" s="71" t="s">
        <v>39</v>
      </c>
      <c r="O101" s="71" t="s">
        <v>220</v>
      </c>
      <c r="P101" s="71" t="s">
        <v>221</v>
      </c>
      <c r="Q101" s="71" t="s">
        <v>222</v>
      </c>
      <c r="R101" s="71" t="s">
        <v>223</v>
      </c>
      <c r="S101" s="71" t="s">
        <v>224</v>
      </c>
      <c r="T101" s="72" t="s">
        <v>225</v>
      </c>
      <c r="U101" s="153"/>
      <c r="V101" s="153"/>
      <c r="W101" s="153"/>
      <c r="X101" s="153"/>
      <c r="Y101" s="153"/>
      <c r="Z101" s="153"/>
      <c r="AA101" s="153"/>
      <c r="AB101" s="153"/>
      <c r="AC101" s="153"/>
      <c r="AD101" s="153"/>
      <c r="AE101" s="153"/>
    </row>
    <row r="102" spans="1:63" s="2" customFormat="1" ht="22.9" customHeight="1">
      <c r="A102" s="36"/>
      <c r="B102" s="37"/>
      <c r="C102" s="77" t="s">
        <v>226</v>
      </c>
      <c r="D102" s="38"/>
      <c r="E102" s="38"/>
      <c r="F102" s="38"/>
      <c r="G102" s="38"/>
      <c r="H102" s="38"/>
      <c r="I102" s="38"/>
      <c r="J102" s="160">
        <f>BK102</f>
        <v>0</v>
      </c>
      <c r="K102" s="38"/>
      <c r="L102" s="41"/>
      <c r="M102" s="73"/>
      <c r="N102" s="161"/>
      <c r="O102" s="74"/>
      <c r="P102" s="162">
        <f>P103+P379</f>
        <v>0</v>
      </c>
      <c r="Q102" s="74"/>
      <c r="R102" s="162">
        <f>R103+R379</f>
        <v>113.120122004808</v>
      </c>
      <c r="S102" s="74"/>
      <c r="T102" s="163">
        <f>T103+T379</f>
        <v>13.54765</v>
      </c>
      <c r="U102" s="36"/>
      <c r="V102" s="36"/>
      <c r="W102" s="36"/>
      <c r="X102" s="36"/>
      <c r="Y102" s="36"/>
      <c r="Z102" s="36"/>
      <c r="AA102" s="36"/>
      <c r="AB102" s="36"/>
      <c r="AC102" s="36"/>
      <c r="AD102" s="36"/>
      <c r="AE102" s="36"/>
      <c r="AT102" s="19" t="s">
        <v>68</v>
      </c>
      <c r="AU102" s="19" t="s">
        <v>210</v>
      </c>
      <c r="BK102" s="164">
        <f>BK103+BK379</f>
        <v>0</v>
      </c>
    </row>
    <row r="103" spans="2:63" s="12" customFormat="1" ht="25.9" customHeight="1">
      <c r="B103" s="165"/>
      <c r="C103" s="166"/>
      <c r="D103" s="167" t="s">
        <v>68</v>
      </c>
      <c r="E103" s="168" t="s">
        <v>227</v>
      </c>
      <c r="F103" s="168" t="s">
        <v>228</v>
      </c>
      <c r="G103" s="166"/>
      <c r="H103" s="166"/>
      <c r="I103" s="169"/>
      <c r="J103" s="170">
        <f>BK103</f>
        <v>0</v>
      </c>
      <c r="K103" s="166"/>
      <c r="L103" s="171"/>
      <c r="M103" s="172"/>
      <c r="N103" s="173"/>
      <c r="O103" s="173"/>
      <c r="P103" s="174">
        <f>P104+P151+P155+P205+P234+P253+P343+P373</f>
        <v>0</v>
      </c>
      <c r="Q103" s="173"/>
      <c r="R103" s="174">
        <f>R104+R151+R155+R205+R234+R253+R343+R373</f>
        <v>113.120122004808</v>
      </c>
      <c r="S103" s="173"/>
      <c r="T103" s="175">
        <f>T104+T151+T155+T205+T234+T253+T343+T373</f>
        <v>13.54765</v>
      </c>
      <c r="AR103" s="176" t="s">
        <v>76</v>
      </c>
      <c r="AT103" s="177" t="s">
        <v>68</v>
      </c>
      <c r="AU103" s="177" t="s">
        <v>69</v>
      </c>
      <c r="AY103" s="176" t="s">
        <v>229</v>
      </c>
      <c r="BK103" s="178">
        <f>BK104+BK151+BK155+BK205+BK234+BK253+BK343+BK373</f>
        <v>0</v>
      </c>
    </row>
    <row r="104" spans="2:63" s="12" customFormat="1" ht="22.9" customHeight="1">
      <c r="B104" s="165"/>
      <c r="C104" s="166"/>
      <c r="D104" s="167" t="s">
        <v>68</v>
      </c>
      <c r="E104" s="179" t="s">
        <v>76</v>
      </c>
      <c r="F104" s="179" t="s">
        <v>899</v>
      </c>
      <c r="G104" s="166"/>
      <c r="H104" s="166"/>
      <c r="I104" s="169"/>
      <c r="J104" s="180">
        <f>BK104</f>
        <v>0</v>
      </c>
      <c r="K104" s="166"/>
      <c r="L104" s="171"/>
      <c r="M104" s="172"/>
      <c r="N104" s="173"/>
      <c r="O104" s="173"/>
      <c r="P104" s="174">
        <f>SUM(P105:P150)</f>
        <v>0</v>
      </c>
      <c r="Q104" s="173"/>
      <c r="R104" s="174">
        <f>SUM(R105:R150)</f>
        <v>0.5535</v>
      </c>
      <c r="S104" s="173"/>
      <c r="T104" s="175">
        <f>SUM(T105:T150)</f>
        <v>0</v>
      </c>
      <c r="AR104" s="176" t="s">
        <v>76</v>
      </c>
      <c r="AT104" s="177" t="s">
        <v>68</v>
      </c>
      <c r="AU104" s="177" t="s">
        <v>76</v>
      </c>
      <c r="AY104" s="176" t="s">
        <v>229</v>
      </c>
      <c r="BK104" s="178">
        <f>SUM(BK105:BK150)</f>
        <v>0</v>
      </c>
    </row>
    <row r="105" spans="1:65" s="2" customFormat="1" ht="49.15" customHeight="1">
      <c r="A105" s="36"/>
      <c r="B105" s="37"/>
      <c r="C105" s="181" t="s">
        <v>76</v>
      </c>
      <c r="D105" s="181" t="s">
        <v>232</v>
      </c>
      <c r="E105" s="182" t="s">
        <v>1314</v>
      </c>
      <c r="F105" s="183" t="s">
        <v>1315</v>
      </c>
      <c r="G105" s="184" t="s">
        <v>495</v>
      </c>
      <c r="H105" s="185">
        <v>80</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1476</v>
      </c>
    </row>
    <row r="106" spans="1:47" s="2" customFormat="1" ht="11.25">
      <c r="A106" s="36"/>
      <c r="B106" s="37"/>
      <c r="C106" s="38"/>
      <c r="D106" s="263" t="s">
        <v>903</v>
      </c>
      <c r="E106" s="38"/>
      <c r="F106" s="264" t="s">
        <v>1317</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65" s="2" customFormat="1" ht="33" customHeight="1">
      <c r="A107" s="36"/>
      <c r="B107" s="37"/>
      <c r="C107" s="181" t="s">
        <v>78</v>
      </c>
      <c r="D107" s="181" t="s">
        <v>232</v>
      </c>
      <c r="E107" s="182" t="s">
        <v>905</v>
      </c>
      <c r="F107" s="183" t="s">
        <v>906</v>
      </c>
      <c r="G107" s="184" t="s">
        <v>495</v>
      </c>
      <c r="H107" s="185">
        <v>80</v>
      </c>
      <c r="I107" s="186"/>
      <c r="J107" s="187">
        <f>ROUND(I107*H107,2)</f>
        <v>0</v>
      </c>
      <c r="K107" s="188"/>
      <c r="L107" s="41"/>
      <c r="M107" s="189" t="s">
        <v>19</v>
      </c>
      <c r="N107" s="190" t="s">
        <v>40</v>
      </c>
      <c r="O107" s="66"/>
      <c r="P107" s="191">
        <f>O107*H107</f>
        <v>0</v>
      </c>
      <c r="Q107" s="191">
        <v>0</v>
      </c>
      <c r="R107" s="191">
        <f>Q107*H107</f>
        <v>0</v>
      </c>
      <c r="S107" s="191">
        <v>0</v>
      </c>
      <c r="T107" s="192">
        <f>S107*H107</f>
        <v>0</v>
      </c>
      <c r="U107" s="36"/>
      <c r="V107" s="36"/>
      <c r="W107" s="36"/>
      <c r="X107" s="36"/>
      <c r="Y107" s="36"/>
      <c r="Z107" s="36"/>
      <c r="AA107" s="36"/>
      <c r="AB107" s="36"/>
      <c r="AC107" s="36"/>
      <c r="AD107" s="36"/>
      <c r="AE107" s="36"/>
      <c r="AR107" s="193" t="s">
        <v>126</v>
      </c>
      <c r="AT107" s="193" t="s">
        <v>232</v>
      </c>
      <c r="AU107" s="193" t="s">
        <v>78</v>
      </c>
      <c r="AY107" s="19" t="s">
        <v>229</v>
      </c>
      <c r="BE107" s="194">
        <f>IF(N107="základní",J107,0)</f>
        <v>0</v>
      </c>
      <c r="BF107" s="194">
        <f>IF(N107="snížená",J107,0)</f>
        <v>0</v>
      </c>
      <c r="BG107" s="194">
        <f>IF(N107="zákl. přenesená",J107,0)</f>
        <v>0</v>
      </c>
      <c r="BH107" s="194">
        <f>IF(N107="sníž. přenesená",J107,0)</f>
        <v>0</v>
      </c>
      <c r="BI107" s="194">
        <f>IF(N107="nulová",J107,0)</f>
        <v>0</v>
      </c>
      <c r="BJ107" s="19" t="s">
        <v>76</v>
      </c>
      <c r="BK107" s="194">
        <f>ROUND(I107*H107,2)</f>
        <v>0</v>
      </c>
      <c r="BL107" s="19" t="s">
        <v>126</v>
      </c>
      <c r="BM107" s="193" t="s">
        <v>1477</v>
      </c>
    </row>
    <row r="108" spans="1:47" s="2" customFormat="1" ht="11.25">
      <c r="A108" s="36"/>
      <c r="B108" s="37"/>
      <c r="C108" s="38"/>
      <c r="D108" s="263" t="s">
        <v>903</v>
      </c>
      <c r="E108" s="38"/>
      <c r="F108" s="264" t="s">
        <v>908</v>
      </c>
      <c r="G108" s="38"/>
      <c r="H108" s="38"/>
      <c r="I108" s="249"/>
      <c r="J108" s="38"/>
      <c r="K108" s="38"/>
      <c r="L108" s="41"/>
      <c r="M108" s="250"/>
      <c r="N108" s="251"/>
      <c r="O108" s="66"/>
      <c r="P108" s="66"/>
      <c r="Q108" s="66"/>
      <c r="R108" s="66"/>
      <c r="S108" s="66"/>
      <c r="T108" s="67"/>
      <c r="U108" s="36"/>
      <c r="V108" s="36"/>
      <c r="W108" s="36"/>
      <c r="X108" s="36"/>
      <c r="Y108" s="36"/>
      <c r="Z108" s="36"/>
      <c r="AA108" s="36"/>
      <c r="AB108" s="36"/>
      <c r="AC108" s="36"/>
      <c r="AD108" s="36"/>
      <c r="AE108" s="36"/>
      <c r="AT108" s="19" t="s">
        <v>903</v>
      </c>
      <c r="AU108" s="19" t="s">
        <v>78</v>
      </c>
    </row>
    <row r="109" spans="1:65" s="2" customFormat="1" ht="90" customHeight="1">
      <c r="A109" s="36"/>
      <c r="B109" s="37"/>
      <c r="C109" s="181" t="s">
        <v>89</v>
      </c>
      <c r="D109" s="181" t="s">
        <v>232</v>
      </c>
      <c r="E109" s="182" t="s">
        <v>909</v>
      </c>
      <c r="F109" s="183" t="s">
        <v>910</v>
      </c>
      <c r="G109" s="184" t="s">
        <v>235</v>
      </c>
      <c r="H109" s="185">
        <v>15</v>
      </c>
      <c r="I109" s="186"/>
      <c r="J109" s="187">
        <f>ROUND(I109*H109,2)</f>
        <v>0</v>
      </c>
      <c r="K109" s="188"/>
      <c r="L109" s="41"/>
      <c r="M109" s="189" t="s">
        <v>19</v>
      </c>
      <c r="N109" s="190" t="s">
        <v>40</v>
      </c>
      <c r="O109" s="66"/>
      <c r="P109" s="191">
        <f>O109*H109</f>
        <v>0</v>
      </c>
      <c r="Q109" s="191">
        <v>0.0369</v>
      </c>
      <c r="R109" s="191">
        <f>Q109*H109</f>
        <v>0.5535</v>
      </c>
      <c r="S109" s="191">
        <v>0</v>
      </c>
      <c r="T109" s="192">
        <f>S109*H109</f>
        <v>0</v>
      </c>
      <c r="U109" s="36"/>
      <c r="V109" s="36"/>
      <c r="W109" s="36"/>
      <c r="X109" s="36"/>
      <c r="Y109" s="36"/>
      <c r="Z109" s="36"/>
      <c r="AA109" s="36"/>
      <c r="AB109" s="36"/>
      <c r="AC109" s="36"/>
      <c r="AD109" s="36"/>
      <c r="AE109" s="36"/>
      <c r="AR109" s="193" t="s">
        <v>126</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1478</v>
      </c>
    </row>
    <row r="110" spans="1:47" s="2" customFormat="1" ht="11.25">
      <c r="A110" s="36"/>
      <c r="B110" s="37"/>
      <c r="C110" s="38"/>
      <c r="D110" s="263" t="s">
        <v>903</v>
      </c>
      <c r="E110" s="38"/>
      <c r="F110" s="264" t="s">
        <v>912</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903</v>
      </c>
      <c r="AU110" s="19" t="s">
        <v>78</v>
      </c>
    </row>
    <row r="111" spans="2:51" s="14" customFormat="1" ht="11.25">
      <c r="B111" s="218"/>
      <c r="C111" s="219"/>
      <c r="D111" s="197" t="s">
        <v>237</v>
      </c>
      <c r="E111" s="220" t="s">
        <v>19</v>
      </c>
      <c r="F111" s="221" t="s">
        <v>913</v>
      </c>
      <c r="G111" s="219"/>
      <c r="H111" s="220" t="s">
        <v>19</v>
      </c>
      <c r="I111" s="222"/>
      <c r="J111" s="219"/>
      <c r="K111" s="219"/>
      <c r="L111" s="223"/>
      <c r="M111" s="224"/>
      <c r="N111" s="225"/>
      <c r="O111" s="225"/>
      <c r="P111" s="225"/>
      <c r="Q111" s="225"/>
      <c r="R111" s="225"/>
      <c r="S111" s="225"/>
      <c r="T111" s="226"/>
      <c r="AT111" s="227" t="s">
        <v>237</v>
      </c>
      <c r="AU111" s="227" t="s">
        <v>78</v>
      </c>
      <c r="AV111" s="14" t="s">
        <v>76</v>
      </c>
      <c r="AW111" s="14" t="s">
        <v>31</v>
      </c>
      <c r="AX111" s="14" t="s">
        <v>69</v>
      </c>
      <c r="AY111" s="227" t="s">
        <v>229</v>
      </c>
    </row>
    <row r="112" spans="2:51" s="13" customFormat="1" ht="11.25">
      <c r="B112" s="195"/>
      <c r="C112" s="196"/>
      <c r="D112" s="197" t="s">
        <v>237</v>
      </c>
      <c r="E112" s="198" t="s">
        <v>19</v>
      </c>
      <c r="F112" s="199" t="s">
        <v>8</v>
      </c>
      <c r="G112" s="196"/>
      <c r="H112" s="200">
        <v>15</v>
      </c>
      <c r="I112" s="201"/>
      <c r="J112" s="196"/>
      <c r="K112" s="196"/>
      <c r="L112" s="202"/>
      <c r="M112" s="203"/>
      <c r="N112" s="204"/>
      <c r="O112" s="204"/>
      <c r="P112" s="204"/>
      <c r="Q112" s="204"/>
      <c r="R112" s="204"/>
      <c r="S112" s="204"/>
      <c r="T112" s="205"/>
      <c r="AT112" s="206" t="s">
        <v>237</v>
      </c>
      <c r="AU112" s="206" t="s">
        <v>78</v>
      </c>
      <c r="AV112" s="13" t="s">
        <v>78</v>
      </c>
      <c r="AW112" s="13" t="s">
        <v>31</v>
      </c>
      <c r="AX112" s="13" t="s">
        <v>76</v>
      </c>
      <c r="AY112" s="206" t="s">
        <v>229</v>
      </c>
    </row>
    <row r="113" spans="1:65" s="2" customFormat="1" ht="37.9" customHeight="1">
      <c r="A113" s="36"/>
      <c r="B113" s="37"/>
      <c r="C113" s="181" t="s">
        <v>126</v>
      </c>
      <c r="D113" s="181" t="s">
        <v>232</v>
      </c>
      <c r="E113" s="182" t="s">
        <v>914</v>
      </c>
      <c r="F113" s="183" t="s">
        <v>915</v>
      </c>
      <c r="G113" s="184" t="s">
        <v>532</v>
      </c>
      <c r="H113" s="185">
        <v>61.5</v>
      </c>
      <c r="I113" s="186"/>
      <c r="J113" s="187">
        <f>ROUND(I113*H113,2)</f>
        <v>0</v>
      </c>
      <c r="K113" s="188"/>
      <c r="L113" s="41"/>
      <c r="M113" s="189" t="s">
        <v>19</v>
      </c>
      <c r="N113" s="190" t="s">
        <v>40</v>
      </c>
      <c r="O113" s="66"/>
      <c r="P113" s="191">
        <f>O113*H113</f>
        <v>0</v>
      </c>
      <c r="Q113" s="191">
        <v>0</v>
      </c>
      <c r="R113" s="191">
        <f>Q113*H113</f>
        <v>0</v>
      </c>
      <c r="S113" s="191">
        <v>0</v>
      </c>
      <c r="T113" s="192">
        <f>S113*H113</f>
        <v>0</v>
      </c>
      <c r="U113" s="36"/>
      <c r="V113" s="36"/>
      <c r="W113" s="36"/>
      <c r="X113" s="36"/>
      <c r="Y113" s="36"/>
      <c r="Z113" s="36"/>
      <c r="AA113" s="36"/>
      <c r="AB113" s="36"/>
      <c r="AC113" s="36"/>
      <c r="AD113" s="36"/>
      <c r="AE113" s="36"/>
      <c r="AR113" s="193" t="s">
        <v>126</v>
      </c>
      <c r="AT113" s="193" t="s">
        <v>232</v>
      </c>
      <c r="AU113" s="193" t="s">
        <v>78</v>
      </c>
      <c r="AY113" s="19" t="s">
        <v>229</v>
      </c>
      <c r="BE113" s="194">
        <f>IF(N113="základní",J113,0)</f>
        <v>0</v>
      </c>
      <c r="BF113" s="194">
        <f>IF(N113="snížená",J113,0)</f>
        <v>0</v>
      </c>
      <c r="BG113" s="194">
        <f>IF(N113="zákl. přenesená",J113,0)</f>
        <v>0</v>
      </c>
      <c r="BH113" s="194">
        <f>IF(N113="sníž. přenesená",J113,0)</f>
        <v>0</v>
      </c>
      <c r="BI113" s="194">
        <f>IF(N113="nulová",J113,0)</f>
        <v>0</v>
      </c>
      <c r="BJ113" s="19" t="s">
        <v>76</v>
      </c>
      <c r="BK113" s="194">
        <f>ROUND(I113*H113,2)</f>
        <v>0</v>
      </c>
      <c r="BL113" s="19" t="s">
        <v>126</v>
      </c>
      <c r="BM113" s="193" t="s">
        <v>1479</v>
      </c>
    </row>
    <row r="114" spans="1:47" s="2" customFormat="1" ht="11.25">
      <c r="A114" s="36"/>
      <c r="B114" s="37"/>
      <c r="C114" s="38"/>
      <c r="D114" s="263" t="s">
        <v>903</v>
      </c>
      <c r="E114" s="38"/>
      <c r="F114" s="264" t="s">
        <v>917</v>
      </c>
      <c r="G114" s="38"/>
      <c r="H114" s="38"/>
      <c r="I114" s="249"/>
      <c r="J114" s="38"/>
      <c r="K114" s="38"/>
      <c r="L114" s="41"/>
      <c r="M114" s="250"/>
      <c r="N114" s="251"/>
      <c r="O114" s="66"/>
      <c r="P114" s="66"/>
      <c r="Q114" s="66"/>
      <c r="R114" s="66"/>
      <c r="S114" s="66"/>
      <c r="T114" s="67"/>
      <c r="U114" s="36"/>
      <c r="V114" s="36"/>
      <c r="W114" s="36"/>
      <c r="X114" s="36"/>
      <c r="Y114" s="36"/>
      <c r="Z114" s="36"/>
      <c r="AA114" s="36"/>
      <c r="AB114" s="36"/>
      <c r="AC114" s="36"/>
      <c r="AD114" s="36"/>
      <c r="AE114" s="36"/>
      <c r="AT114" s="19" t="s">
        <v>903</v>
      </c>
      <c r="AU114" s="19" t="s">
        <v>78</v>
      </c>
    </row>
    <row r="115" spans="2:51" s="14" customFormat="1" ht="11.25">
      <c r="B115" s="218"/>
      <c r="C115" s="219"/>
      <c r="D115" s="197" t="s">
        <v>237</v>
      </c>
      <c r="E115" s="220" t="s">
        <v>19</v>
      </c>
      <c r="F115" s="221" t="s">
        <v>1480</v>
      </c>
      <c r="G115" s="219"/>
      <c r="H115" s="220" t="s">
        <v>19</v>
      </c>
      <c r="I115" s="222"/>
      <c r="J115" s="219"/>
      <c r="K115" s="219"/>
      <c r="L115" s="223"/>
      <c r="M115" s="224"/>
      <c r="N115" s="225"/>
      <c r="O115" s="225"/>
      <c r="P115" s="225"/>
      <c r="Q115" s="225"/>
      <c r="R115" s="225"/>
      <c r="S115" s="225"/>
      <c r="T115" s="226"/>
      <c r="AT115" s="227" t="s">
        <v>237</v>
      </c>
      <c r="AU115" s="227" t="s">
        <v>78</v>
      </c>
      <c r="AV115" s="14" t="s">
        <v>76</v>
      </c>
      <c r="AW115" s="14" t="s">
        <v>31</v>
      </c>
      <c r="AX115" s="14" t="s">
        <v>69</v>
      </c>
      <c r="AY115" s="227" t="s">
        <v>229</v>
      </c>
    </row>
    <row r="116" spans="2:51" s="13" customFormat="1" ht="11.25">
      <c r="B116" s="195"/>
      <c r="C116" s="196"/>
      <c r="D116" s="197" t="s">
        <v>237</v>
      </c>
      <c r="E116" s="198" t="s">
        <v>19</v>
      </c>
      <c r="F116" s="199" t="s">
        <v>1481</v>
      </c>
      <c r="G116" s="196"/>
      <c r="H116" s="200">
        <v>31.5</v>
      </c>
      <c r="I116" s="201"/>
      <c r="J116" s="196"/>
      <c r="K116" s="196"/>
      <c r="L116" s="202"/>
      <c r="M116" s="203"/>
      <c r="N116" s="204"/>
      <c r="O116" s="204"/>
      <c r="P116" s="204"/>
      <c r="Q116" s="204"/>
      <c r="R116" s="204"/>
      <c r="S116" s="204"/>
      <c r="T116" s="205"/>
      <c r="AT116" s="206" t="s">
        <v>237</v>
      </c>
      <c r="AU116" s="206" t="s">
        <v>78</v>
      </c>
      <c r="AV116" s="13" t="s">
        <v>78</v>
      </c>
      <c r="AW116" s="13" t="s">
        <v>31</v>
      </c>
      <c r="AX116" s="13" t="s">
        <v>69</v>
      </c>
      <c r="AY116" s="206" t="s">
        <v>229</v>
      </c>
    </row>
    <row r="117" spans="2:51" s="13" customFormat="1" ht="11.25">
      <c r="B117" s="195"/>
      <c r="C117" s="196"/>
      <c r="D117" s="197" t="s">
        <v>237</v>
      </c>
      <c r="E117" s="198" t="s">
        <v>19</v>
      </c>
      <c r="F117" s="199" t="s">
        <v>1482</v>
      </c>
      <c r="G117" s="196"/>
      <c r="H117" s="200">
        <v>8</v>
      </c>
      <c r="I117" s="201"/>
      <c r="J117" s="196"/>
      <c r="K117" s="196"/>
      <c r="L117" s="202"/>
      <c r="M117" s="203"/>
      <c r="N117" s="204"/>
      <c r="O117" s="204"/>
      <c r="P117" s="204"/>
      <c r="Q117" s="204"/>
      <c r="R117" s="204"/>
      <c r="S117" s="204"/>
      <c r="T117" s="205"/>
      <c r="AT117" s="206" t="s">
        <v>237</v>
      </c>
      <c r="AU117" s="206" t="s">
        <v>78</v>
      </c>
      <c r="AV117" s="13" t="s">
        <v>78</v>
      </c>
      <c r="AW117" s="13" t="s">
        <v>31</v>
      </c>
      <c r="AX117" s="13" t="s">
        <v>69</v>
      </c>
      <c r="AY117" s="206" t="s">
        <v>229</v>
      </c>
    </row>
    <row r="118" spans="2:51" s="14" customFormat="1" ht="11.25">
      <c r="B118" s="218"/>
      <c r="C118" s="219"/>
      <c r="D118" s="197" t="s">
        <v>237</v>
      </c>
      <c r="E118" s="220" t="s">
        <v>19</v>
      </c>
      <c r="F118" s="221" t="s">
        <v>1322</v>
      </c>
      <c r="G118" s="219"/>
      <c r="H118" s="220" t="s">
        <v>19</v>
      </c>
      <c r="I118" s="222"/>
      <c r="J118" s="219"/>
      <c r="K118" s="219"/>
      <c r="L118" s="223"/>
      <c r="M118" s="224"/>
      <c r="N118" s="225"/>
      <c r="O118" s="225"/>
      <c r="P118" s="225"/>
      <c r="Q118" s="225"/>
      <c r="R118" s="225"/>
      <c r="S118" s="225"/>
      <c r="T118" s="226"/>
      <c r="AT118" s="227" t="s">
        <v>237</v>
      </c>
      <c r="AU118" s="227" t="s">
        <v>78</v>
      </c>
      <c r="AV118" s="14" t="s">
        <v>76</v>
      </c>
      <c r="AW118" s="14" t="s">
        <v>31</v>
      </c>
      <c r="AX118" s="14" t="s">
        <v>69</v>
      </c>
      <c r="AY118" s="227" t="s">
        <v>229</v>
      </c>
    </row>
    <row r="119" spans="2:51" s="13" customFormat="1" ht="11.25">
      <c r="B119" s="195"/>
      <c r="C119" s="196"/>
      <c r="D119" s="197" t="s">
        <v>237</v>
      </c>
      <c r="E119" s="198" t="s">
        <v>19</v>
      </c>
      <c r="F119" s="199" t="s">
        <v>1483</v>
      </c>
      <c r="G119" s="196"/>
      <c r="H119" s="200">
        <v>2</v>
      </c>
      <c r="I119" s="201"/>
      <c r="J119" s="196"/>
      <c r="K119" s="196"/>
      <c r="L119" s="202"/>
      <c r="M119" s="203"/>
      <c r="N119" s="204"/>
      <c r="O119" s="204"/>
      <c r="P119" s="204"/>
      <c r="Q119" s="204"/>
      <c r="R119" s="204"/>
      <c r="S119" s="204"/>
      <c r="T119" s="205"/>
      <c r="AT119" s="206" t="s">
        <v>237</v>
      </c>
      <c r="AU119" s="206" t="s">
        <v>78</v>
      </c>
      <c r="AV119" s="13" t="s">
        <v>78</v>
      </c>
      <c r="AW119" s="13" t="s">
        <v>31</v>
      </c>
      <c r="AX119" s="13" t="s">
        <v>69</v>
      </c>
      <c r="AY119" s="206" t="s">
        <v>229</v>
      </c>
    </row>
    <row r="120" spans="2:51" s="14" customFormat="1" ht="11.25">
      <c r="B120" s="218"/>
      <c r="C120" s="219"/>
      <c r="D120" s="197" t="s">
        <v>237</v>
      </c>
      <c r="E120" s="220" t="s">
        <v>19</v>
      </c>
      <c r="F120" s="221" t="s">
        <v>1324</v>
      </c>
      <c r="G120" s="219"/>
      <c r="H120" s="220" t="s">
        <v>19</v>
      </c>
      <c r="I120" s="222"/>
      <c r="J120" s="219"/>
      <c r="K120" s="219"/>
      <c r="L120" s="223"/>
      <c r="M120" s="224"/>
      <c r="N120" s="225"/>
      <c r="O120" s="225"/>
      <c r="P120" s="225"/>
      <c r="Q120" s="225"/>
      <c r="R120" s="225"/>
      <c r="S120" s="225"/>
      <c r="T120" s="226"/>
      <c r="AT120" s="227" t="s">
        <v>237</v>
      </c>
      <c r="AU120" s="227" t="s">
        <v>78</v>
      </c>
      <c r="AV120" s="14" t="s">
        <v>76</v>
      </c>
      <c r="AW120" s="14" t="s">
        <v>31</v>
      </c>
      <c r="AX120" s="14" t="s">
        <v>69</v>
      </c>
      <c r="AY120" s="227" t="s">
        <v>229</v>
      </c>
    </row>
    <row r="121" spans="2:51" s="13" customFormat="1" ht="11.25">
      <c r="B121" s="195"/>
      <c r="C121" s="196"/>
      <c r="D121" s="197" t="s">
        <v>237</v>
      </c>
      <c r="E121" s="198" t="s">
        <v>19</v>
      </c>
      <c r="F121" s="199" t="s">
        <v>1484</v>
      </c>
      <c r="G121" s="196"/>
      <c r="H121" s="200">
        <v>20</v>
      </c>
      <c r="I121" s="201"/>
      <c r="J121" s="196"/>
      <c r="K121" s="196"/>
      <c r="L121" s="202"/>
      <c r="M121" s="203"/>
      <c r="N121" s="204"/>
      <c r="O121" s="204"/>
      <c r="P121" s="204"/>
      <c r="Q121" s="204"/>
      <c r="R121" s="204"/>
      <c r="S121" s="204"/>
      <c r="T121" s="205"/>
      <c r="AT121" s="206" t="s">
        <v>237</v>
      </c>
      <c r="AU121" s="206" t="s">
        <v>78</v>
      </c>
      <c r="AV121" s="13" t="s">
        <v>78</v>
      </c>
      <c r="AW121" s="13" t="s">
        <v>31</v>
      </c>
      <c r="AX121" s="13" t="s">
        <v>69</v>
      </c>
      <c r="AY121" s="206" t="s">
        <v>229</v>
      </c>
    </row>
    <row r="122" spans="2:51" s="15" customFormat="1" ht="11.25">
      <c r="B122" s="228"/>
      <c r="C122" s="229"/>
      <c r="D122" s="197" t="s">
        <v>237</v>
      </c>
      <c r="E122" s="230" t="s">
        <v>19</v>
      </c>
      <c r="F122" s="231" t="s">
        <v>281</v>
      </c>
      <c r="G122" s="229"/>
      <c r="H122" s="232">
        <v>61.5</v>
      </c>
      <c r="I122" s="233"/>
      <c r="J122" s="229"/>
      <c r="K122" s="229"/>
      <c r="L122" s="234"/>
      <c r="M122" s="235"/>
      <c r="N122" s="236"/>
      <c r="O122" s="236"/>
      <c r="P122" s="236"/>
      <c r="Q122" s="236"/>
      <c r="R122" s="236"/>
      <c r="S122" s="236"/>
      <c r="T122" s="237"/>
      <c r="AT122" s="238" t="s">
        <v>237</v>
      </c>
      <c r="AU122" s="238" t="s">
        <v>78</v>
      </c>
      <c r="AV122" s="15" t="s">
        <v>126</v>
      </c>
      <c r="AW122" s="15" t="s">
        <v>31</v>
      </c>
      <c r="AX122" s="15" t="s">
        <v>76</v>
      </c>
      <c r="AY122" s="238" t="s">
        <v>229</v>
      </c>
    </row>
    <row r="123" spans="1:65" s="2" customFormat="1" ht="37.9" customHeight="1">
      <c r="A123" s="36"/>
      <c r="B123" s="37"/>
      <c r="C123" s="181" t="s">
        <v>230</v>
      </c>
      <c r="D123" s="181" t="s">
        <v>232</v>
      </c>
      <c r="E123" s="182" t="s">
        <v>922</v>
      </c>
      <c r="F123" s="183" t="s">
        <v>923</v>
      </c>
      <c r="G123" s="184" t="s">
        <v>532</v>
      </c>
      <c r="H123" s="185">
        <v>15</v>
      </c>
      <c r="I123" s="186"/>
      <c r="J123" s="187">
        <f>ROUND(I123*H123,2)</f>
        <v>0</v>
      </c>
      <c r="K123" s="188"/>
      <c r="L123" s="41"/>
      <c r="M123" s="189" t="s">
        <v>19</v>
      </c>
      <c r="N123" s="190" t="s">
        <v>40</v>
      </c>
      <c r="O123" s="66"/>
      <c r="P123" s="191">
        <f>O123*H123</f>
        <v>0</v>
      </c>
      <c r="Q123" s="191">
        <v>0</v>
      </c>
      <c r="R123" s="191">
        <f>Q123*H123</f>
        <v>0</v>
      </c>
      <c r="S123" s="191">
        <v>0</v>
      </c>
      <c r="T123" s="192">
        <f>S123*H123</f>
        <v>0</v>
      </c>
      <c r="U123" s="36"/>
      <c r="V123" s="36"/>
      <c r="W123" s="36"/>
      <c r="X123" s="36"/>
      <c r="Y123" s="36"/>
      <c r="Z123" s="36"/>
      <c r="AA123" s="36"/>
      <c r="AB123" s="36"/>
      <c r="AC123" s="36"/>
      <c r="AD123" s="36"/>
      <c r="AE123" s="36"/>
      <c r="AR123" s="193" t="s">
        <v>126</v>
      </c>
      <c r="AT123" s="193" t="s">
        <v>232</v>
      </c>
      <c r="AU123" s="193" t="s">
        <v>78</v>
      </c>
      <c r="AY123" s="19" t="s">
        <v>229</v>
      </c>
      <c r="BE123" s="194">
        <f>IF(N123="základní",J123,0)</f>
        <v>0</v>
      </c>
      <c r="BF123" s="194">
        <f>IF(N123="snížená",J123,0)</f>
        <v>0</v>
      </c>
      <c r="BG123" s="194">
        <f>IF(N123="zákl. přenesená",J123,0)</f>
        <v>0</v>
      </c>
      <c r="BH123" s="194">
        <f>IF(N123="sníž. přenesená",J123,0)</f>
        <v>0</v>
      </c>
      <c r="BI123" s="194">
        <f>IF(N123="nulová",J123,0)</f>
        <v>0</v>
      </c>
      <c r="BJ123" s="19" t="s">
        <v>76</v>
      </c>
      <c r="BK123" s="194">
        <f>ROUND(I123*H123,2)</f>
        <v>0</v>
      </c>
      <c r="BL123" s="19" t="s">
        <v>126</v>
      </c>
      <c r="BM123" s="193" t="s">
        <v>1485</v>
      </c>
    </row>
    <row r="124" spans="1:47" s="2" customFormat="1" ht="11.25">
      <c r="A124" s="36"/>
      <c r="B124" s="37"/>
      <c r="C124" s="38"/>
      <c r="D124" s="263" t="s">
        <v>903</v>
      </c>
      <c r="E124" s="38"/>
      <c r="F124" s="264" t="s">
        <v>925</v>
      </c>
      <c r="G124" s="38"/>
      <c r="H124" s="38"/>
      <c r="I124" s="249"/>
      <c r="J124" s="38"/>
      <c r="K124" s="38"/>
      <c r="L124" s="41"/>
      <c r="M124" s="250"/>
      <c r="N124" s="251"/>
      <c r="O124" s="66"/>
      <c r="P124" s="66"/>
      <c r="Q124" s="66"/>
      <c r="R124" s="66"/>
      <c r="S124" s="66"/>
      <c r="T124" s="67"/>
      <c r="U124" s="36"/>
      <c r="V124" s="36"/>
      <c r="W124" s="36"/>
      <c r="X124" s="36"/>
      <c r="Y124" s="36"/>
      <c r="Z124" s="36"/>
      <c r="AA124" s="36"/>
      <c r="AB124" s="36"/>
      <c r="AC124" s="36"/>
      <c r="AD124" s="36"/>
      <c r="AE124" s="36"/>
      <c r="AT124" s="19" t="s">
        <v>903</v>
      </c>
      <c r="AU124" s="19" t="s">
        <v>78</v>
      </c>
    </row>
    <row r="125" spans="2:51" s="14" customFormat="1" ht="11.25">
      <c r="B125" s="218"/>
      <c r="C125" s="219"/>
      <c r="D125" s="197" t="s">
        <v>237</v>
      </c>
      <c r="E125" s="220" t="s">
        <v>19</v>
      </c>
      <c r="F125" s="221" t="s">
        <v>913</v>
      </c>
      <c r="G125" s="219"/>
      <c r="H125" s="220" t="s">
        <v>19</v>
      </c>
      <c r="I125" s="222"/>
      <c r="J125" s="219"/>
      <c r="K125" s="219"/>
      <c r="L125" s="223"/>
      <c r="M125" s="224"/>
      <c r="N125" s="225"/>
      <c r="O125" s="225"/>
      <c r="P125" s="225"/>
      <c r="Q125" s="225"/>
      <c r="R125" s="225"/>
      <c r="S125" s="225"/>
      <c r="T125" s="226"/>
      <c r="AT125" s="227" t="s">
        <v>237</v>
      </c>
      <c r="AU125" s="227" t="s">
        <v>78</v>
      </c>
      <c r="AV125" s="14" t="s">
        <v>76</v>
      </c>
      <c r="AW125" s="14" t="s">
        <v>31</v>
      </c>
      <c r="AX125" s="14" t="s">
        <v>69</v>
      </c>
      <c r="AY125" s="227" t="s">
        <v>229</v>
      </c>
    </row>
    <row r="126" spans="2:51" s="13" customFormat="1" ht="11.25">
      <c r="B126" s="195"/>
      <c r="C126" s="196"/>
      <c r="D126" s="197" t="s">
        <v>237</v>
      </c>
      <c r="E126" s="198" t="s">
        <v>19</v>
      </c>
      <c r="F126" s="199" t="s">
        <v>1486</v>
      </c>
      <c r="G126" s="196"/>
      <c r="H126" s="200">
        <v>15</v>
      </c>
      <c r="I126" s="201"/>
      <c r="J126" s="196"/>
      <c r="K126" s="196"/>
      <c r="L126" s="202"/>
      <c r="M126" s="203"/>
      <c r="N126" s="204"/>
      <c r="O126" s="204"/>
      <c r="P126" s="204"/>
      <c r="Q126" s="204"/>
      <c r="R126" s="204"/>
      <c r="S126" s="204"/>
      <c r="T126" s="205"/>
      <c r="AT126" s="206" t="s">
        <v>237</v>
      </c>
      <c r="AU126" s="206" t="s">
        <v>78</v>
      </c>
      <c r="AV126" s="13" t="s">
        <v>78</v>
      </c>
      <c r="AW126" s="13" t="s">
        <v>31</v>
      </c>
      <c r="AX126" s="13" t="s">
        <v>76</v>
      </c>
      <c r="AY126" s="206" t="s">
        <v>229</v>
      </c>
    </row>
    <row r="127" spans="1:65" s="2" customFormat="1" ht="66.75" customHeight="1">
      <c r="A127" s="36"/>
      <c r="B127" s="37"/>
      <c r="C127" s="181" t="s">
        <v>257</v>
      </c>
      <c r="D127" s="181" t="s">
        <v>232</v>
      </c>
      <c r="E127" s="182" t="s">
        <v>936</v>
      </c>
      <c r="F127" s="183" t="s">
        <v>937</v>
      </c>
      <c r="G127" s="184" t="s">
        <v>532</v>
      </c>
      <c r="H127" s="185">
        <v>10</v>
      </c>
      <c r="I127" s="186"/>
      <c r="J127" s="187">
        <f>ROUND(I127*H127,2)</f>
        <v>0</v>
      </c>
      <c r="K127" s="188"/>
      <c r="L127" s="41"/>
      <c r="M127" s="189" t="s">
        <v>19</v>
      </c>
      <c r="N127" s="190" t="s">
        <v>40</v>
      </c>
      <c r="O127" s="66"/>
      <c r="P127" s="191">
        <f>O127*H127</f>
        <v>0</v>
      </c>
      <c r="Q127" s="191">
        <v>0</v>
      </c>
      <c r="R127" s="191">
        <f>Q127*H127</f>
        <v>0</v>
      </c>
      <c r="S127" s="191">
        <v>0</v>
      </c>
      <c r="T127" s="192">
        <f>S127*H127</f>
        <v>0</v>
      </c>
      <c r="U127" s="36"/>
      <c r="V127" s="36"/>
      <c r="W127" s="36"/>
      <c r="X127" s="36"/>
      <c r="Y127" s="36"/>
      <c r="Z127" s="36"/>
      <c r="AA127" s="36"/>
      <c r="AB127" s="36"/>
      <c r="AC127" s="36"/>
      <c r="AD127" s="36"/>
      <c r="AE127" s="36"/>
      <c r="AR127" s="193" t="s">
        <v>126</v>
      </c>
      <c r="AT127" s="193" t="s">
        <v>232</v>
      </c>
      <c r="AU127" s="193" t="s">
        <v>78</v>
      </c>
      <c r="AY127" s="19" t="s">
        <v>229</v>
      </c>
      <c r="BE127" s="194">
        <f>IF(N127="základní",J127,0)</f>
        <v>0</v>
      </c>
      <c r="BF127" s="194">
        <f>IF(N127="snížená",J127,0)</f>
        <v>0</v>
      </c>
      <c r="BG127" s="194">
        <f>IF(N127="zákl. přenesená",J127,0)</f>
        <v>0</v>
      </c>
      <c r="BH127" s="194">
        <f>IF(N127="sníž. přenesená",J127,0)</f>
        <v>0</v>
      </c>
      <c r="BI127" s="194">
        <f>IF(N127="nulová",J127,0)</f>
        <v>0</v>
      </c>
      <c r="BJ127" s="19" t="s">
        <v>76</v>
      </c>
      <c r="BK127" s="194">
        <f>ROUND(I127*H127,2)</f>
        <v>0</v>
      </c>
      <c r="BL127" s="19" t="s">
        <v>126</v>
      </c>
      <c r="BM127" s="193" t="s">
        <v>1487</v>
      </c>
    </row>
    <row r="128" spans="1:47" s="2" customFormat="1" ht="11.25">
      <c r="A128" s="36"/>
      <c r="B128" s="37"/>
      <c r="C128" s="38"/>
      <c r="D128" s="263" t="s">
        <v>903</v>
      </c>
      <c r="E128" s="38"/>
      <c r="F128" s="264" t="s">
        <v>939</v>
      </c>
      <c r="G128" s="38"/>
      <c r="H128" s="38"/>
      <c r="I128" s="249"/>
      <c r="J128" s="38"/>
      <c r="K128" s="38"/>
      <c r="L128" s="41"/>
      <c r="M128" s="250"/>
      <c r="N128" s="251"/>
      <c r="O128" s="66"/>
      <c r="P128" s="66"/>
      <c r="Q128" s="66"/>
      <c r="R128" s="66"/>
      <c r="S128" s="66"/>
      <c r="T128" s="67"/>
      <c r="U128" s="36"/>
      <c r="V128" s="36"/>
      <c r="W128" s="36"/>
      <c r="X128" s="36"/>
      <c r="Y128" s="36"/>
      <c r="Z128" s="36"/>
      <c r="AA128" s="36"/>
      <c r="AB128" s="36"/>
      <c r="AC128" s="36"/>
      <c r="AD128" s="36"/>
      <c r="AE128" s="36"/>
      <c r="AT128" s="19" t="s">
        <v>903</v>
      </c>
      <c r="AU128" s="19" t="s">
        <v>78</v>
      </c>
    </row>
    <row r="129" spans="1:47" s="2" customFormat="1" ht="19.5">
      <c r="A129" s="36"/>
      <c r="B129" s="37"/>
      <c r="C129" s="38"/>
      <c r="D129" s="197" t="s">
        <v>811</v>
      </c>
      <c r="E129" s="38"/>
      <c r="F129" s="248" t="s">
        <v>940</v>
      </c>
      <c r="G129" s="38"/>
      <c r="H129" s="38"/>
      <c r="I129" s="249"/>
      <c r="J129" s="38"/>
      <c r="K129" s="38"/>
      <c r="L129" s="41"/>
      <c r="M129" s="250"/>
      <c r="N129" s="251"/>
      <c r="O129" s="66"/>
      <c r="P129" s="66"/>
      <c r="Q129" s="66"/>
      <c r="R129" s="66"/>
      <c r="S129" s="66"/>
      <c r="T129" s="67"/>
      <c r="U129" s="36"/>
      <c r="V129" s="36"/>
      <c r="W129" s="36"/>
      <c r="X129" s="36"/>
      <c r="Y129" s="36"/>
      <c r="Z129" s="36"/>
      <c r="AA129" s="36"/>
      <c r="AB129" s="36"/>
      <c r="AC129" s="36"/>
      <c r="AD129" s="36"/>
      <c r="AE129" s="36"/>
      <c r="AT129" s="19" t="s">
        <v>811</v>
      </c>
      <c r="AU129" s="19" t="s">
        <v>78</v>
      </c>
    </row>
    <row r="130" spans="2:51" s="14" customFormat="1" ht="11.25">
      <c r="B130" s="218"/>
      <c r="C130" s="219"/>
      <c r="D130" s="197" t="s">
        <v>237</v>
      </c>
      <c r="E130" s="220" t="s">
        <v>19</v>
      </c>
      <c r="F130" s="221" t="s">
        <v>1488</v>
      </c>
      <c r="G130" s="219"/>
      <c r="H130" s="220" t="s">
        <v>19</v>
      </c>
      <c r="I130" s="222"/>
      <c r="J130" s="219"/>
      <c r="K130" s="219"/>
      <c r="L130" s="223"/>
      <c r="M130" s="224"/>
      <c r="N130" s="225"/>
      <c r="O130" s="225"/>
      <c r="P130" s="225"/>
      <c r="Q130" s="225"/>
      <c r="R130" s="225"/>
      <c r="S130" s="225"/>
      <c r="T130" s="226"/>
      <c r="AT130" s="227" t="s">
        <v>237</v>
      </c>
      <c r="AU130" s="227" t="s">
        <v>78</v>
      </c>
      <c r="AV130" s="14" t="s">
        <v>76</v>
      </c>
      <c r="AW130" s="14" t="s">
        <v>31</v>
      </c>
      <c r="AX130" s="14" t="s">
        <v>69</v>
      </c>
      <c r="AY130" s="227" t="s">
        <v>229</v>
      </c>
    </row>
    <row r="131" spans="2:51" s="13" customFormat="1" ht="11.25">
      <c r="B131" s="195"/>
      <c r="C131" s="196"/>
      <c r="D131" s="197" t="s">
        <v>237</v>
      </c>
      <c r="E131" s="198" t="s">
        <v>19</v>
      </c>
      <c r="F131" s="199" t="s">
        <v>1489</v>
      </c>
      <c r="G131" s="196"/>
      <c r="H131" s="200">
        <v>10</v>
      </c>
      <c r="I131" s="201"/>
      <c r="J131" s="196"/>
      <c r="K131" s="196"/>
      <c r="L131" s="202"/>
      <c r="M131" s="203"/>
      <c r="N131" s="204"/>
      <c r="O131" s="204"/>
      <c r="P131" s="204"/>
      <c r="Q131" s="204"/>
      <c r="R131" s="204"/>
      <c r="S131" s="204"/>
      <c r="T131" s="205"/>
      <c r="AT131" s="206" t="s">
        <v>237</v>
      </c>
      <c r="AU131" s="206" t="s">
        <v>78</v>
      </c>
      <c r="AV131" s="13" t="s">
        <v>78</v>
      </c>
      <c r="AW131" s="13" t="s">
        <v>31</v>
      </c>
      <c r="AX131" s="13" t="s">
        <v>76</v>
      </c>
      <c r="AY131" s="206" t="s">
        <v>229</v>
      </c>
    </row>
    <row r="132" spans="1:65" s="2" customFormat="1" ht="44.25" customHeight="1">
      <c r="A132" s="36"/>
      <c r="B132" s="37"/>
      <c r="C132" s="181" t="s">
        <v>261</v>
      </c>
      <c r="D132" s="181" t="s">
        <v>232</v>
      </c>
      <c r="E132" s="182" t="s">
        <v>941</v>
      </c>
      <c r="F132" s="183" t="s">
        <v>942</v>
      </c>
      <c r="G132" s="184" t="s">
        <v>326</v>
      </c>
      <c r="H132" s="185">
        <v>131.562</v>
      </c>
      <c r="I132" s="186"/>
      <c r="J132" s="187">
        <f>ROUND(I132*H132,2)</f>
        <v>0</v>
      </c>
      <c r="K132" s="188"/>
      <c r="L132" s="41"/>
      <c r="M132" s="189" t="s">
        <v>19</v>
      </c>
      <c r="N132" s="190" t="s">
        <v>40</v>
      </c>
      <c r="O132" s="66"/>
      <c r="P132" s="191">
        <f>O132*H132</f>
        <v>0</v>
      </c>
      <c r="Q132" s="191">
        <v>0</v>
      </c>
      <c r="R132" s="191">
        <f>Q132*H132</f>
        <v>0</v>
      </c>
      <c r="S132" s="191">
        <v>0</v>
      </c>
      <c r="T132" s="192">
        <f>S132*H132</f>
        <v>0</v>
      </c>
      <c r="U132" s="36"/>
      <c r="V132" s="36"/>
      <c r="W132" s="36"/>
      <c r="X132" s="36"/>
      <c r="Y132" s="36"/>
      <c r="Z132" s="36"/>
      <c r="AA132" s="36"/>
      <c r="AB132" s="36"/>
      <c r="AC132" s="36"/>
      <c r="AD132" s="36"/>
      <c r="AE132" s="36"/>
      <c r="AR132" s="193" t="s">
        <v>126</v>
      </c>
      <c r="AT132" s="193" t="s">
        <v>232</v>
      </c>
      <c r="AU132" s="193" t="s">
        <v>78</v>
      </c>
      <c r="AY132" s="19" t="s">
        <v>229</v>
      </c>
      <c r="BE132" s="194">
        <f>IF(N132="základní",J132,0)</f>
        <v>0</v>
      </c>
      <c r="BF132" s="194">
        <f>IF(N132="snížená",J132,0)</f>
        <v>0</v>
      </c>
      <c r="BG132" s="194">
        <f>IF(N132="zákl. přenesená",J132,0)</f>
        <v>0</v>
      </c>
      <c r="BH132" s="194">
        <f>IF(N132="sníž. přenesená",J132,0)</f>
        <v>0</v>
      </c>
      <c r="BI132" s="194">
        <f>IF(N132="nulová",J132,0)</f>
        <v>0</v>
      </c>
      <c r="BJ132" s="19" t="s">
        <v>76</v>
      </c>
      <c r="BK132" s="194">
        <f>ROUND(I132*H132,2)</f>
        <v>0</v>
      </c>
      <c r="BL132" s="19" t="s">
        <v>126</v>
      </c>
      <c r="BM132" s="193" t="s">
        <v>1490</v>
      </c>
    </row>
    <row r="133" spans="1:47" s="2" customFormat="1" ht="11.25">
      <c r="A133" s="36"/>
      <c r="B133" s="37"/>
      <c r="C133" s="38"/>
      <c r="D133" s="263" t="s">
        <v>903</v>
      </c>
      <c r="E133" s="38"/>
      <c r="F133" s="264" t="s">
        <v>944</v>
      </c>
      <c r="G133" s="38"/>
      <c r="H133" s="38"/>
      <c r="I133" s="249"/>
      <c r="J133" s="38"/>
      <c r="K133" s="38"/>
      <c r="L133" s="41"/>
      <c r="M133" s="250"/>
      <c r="N133" s="251"/>
      <c r="O133" s="66"/>
      <c r="P133" s="66"/>
      <c r="Q133" s="66"/>
      <c r="R133" s="66"/>
      <c r="S133" s="66"/>
      <c r="T133" s="67"/>
      <c r="U133" s="36"/>
      <c r="V133" s="36"/>
      <c r="W133" s="36"/>
      <c r="X133" s="36"/>
      <c r="Y133" s="36"/>
      <c r="Z133" s="36"/>
      <c r="AA133" s="36"/>
      <c r="AB133" s="36"/>
      <c r="AC133" s="36"/>
      <c r="AD133" s="36"/>
      <c r="AE133" s="36"/>
      <c r="AT133" s="19" t="s">
        <v>903</v>
      </c>
      <c r="AU133" s="19" t="s">
        <v>78</v>
      </c>
    </row>
    <row r="134" spans="1:47" s="2" customFormat="1" ht="19.5">
      <c r="A134" s="36"/>
      <c r="B134" s="37"/>
      <c r="C134" s="38"/>
      <c r="D134" s="197" t="s">
        <v>811</v>
      </c>
      <c r="E134" s="38"/>
      <c r="F134" s="248" t="s">
        <v>945</v>
      </c>
      <c r="G134" s="38"/>
      <c r="H134" s="38"/>
      <c r="I134" s="249"/>
      <c r="J134" s="38"/>
      <c r="K134" s="38"/>
      <c r="L134" s="41"/>
      <c r="M134" s="250"/>
      <c r="N134" s="251"/>
      <c r="O134" s="66"/>
      <c r="P134" s="66"/>
      <c r="Q134" s="66"/>
      <c r="R134" s="66"/>
      <c r="S134" s="66"/>
      <c r="T134" s="67"/>
      <c r="U134" s="36"/>
      <c r="V134" s="36"/>
      <c r="W134" s="36"/>
      <c r="X134" s="36"/>
      <c r="Y134" s="36"/>
      <c r="Z134" s="36"/>
      <c r="AA134" s="36"/>
      <c r="AB134" s="36"/>
      <c r="AC134" s="36"/>
      <c r="AD134" s="36"/>
      <c r="AE134" s="36"/>
      <c r="AT134" s="19" t="s">
        <v>811</v>
      </c>
      <c r="AU134" s="19" t="s">
        <v>78</v>
      </c>
    </row>
    <row r="135" spans="2:51" s="14" customFormat="1" ht="11.25">
      <c r="B135" s="218"/>
      <c r="C135" s="219"/>
      <c r="D135" s="197" t="s">
        <v>237</v>
      </c>
      <c r="E135" s="220" t="s">
        <v>19</v>
      </c>
      <c r="F135" s="221" t="s">
        <v>946</v>
      </c>
      <c r="G135" s="219"/>
      <c r="H135" s="220" t="s">
        <v>19</v>
      </c>
      <c r="I135" s="222"/>
      <c r="J135" s="219"/>
      <c r="K135" s="219"/>
      <c r="L135" s="223"/>
      <c r="M135" s="224"/>
      <c r="N135" s="225"/>
      <c r="O135" s="225"/>
      <c r="P135" s="225"/>
      <c r="Q135" s="225"/>
      <c r="R135" s="225"/>
      <c r="S135" s="225"/>
      <c r="T135" s="226"/>
      <c r="AT135" s="227" t="s">
        <v>237</v>
      </c>
      <c r="AU135" s="227" t="s">
        <v>78</v>
      </c>
      <c r="AV135" s="14" t="s">
        <v>76</v>
      </c>
      <c r="AW135" s="14" t="s">
        <v>31</v>
      </c>
      <c r="AX135" s="14" t="s">
        <v>69</v>
      </c>
      <c r="AY135" s="227" t="s">
        <v>229</v>
      </c>
    </row>
    <row r="136" spans="2:51" s="13" customFormat="1" ht="11.25">
      <c r="B136" s="195"/>
      <c r="C136" s="196"/>
      <c r="D136" s="197" t="s">
        <v>237</v>
      </c>
      <c r="E136" s="198" t="s">
        <v>19</v>
      </c>
      <c r="F136" s="199" t="s">
        <v>1491</v>
      </c>
      <c r="G136" s="196"/>
      <c r="H136" s="200">
        <v>123</v>
      </c>
      <c r="I136" s="201"/>
      <c r="J136" s="196"/>
      <c r="K136" s="196"/>
      <c r="L136" s="202"/>
      <c r="M136" s="203"/>
      <c r="N136" s="204"/>
      <c r="O136" s="204"/>
      <c r="P136" s="204"/>
      <c r="Q136" s="204"/>
      <c r="R136" s="204"/>
      <c r="S136" s="204"/>
      <c r="T136" s="205"/>
      <c r="AT136" s="206" t="s">
        <v>237</v>
      </c>
      <c r="AU136" s="206" t="s">
        <v>78</v>
      </c>
      <c r="AV136" s="13" t="s">
        <v>78</v>
      </c>
      <c r="AW136" s="13" t="s">
        <v>31</v>
      </c>
      <c r="AX136" s="13" t="s">
        <v>69</v>
      </c>
      <c r="AY136" s="206" t="s">
        <v>229</v>
      </c>
    </row>
    <row r="137" spans="2:51" s="14" customFormat="1" ht="11.25">
      <c r="B137" s="218"/>
      <c r="C137" s="219"/>
      <c r="D137" s="197" t="s">
        <v>237</v>
      </c>
      <c r="E137" s="220" t="s">
        <v>19</v>
      </c>
      <c r="F137" s="221" t="s">
        <v>1492</v>
      </c>
      <c r="G137" s="219"/>
      <c r="H137" s="220" t="s">
        <v>19</v>
      </c>
      <c r="I137" s="222"/>
      <c r="J137" s="219"/>
      <c r="K137" s="219"/>
      <c r="L137" s="223"/>
      <c r="M137" s="224"/>
      <c r="N137" s="225"/>
      <c r="O137" s="225"/>
      <c r="P137" s="225"/>
      <c r="Q137" s="225"/>
      <c r="R137" s="225"/>
      <c r="S137" s="225"/>
      <c r="T137" s="226"/>
      <c r="AT137" s="227" t="s">
        <v>237</v>
      </c>
      <c r="AU137" s="227" t="s">
        <v>78</v>
      </c>
      <c r="AV137" s="14" t="s">
        <v>76</v>
      </c>
      <c r="AW137" s="14" t="s">
        <v>31</v>
      </c>
      <c r="AX137" s="14" t="s">
        <v>69</v>
      </c>
      <c r="AY137" s="227" t="s">
        <v>229</v>
      </c>
    </row>
    <row r="138" spans="2:51" s="13" customFormat="1" ht="11.25">
      <c r="B138" s="195"/>
      <c r="C138" s="196"/>
      <c r="D138" s="197" t="s">
        <v>237</v>
      </c>
      <c r="E138" s="198" t="s">
        <v>19</v>
      </c>
      <c r="F138" s="199" t="s">
        <v>1493</v>
      </c>
      <c r="G138" s="196"/>
      <c r="H138" s="200">
        <v>8.562</v>
      </c>
      <c r="I138" s="201"/>
      <c r="J138" s="196"/>
      <c r="K138" s="196"/>
      <c r="L138" s="202"/>
      <c r="M138" s="203"/>
      <c r="N138" s="204"/>
      <c r="O138" s="204"/>
      <c r="P138" s="204"/>
      <c r="Q138" s="204"/>
      <c r="R138" s="204"/>
      <c r="S138" s="204"/>
      <c r="T138" s="205"/>
      <c r="AT138" s="206" t="s">
        <v>237</v>
      </c>
      <c r="AU138" s="206" t="s">
        <v>78</v>
      </c>
      <c r="AV138" s="13" t="s">
        <v>78</v>
      </c>
      <c r="AW138" s="13" t="s">
        <v>31</v>
      </c>
      <c r="AX138" s="13" t="s">
        <v>69</v>
      </c>
      <c r="AY138" s="206" t="s">
        <v>229</v>
      </c>
    </row>
    <row r="139" spans="2:51" s="15" customFormat="1" ht="11.25">
      <c r="B139" s="228"/>
      <c r="C139" s="229"/>
      <c r="D139" s="197" t="s">
        <v>237</v>
      </c>
      <c r="E139" s="230" t="s">
        <v>19</v>
      </c>
      <c r="F139" s="231" t="s">
        <v>281</v>
      </c>
      <c r="G139" s="229"/>
      <c r="H139" s="232">
        <v>131.562</v>
      </c>
      <c r="I139" s="233"/>
      <c r="J139" s="229"/>
      <c r="K139" s="229"/>
      <c r="L139" s="234"/>
      <c r="M139" s="235"/>
      <c r="N139" s="236"/>
      <c r="O139" s="236"/>
      <c r="P139" s="236"/>
      <c r="Q139" s="236"/>
      <c r="R139" s="236"/>
      <c r="S139" s="236"/>
      <c r="T139" s="237"/>
      <c r="AT139" s="238" t="s">
        <v>237</v>
      </c>
      <c r="AU139" s="238" t="s">
        <v>78</v>
      </c>
      <c r="AV139" s="15" t="s">
        <v>126</v>
      </c>
      <c r="AW139" s="15" t="s">
        <v>31</v>
      </c>
      <c r="AX139" s="15" t="s">
        <v>76</v>
      </c>
      <c r="AY139" s="238" t="s">
        <v>229</v>
      </c>
    </row>
    <row r="140" spans="1:65" s="2" customFormat="1" ht="62.65" customHeight="1">
      <c r="A140" s="36"/>
      <c r="B140" s="37"/>
      <c r="C140" s="181" t="s">
        <v>243</v>
      </c>
      <c r="D140" s="181" t="s">
        <v>232</v>
      </c>
      <c r="E140" s="182" t="s">
        <v>950</v>
      </c>
      <c r="F140" s="183" t="s">
        <v>951</v>
      </c>
      <c r="G140" s="184" t="s">
        <v>532</v>
      </c>
      <c r="H140" s="185">
        <v>61.5</v>
      </c>
      <c r="I140" s="186"/>
      <c r="J140" s="187">
        <f>ROUND(I140*H140,2)</f>
        <v>0</v>
      </c>
      <c r="K140" s="188"/>
      <c r="L140" s="41"/>
      <c r="M140" s="189" t="s">
        <v>19</v>
      </c>
      <c r="N140" s="190" t="s">
        <v>40</v>
      </c>
      <c r="O140" s="66"/>
      <c r="P140" s="191">
        <f>O140*H140</f>
        <v>0</v>
      </c>
      <c r="Q140" s="191">
        <v>0</v>
      </c>
      <c r="R140" s="191">
        <f>Q140*H140</f>
        <v>0</v>
      </c>
      <c r="S140" s="191">
        <v>0</v>
      </c>
      <c r="T140" s="192">
        <f>S140*H140</f>
        <v>0</v>
      </c>
      <c r="U140" s="36"/>
      <c r="V140" s="36"/>
      <c r="W140" s="36"/>
      <c r="X140" s="36"/>
      <c r="Y140" s="36"/>
      <c r="Z140" s="36"/>
      <c r="AA140" s="36"/>
      <c r="AB140" s="36"/>
      <c r="AC140" s="36"/>
      <c r="AD140" s="36"/>
      <c r="AE140" s="36"/>
      <c r="AR140" s="193" t="s">
        <v>126</v>
      </c>
      <c r="AT140" s="193" t="s">
        <v>232</v>
      </c>
      <c r="AU140" s="193" t="s">
        <v>78</v>
      </c>
      <c r="AY140" s="19" t="s">
        <v>229</v>
      </c>
      <c r="BE140" s="194">
        <f>IF(N140="základní",J140,0)</f>
        <v>0</v>
      </c>
      <c r="BF140" s="194">
        <f>IF(N140="snížená",J140,0)</f>
        <v>0</v>
      </c>
      <c r="BG140" s="194">
        <f>IF(N140="zákl. přenesená",J140,0)</f>
        <v>0</v>
      </c>
      <c r="BH140" s="194">
        <f>IF(N140="sníž. přenesená",J140,0)</f>
        <v>0</v>
      </c>
      <c r="BI140" s="194">
        <f>IF(N140="nulová",J140,0)</f>
        <v>0</v>
      </c>
      <c r="BJ140" s="19" t="s">
        <v>76</v>
      </c>
      <c r="BK140" s="194">
        <f>ROUND(I140*H140,2)</f>
        <v>0</v>
      </c>
      <c r="BL140" s="19" t="s">
        <v>126</v>
      </c>
      <c r="BM140" s="193" t="s">
        <v>1494</v>
      </c>
    </row>
    <row r="141" spans="1:47" s="2" customFormat="1" ht="11.25">
      <c r="A141" s="36"/>
      <c r="B141" s="37"/>
      <c r="C141" s="38"/>
      <c r="D141" s="263" t="s">
        <v>903</v>
      </c>
      <c r="E141" s="38"/>
      <c r="F141" s="264" t="s">
        <v>953</v>
      </c>
      <c r="G141" s="38"/>
      <c r="H141" s="38"/>
      <c r="I141" s="249"/>
      <c r="J141" s="38"/>
      <c r="K141" s="38"/>
      <c r="L141" s="41"/>
      <c r="M141" s="250"/>
      <c r="N141" s="251"/>
      <c r="O141" s="66"/>
      <c r="P141" s="66"/>
      <c r="Q141" s="66"/>
      <c r="R141" s="66"/>
      <c r="S141" s="66"/>
      <c r="T141" s="67"/>
      <c r="U141" s="36"/>
      <c r="V141" s="36"/>
      <c r="W141" s="36"/>
      <c r="X141" s="36"/>
      <c r="Y141" s="36"/>
      <c r="Z141" s="36"/>
      <c r="AA141" s="36"/>
      <c r="AB141" s="36"/>
      <c r="AC141" s="36"/>
      <c r="AD141" s="36"/>
      <c r="AE141" s="36"/>
      <c r="AT141" s="19" t="s">
        <v>903</v>
      </c>
      <c r="AU141" s="19" t="s">
        <v>78</v>
      </c>
    </row>
    <row r="142" spans="1:65" s="2" customFormat="1" ht="66.75" customHeight="1">
      <c r="A142" s="36"/>
      <c r="B142" s="37"/>
      <c r="C142" s="181" t="s">
        <v>270</v>
      </c>
      <c r="D142" s="181" t="s">
        <v>232</v>
      </c>
      <c r="E142" s="182" t="s">
        <v>955</v>
      </c>
      <c r="F142" s="183" t="s">
        <v>956</v>
      </c>
      <c r="G142" s="184" t="s">
        <v>532</v>
      </c>
      <c r="H142" s="185">
        <v>676.5</v>
      </c>
      <c r="I142" s="186"/>
      <c r="J142" s="187">
        <f>ROUND(I142*H142,2)</f>
        <v>0</v>
      </c>
      <c r="K142" s="188"/>
      <c r="L142" s="41"/>
      <c r="M142" s="189" t="s">
        <v>19</v>
      </c>
      <c r="N142" s="190" t="s">
        <v>40</v>
      </c>
      <c r="O142" s="66"/>
      <c r="P142" s="191">
        <f>O142*H142</f>
        <v>0</v>
      </c>
      <c r="Q142" s="191">
        <v>0</v>
      </c>
      <c r="R142" s="191">
        <f>Q142*H142</f>
        <v>0</v>
      </c>
      <c r="S142" s="191">
        <v>0</v>
      </c>
      <c r="T142" s="192">
        <f>S142*H142</f>
        <v>0</v>
      </c>
      <c r="U142" s="36"/>
      <c r="V142" s="36"/>
      <c r="W142" s="36"/>
      <c r="X142" s="36"/>
      <c r="Y142" s="36"/>
      <c r="Z142" s="36"/>
      <c r="AA142" s="36"/>
      <c r="AB142" s="36"/>
      <c r="AC142" s="36"/>
      <c r="AD142" s="36"/>
      <c r="AE142" s="36"/>
      <c r="AR142" s="193" t="s">
        <v>126</v>
      </c>
      <c r="AT142" s="193" t="s">
        <v>232</v>
      </c>
      <c r="AU142" s="193" t="s">
        <v>78</v>
      </c>
      <c r="AY142" s="19" t="s">
        <v>229</v>
      </c>
      <c r="BE142" s="194">
        <f>IF(N142="základní",J142,0)</f>
        <v>0</v>
      </c>
      <c r="BF142" s="194">
        <f>IF(N142="snížená",J142,0)</f>
        <v>0</v>
      </c>
      <c r="BG142" s="194">
        <f>IF(N142="zákl. přenesená",J142,0)</f>
        <v>0</v>
      </c>
      <c r="BH142" s="194">
        <f>IF(N142="sníž. přenesená",J142,0)</f>
        <v>0</v>
      </c>
      <c r="BI142" s="194">
        <f>IF(N142="nulová",J142,0)</f>
        <v>0</v>
      </c>
      <c r="BJ142" s="19" t="s">
        <v>76</v>
      </c>
      <c r="BK142" s="194">
        <f>ROUND(I142*H142,2)</f>
        <v>0</v>
      </c>
      <c r="BL142" s="19" t="s">
        <v>126</v>
      </c>
      <c r="BM142" s="193" t="s">
        <v>1495</v>
      </c>
    </row>
    <row r="143" spans="1:47" s="2" customFormat="1" ht="11.25">
      <c r="A143" s="36"/>
      <c r="B143" s="37"/>
      <c r="C143" s="38"/>
      <c r="D143" s="263" t="s">
        <v>903</v>
      </c>
      <c r="E143" s="38"/>
      <c r="F143" s="264" t="s">
        <v>958</v>
      </c>
      <c r="G143" s="38"/>
      <c r="H143" s="38"/>
      <c r="I143" s="249"/>
      <c r="J143" s="38"/>
      <c r="K143" s="38"/>
      <c r="L143" s="41"/>
      <c r="M143" s="250"/>
      <c r="N143" s="251"/>
      <c r="O143" s="66"/>
      <c r="P143" s="66"/>
      <c r="Q143" s="66"/>
      <c r="R143" s="66"/>
      <c r="S143" s="66"/>
      <c r="T143" s="67"/>
      <c r="U143" s="36"/>
      <c r="V143" s="36"/>
      <c r="W143" s="36"/>
      <c r="X143" s="36"/>
      <c r="Y143" s="36"/>
      <c r="Z143" s="36"/>
      <c r="AA143" s="36"/>
      <c r="AB143" s="36"/>
      <c r="AC143" s="36"/>
      <c r="AD143" s="36"/>
      <c r="AE143" s="36"/>
      <c r="AT143" s="19" t="s">
        <v>903</v>
      </c>
      <c r="AU143" s="19" t="s">
        <v>78</v>
      </c>
    </row>
    <row r="144" spans="1:47" s="2" customFormat="1" ht="29.25">
      <c r="A144" s="36"/>
      <c r="B144" s="37"/>
      <c r="C144" s="38"/>
      <c r="D144" s="197" t="s">
        <v>811</v>
      </c>
      <c r="E144" s="38"/>
      <c r="F144" s="248" t="s">
        <v>959</v>
      </c>
      <c r="G144" s="38"/>
      <c r="H144" s="38"/>
      <c r="I144" s="249"/>
      <c r="J144" s="38"/>
      <c r="K144" s="38"/>
      <c r="L144" s="41"/>
      <c r="M144" s="250"/>
      <c r="N144" s="251"/>
      <c r="O144" s="66"/>
      <c r="P144" s="66"/>
      <c r="Q144" s="66"/>
      <c r="R144" s="66"/>
      <c r="S144" s="66"/>
      <c r="T144" s="67"/>
      <c r="U144" s="36"/>
      <c r="V144" s="36"/>
      <c r="W144" s="36"/>
      <c r="X144" s="36"/>
      <c r="Y144" s="36"/>
      <c r="Z144" s="36"/>
      <c r="AA144" s="36"/>
      <c r="AB144" s="36"/>
      <c r="AC144" s="36"/>
      <c r="AD144" s="36"/>
      <c r="AE144" s="36"/>
      <c r="AT144" s="19" t="s">
        <v>811</v>
      </c>
      <c r="AU144" s="19" t="s">
        <v>78</v>
      </c>
    </row>
    <row r="145" spans="2:51" s="13" customFormat="1" ht="11.25">
      <c r="B145" s="195"/>
      <c r="C145" s="196"/>
      <c r="D145" s="197" t="s">
        <v>237</v>
      </c>
      <c r="E145" s="198" t="s">
        <v>19</v>
      </c>
      <c r="F145" s="199" t="s">
        <v>1496</v>
      </c>
      <c r="G145" s="196"/>
      <c r="H145" s="200">
        <v>676.5</v>
      </c>
      <c r="I145" s="201"/>
      <c r="J145" s="196"/>
      <c r="K145" s="196"/>
      <c r="L145" s="202"/>
      <c r="M145" s="203"/>
      <c r="N145" s="204"/>
      <c r="O145" s="204"/>
      <c r="P145" s="204"/>
      <c r="Q145" s="204"/>
      <c r="R145" s="204"/>
      <c r="S145" s="204"/>
      <c r="T145" s="205"/>
      <c r="AT145" s="206" t="s">
        <v>237</v>
      </c>
      <c r="AU145" s="206" t="s">
        <v>78</v>
      </c>
      <c r="AV145" s="13" t="s">
        <v>78</v>
      </c>
      <c r="AW145" s="13" t="s">
        <v>31</v>
      </c>
      <c r="AX145" s="13" t="s">
        <v>76</v>
      </c>
      <c r="AY145" s="206" t="s">
        <v>229</v>
      </c>
    </row>
    <row r="146" spans="1:65" s="2" customFormat="1" ht="44.25" customHeight="1">
      <c r="A146" s="36"/>
      <c r="B146" s="37"/>
      <c r="C146" s="181" t="s">
        <v>275</v>
      </c>
      <c r="D146" s="181" t="s">
        <v>232</v>
      </c>
      <c r="E146" s="182" t="s">
        <v>961</v>
      </c>
      <c r="F146" s="183" t="s">
        <v>962</v>
      </c>
      <c r="G146" s="184" t="s">
        <v>532</v>
      </c>
      <c r="H146" s="185">
        <v>61.5</v>
      </c>
      <c r="I146" s="186"/>
      <c r="J146" s="187">
        <f>ROUND(I146*H146,2)</f>
        <v>0</v>
      </c>
      <c r="K146" s="188"/>
      <c r="L146" s="41"/>
      <c r="M146" s="189" t="s">
        <v>19</v>
      </c>
      <c r="N146" s="190" t="s">
        <v>40</v>
      </c>
      <c r="O146" s="66"/>
      <c r="P146" s="191">
        <f>O146*H146</f>
        <v>0</v>
      </c>
      <c r="Q146" s="191">
        <v>0</v>
      </c>
      <c r="R146" s="191">
        <f>Q146*H146</f>
        <v>0</v>
      </c>
      <c r="S146" s="191">
        <v>0</v>
      </c>
      <c r="T146" s="192">
        <f>S146*H146</f>
        <v>0</v>
      </c>
      <c r="U146" s="36"/>
      <c r="V146" s="36"/>
      <c r="W146" s="36"/>
      <c r="X146" s="36"/>
      <c r="Y146" s="36"/>
      <c r="Z146" s="36"/>
      <c r="AA146" s="36"/>
      <c r="AB146" s="36"/>
      <c r="AC146" s="36"/>
      <c r="AD146" s="36"/>
      <c r="AE146" s="36"/>
      <c r="AR146" s="193" t="s">
        <v>126</v>
      </c>
      <c r="AT146" s="193" t="s">
        <v>232</v>
      </c>
      <c r="AU146" s="193" t="s">
        <v>78</v>
      </c>
      <c r="AY146" s="19" t="s">
        <v>229</v>
      </c>
      <c r="BE146" s="194">
        <f>IF(N146="základní",J146,0)</f>
        <v>0</v>
      </c>
      <c r="BF146" s="194">
        <f>IF(N146="snížená",J146,0)</f>
        <v>0</v>
      </c>
      <c r="BG146" s="194">
        <f>IF(N146="zákl. přenesená",J146,0)</f>
        <v>0</v>
      </c>
      <c r="BH146" s="194">
        <f>IF(N146="sníž. přenesená",J146,0)</f>
        <v>0</v>
      </c>
      <c r="BI146" s="194">
        <f>IF(N146="nulová",J146,0)</f>
        <v>0</v>
      </c>
      <c r="BJ146" s="19" t="s">
        <v>76</v>
      </c>
      <c r="BK146" s="194">
        <f>ROUND(I146*H146,2)</f>
        <v>0</v>
      </c>
      <c r="BL146" s="19" t="s">
        <v>126</v>
      </c>
      <c r="BM146" s="193" t="s">
        <v>1497</v>
      </c>
    </row>
    <row r="147" spans="1:47" s="2" customFormat="1" ht="11.25">
      <c r="A147" s="36"/>
      <c r="B147" s="37"/>
      <c r="C147" s="38"/>
      <c r="D147" s="263" t="s">
        <v>903</v>
      </c>
      <c r="E147" s="38"/>
      <c r="F147" s="264" t="s">
        <v>964</v>
      </c>
      <c r="G147" s="38"/>
      <c r="H147" s="38"/>
      <c r="I147" s="249"/>
      <c r="J147" s="38"/>
      <c r="K147" s="38"/>
      <c r="L147" s="41"/>
      <c r="M147" s="250"/>
      <c r="N147" s="251"/>
      <c r="O147" s="66"/>
      <c r="P147" s="66"/>
      <c r="Q147" s="66"/>
      <c r="R147" s="66"/>
      <c r="S147" s="66"/>
      <c r="T147" s="67"/>
      <c r="U147" s="36"/>
      <c r="V147" s="36"/>
      <c r="W147" s="36"/>
      <c r="X147" s="36"/>
      <c r="Y147" s="36"/>
      <c r="Z147" s="36"/>
      <c r="AA147" s="36"/>
      <c r="AB147" s="36"/>
      <c r="AC147" s="36"/>
      <c r="AD147" s="36"/>
      <c r="AE147" s="36"/>
      <c r="AT147" s="19" t="s">
        <v>903</v>
      </c>
      <c r="AU147" s="19" t="s">
        <v>78</v>
      </c>
    </row>
    <row r="148" spans="1:65" s="2" customFormat="1" ht="44.25" customHeight="1">
      <c r="A148" s="36"/>
      <c r="B148" s="37"/>
      <c r="C148" s="181" t="s">
        <v>282</v>
      </c>
      <c r="D148" s="181" t="s">
        <v>232</v>
      </c>
      <c r="E148" s="182" t="s">
        <v>965</v>
      </c>
      <c r="F148" s="183" t="s">
        <v>966</v>
      </c>
      <c r="G148" s="184" t="s">
        <v>326</v>
      </c>
      <c r="H148" s="185">
        <v>123</v>
      </c>
      <c r="I148" s="186"/>
      <c r="J148" s="187">
        <f>ROUND(I148*H148,2)</f>
        <v>0</v>
      </c>
      <c r="K148" s="188"/>
      <c r="L148" s="41"/>
      <c r="M148" s="189" t="s">
        <v>19</v>
      </c>
      <c r="N148" s="190" t="s">
        <v>40</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126</v>
      </c>
      <c r="AT148" s="193" t="s">
        <v>232</v>
      </c>
      <c r="AU148" s="193" t="s">
        <v>78</v>
      </c>
      <c r="AY148" s="19" t="s">
        <v>229</v>
      </c>
      <c r="BE148" s="194">
        <f>IF(N148="základní",J148,0)</f>
        <v>0</v>
      </c>
      <c r="BF148" s="194">
        <f>IF(N148="snížená",J148,0)</f>
        <v>0</v>
      </c>
      <c r="BG148" s="194">
        <f>IF(N148="zákl. přenesená",J148,0)</f>
        <v>0</v>
      </c>
      <c r="BH148" s="194">
        <f>IF(N148="sníž. přenesená",J148,0)</f>
        <v>0</v>
      </c>
      <c r="BI148" s="194">
        <f>IF(N148="nulová",J148,0)</f>
        <v>0</v>
      </c>
      <c r="BJ148" s="19" t="s">
        <v>76</v>
      </c>
      <c r="BK148" s="194">
        <f>ROUND(I148*H148,2)</f>
        <v>0</v>
      </c>
      <c r="BL148" s="19" t="s">
        <v>126</v>
      </c>
      <c r="BM148" s="193" t="s">
        <v>1498</v>
      </c>
    </row>
    <row r="149" spans="1:47" s="2" customFormat="1" ht="11.25">
      <c r="A149" s="36"/>
      <c r="B149" s="37"/>
      <c r="C149" s="38"/>
      <c r="D149" s="263" t="s">
        <v>903</v>
      </c>
      <c r="E149" s="38"/>
      <c r="F149" s="264" t="s">
        <v>968</v>
      </c>
      <c r="G149" s="38"/>
      <c r="H149" s="38"/>
      <c r="I149" s="249"/>
      <c r="J149" s="38"/>
      <c r="K149" s="38"/>
      <c r="L149" s="41"/>
      <c r="M149" s="250"/>
      <c r="N149" s="251"/>
      <c r="O149" s="66"/>
      <c r="P149" s="66"/>
      <c r="Q149" s="66"/>
      <c r="R149" s="66"/>
      <c r="S149" s="66"/>
      <c r="T149" s="67"/>
      <c r="U149" s="36"/>
      <c r="V149" s="36"/>
      <c r="W149" s="36"/>
      <c r="X149" s="36"/>
      <c r="Y149" s="36"/>
      <c r="Z149" s="36"/>
      <c r="AA149" s="36"/>
      <c r="AB149" s="36"/>
      <c r="AC149" s="36"/>
      <c r="AD149" s="36"/>
      <c r="AE149" s="36"/>
      <c r="AT149" s="19" t="s">
        <v>903</v>
      </c>
      <c r="AU149" s="19" t="s">
        <v>78</v>
      </c>
    </row>
    <row r="150" spans="2:51" s="13" customFormat="1" ht="11.25">
      <c r="B150" s="195"/>
      <c r="C150" s="196"/>
      <c r="D150" s="197" t="s">
        <v>237</v>
      </c>
      <c r="E150" s="198" t="s">
        <v>19</v>
      </c>
      <c r="F150" s="199" t="s">
        <v>1491</v>
      </c>
      <c r="G150" s="196"/>
      <c r="H150" s="200">
        <v>123</v>
      </c>
      <c r="I150" s="201"/>
      <c r="J150" s="196"/>
      <c r="K150" s="196"/>
      <c r="L150" s="202"/>
      <c r="M150" s="203"/>
      <c r="N150" s="204"/>
      <c r="O150" s="204"/>
      <c r="P150" s="204"/>
      <c r="Q150" s="204"/>
      <c r="R150" s="204"/>
      <c r="S150" s="204"/>
      <c r="T150" s="205"/>
      <c r="AT150" s="206" t="s">
        <v>237</v>
      </c>
      <c r="AU150" s="206" t="s">
        <v>78</v>
      </c>
      <c r="AV150" s="13" t="s">
        <v>78</v>
      </c>
      <c r="AW150" s="13" t="s">
        <v>31</v>
      </c>
      <c r="AX150" s="13" t="s">
        <v>76</v>
      </c>
      <c r="AY150" s="206" t="s">
        <v>229</v>
      </c>
    </row>
    <row r="151" spans="2:63" s="12" customFormat="1" ht="22.9" customHeight="1">
      <c r="B151" s="165"/>
      <c r="C151" s="166"/>
      <c r="D151" s="167" t="s">
        <v>68</v>
      </c>
      <c r="E151" s="179" t="s">
        <v>78</v>
      </c>
      <c r="F151" s="179" t="s">
        <v>1499</v>
      </c>
      <c r="G151" s="166"/>
      <c r="H151" s="166"/>
      <c r="I151" s="169"/>
      <c r="J151" s="180">
        <f>BK151</f>
        <v>0</v>
      </c>
      <c r="K151" s="166"/>
      <c r="L151" s="171"/>
      <c r="M151" s="172"/>
      <c r="N151" s="173"/>
      <c r="O151" s="173"/>
      <c r="P151" s="174">
        <f>SUM(P152:P154)</f>
        <v>0</v>
      </c>
      <c r="Q151" s="173"/>
      <c r="R151" s="174">
        <f>SUM(R152:R154)</f>
        <v>24.396256</v>
      </c>
      <c r="S151" s="173"/>
      <c r="T151" s="175">
        <f>SUM(T152:T154)</f>
        <v>0</v>
      </c>
      <c r="AR151" s="176" t="s">
        <v>76</v>
      </c>
      <c r="AT151" s="177" t="s">
        <v>68</v>
      </c>
      <c r="AU151" s="177" t="s">
        <v>76</v>
      </c>
      <c r="AY151" s="176" t="s">
        <v>229</v>
      </c>
      <c r="BK151" s="178">
        <f>SUM(BK152:BK154)</f>
        <v>0</v>
      </c>
    </row>
    <row r="152" spans="1:65" s="2" customFormat="1" ht="16.5" customHeight="1">
      <c r="A152" s="36"/>
      <c r="B152" s="37"/>
      <c r="C152" s="181" t="s">
        <v>287</v>
      </c>
      <c r="D152" s="181" t="s">
        <v>232</v>
      </c>
      <c r="E152" s="182" t="s">
        <v>1500</v>
      </c>
      <c r="F152" s="183" t="s">
        <v>1501</v>
      </c>
      <c r="G152" s="184" t="s">
        <v>235</v>
      </c>
      <c r="H152" s="185">
        <v>16</v>
      </c>
      <c r="I152" s="186"/>
      <c r="J152" s="187">
        <f>ROUND(I152*H152,2)</f>
        <v>0</v>
      </c>
      <c r="K152" s="188"/>
      <c r="L152" s="41"/>
      <c r="M152" s="189" t="s">
        <v>19</v>
      </c>
      <c r="N152" s="190" t="s">
        <v>40</v>
      </c>
      <c r="O152" s="66"/>
      <c r="P152" s="191">
        <f>O152*H152</f>
        <v>0</v>
      </c>
      <c r="Q152" s="191">
        <v>1.524766</v>
      </c>
      <c r="R152" s="191">
        <f>Q152*H152</f>
        <v>24.396256</v>
      </c>
      <c r="S152" s="191">
        <v>0</v>
      </c>
      <c r="T152" s="192">
        <f>S152*H152</f>
        <v>0</v>
      </c>
      <c r="U152" s="36"/>
      <c r="V152" s="36"/>
      <c r="W152" s="36"/>
      <c r="X152" s="36"/>
      <c r="Y152" s="36"/>
      <c r="Z152" s="36"/>
      <c r="AA152" s="36"/>
      <c r="AB152" s="36"/>
      <c r="AC152" s="36"/>
      <c r="AD152" s="36"/>
      <c r="AE152" s="36"/>
      <c r="AR152" s="193" t="s">
        <v>126</v>
      </c>
      <c r="AT152" s="193" t="s">
        <v>232</v>
      </c>
      <c r="AU152" s="193" t="s">
        <v>78</v>
      </c>
      <c r="AY152" s="19" t="s">
        <v>229</v>
      </c>
      <c r="BE152" s="194">
        <f>IF(N152="základní",J152,0)</f>
        <v>0</v>
      </c>
      <c r="BF152" s="194">
        <f>IF(N152="snížená",J152,0)</f>
        <v>0</v>
      </c>
      <c r="BG152" s="194">
        <f>IF(N152="zákl. přenesená",J152,0)</f>
        <v>0</v>
      </c>
      <c r="BH152" s="194">
        <f>IF(N152="sníž. přenesená",J152,0)</f>
        <v>0</v>
      </c>
      <c r="BI152" s="194">
        <f>IF(N152="nulová",J152,0)</f>
        <v>0</v>
      </c>
      <c r="BJ152" s="19" t="s">
        <v>76</v>
      </c>
      <c r="BK152" s="194">
        <f>ROUND(I152*H152,2)</f>
        <v>0</v>
      </c>
      <c r="BL152" s="19" t="s">
        <v>126</v>
      </c>
      <c r="BM152" s="193" t="s">
        <v>1502</v>
      </c>
    </row>
    <row r="153" spans="1:47" s="2" customFormat="1" ht="11.25">
      <c r="A153" s="36"/>
      <c r="B153" s="37"/>
      <c r="C153" s="38"/>
      <c r="D153" s="263" t="s">
        <v>903</v>
      </c>
      <c r="E153" s="38"/>
      <c r="F153" s="264" t="s">
        <v>1503</v>
      </c>
      <c r="G153" s="38"/>
      <c r="H153" s="38"/>
      <c r="I153" s="249"/>
      <c r="J153" s="38"/>
      <c r="K153" s="38"/>
      <c r="L153" s="41"/>
      <c r="M153" s="250"/>
      <c r="N153" s="251"/>
      <c r="O153" s="66"/>
      <c r="P153" s="66"/>
      <c r="Q153" s="66"/>
      <c r="R153" s="66"/>
      <c r="S153" s="66"/>
      <c r="T153" s="67"/>
      <c r="U153" s="36"/>
      <c r="V153" s="36"/>
      <c r="W153" s="36"/>
      <c r="X153" s="36"/>
      <c r="Y153" s="36"/>
      <c r="Z153" s="36"/>
      <c r="AA153" s="36"/>
      <c r="AB153" s="36"/>
      <c r="AC153" s="36"/>
      <c r="AD153" s="36"/>
      <c r="AE153" s="36"/>
      <c r="AT153" s="19" t="s">
        <v>903</v>
      </c>
      <c r="AU153" s="19" t="s">
        <v>78</v>
      </c>
    </row>
    <row r="154" spans="2:51" s="13" customFormat="1" ht="11.25">
      <c r="B154" s="195"/>
      <c r="C154" s="196"/>
      <c r="D154" s="197" t="s">
        <v>237</v>
      </c>
      <c r="E154" s="198" t="s">
        <v>19</v>
      </c>
      <c r="F154" s="199" t="s">
        <v>1504</v>
      </c>
      <c r="G154" s="196"/>
      <c r="H154" s="200">
        <v>16</v>
      </c>
      <c r="I154" s="201"/>
      <c r="J154" s="196"/>
      <c r="K154" s="196"/>
      <c r="L154" s="202"/>
      <c r="M154" s="203"/>
      <c r="N154" s="204"/>
      <c r="O154" s="204"/>
      <c r="P154" s="204"/>
      <c r="Q154" s="204"/>
      <c r="R154" s="204"/>
      <c r="S154" s="204"/>
      <c r="T154" s="205"/>
      <c r="AT154" s="206" t="s">
        <v>237</v>
      </c>
      <c r="AU154" s="206" t="s">
        <v>78</v>
      </c>
      <c r="AV154" s="13" t="s">
        <v>78</v>
      </c>
      <c r="AW154" s="13" t="s">
        <v>31</v>
      </c>
      <c r="AX154" s="13" t="s">
        <v>76</v>
      </c>
      <c r="AY154" s="206" t="s">
        <v>229</v>
      </c>
    </row>
    <row r="155" spans="2:63" s="12" customFormat="1" ht="22.9" customHeight="1">
      <c r="B155" s="165"/>
      <c r="C155" s="166"/>
      <c r="D155" s="167" t="s">
        <v>68</v>
      </c>
      <c r="E155" s="179" t="s">
        <v>89</v>
      </c>
      <c r="F155" s="179" t="s">
        <v>999</v>
      </c>
      <c r="G155" s="166"/>
      <c r="H155" s="166"/>
      <c r="I155" s="169"/>
      <c r="J155" s="180">
        <f>BK155</f>
        <v>0</v>
      </c>
      <c r="K155" s="166"/>
      <c r="L155" s="171"/>
      <c r="M155" s="172"/>
      <c r="N155" s="173"/>
      <c r="O155" s="173"/>
      <c r="P155" s="174">
        <f>SUM(P156:P204)</f>
        <v>0</v>
      </c>
      <c r="Q155" s="173"/>
      <c r="R155" s="174">
        <f>SUM(R156:R204)</f>
        <v>19.431351766</v>
      </c>
      <c r="S155" s="173"/>
      <c r="T155" s="175">
        <f>SUM(T156:T204)</f>
        <v>0.007</v>
      </c>
      <c r="AR155" s="176" t="s">
        <v>76</v>
      </c>
      <c r="AT155" s="177" t="s">
        <v>68</v>
      </c>
      <c r="AU155" s="177" t="s">
        <v>76</v>
      </c>
      <c r="AY155" s="176" t="s">
        <v>229</v>
      </c>
      <c r="BK155" s="178">
        <f>SUM(BK156:BK204)</f>
        <v>0</v>
      </c>
    </row>
    <row r="156" spans="1:65" s="2" customFormat="1" ht="16.5" customHeight="1">
      <c r="A156" s="36"/>
      <c r="B156" s="37"/>
      <c r="C156" s="181" t="s">
        <v>292</v>
      </c>
      <c r="D156" s="181" t="s">
        <v>232</v>
      </c>
      <c r="E156" s="182" t="s">
        <v>1000</v>
      </c>
      <c r="F156" s="183" t="s">
        <v>1001</v>
      </c>
      <c r="G156" s="184" t="s">
        <v>532</v>
      </c>
      <c r="H156" s="185">
        <v>0.684</v>
      </c>
      <c r="I156" s="186"/>
      <c r="J156" s="187">
        <f>ROUND(I156*H156,2)</f>
        <v>0</v>
      </c>
      <c r="K156" s="188"/>
      <c r="L156" s="41"/>
      <c r="M156" s="189" t="s">
        <v>19</v>
      </c>
      <c r="N156" s="190" t="s">
        <v>40</v>
      </c>
      <c r="O156" s="66"/>
      <c r="P156" s="191">
        <f>O156*H156</f>
        <v>0</v>
      </c>
      <c r="Q156" s="191">
        <v>2.50215</v>
      </c>
      <c r="R156" s="191">
        <f>Q156*H156</f>
        <v>1.7114706</v>
      </c>
      <c r="S156" s="191">
        <v>0</v>
      </c>
      <c r="T156" s="192">
        <f>S156*H156</f>
        <v>0</v>
      </c>
      <c r="U156" s="36"/>
      <c r="V156" s="36"/>
      <c r="W156" s="36"/>
      <c r="X156" s="36"/>
      <c r="Y156" s="36"/>
      <c r="Z156" s="36"/>
      <c r="AA156" s="36"/>
      <c r="AB156" s="36"/>
      <c r="AC156" s="36"/>
      <c r="AD156" s="36"/>
      <c r="AE156" s="36"/>
      <c r="AR156" s="193" t="s">
        <v>126</v>
      </c>
      <c r="AT156" s="193" t="s">
        <v>232</v>
      </c>
      <c r="AU156" s="193" t="s">
        <v>78</v>
      </c>
      <c r="AY156" s="19" t="s">
        <v>229</v>
      </c>
      <c r="BE156" s="194">
        <f>IF(N156="základní",J156,0)</f>
        <v>0</v>
      </c>
      <c r="BF156" s="194">
        <f>IF(N156="snížená",J156,0)</f>
        <v>0</v>
      </c>
      <c r="BG156" s="194">
        <f>IF(N156="zákl. přenesená",J156,0)</f>
        <v>0</v>
      </c>
      <c r="BH156" s="194">
        <f>IF(N156="sníž. přenesená",J156,0)</f>
        <v>0</v>
      </c>
      <c r="BI156" s="194">
        <f>IF(N156="nulová",J156,0)</f>
        <v>0</v>
      </c>
      <c r="BJ156" s="19" t="s">
        <v>76</v>
      </c>
      <c r="BK156" s="194">
        <f>ROUND(I156*H156,2)</f>
        <v>0</v>
      </c>
      <c r="BL156" s="19" t="s">
        <v>126</v>
      </c>
      <c r="BM156" s="193" t="s">
        <v>1505</v>
      </c>
    </row>
    <row r="157" spans="1:47" s="2" customFormat="1" ht="11.25">
      <c r="A157" s="36"/>
      <c r="B157" s="37"/>
      <c r="C157" s="38"/>
      <c r="D157" s="263" t="s">
        <v>903</v>
      </c>
      <c r="E157" s="38"/>
      <c r="F157" s="264" t="s">
        <v>1003</v>
      </c>
      <c r="G157" s="38"/>
      <c r="H157" s="38"/>
      <c r="I157" s="249"/>
      <c r="J157" s="38"/>
      <c r="K157" s="38"/>
      <c r="L157" s="41"/>
      <c r="M157" s="250"/>
      <c r="N157" s="251"/>
      <c r="O157" s="66"/>
      <c r="P157" s="66"/>
      <c r="Q157" s="66"/>
      <c r="R157" s="66"/>
      <c r="S157" s="66"/>
      <c r="T157" s="67"/>
      <c r="U157" s="36"/>
      <c r="V157" s="36"/>
      <c r="W157" s="36"/>
      <c r="X157" s="36"/>
      <c r="Y157" s="36"/>
      <c r="Z157" s="36"/>
      <c r="AA157" s="36"/>
      <c r="AB157" s="36"/>
      <c r="AC157" s="36"/>
      <c r="AD157" s="36"/>
      <c r="AE157" s="36"/>
      <c r="AT157" s="19" t="s">
        <v>903</v>
      </c>
      <c r="AU157" s="19" t="s">
        <v>78</v>
      </c>
    </row>
    <row r="158" spans="1:47" s="2" customFormat="1" ht="39">
      <c r="A158" s="36"/>
      <c r="B158" s="37"/>
      <c r="C158" s="38"/>
      <c r="D158" s="197" t="s">
        <v>811</v>
      </c>
      <c r="E158" s="38"/>
      <c r="F158" s="248" t="s">
        <v>1506</v>
      </c>
      <c r="G158" s="38"/>
      <c r="H158" s="38"/>
      <c r="I158" s="249"/>
      <c r="J158" s="38"/>
      <c r="K158" s="38"/>
      <c r="L158" s="41"/>
      <c r="M158" s="250"/>
      <c r="N158" s="251"/>
      <c r="O158" s="66"/>
      <c r="P158" s="66"/>
      <c r="Q158" s="66"/>
      <c r="R158" s="66"/>
      <c r="S158" s="66"/>
      <c r="T158" s="67"/>
      <c r="U158" s="36"/>
      <c r="V158" s="36"/>
      <c r="W158" s="36"/>
      <c r="X158" s="36"/>
      <c r="Y158" s="36"/>
      <c r="Z158" s="36"/>
      <c r="AA158" s="36"/>
      <c r="AB158" s="36"/>
      <c r="AC158" s="36"/>
      <c r="AD158" s="36"/>
      <c r="AE158" s="36"/>
      <c r="AT158" s="19" t="s">
        <v>811</v>
      </c>
      <c r="AU158" s="19" t="s">
        <v>78</v>
      </c>
    </row>
    <row r="159" spans="2:51" s="14" customFormat="1" ht="11.25">
      <c r="B159" s="218"/>
      <c r="C159" s="219"/>
      <c r="D159" s="197" t="s">
        <v>237</v>
      </c>
      <c r="E159" s="220" t="s">
        <v>19</v>
      </c>
      <c r="F159" s="221" t="s">
        <v>1507</v>
      </c>
      <c r="G159" s="219"/>
      <c r="H159" s="220" t="s">
        <v>19</v>
      </c>
      <c r="I159" s="222"/>
      <c r="J159" s="219"/>
      <c r="K159" s="219"/>
      <c r="L159" s="223"/>
      <c r="M159" s="224"/>
      <c r="N159" s="225"/>
      <c r="O159" s="225"/>
      <c r="P159" s="225"/>
      <c r="Q159" s="225"/>
      <c r="R159" s="225"/>
      <c r="S159" s="225"/>
      <c r="T159" s="226"/>
      <c r="AT159" s="227" t="s">
        <v>237</v>
      </c>
      <c r="AU159" s="227" t="s">
        <v>78</v>
      </c>
      <c r="AV159" s="14" t="s">
        <v>76</v>
      </c>
      <c r="AW159" s="14" t="s">
        <v>31</v>
      </c>
      <c r="AX159" s="14" t="s">
        <v>69</v>
      </c>
      <c r="AY159" s="227" t="s">
        <v>229</v>
      </c>
    </row>
    <row r="160" spans="2:51" s="13" customFormat="1" ht="11.25">
      <c r="B160" s="195"/>
      <c r="C160" s="196"/>
      <c r="D160" s="197" t="s">
        <v>237</v>
      </c>
      <c r="E160" s="198" t="s">
        <v>19</v>
      </c>
      <c r="F160" s="199" t="s">
        <v>1508</v>
      </c>
      <c r="G160" s="196"/>
      <c r="H160" s="200">
        <v>0.684</v>
      </c>
      <c r="I160" s="201"/>
      <c r="J160" s="196"/>
      <c r="K160" s="196"/>
      <c r="L160" s="202"/>
      <c r="M160" s="203"/>
      <c r="N160" s="204"/>
      <c r="O160" s="204"/>
      <c r="P160" s="204"/>
      <c r="Q160" s="204"/>
      <c r="R160" s="204"/>
      <c r="S160" s="204"/>
      <c r="T160" s="205"/>
      <c r="AT160" s="206" t="s">
        <v>237</v>
      </c>
      <c r="AU160" s="206" t="s">
        <v>78</v>
      </c>
      <c r="AV160" s="13" t="s">
        <v>78</v>
      </c>
      <c r="AW160" s="13" t="s">
        <v>31</v>
      </c>
      <c r="AX160" s="13" t="s">
        <v>76</v>
      </c>
      <c r="AY160" s="206" t="s">
        <v>229</v>
      </c>
    </row>
    <row r="161" spans="1:65" s="2" customFormat="1" ht="24.2" customHeight="1">
      <c r="A161" s="36"/>
      <c r="B161" s="37"/>
      <c r="C161" s="181" t="s">
        <v>307</v>
      </c>
      <c r="D161" s="181" t="s">
        <v>232</v>
      </c>
      <c r="E161" s="182" t="s">
        <v>1006</v>
      </c>
      <c r="F161" s="183" t="s">
        <v>1007</v>
      </c>
      <c r="G161" s="184" t="s">
        <v>532</v>
      </c>
      <c r="H161" s="185">
        <v>0.684</v>
      </c>
      <c r="I161" s="186"/>
      <c r="J161" s="187">
        <f>ROUND(I161*H161,2)</f>
        <v>0</v>
      </c>
      <c r="K161" s="188"/>
      <c r="L161" s="41"/>
      <c r="M161" s="189" t="s">
        <v>19</v>
      </c>
      <c r="N161" s="190" t="s">
        <v>40</v>
      </c>
      <c r="O161" s="66"/>
      <c r="P161" s="191">
        <f>O161*H161</f>
        <v>0</v>
      </c>
      <c r="Q161" s="191">
        <v>0.04858</v>
      </c>
      <c r="R161" s="191">
        <f>Q161*H161</f>
        <v>0.03322872</v>
      </c>
      <c r="S161" s="191">
        <v>0</v>
      </c>
      <c r="T161" s="192">
        <f>S161*H161</f>
        <v>0</v>
      </c>
      <c r="U161" s="36"/>
      <c r="V161" s="36"/>
      <c r="W161" s="36"/>
      <c r="X161" s="36"/>
      <c r="Y161" s="36"/>
      <c r="Z161" s="36"/>
      <c r="AA161" s="36"/>
      <c r="AB161" s="36"/>
      <c r="AC161" s="36"/>
      <c r="AD161" s="36"/>
      <c r="AE161" s="36"/>
      <c r="AR161" s="193" t="s">
        <v>126</v>
      </c>
      <c r="AT161" s="193" t="s">
        <v>232</v>
      </c>
      <c r="AU161" s="193" t="s">
        <v>78</v>
      </c>
      <c r="AY161" s="19" t="s">
        <v>229</v>
      </c>
      <c r="BE161" s="194">
        <f>IF(N161="základní",J161,0)</f>
        <v>0</v>
      </c>
      <c r="BF161" s="194">
        <f>IF(N161="snížená",J161,0)</f>
        <v>0</v>
      </c>
      <c r="BG161" s="194">
        <f>IF(N161="zákl. přenesená",J161,0)</f>
        <v>0</v>
      </c>
      <c r="BH161" s="194">
        <f>IF(N161="sníž. přenesená",J161,0)</f>
        <v>0</v>
      </c>
      <c r="BI161" s="194">
        <f>IF(N161="nulová",J161,0)</f>
        <v>0</v>
      </c>
      <c r="BJ161" s="19" t="s">
        <v>76</v>
      </c>
      <c r="BK161" s="194">
        <f>ROUND(I161*H161,2)</f>
        <v>0</v>
      </c>
      <c r="BL161" s="19" t="s">
        <v>126</v>
      </c>
      <c r="BM161" s="193" t="s">
        <v>1509</v>
      </c>
    </row>
    <row r="162" spans="1:47" s="2" customFormat="1" ht="11.25">
      <c r="A162" s="36"/>
      <c r="B162" s="37"/>
      <c r="C162" s="38"/>
      <c r="D162" s="263" t="s">
        <v>903</v>
      </c>
      <c r="E162" s="38"/>
      <c r="F162" s="264" t="s">
        <v>1009</v>
      </c>
      <c r="G162" s="38"/>
      <c r="H162" s="38"/>
      <c r="I162" s="249"/>
      <c r="J162" s="38"/>
      <c r="K162" s="38"/>
      <c r="L162" s="41"/>
      <c r="M162" s="250"/>
      <c r="N162" s="251"/>
      <c r="O162" s="66"/>
      <c r="P162" s="66"/>
      <c r="Q162" s="66"/>
      <c r="R162" s="66"/>
      <c r="S162" s="66"/>
      <c r="T162" s="67"/>
      <c r="U162" s="36"/>
      <c r="V162" s="36"/>
      <c r="W162" s="36"/>
      <c r="X162" s="36"/>
      <c r="Y162" s="36"/>
      <c r="Z162" s="36"/>
      <c r="AA162" s="36"/>
      <c r="AB162" s="36"/>
      <c r="AC162" s="36"/>
      <c r="AD162" s="36"/>
      <c r="AE162" s="36"/>
      <c r="AT162" s="19" t="s">
        <v>903</v>
      </c>
      <c r="AU162" s="19" t="s">
        <v>78</v>
      </c>
    </row>
    <row r="163" spans="1:65" s="2" customFormat="1" ht="16.5" customHeight="1">
      <c r="A163" s="36"/>
      <c r="B163" s="37"/>
      <c r="C163" s="181" t="s">
        <v>8</v>
      </c>
      <c r="D163" s="181" t="s">
        <v>232</v>
      </c>
      <c r="E163" s="182" t="s">
        <v>1010</v>
      </c>
      <c r="F163" s="183" t="s">
        <v>1011</v>
      </c>
      <c r="G163" s="184" t="s">
        <v>495</v>
      </c>
      <c r="H163" s="185">
        <v>3.02</v>
      </c>
      <c r="I163" s="186"/>
      <c r="J163" s="187">
        <f>ROUND(I163*H163,2)</f>
        <v>0</v>
      </c>
      <c r="K163" s="188"/>
      <c r="L163" s="41"/>
      <c r="M163" s="189" t="s">
        <v>19</v>
      </c>
      <c r="N163" s="190" t="s">
        <v>40</v>
      </c>
      <c r="O163" s="66"/>
      <c r="P163" s="191">
        <f>O163*H163</f>
        <v>0</v>
      </c>
      <c r="Q163" s="191">
        <v>0.0417442</v>
      </c>
      <c r="R163" s="191">
        <f>Q163*H163</f>
        <v>0.126067484</v>
      </c>
      <c r="S163" s="191">
        <v>0</v>
      </c>
      <c r="T163" s="192">
        <f>S163*H163</f>
        <v>0</v>
      </c>
      <c r="U163" s="36"/>
      <c r="V163" s="36"/>
      <c r="W163" s="36"/>
      <c r="X163" s="36"/>
      <c r="Y163" s="36"/>
      <c r="Z163" s="36"/>
      <c r="AA163" s="36"/>
      <c r="AB163" s="36"/>
      <c r="AC163" s="36"/>
      <c r="AD163" s="36"/>
      <c r="AE163" s="36"/>
      <c r="AR163" s="193" t="s">
        <v>126</v>
      </c>
      <c r="AT163" s="193" t="s">
        <v>232</v>
      </c>
      <c r="AU163" s="193" t="s">
        <v>78</v>
      </c>
      <c r="AY163" s="19" t="s">
        <v>229</v>
      </c>
      <c r="BE163" s="194">
        <f>IF(N163="základní",J163,0)</f>
        <v>0</v>
      </c>
      <c r="BF163" s="194">
        <f>IF(N163="snížená",J163,0)</f>
        <v>0</v>
      </c>
      <c r="BG163" s="194">
        <f>IF(N163="zákl. přenesená",J163,0)</f>
        <v>0</v>
      </c>
      <c r="BH163" s="194">
        <f>IF(N163="sníž. přenesená",J163,0)</f>
        <v>0</v>
      </c>
      <c r="BI163" s="194">
        <f>IF(N163="nulová",J163,0)</f>
        <v>0</v>
      </c>
      <c r="BJ163" s="19" t="s">
        <v>76</v>
      </c>
      <c r="BK163" s="194">
        <f>ROUND(I163*H163,2)</f>
        <v>0</v>
      </c>
      <c r="BL163" s="19" t="s">
        <v>126</v>
      </c>
      <c r="BM163" s="193" t="s">
        <v>1510</v>
      </c>
    </row>
    <row r="164" spans="1:47" s="2" customFormat="1" ht="11.25">
      <c r="A164" s="36"/>
      <c r="B164" s="37"/>
      <c r="C164" s="38"/>
      <c r="D164" s="263" t="s">
        <v>903</v>
      </c>
      <c r="E164" s="38"/>
      <c r="F164" s="264" t="s">
        <v>1013</v>
      </c>
      <c r="G164" s="38"/>
      <c r="H164" s="38"/>
      <c r="I164" s="249"/>
      <c r="J164" s="38"/>
      <c r="K164" s="38"/>
      <c r="L164" s="41"/>
      <c r="M164" s="250"/>
      <c r="N164" s="251"/>
      <c r="O164" s="66"/>
      <c r="P164" s="66"/>
      <c r="Q164" s="66"/>
      <c r="R164" s="66"/>
      <c r="S164" s="66"/>
      <c r="T164" s="67"/>
      <c r="U164" s="36"/>
      <c r="V164" s="36"/>
      <c r="W164" s="36"/>
      <c r="X164" s="36"/>
      <c r="Y164" s="36"/>
      <c r="Z164" s="36"/>
      <c r="AA164" s="36"/>
      <c r="AB164" s="36"/>
      <c r="AC164" s="36"/>
      <c r="AD164" s="36"/>
      <c r="AE164" s="36"/>
      <c r="AT164" s="19" t="s">
        <v>903</v>
      </c>
      <c r="AU164" s="19" t="s">
        <v>78</v>
      </c>
    </row>
    <row r="165" spans="2:51" s="13" customFormat="1" ht="11.25">
      <c r="B165" s="195"/>
      <c r="C165" s="196"/>
      <c r="D165" s="197" t="s">
        <v>237</v>
      </c>
      <c r="E165" s="198" t="s">
        <v>19</v>
      </c>
      <c r="F165" s="199" t="s">
        <v>1511</v>
      </c>
      <c r="G165" s="196"/>
      <c r="H165" s="200">
        <v>2.66</v>
      </c>
      <c r="I165" s="201"/>
      <c r="J165" s="196"/>
      <c r="K165" s="196"/>
      <c r="L165" s="202"/>
      <c r="M165" s="203"/>
      <c r="N165" s="204"/>
      <c r="O165" s="204"/>
      <c r="P165" s="204"/>
      <c r="Q165" s="204"/>
      <c r="R165" s="204"/>
      <c r="S165" s="204"/>
      <c r="T165" s="205"/>
      <c r="AT165" s="206" t="s">
        <v>237</v>
      </c>
      <c r="AU165" s="206" t="s">
        <v>78</v>
      </c>
      <c r="AV165" s="13" t="s">
        <v>78</v>
      </c>
      <c r="AW165" s="13" t="s">
        <v>31</v>
      </c>
      <c r="AX165" s="13" t="s">
        <v>69</v>
      </c>
      <c r="AY165" s="206" t="s">
        <v>229</v>
      </c>
    </row>
    <row r="166" spans="2:51" s="13" customFormat="1" ht="11.25">
      <c r="B166" s="195"/>
      <c r="C166" s="196"/>
      <c r="D166" s="197" t="s">
        <v>237</v>
      </c>
      <c r="E166" s="198" t="s">
        <v>19</v>
      </c>
      <c r="F166" s="199" t="s">
        <v>1512</v>
      </c>
      <c r="G166" s="196"/>
      <c r="H166" s="200">
        <v>0.36</v>
      </c>
      <c r="I166" s="201"/>
      <c r="J166" s="196"/>
      <c r="K166" s="196"/>
      <c r="L166" s="202"/>
      <c r="M166" s="203"/>
      <c r="N166" s="204"/>
      <c r="O166" s="204"/>
      <c r="P166" s="204"/>
      <c r="Q166" s="204"/>
      <c r="R166" s="204"/>
      <c r="S166" s="204"/>
      <c r="T166" s="205"/>
      <c r="AT166" s="206" t="s">
        <v>237</v>
      </c>
      <c r="AU166" s="206" t="s">
        <v>78</v>
      </c>
      <c r="AV166" s="13" t="s">
        <v>78</v>
      </c>
      <c r="AW166" s="13" t="s">
        <v>31</v>
      </c>
      <c r="AX166" s="13" t="s">
        <v>69</v>
      </c>
      <c r="AY166" s="206" t="s">
        <v>229</v>
      </c>
    </row>
    <row r="167" spans="2:51" s="15" customFormat="1" ht="11.25">
      <c r="B167" s="228"/>
      <c r="C167" s="229"/>
      <c r="D167" s="197" t="s">
        <v>237</v>
      </c>
      <c r="E167" s="230" t="s">
        <v>19</v>
      </c>
      <c r="F167" s="231" t="s">
        <v>281</v>
      </c>
      <c r="G167" s="229"/>
      <c r="H167" s="232">
        <v>3.02</v>
      </c>
      <c r="I167" s="233"/>
      <c r="J167" s="229"/>
      <c r="K167" s="229"/>
      <c r="L167" s="234"/>
      <c r="M167" s="235"/>
      <c r="N167" s="236"/>
      <c r="O167" s="236"/>
      <c r="P167" s="236"/>
      <c r="Q167" s="236"/>
      <c r="R167" s="236"/>
      <c r="S167" s="236"/>
      <c r="T167" s="237"/>
      <c r="AT167" s="238" t="s">
        <v>237</v>
      </c>
      <c r="AU167" s="238" t="s">
        <v>78</v>
      </c>
      <c r="AV167" s="15" t="s">
        <v>126</v>
      </c>
      <c r="AW167" s="15" t="s">
        <v>31</v>
      </c>
      <c r="AX167" s="15" t="s">
        <v>76</v>
      </c>
      <c r="AY167" s="238" t="s">
        <v>229</v>
      </c>
    </row>
    <row r="168" spans="1:65" s="2" customFormat="1" ht="16.5" customHeight="1">
      <c r="A168" s="36"/>
      <c r="B168" s="37"/>
      <c r="C168" s="181" t="s">
        <v>315</v>
      </c>
      <c r="D168" s="181" t="s">
        <v>232</v>
      </c>
      <c r="E168" s="182" t="s">
        <v>1016</v>
      </c>
      <c r="F168" s="183" t="s">
        <v>1017</v>
      </c>
      <c r="G168" s="184" t="s">
        <v>495</v>
      </c>
      <c r="H168" s="185">
        <v>3.02</v>
      </c>
      <c r="I168" s="186"/>
      <c r="J168" s="187">
        <f>ROUND(I168*H168,2)</f>
        <v>0</v>
      </c>
      <c r="K168" s="188"/>
      <c r="L168" s="41"/>
      <c r="M168" s="189" t="s">
        <v>19</v>
      </c>
      <c r="N168" s="190" t="s">
        <v>40</v>
      </c>
      <c r="O168" s="66"/>
      <c r="P168" s="191">
        <f>O168*H168</f>
        <v>0</v>
      </c>
      <c r="Q168" s="191">
        <v>1.5E-05</v>
      </c>
      <c r="R168" s="191">
        <f>Q168*H168</f>
        <v>4.53E-05</v>
      </c>
      <c r="S168" s="191">
        <v>0</v>
      </c>
      <c r="T168" s="192">
        <f>S168*H168</f>
        <v>0</v>
      </c>
      <c r="U168" s="36"/>
      <c r="V168" s="36"/>
      <c r="W168" s="36"/>
      <c r="X168" s="36"/>
      <c r="Y168" s="36"/>
      <c r="Z168" s="36"/>
      <c r="AA168" s="36"/>
      <c r="AB168" s="36"/>
      <c r="AC168" s="36"/>
      <c r="AD168" s="36"/>
      <c r="AE168" s="36"/>
      <c r="AR168" s="193" t="s">
        <v>126</v>
      </c>
      <c r="AT168" s="193" t="s">
        <v>232</v>
      </c>
      <c r="AU168" s="193" t="s">
        <v>78</v>
      </c>
      <c r="AY168" s="19" t="s">
        <v>229</v>
      </c>
      <c r="BE168" s="194">
        <f>IF(N168="základní",J168,0)</f>
        <v>0</v>
      </c>
      <c r="BF168" s="194">
        <f>IF(N168="snížená",J168,0)</f>
        <v>0</v>
      </c>
      <c r="BG168" s="194">
        <f>IF(N168="zákl. přenesená",J168,0)</f>
        <v>0</v>
      </c>
      <c r="BH168" s="194">
        <f>IF(N168="sníž. přenesená",J168,0)</f>
        <v>0</v>
      </c>
      <c r="BI168" s="194">
        <f>IF(N168="nulová",J168,0)</f>
        <v>0</v>
      </c>
      <c r="BJ168" s="19" t="s">
        <v>76</v>
      </c>
      <c r="BK168" s="194">
        <f>ROUND(I168*H168,2)</f>
        <v>0</v>
      </c>
      <c r="BL168" s="19" t="s">
        <v>126</v>
      </c>
      <c r="BM168" s="193" t="s">
        <v>1513</v>
      </c>
    </row>
    <row r="169" spans="1:47" s="2" customFormat="1" ht="11.25">
      <c r="A169" s="36"/>
      <c r="B169" s="37"/>
      <c r="C169" s="38"/>
      <c r="D169" s="263" t="s">
        <v>903</v>
      </c>
      <c r="E169" s="38"/>
      <c r="F169" s="264" t="s">
        <v>1019</v>
      </c>
      <c r="G169" s="38"/>
      <c r="H169" s="38"/>
      <c r="I169" s="249"/>
      <c r="J169" s="38"/>
      <c r="K169" s="38"/>
      <c r="L169" s="41"/>
      <c r="M169" s="250"/>
      <c r="N169" s="251"/>
      <c r="O169" s="66"/>
      <c r="P169" s="66"/>
      <c r="Q169" s="66"/>
      <c r="R169" s="66"/>
      <c r="S169" s="66"/>
      <c r="T169" s="67"/>
      <c r="U169" s="36"/>
      <c r="V169" s="36"/>
      <c r="W169" s="36"/>
      <c r="X169" s="36"/>
      <c r="Y169" s="36"/>
      <c r="Z169" s="36"/>
      <c r="AA169" s="36"/>
      <c r="AB169" s="36"/>
      <c r="AC169" s="36"/>
      <c r="AD169" s="36"/>
      <c r="AE169" s="36"/>
      <c r="AT169" s="19" t="s">
        <v>903</v>
      </c>
      <c r="AU169" s="19" t="s">
        <v>78</v>
      </c>
    </row>
    <row r="170" spans="1:65" s="2" customFormat="1" ht="24.2" customHeight="1">
      <c r="A170" s="36"/>
      <c r="B170" s="37"/>
      <c r="C170" s="181" t="s">
        <v>319</v>
      </c>
      <c r="D170" s="181" t="s">
        <v>232</v>
      </c>
      <c r="E170" s="182" t="s">
        <v>1020</v>
      </c>
      <c r="F170" s="183" t="s">
        <v>1021</v>
      </c>
      <c r="G170" s="184" t="s">
        <v>326</v>
      </c>
      <c r="H170" s="185">
        <v>0.055</v>
      </c>
      <c r="I170" s="186"/>
      <c r="J170" s="187">
        <f>ROUND(I170*H170,2)</f>
        <v>0</v>
      </c>
      <c r="K170" s="188"/>
      <c r="L170" s="41"/>
      <c r="M170" s="189" t="s">
        <v>19</v>
      </c>
      <c r="N170" s="190" t="s">
        <v>40</v>
      </c>
      <c r="O170" s="66"/>
      <c r="P170" s="191">
        <f>O170*H170</f>
        <v>0</v>
      </c>
      <c r="Q170" s="191">
        <v>1.0487652</v>
      </c>
      <c r="R170" s="191">
        <f>Q170*H170</f>
        <v>0.057682086</v>
      </c>
      <c r="S170" s="191">
        <v>0</v>
      </c>
      <c r="T170" s="192">
        <f>S170*H170</f>
        <v>0</v>
      </c>
      <c r="U170" s="36"/>
      <c r="V170" s="36"/>
      <c r="W170" s="36"/>
      <c r="X170" s="36"/>
      <c r="Y170" s="36"/>
      <c r="Z170" s="36"/>
      <c r="AA170" s="36"/>
      <c r="AB170" s="36"/>
      <c r="AC170" s="36"/>
      <c r="AD170" s="36"/>
      <c r="AE170" s="36"/>
      <c r="AR170" s="193" t="s">
        <v>126</v>
      </c>
      <c r="AT170" s="193" t="s">
        <v>232</v>
      </c>
      <c r="AU170" s="193" t="s">
        <v>78</v>
      </c>
      <c r="AY170" s="19" t="s">
        <v>229</v>
      </c>
      <c r="BE170" s="194">
        <f>IF(N170="základní",J170,0)</f>
        <v>0</v>
      </c>
      <c r="BF170" s="194">
        <f>IF(N170="snížená",J170,0)</f>
        <v>0</v>
      </c>
      <c r="BG170" s="194">
        <f>IF(N170="zákl. přenesená",J170,0)</f>
        <v>0</v>
      </c>
      <c r="BH170" s="194">
        <f>IF(N170="sníž. přenesená",J170,0)</f>
        <v>0</v>
      </c>
      <c r="BI170" s="194">
        <f>IF(N170="nulová",J170,0)</f>
        <v>0</v>
      </c>
      <c r="BJ170" s="19" t="s">
        <v>76</v>
      </c>
      <c r="BK170" s="194">
        <f>ROUND(I170*H170,2)</f>
        <v>0</v>
      </c>
      <c r="BL170" s="19" t="s">
        <v>126</v>
      </c>
      <c r="BM170" s="193" t="s">
        <v>1514</v>
      </c>
    </row>
    <row r="171" spans="1:47" s="2" customFormat="1" ht="11.25">
      <c r="A171" s="36"/>
      <c r="B171" s="37"/>
      <c r="C171" s="38"/>
      <c r="D171" s="263" t="s">
        <v>903</v>
      </c>
      <c r="E171" s="38"/>
      <c r="F171" s="264" t="s">
        <v>1023</v>
      </c>
      <c r="G171" s="38"/>
      <c r="H171" s="38"/>
      <c r="I171" s="249"/>
      <c r="J171" s="38"/>
      <c r="K171" s="38"/>
      <c r="L171" s="41"/>
      <c r="M171" s="250"/>
      <c r="N171" s="251"/>
      <c r="O171" s="66"/>
      <c r="P171" s="66"/>
      <c r="Q171" s="66"/>
      <c r="R171" s="66"/>
      <c r="S171" s="66"/>
      <c r="T171" s="67"/>
      <c r="U171" s="36"/>
      <c r="V171" s="36"/>
      <c r="W171" s="36"/>
      <c r="X171" s="36"/>
      <c r="Y171" s="36"/>
      <c r="Z171" s="36"/>
      <c r="AA171" s="36"/>
      <c r="AB171" s="36"/>
      <c r="AC171" s="36"/>
      <c r="AD171" s="36"/>
      <c r="AE171" s="36"/>
      <c r="AT171" s="19" t="s">
        <v>903</v>
      </c>
      <c r="AU171" s="19" t="s">
        <v>78</v>
      </c>
    </row>
    <row r="172" spans="1:47" s="2" customFormat="1" ht="19.5">
      <c r="A172" s="36"/>
      <c r="B172" s="37"/>
      <c r="C172" s="38"/>
      <c r="D172" s="197" t="s">
        <v>811</v>
      </c>
      <c r="E172" s="38"/>
      <c r="F172" s="248" t="s">
        <v>1024</v>
      </c>
      <c r="G172" s="38"/>
      <c r="H172" s="38"/>
      <c r="I172" s="249"/>
      <c r="J172" s="38"/>
      <c r="K172" s="38"/>
      <c r="L172" s="41"/>
      <c r="M172" s="250"/>
      <c r="N172" s="251"/>
      <c r="O172" s="66"/>
      <c r="P172" s="66"/>
      <c r="Q172" s="66"/>
      <c r="R172" s="66"/>
      <c r="S172" s="66"/>
      <c r="T172" s="67"/>
      <c r="U172" s="36"/>
      <c r="V172" s="36"/>
      <c r="W172" s="36"/>
      <c r="X172" s="36"/>
      <c r="Y172" s="36"/>
      <c r="Z172" s="36"/>
      <c r="AA172" s="36"/>
      <c r="AB172" s="36"/>
      <c r="AC172" s="36"/>
      <c r="AD172" s="36"/>
      <c r="AE172" s="36"/>
      <c r="AT172" s="19" t="s">
        <v>811</v>
      </c>
      <c r="AU172" s="19" t="s">
        <v>78</v>
      </c>
    </row>
    <row r="173" spans="2:51" s="13" customFormat="1" ht="11.25">
      <c r="B173" s="195"/>
      <c r="C173" s="196"/>
      <c r="D173" s="197" t="s">
        <v>237</v>
      </c>
      <c r="E173" s="198" t="s">
        <v>19</v>
      </c>
      <c r="F173" s="199" t="s">
        <v>1515</v>
      </c>
      <c r="G173" s="196"/>
      <c r="H173" s="200">
        <v>0.055</v>
      </c>
      <c r="I173" s="201"/>
      <c r="J173" s="196"/>
      <c r="K173" s="196"/>
      <c r="L173" s="202"/>
      <c r="M173" s="203"/>
      <c r="N173" s="204"/>
      <c r="O173" s="204"/>
      <c r="P173" s="204"/>
      <c r="Q173" s="204"/>
      <c r="R173" s="204"/>
      <c r="S173" s="204"/>
      <c r="T173" s="205"/>
      <c r="AT173" s="206" t="s">
        <v>237</v>
      </c>
      <c r="AU173" s="206" t="s">
        <v>78</v>
      </c>
      <c r="AV173" s="13" t="s">
        <v>78</v>
      </c>
      <c r="AW173" s="13" t="s">
        <v>31</v>
      </c>
      <c r="AX173" s="13" t="s">
        <v>76</v>
      </c>
      <c r="AY173" s="206" t="s">
        <v>229</v>
      </c>
    </row>
    <row r="174" spans="1:65" s="2" customFormat="1" ht="55.5" customHeight="1">
      <c r="A174" s="36"/>
      <c r="B174" s="37"/>
      <c r="C174" s="181" t="s">
        <v>323</v>
      </c>
      <c r="D174" s="181" t="s">
        <v>232</v>
      </c>
      <c r="E174" s="182" t="s">
        <v>1339</v>
      </c>
      <c r="F174" s="183" t="s">
        <v>1340</v>
      </c>
      <c r="G174" s="184" t="s">
        <v>532</v>
      </c>
      <c r="H174" s="185">
        <v>5</v>
      </c>
      <c r="I174" s="186"/>
      <c r="J174" s="187">
        <f>ROUND(I174*H174,2)</f>
        <v>0</v>
      </c>
      <c r="K174" s="188"/>
      <c r="L174" s="41"/>
      <c r="M174" s="189" t="s">
        <v>19</v>
      </c>
      <c r="N174" s="190" t="s">
        <v>40</v>
      </c>
      <c r="O174" s="66"/>
      <c r="P174" s="191">
        <f>O174*H174</f>
        <v>0</v>
      </c>
      <c r="Q174" s="191">
        <v>2.29496</v>
      </c>
      <c r="R174" s="191">
        <f>Q174*H174</f>
        <v>11.4748</v>
      </c>
      <c r="S174" s="191">
        <v>0</v>
      </c>
      <c r="T174" s="192">
        <f>S174*H174</f>
        <v>0</v>
      </c>
      <c r="U174" s="36"/>
      <c r="V174" s="36"/>
      <c r="W174" s="36"/>
      <c r="X174" s="36"/>
      <c r="Y174" s="36"/>
      <c r="Z174" s="36"/>
      <c r="AA174" s="36"/>
      <c r="AB174" s="36"/>
      <c r="AC174" s="36"/>
      <c r="AD174" s="36"/>
      <c r="AE174" s="36"/>
      <c r="AR174" s="193" t="s">
        <v>126</v>
      </c>
      <c r="AT174" s="193" t="s">
        <v>232</v>
      </c>
      <c r="AU174" s="193" t="s">
        <v>78</v>
      </c>
      <c r="AY174" s="19" t="s">
        <v>229</v>
      </c>
      <c r="BE174" s="194">
        <f>IF(N174="základní",J174,0)</f>
        <v>0</v>
      </c>
      <c r="BF174" s="194">
        <f>IF(N174="snížená",J174,0)</f>
        <v>0</v>
      </c>
      <c r="BG174" s="194">
        <f>IF(N174="zákl. přenesená",J174,0)</f>
        <v>0</v>
      </c>
      <c r="BH174" s="194">
        <f>IF(N174="sníž. přenesená",J174,0)</f>
        <v>0</v>
      </c>
      <c r="BI174" s="194">
        <f>IF(N174="nulová",J174,0)</f>
        <v>0</v>
      </c>
      <c r="BJ174" s="19" t="s">
        <v>76</v>
      </c>
      <c r="BK174" s="194">
        <f>ROUND(I174*H174,2)</f>
        <v>0</v>
      </c>
      <c r="BL174" s="19" t="s">
        <v>126</v>
      </c>
      <c r="BM174" s="193" t="s">
        <v>1516</v>
      </c>
    </row>
    <row r="175" spans="1:47" s="2" customFormat="1" ht="11.25">
      <c r="A175" s="36"/>
      <c r="B175" s="37"/>
      <c r="C175" s="38"/>
      <c r="D175" s="263" t="s">
        <v>903</v>
      </c>
      <c r="E175" s="38"/>
      <c r="F175" s="264" t="s">
        <v>1342</v>
      </c>
      <c r="G175" s="38"/>
      <c r="H175" s="38"/>
      <c r="I175" s="249"/>
      <c r="J175" s="38"/>
      <c r="K175" s="38"/>
      <c r="L175" s="41"/>
      <c r="M175" s="250"/>
      <c r="N175" s="251"/>
      <c r="O175" s="66"/>
      <c r="P175" s="66"/>
      <c r="Q175" s="66"/>
      <c r="R175" s="66"/>
      <c r="S175" s="66"/>
      <c r="T175" s="67"/>
      <c r="U175" s="36"/>
      <c r="V175" s="36"/>
      <c r="W175" s="36"/>
      <c r="X175" s="36"/>
      <c r="Y175" s="36"/>
      <c r="Z175" s="36"/>
      <c r="AA175" s="36"/>
      <c r="AB175" s="36"/>
      <c r="AC175" s="36"/>
      <c r="AD175" s="36"/>
      <c r="AE175" s="36"/>
      <c r="AT175" s="19" t="s">
        <v>903</v>
      </c>
      <c r="AU175" s="19" t="s">
        <v>78</v>
      </c>
    </row>
    <row r="176" spans="1:47" s="2" customFormat="1" ht="39">
      <c r="A176" s="36"/>
      <c r="B176" s="37"/>
      <c r="C176" s="38"/>
      <c r="D176" s="197" t="s">
        <v>811</v>
      </c>
      <c r="E176" s="38"/>
      <c r="F176" s="248" t="s">
        <v>1517</v>
      </c>
      <c r="G176" s="38"/>
      <c r="H176" s="38"/>
      <c r="I176" s="249"/>
      <c r="J176" s="38"/>
      <c r="K176" s="38"/>
      <c r="L176" s="41"/>
      <c r="M176" s="250"/>
      <c r="N176" s="251"/>
      <c r="O176" s="66"/>
      <c r="P176" s="66"/>
      <c r="Q176" s="66"/>
      <c r="R176" s="66"/>
      <c r="S176" s="66"/>
      <c r="T176" s="67"/>
      <c r="U176" s="36"/>
      <c r="V176" s="36"/>
      <c r="W176" s="36"/>
      <c r="X176" s="36"/>
      <c r="Y176" s="36"/>
      <c r="Z176" s="36"/>
      <c r="AA176" s="36"/>
      <c r="AB176" s="36"/>
      <c r="AC176" s="36"/>
      <c r="AD176" s="36"/>
      <c r="AE176" s="36"/>
      <c r="AT176" s="19" t="s">
        <v>811</v>
      </c>
      <c r="AU176" s="19" t="s">
        <v>78</v>
      </c>
    </row>
    <row r="177" spans="2:51" s="13" customFormat="1" ht="11.25">
      <c r="B177" s="195"/>
      <c r="C177" s="196"/>
      <c r="D177" s="197" t="s">
        <v>237</v>
      </c>
      <c r="E177" s="198" t="s">
        <v>19</v>
      </c>
      <c r="F177" s="199" t="s">
        <v>1518</v>
      </c>
      <c r="G177" s="196"/>
      <c r="H177" s="200">
        <v>3</v>
      </c>
      <c r="I177" s="201"/>
      <c r="J177" s="196"/>
      <c r="K177" s="196"/>
      <c r="L177" s="202"/>
      <c r="M177" s="203"/>
      <c r="N177" s="204"/>
      <c r="O177" s="204"/>
      <c r="P177" s="204"/>
      <c r="Q177" s="204"/>
      <c r="R177" s="204"/>
      <c r="S177" s="204"/>
      <c r="T177" s="205"/>
      <c r="AT177" s="206" t="s">
        <v>237</v>
      </c>
      <c r="AU177" s="206" t="s">
        <v>78</v>
      </c>
      <c r="AV177" s="13" t="s">
        <v>78</v>
      </c>
      <c r="AW177" s="13" t="s">
        <v>31</v>
      </c>
      <c r="AX177" s="13" t="s">
        <v>69</v>
      </c>
      <c r="AY177" s="206" t="s">
        <v>229</v>
      </c>
    </row>
    <row r="178" spans="2:51" s="13" customFormat="1" ht="11.25">
      <c r="B178" s="195"/>
      <c r="C178" s="196"/>
      <c r="D178" s="197" t="s">
        <v>237</v>
      </c>
      <c r="E178" s="198" t="s">
        <v>19</v>
      </c>
      <c r="F178" s="199" t="s">
        <v>1519</v>
      </c>
      <c r="G178" s="196"/>
      <c r="H178" s="200">
        <v>2</v>
      </c>
      <c r="I178" s="201"/>
      <c r="J178" s="196"/>
      <c r="K178" s="196"/>
      <c r="L178" s="202"/>
      <c r="M178" s="203"/>
      <c r="N178" s="204"/>
      <c r="O178" s="204"/>
      <c r="P178" s="204"/>
      <c r="Q178" s="204"/>
      <c r="R178" s="204"/>
      <c r="S178" s="204"/>
      <c r="T178" s="205"/>
      <c r="AT178" s="206" t="s">
        <v>237</v>
      </c>
      <c r="AU178" s="206" t="s">
        <v>78</v>
      </c>
      <c r="AV178" s="13" t="s">
        <v>78</v>
      </c>
      <c r="AW178" s="13" t="s">
        <v>31</v>
      </c>
      <c r="AX178" s="13" t="s">
        <v>69</v>
      </c>
      <c r="AY178" s="206" t="s">
        <v>229</v>
      </c>
    </row>
    <row r="179" spans="2:51" s="15" customFormat="1" ht="11.25">
      <c r="B179" s="228"/>
      <c r="C179" s="229"/>
      <c r="D179" s="197" t="s">
        <v>237</v>
      </c>
      <c r="E179" s="230" t="s">
        <v>19</v>
      </c>
      <c r="F179" s="231" t="s">
        <v>281</v>
      </c>
      <c r="G179" s="229"/>
      <c r="H179" s="232">
        <v>5</v>
      </c>
      <c r="I179" s="233"/>
      <c r="J179" s="229"/>
      <c r="K179" s="229"/>
      <c r="L179" s="234"/>
      <c r="M179" s="235"/>
      <c r="N179" s="236"/>
      <c r="O179" s="236"/>
      <c r="P179" s="236"/>
      <c r="Q179" s="236"/>
      <c r="R179" s="236"/>
      <c r="S179" s="236"/>
      <c r="T179" s="237"/>
      <c r="AT179" s="238" t="s">
        <v>237</v>
      </c>
      <c r="AU179" s="238" t="s">
        <v>78</v>
      </c>
      <c r="AV179" s="15" t="s">
        <v>126</v>
      </c>
      <c r="AW179" s="15" t="s">
        <v>31</v>
      </c>
      <c r="AX179" s="15" t="s">
        <v>76</v>
      </c>
      <c r="AY179" s="238" t="s">
        <v>229</v>
      </c>
    </row>
    <row r="180" spans="1:65" s="2" customFormat="1" ht="24.2" customHeight="1">
      <c r="A180" s="36"/>
      <c r="B180" s="37"/>
      <c r="C180" s="181" t="s">
        <v>328</v>
      </c>
      <c r="D180" s="181" t="s">
        <v>232</v>
      </c>
      <c r="E180" s="182" t="s">
        <v>1345</v>
      </c>
      <c r="F180" s="183" t="s">
        <v>1346</v>
      </c>
      <c r="G180" s="184" t="s">
        <v>532</v>
      </c>
      <c r="H180" s="185">
        <v>2.28</v>
      </c>
      <c r="I180" s="186"/>
      <c r="J180" s="187">
        <f>ROUND(I180*H180,2)</f>
        <v>0</v>
      </c>
      <c r="K180" s="188"/>
      <c r="L180" s="41"/>
      <c r="M180" s="189" t="s">
        <v>19</v>
      </c>
      <c r="N180" s="190" t="s">
        <v>40</v>
      </c>
      <c r="O180" s="66"/>
      <c r="P180" s="191">
        <f>O180*H180</f>
        <v>0</v>
      </c>
      <c r="Q180" s="191">
        <v>2.50209</v>
      </c>
      <c r="R180" s="191">
        <f>Q180*H180</f>
        <v>5.7047652</v>
      </c>
      <c r="S180" s="191">
        <v>0</v>
      </c>
      <c r="T180" s="192">
        <f>S180*H180</f>
        <v>0</v>
      </c>
      <c r="U180" s="36"/>
      <c r="V180" s="36"/>
      <c r="W180" s="36"/>
      <c r="X180" s="36"/>
      <c r="Y180" s="36"/>
      <c r="Z180" s="36"/>
      <c r="AA180" s="36"/>
      <c r="AB180" s="36"/>
      <c r="AC180" s="36"/>
      <c r="AD180" s="36"/>
      <c r="AE180" s="36"/>
      <c r="AR180" s="193" t="s">
        <v>126</v>
      </c>
      <c r="AT180" s="193" t="s">
        <v>232</v>
      </c>
      <c r="AU180" s="193" t="s">
        <v>78</v>
      </c>
      <c r="AY180" s="19" t="s">
        <v>229</v>
      </c>
      <c r="BE180" s="194">
        <f>IF(N180="základní",J180,0)</f>
        <v>0</v>
      </c>
      <c r="BF180" s="194">
        <f>IF(N180="snížená",J180,0)</f>
        <v>0</v>
      </c>
      <c r="BG180" s="194">
        <f>IF(N180="zákl. přenesená",J180,0)</f>
        <v>0</v>
      </c>
      <c r="BH180" s="194">
        <f>IF(N180="sníž. přenesená",J180,0)</f>
        <v>0</v>
      </c>
      <c r="BI180" s="194">
        <f>IF(N180="nulová",J180,0)</f>
        <v>0</v>
      </c>
      <c r="BJ180" s="19" t="s">
        <v>76</v>
      </c>
      <c r="BK180" s="194">
        <f>ROUND(I180*H180,2)</f>
        <v>0</v>
      </c>
      <c r="BL180" s="19" t="s">
        <v>126</v>
      </c>
      <c r="BM180" s="193" t="s">
        <v>1520</v>
      </c>
    </row>
    <row r="181" spans="1:47" s="2" customFormat="1" ht="11.25">
      <c r="A181" s="36"/>
      <c r="B181" s="37"/>
      <c r="C181" s="38"/>
      <c r="D181" s="263" t="s">
        <v>903</v>
      </c>
      <c r="E181" s="38"/>
      <c r="F181" s="264" t="s">
        <v>1348</v>
      </c>
      <c r="G181" s="38"/>
      <c r="H181" s="38"/>
      <c r="I181" s="249"/>
      <c r="J181" s="38"/>
      <c r="K181" s="38"/>
      <c r="L181" s="41"/>
      <c r="M181" s="250"/>
      <c r="N181" s="251"/>
      <c r="O181" s="66"/>
      <c r="P181" s="66"/>
      <c r="Q181" s="66"/>
      <c r="R181" s="66"/>
      <c r="S181" s="66"/>
      <c r="T181" s="67"/>
      <c r="U181" s="36"/>
      <c r="V181" s="36"/>
      <c r="W181" s="36"/>
      <c r="X181" s="36"/>
      <c r="Y181" s="36"/>
      <c r="Z181" s="36"/>
      <c r="AA181" s="36"/>
      <c r="AB181" s="36"/>
      <c r="AC181" s="36"/>
      <c r="AD181" s="36"/>
      <c r="AE181" s="36"/>
      <c r="AT181" s="19" t="s">
        <v>903</v>
      </c>
      <c r="AU181" s="19" t="s">
        <v>78</v>
      </c>
    </row>
    <row r="182" spans="1:47" s="2" customFormat="1" ht="39">
      <c r="A182" s="36"/>
      <c r="B182" s="37"/>
      <c r="C182" s="38"/>
      <c r="D182" s="197" t="s">
        <v>811</v>
      </c>
      <c r="E182" s="38"/>
      <c r="F182" s="248" t="s">
        <v>1506</v>
      </c>
      <c r="G182" s="38"/>
      <c r="H182" s="38"/>
      <c r="I182" s="249"/>
      <c r="J182" s="38"/>
      <c r="K182" s="38"/>
      <c r="L182" s="41"/>
      <c r="M182" s="250"/>
      <c r="N182" s="251"/>
      <c r="O182" s="66"/>
      <c r="P182" s="66"/>
      <c r="Q182" s="66"/>
      <c r="R182" s="66"/>
      <c r="S182" s="66"/>
      <c r="T182" s="67"/>
      <c r="U182" s="36"/>
      <c r="V182" s="36"/>
      <c r="W182" s="36"/>
      <c r="X182" s="36"/>
      <c r="Y182" s="36"/>
      <c r="Z182" s="36"/>
      <c r="AA182" s="36"/>
      <c r="AB182" s="36"/>
      <c r="AC182" s="36"/>
      <c r="AD182" s="36"/>
      <c r="AE182" s="36"/>
      <c r="AT182" s="19" t="s">
        <v>811</v>
      </c>
      <c r="AU182" s="19" t="s">
        <v>78</v>
      </c>
    </row>
    <row r="183" spans="2:51" s="14" customFormat="1" ht="11.25">
      <c r="B183" s="218"/>
      <c r="C183" s="219"/>
      <c r="D183" s="197" t="s">
        <v>237</v>
      </c>
      <c r="E183" s="220" t="s">
        <v>19</v>
      </c>
      <c r="F183" s="221" t="s">
        <v>1521</v>
      </c>
      <c r="G183" s="219"/>
      <c r="H183" s="220" t="s">
        <v>19</v>
      </c>
      <c r="I183" s="222"/>
      <c r="J183" s="219"/>
      <c r="K183" s="219"/>
      <c r="L183" s="223"/>
      <c r="M183" s="224"/>
      <c r="N183" s="225"/>
      <c r="O183" s="225"/>
      <c r="P183" s="225"/>
      <c r="Q183" s="225"/>
      <c r="R183" s="225"/>
      <c r="S183" s="225"/>
      <c r="T183" s="226"/>
      <c r="AT183" s="227" t="s">
        <v>237</v>
      </c>
      <c r="AU183" s="227" t="s">
        <v>78</v>
      </c>
      <c r="AV183" s="14" t="s">
        <v>76</v>
      </c>
      <c r="AW183" s="14" t="s">
        <v>31</v>
      </c>
      <c r="AX183" s="14" t="s">
        <v>69</v>
      </c>
      <c r="AY183" s="227" t="s">
        <v>229</v>
      </c>
    </row>
    <row r="184" spans="2:51" s="13" customFormat="1" ht="11.25">
      <c r="B184" s="195"/>
      <c r="C184" s="196"/>
      <c r="D184" s="197" t="s">
        <v>237</v>
      </c>
      <c r="E184" s="198" t="s">
        <v>19</v>
      </c>
      <c r="F184" s="199" t="s">
        <v>1522</v>
      </c>
      <c r="G184" s="196"/>
      <c r="H184" s="200">
        <v>2.28</v>
      </c>
      <c r="I184" s="201"/>
      <c r="J184" s="196"/>
      <c r="K184" s="196"/>
      <c r="L184" s="202"/>
      <c r="M184" s="203"/>
      <c r="N184" s="204"/>
      <c r="O184" s="204"/>
      <c r="P184" s="204"/>
      <c r="Q184" s="204"/>
      <c r="R184" s="204"/>
      <c r="S184" s="204"/>
      <c r="T184" s="205"/>
      <c r="AT184" s="206" t="s">
        <v>237</v>
      </c>
      <c r="AU184" s="206" t="s">
        <v>78</v>
      </c>
      <c r="AV184" s="13" t="s">
        <v>78</v>
      </c>
      <c r="AW184" s="13" t="s">
        <v>31</v>
      </c>
      <c r="AX184" s="13" t="s">
        <v>76</v>
      </c>
      <c r="AY184" s="206" t="s">
        <v>229</v>
      </c>
    </row>
    <row r="185" spans="1:65" s="2" customFormat="1" ht="24.2" customHeight="1">
      <c r="A185" s="36"/>
      <c r="B185" s="37"/>
      <c r="C185" s="181" t="s">
        <v>333</v>
      </c>
      <c r="D185" s="181" t="s">
        <v>232</v>
      </c>
      <c r="E185" s="182" t="s">
        <v>1357</v>
      </c>
      <c r="F185" s="183" t="s">
        <v>1358</v>
      </c>
      <c r="G185" s="184" t="s">
        <v>532</v>
      </c>
      <c r="H185" s="185">
        <v>2.28</v>
      </c>
      <c r="I185" s="186"/>
      <c r="J185" s="187">
        <f>ROUND(I185*H185,2)</f>
        <v>0</v>
      </c>
      <c r="K185" s="188"/>
      <c r="L185" s="41"/>
      <c r="M185" s="189" t="s">
        <v>19</v>
      </c>
      <c r="N185" s="190" t="s">
        <v>40</v>
      </c>
      <c r="O185" s="66"/>
      <c r="P185" s="191">
        <f>O185*H185</f>
        <v>0</v>
      </c>
      <c r="Q185" s="191">
        <v>0.04858</v>
      </c>
      <c r="R185" s="191">
        <f>Q185*H185</f>
        <v>0.11076239999999998</v>
      </c>
      <c r="S185" s="191">
        <v>0</v>
      </c>
      <c r="T185" s="192">
        <f>S185*H185</f>
        <v>0</v>
      </c>
      <c r="U185" s="36"/>
      <c r="V185" s="36"/>
      <c r="W185" s="36"/>
      <c r="X185" s="36"/>
      <c r="Y185" s="36"/>
      <c r="Z185" s="36"/>
      <c r="AA185" s="36"/>
      <c r="AB185" s="36"/>
      <c r="AC185" s="36"/>
      <c r="AD185" s="36"/>
      <c r="AE185" s="36"/>
      <c r="AR185" s="193" t="s">
        <v>126</v>
      </c>
      <c r="AT185" s="193" t="s">
        <v>232</v>
      </c>
      <c r="AU185" s="193" t="s">
        <v>78</v>
      </c>
      <c r="AY185" s="19" t="s">
        <v>229</v>
      </c>
      <c r="BE185" s="194">
        <f>IF(N185="základní",J185,0)</f>
        <v>0</v>
      </c>
      <c r="BF185" s="194">
        <f>IF(N185="snížená",J185,0)</f>
        <v>0</v>
      </c>
      <c r="BG185" s="194">
        <f>IF(N185="zákl. přenesená",J185,0)</f>
        <v>0</v>
      </c>
      <c r="BH185" s="194">
        <f>IF(N185="sníž. přenesená",J185,0)</f>
        <v>0</v>
      </c>
      <c r="BI185" s="194">
        <f>IF(N185="nulová",J185,0)</f>
        <v>0</v>
      </c>
      <c r="BJ185" s="19" t="s">
        <v>76</v>
      </c>
      <c r="BK185" s="194">
        <f>ROUND(I185*H185,2)</f>
        <v>0</v>
      </c>
      <c r="BL185" s="19" t="s">
        <v>126</v>
      </c>
      <c r="BM185" s="193" t="s">
        <v>1523</v>
      </c>
    </row>
    <row r="186" spans="1:47" s="2" customFormat="1" ht="11.25">
      <c r="A186" s="36"/>
      <c r="B186" s="37"/>
      <c r="C186" s="38"/>
      <c r="D186" s="263" t="s">
        <v>903</v>
      </c>
      <c r="E186" s="38"/>
      <c r="F186" s="264" t="s">
        <v>1360</v>
      </c>
      <c r="G186" s="38"/>
      <c r="H186" s="38"/>
      <c r="I186" s="249"/>
      <c r="J186" s="38"/>
      <c r="K186" s="38"/>
      <c r="L186" s="41"/>
      <c r="M186" s="250"/>
      <c r="N186" s="251"/>
      <c r="O186" s="66"/>
      <c r="P186" s="66"/>
      <c r="Q186" s="66"/>
      <c r="R186" s="66"/>
      <c r="S186" s="66"/>
      <c r="T186" s="67"/>
      <c r="U186" s="36"/>
      <c r="V186" s="36"/>
      <c r="W186" s="36"/>
      <c r="X186" s="36"/>
      <c r="Y186" s="36"/>
      <c r="Z186" s="36"/>
      <c r="AA186" s="36"/>
      <c r="AB186" s="36"/>
      <c r="AC186" s="36"/>
      <c r="AD186" s="36"/>
      <c r="AE186" s="36"/>
      <c r="AT186" s="19" t="s">
        <v>903</v>
      </c>
      <c r="AU186" s="19" t="s">
        <v>78</v>
      </c>
    </row>
    <row r="187" spans="1:65" s="2" customFormat="1" ht="24.2" customHeight="1">
      <c r="A187" s="36"/>
      <c r="B187" s="37"/>
      <c r="C187" s="181" t="s">
        <v>7</v>
      </c>
      <c r="D187" s="181" t="s">
        <v>232</v>
      </c>
      <c r="E187" s="182" t="s">
        <v>1361</v>
      </c>
      <c r="F187" s="183" t="s">
        <v>1362</v>
      </c>
      <c r="G187" s="184" t="s">
        <v>495</v>
      </c>
      <c r="H187" s="185">
        <v>8.2</v>
      </c>
      <c r="I187" s="186"/>
      <c r="J187" s="187">
        <f>ROUND(I187*H187,2)</f>
        <v>0</v>
      </c>
      <c r="K187" s="188"/>
      <c r="L187" s="41"/>
      <c r="M187" s="189" t="s">
        <v>19</v>
      </c>
      <c r="N187" s="190" t="s">
        <v>40</v>
      </c>
      <c r="O187" s="66"/>
      <c r="P187" s="191">
        <f>O187*H187</f>
        <v>0</v>
      </c>
      <c r="Q187" s="191">
        <v>0.0013214</v>
      </c>
      <c r="R187" s="191">
        <f>Q187*H187</f>
        <v>0.010835479999999998</v>
      </c>
      <c r="S187" s="191">
        <v>0</v>
      </c>
      <c r="T187" s="192">
        <f>S187*H187</f>
        <v>0</v>
      </c>
      <c r="U187" s="36"/>
      <c r="V187" s="36"/>
      <c r="W187" s="36"/>
      <c r="X187" s="36"/>
      <c r="Y187" s="36"/>
      <c r="Z187" s="36"/>
      <c r="AA187" s="36"/>
      <c r="AB187" s="36"/>
      <c r="AC187" s="36"/>
      <c r="AD187" s="36"/>
      <c r="AE187" s="36"/>
      <c r="AR187" s="193" t="s">
        <v>126</v>
      </c>
      <c r="AT187" s="193" t="s">
        <v>232</v>
      </c>
      <c r="AU187" s="193" t="s">
        <v>78</v>
      </c>
      <c r="AY187" s="19" t="s">
        <v>229</v>
      </c>
      <c r="BE187" s="194">
        <f>IF(N187="základní",J187,0)</f>
        <v>0</v>
      </c>
      <c r="BF187" s="194">
        <f>IF(N187="snížená",J187,0)</f>
        <v>0</v>
      </c>
      <c r="BG187" s="194">
        <f>IF(N187="zákl. přenesená",J187,0)</f>
        <v>0</v>
      </c>
      <c r="BH187" s="194">
        <f>IF(N187="sníž. přenesená",J187,0)</f>
        <v>0</v>
      </c>
      <c r="BI187" s="194">
        <f>IF(N187="nulová",J187,0)</f>
        <v>0</v>
      </c>
      <c r="BJ187" s="19" t="s">
        <v>76</v>
      </c>
      <c r="BK187" s="194">
        <f>ROUND(I187*H187,2)</f>
        <v>0</v>
      </c>
      <c r="BL187" s="19" t="s">
        <v>126</v>
      </c>
      <c r="BM187" s="193" t="s">
        <v>1524</v>
      </c>
    </row>
    <row r="188" spans="1:47" s="2" customFormat="1" ht="11.25">
      <c r="A188" s="36"/>
      <c r="B188" s="37"/>
      <c r="C188" s="38"/>
      <c r="D188" s="263" t="s">
        <v>903</v>
      </c>
      <c r="E188" s="38"/>
      <c r="F188" s="264" t="s">
        <v>1364</v>
      </c>
      <c r="G188" s="38"/>
      <c r="H188" s="38"/>
      <c r="I188" s="249"/>
      <c r="J188" s="38"/>
      <c r="K188" s="38"/>
      <c r="L188" s="41"/>
      <c r="M188" s="250"/>
      <c r="N188" s="251"/>
      <c r="O188" s="66"/>
      <c r="P188" s="66"/>
      <c r="Q188" s="66"/>
      <c r="R188" s="66"/>
      <c r="S188" s="66"/>
      <c r="T188" s="67"/>
      <c r="U188" s="36"/>
      <c r="V188" s="36"/>
      <c r="W188" s="36"/>
      <c r="X188" s="36"/>
      <c r="Y188" s="36"/>
      <c r="Z188" s="36"/>
      <c r="AA188" s="36"/>
      <c r="AB188" s="36"/>
      <c r="AC188" s="36"/>
      <c r="AD188" s="36"/>
      <c r="AE188" s="36"/>
      <c r="AT188" s="19" t="s">
        <v>903</v>
      </c>
      <c r="AU188" s="19" t="s">
        <v>78</v>
      </c>
    </row>
    <row r="189" spans="2:51" s="13" customFormat="1" ht="11.25">
      <c r="B189" s="195"/>
      <c r="C189" s="196"/>
      <c r="D189" s="197" t="s">
        <v>237</v>
      </c>
      <c r="E189" s="198" t="s">
        <v>19</v>
      </c>
      <c r="F189" s="199" t="s">
        <v>1525</v>
      </c>
      <c r="G189" s="196"/>
      <c r="H189" s="200">
        <v>7.6</v>
      </c>
      <c r="I189" s="201"/>
      <c r="J189" s="196"/>
      <c r="K189" s="196"/>
      <c r="L189" s="202"/>
      <c r="M189" s="203"/>
      <c r="N189" s="204"/>
      <c r="O189" s="204"/>
      <c r="P189" s="204"/>
      <c r="Q189" s="204"/>
      <c r="R189" s="204"/>
      <c r="S189" s="204"/>
      <c r="T189" s="205"/>
      <c r="AT189" s="206" t="s">
        <v>237</v>
      </c>
      <c r="AU189" s="206" t="s">
        <v>78</v>
      </c>
      <c r="AV189" s="13" t="s">
        <v>78</v>
      </c>
      <c r="AW189" s="13" t="s">
        <v>31</v>
      </c>
      <c r="AX189" s="13" t="s">
        <v>69</v>
      </c>
      <c r="AY189" s="206" t="s">
        <v>229</v>
      </c>
    </row>
    <row r="190" spans="2:51" s="13" customFormat="1" ht="11.25">
      <c r="B190" s="195"/>
      <c r="C190" s="196"/>
      <c r="D190" s="197" t="s">
        <v>237</v>
      </c>
      <c r="E190" s="198" t="s">
        <v>19</v>
      </c>
      <c r="F190" s="199" t="s">
        <v>1526</v>
      </c>
      <c r="G190" s="196"/>
      <c r="H190" s="200">
        <v>0.6</v>
      </c>
      <c r="I190" s="201"/>
      <c r="J190" s="196"/>
      <c r="K190" s="196"/>
      <c r="L190" s="202"/>
      <c r="M190" s="203"/>
      <c r="N190" s="204"/>
      <c r="O190" s="204"/>
      <c r="P190" s="204"/>
      <c r="Q190" s="204"/>
      <c r="R190" s="204"/>
      <c r="S190" s="204"/>
      <c r="T190" s="205"/>
      <c r="AT190" s="206" t="s">
        <v>237</v>
      </c>
      <c r="AU190" s="206" t="s">
        <v>78</v>
      </c>
      <c r="AV190" s="13" t="s">
        <v>78</v>
      </c>
      <c r="AW190" s="13" t="s">
        <v>31</v>
      </c>
      <c r="AX190" s="13" t="s">
        <v>69</v>
      </c>
      <c r="AY190" s="206" t="s">
        <v>229</v>
      </c>
    </row>
    <row r="191" spans="2:51" s="15" customFormat="1" ht="11.25">
      <c r="B191" s="228"/>
      <c r="C191" s="229"/>
      <c r="D191" s="197" t="s">
        <v>237</v>
      </c>
      <c r="E191" s="230" t="s">
        <v>19</v>
      </c>
      <c r="F191" s="231" t="s">
        <v>281</v>
      </c>
      <c r="G191" s="229"/>
      <c r="H191" s="232">
        <v>8.2</v>
      </c>
      <c r="I191" s="233"/>
      <c r="J191" s="229"/>
      <c r="K191" s="229"/>
      <c r="L191" s="234"/>
      <c r="M191" s="235"/>
      <c r="N191" s="236"/>
      <c r="O191" s="236"/>
      <c r="P191" s="236"/>
      <c r="Q191" s="236"/>
      <c r="R191" s="236"/>
      <c r="S191" s="236"/>
      <c r="T191" s="237"/>
      <c r="AT191" s="238" t="s">
        <v>237</v>
      </c>
      <c r="AU191" s="238" t="s">
        <v>78</v>
      </c>
      <c r="AV191" s="15" t="s">
        <v>126</v>
      </c>
      <c r="AW191" s="15" t="s">
        <v>31</v>
      </c>
      <c r="AX191" s="15" t="s">
        <v>76</v>
      </c>
      <c r="AY191" s="238" t="s">
        <v>229</v>
      </c>
    </row>
    <row r="192" spans="1:65" s="2" customFormat="1" ht="24.2" customHeight="1">
      <c r="A192" s="36"/>
      <c r="B192" s="37"/>
      <c r="C192" s="181" t="s">
        <v>341</v>
      </c>
      <c r="D192" s="181" t="s">
        <v>232</v>
      </c>
      <c r="E192" s="182" t="s">
        <v>1369</v>
      </c>
      <c r="F192" s="183" t="s">
        <v>1370</v>
      </c>
      <c r="G192" s="184" t="s">
        <v>495</v>
      </c>
      <c r="H192" s="185">
        <v>8.2</v>
      </c>
      <c r="I192" s="186"/>
      <c r="J192" s="187">
        <f>ROUND(I192*H192,2)</f>
        <v>0</v>
      </c>
      <c r="K192" s="188"/>
      <c r="L192" s="41"/>
      <c r="M192" s="189" t="s">
        <v>19</v>
      </c>
      <c r="N192" s="190" t="s">
        <v>40</v>
      </c>
      <c r="O192" s="66"/>
      <c r="P192" s="191">
        <f>O192*H192</f>
        <v>0</v>
      </c>
      <c r="Q192" s="191">
        <v>3.6E-05</v>
      </c>
      <c r="R192" s="191">
        <f>Q192*H192</f>
        <v>0.00029519999999999997</v>
      </c>
      <c r="S192" s="191">
        <v>0</v>
      </c>
      <c r="T192" s="192">
        <f>S192*H192</f>
        <v>0</v>
      </c>
      <c r="U192" s="36"/>
      <c r="V192" s="36"/>
      <c r="W192" s="36"/>
      <c r="X192" s="36"/>
      <c r="Y192" s="36"/>
      <c r="Z192" s="36"/>
      <c r="AA192" s="36"/>
      <c r="AB192" s="36"/>
      <c r="AC192" s="36"/>
      <c r="AD192" s="36"/>
      <c r="AE192" s="36"/>
      <c r="AR192" s="193" t="s">
        <v>126</v>
      </c>
      <c r="AT192" s="193" t="s">
        <v>232</v>
      </c>
      <c r="AU192" s="193" t="s">
        <v>78</v>
      </c>
      <c r="AY192" s="19" t="s">
        <v>229</v>
      </c>
      <c r="BE192" s="194">
        <f>IF(N192="základní",J192,0)</f>
        <v>0</v>
      </c>
      <c r="BF192" s="194">
        <f>IF(N192="snížená",J192,0)</f>
        <v>0</v>
      </c>
      <c r="BG192" s="194">
        <f>IF(N192="zákl. přenesená",J192,0)</f>
        <v>0</v>
      </c>
      <c r="BH192" s="194">
        <f>IF(N192="sníž. přenesená",J192,0)</f>
        <v>0</v>
      </c>
      <c r="BI192" s="194">
        <f>IF(N192="nulová",J192,0)</f>
        <v>0</v>
      </c>
      <c r="BJ192" s="19" t="s">
        <v>76</v>
      </c>
      <c r="BK192" s="194">
        <f>ROUND(I192*H192,2)</f>
        <v>0</v>
      </c>
      <c r="BL192" s="19" t="s">
        <v>126</v>
      </c>
      <c r="BM192" s="193" t="s">
        <v>1527</v>
      </c>
    </row>
    <row r="193" spans="1:47" s="2" customFormat="1" ht="11.25">
      <c r="A193" s="36"/>
      <c r="B193" s="37"/>
      <c r="C193" s="38"/>
      <c r="D193" s="263" t="s">
        <v>903</v>
      </c>
      <c r="E193" s="38"/>
      <c r="F193" s="264" t="s">
        <v>1372</v>
      </c>
      <c r="G193" s="38"/>
      <c r="H193" s="38"/>
      <c r="I193" s="249"/>
      <c r="J193" s="38"/>
      <c r="K193" s="38"/>
      <c r="L193" s="41"/>
      <c r="M193" s="250"/>
      <c r="N193" s="251"/>
      <c r="O193" s="66"/>
      <c r="P193" s="66"/>
      <c r="Q193" s="66"/>
      <c r="R193" s="66"/>
      <c r="S193" s="66"/>
      <c r="T193" s="67"/>
      <c r="U193" s="36"/>
      <c r="V193" s="36"/>
      <c r="W193" s="36"/>
      <c r="X193" s="36"/>
      <c r="Y193" s="36"/>
      <c r="Z193" s="36"/>
      <c r="AA193" s="36"/>
      <c r="AB193" s="36"/>
      <c r="AC193" s="36"/>
      <c r="AD193" s="36"/>
      <c r="AE193" s="36"/>
      <c r="AT193" s="19" t="s">
        <v>903</v>
      </c>
      <c r="AU193" s="19" t="s">
        <v>78</v>
      </c>
    </row>
    <row r="194" spans="1:65" s="2" customFormat="1" ht="49.15" customHeight="1">
      <c r="A194" s="36"/>
      <c r="B194" s="37"/>
      <c r="C194" s="181" t="s">
        <v>345</v>
      </c>
      <c r="D194" s="181" t="s">
        <v>232</v>
      </c>
      <c r="E194" s="182" t="s">
        <v>1373</v>
      </c>
      <c r="F194" s="183" t="s">
        <v>1374</v>
      </c>
      <c r="G194" s="184" t="s">
        <v>326</v>
      </c>
      <c r="H194" s="185">
        <v>0.182</v>
      </c>
      <c r="I194" s="186"/>
      <c r="J194" s="187">
        <f>ROUND(I194*H194,2)</f>
        <v>0</v>
      </c>
      <c r="K194" s="188"/>
      <c r="L194" s="41"/>
      <c r="M194" s="189" t="s">
        <v>19</v>
      </c>
      <c r="N194" s="190" t="s">
        <v>40</v>
      </c>
      <c r="O194" s="66"/>
      <c r="P194" s="191">
        <f>O194*H194</f>
        <v>0</v>
      </c>
      <c r="Q194" s="191">
        <v>1.076528</v>
      </c>
      <c r="R194" s="191">
        <f>Q194*H194</f>
        <v>0.19592809599999997</v>
      </c>
      <c r="S194" s="191">
        <v>0</v>
      </c>
      <c r="T194" s="192">
        <f>S194*H194</f>
        <v>0</v>
      </c>
      <c r="U194" s="36"/>
      <c r="V194" s="36"/>
      <c r="W194" s="36"/>
      <c r="X194" s="36"/>
      <c r="Y194" s="36"/>
      <c r="Z194" s="36"/>
      <c r="AA194" s="36"/>
      <c r="AB194" s="36"/>
      <c r="AC194" s="36"/>
      <c r="AD194" s="36"/>
      <c r="AE194" s="36"/>
      <c r="AR194" s="193" t="s">
        <v>126</v>
      </c>
      <c r="AT194" s="193" t="s">
        <v>232</v>
      </c>
      <c r="AU194" s="193" t="s">
        <v>78</v>
      </c>
      <c r="AY194" s="19" t="s">
        <v>229</v>
      </c>
      <c r="BE194" s="194">
        <f>IF(N194="základní",J194,0)</f>
        <v>0</v>
      </c>
      <c r="BF194" s="194">
        <f>IF(N194="snížená",J194,0)</f>
        <v>0</v>
      </c>
      <c r="BG194" s="194">
        <f>IF(N194="zákl. přenesená",J194,0)</f>
        <v>0</v>
      </c>
      <c r="BH194" s="194">
        <f>IF(N194="sníž. přenesená",J194,0)</f>
        <v>0</v>
      </c>
      <c r="BI194" s="194">
        <f>IF(N194="nulová",J194,0)</f>
        <v>0</v>
      </c>
      <c r="BJ194" s="19" t="s">
        <v>76</v>
      </c>
      <c r="BK194" s="194">
        <f>ROUND(I194*H194,2)</f>
        <v>0</v>
      </c>
      <c r="BL194" s="19" t="s">
        <v>126</v>
      </c>
      <c r="BM194" s="193" t="s">
        <v>1528</v>
      </c>
    </row>
    <row r="195" spans="1:47" s="2" customFormat="1" ht="11.25">
      <c r="A195" s="36"/>
      <c r="B195" s="37"/>
      <c r="C195" s="38"/>
      <c r="D195" s="263" t="s">
        <v>903</v>
      </c>
      <c r="E195" s="38"/>
      <c r="F195" s="264" t="s">
        <v>1376</v>
      </c>
      <c r="G195" s="38"/>
      <c r="H195" s="38"/>
      <c r="I195" s="249"/>
      <c r="J195" s="38"/>
      <c r="K195" s="38"/>
      <c r="L195" s="41"/>
      <c r="M195" s="250"/>
      <c r="N195" s="251"/>
      <c r="O195" s="66"/>
      <c r="P195" s="66"/>
      <c r="Q195" s="66"/>
      <c r="R195" s="66"/>
      <c r="S195" s="66"/>
      <c r="T195" s="67"/>
      <c r="U195" s="36"/>
      <c r="V195" s="36"/>
      <c r="W195" s="36"/>
      <c r="X195" s="36"/>
      <c r="Y195" s="36"/>
      <c r="Z195" s="36"/>
      <c r="AA195" s="36"/>
      <c r="AB195" s="36"/>
      <c r="AC195" s="36"/>
      <c r="AD195" s="36"/>
      <c r="AE195" s="36"/>
      <c r="AT195" s="19" t="s">
        <v>903</v>
      </c>
      <c r="AU195" s="19" t="s">
        <v>78</v>
      </c>
    </row>
    <row r="196" spans="1:47" s="2" customFormat="1" ht="19.5">
      <c r="A196" s="36"/>
      <c r="B196" s="37"/>
      <c r="C196" s="38"/>
      <c r="D196" s="197" t="s">
        <v>811</v>
      </c>
      <c r="E196" s="38"/>
      <c r="F196" s="248" t="s">
        <v>1024</v>
      </c>
      <c r="G196" s="38"/>
      <c r="H196" s="38"/>
      <c r="I196" s="249"/>
      <c r="J196" s="38"/>
      <c r="K196" s="38"/>
      <c r="L196" s="41"/>
      <c r="M196" s="250"/>
      <c r="N196" s="251"/>
      <c r="O196" s="66"/>
      <c r="P196" s="66"/>
      <c r="Q196" s="66"/>
      <c r="R196" s="66"/>
      <c r="S196" s="66"/>
      <c r="T196" s="67"/>
      <c r="U196" s="36"/>
      <c r="V196" s="36"/>
      <c r="W196" s="36"/>
      <c r="X196" s="36"/>
      <c r="Y196" s="36"/>
      <c r="Z196" s="36"/>
      <c r="AA196" s="36"/>
      <c r="AB196" s="36"/>
      <c r="AC196" s="36"/>
      <c r="AD196" s="36"/>
      <c r="AE196" s="36"/>
      <c r="AT196" s="19" t="s">
        <v>811</v>
      </c>
      <c r="AU196" s="19" t="s">
        <v>78</v>
      </c>
    </row>
    <row r="197" spans="2:51" s="13" customFormat="1" ht="11.25">
      <c r="B197" s="195"/>
      <c r="C197" s="196"/>
      <c r="D197" s="197" t="s">
        <v>237</v>
      </c>
      <c r="E197" s="198" t="s">
        <v>19</v>
      </c>
      <c r="F197" s="199" t="s">
        <v>1529</v>
      </c>
      <c r="G197" s="196"/>
      <c r="H197" s="200">
        <v>0.182</v>
      </c>
      <c r="I197" s="201"/>
      <c r="J197" s="196"/>
      <c r="K197" s="196"/>
      <c r="L197" s="202"/>
      <c r="M197" s="203"/>
      <c r="N197" s="204"/>
      <c r="O197" s="204"/>
      <c r="P197" s="204"/>
      <c r="Q197" s="204"/>
      <c r="R197" s="204"/>
      <c r="S197" s="204"/>
      <c r="T197" s="205"/>
      <c r="AT197" s="206" t="s">
        <v>237</v>
      </c>
      <c r="AU197" s="206" t="s">
        <v>78</v>
      </c>
      <c r="AV197" s="13" t="s">
        <v>78</v>
      </c>
      <c r="AW197" s="13" t="s">
        <v>31</v>
      </c>
      <c r="AX197" s="13" t="s">
        <v>76</v>
      </c>
      <c r="AY197" s="206" t="s">
        <v>229</v>
      </c>
    </row>
    <row r="198" spans="1:65" s="2" customFormat="1" ht="37.9" customHeight="1">
      <c r="A198" s="36"/>
      <c r="B198" s="37"/>
      <c r="C198" s="181" t="s">
        <v>349</v>
      </c>
      <c r="D198" s="181" t="s">
        <v>232</v>
      </c>
      <c r="E198" s="182" t="s">
        <v>1037</v>
      </c>
      <c r="F198" s="183" t="s">
        <v>1038</v>
      </c>
      <c r="G198" s="184" t="s">
        <v>235</v>
      </c>
      <c r="H198" s="185">
        <v>7</v>
      </c>
      <c r="I198" s="186"/>
      <c r="J198" s="187">
        <f>ROUND(I198*H198,2)</f>
        <v>0</v>
      </c>
      <c r="K198" s="188"/>
      <c r="L198" s="41"/>
      <c r="M198" s="189" t="s">
        <v>19</v>
      </c>
      <c r="N198" s="190" t="s">
        <v>40</v>
      </c>
      <c r="O198" s="66"/>
      <c r="P198" s="191">
        <f>O198*H198</f>
        <v>0</v>
      </c>
      <c r="Q198" s="191">
        <v>0.0007816</v>
      </c>
      <c r="R198" s="191">
        <f>Q198*H198</f>
        <v>0.0054712</v>
      </c>
      <c r="S198" s="191">
        <v>0.001</v>
      </c>
      <c r="T198" s="192">
        <f>S198*H198</f>
        <v>0.007</v>
      </c>
      <c r="U198" s="36"/>
      <c r="V198" s="36"/>
      <c r="W198" s="36"/>
      <c r="X198" s="36"/>
      <c r="Y198" s="36"/>
      <c r="Z198" s="36"/>
      <c r="AA198" s="36"/>
      <c r="AB198" s="36"/>
      <c r="AC198" s="36"/>
      <c r="AD198" s="36"/>
      <c r="AE198" s="36"/>
      <c r="AR198" s="193" t="s">
        <v>126</v>
      </c>
      <c r="AT198" s="193" t="s">
        <v>232</v>
      </c>
      <c r="AU198" s="193" t="s">
        <v>78</v>
      </c>
      <c r="AY198" s="19" t="s">
        <v>229</v>
      </c>
      <c r="BE198" s="194">
        <f>IF(N198="základní",J198,0)</f>
        <v>0</v>
      </c>
      <c r="BF198" s="194">
        <f>IF(N198="snížená",J198,0)</f>
        <v>0</v>
      </c>
      <c r="BG198" s="194">
        <f>IF(N198="zákl. přenesená",J198,0)</f>
        <v>0</v>
      </c>
      <c r="BH198" s="194">
        <f>IF(N198="sníž. přenesená",J198,0)</f>
        <v>0</v>
      </c>
      <c r="BI198" s="194">
        <f>IF(N198="nulová",J198,0)</f>
        <v>0</v>
      </c>
      <c r="BJ198" s="19" t="s">
        <v>76</v>
      </c>
      <c r="BK198" s="194">
        <f>ROUND(I198*H198,2)</f>
        <v>0</v>
      </c>
      <c r="BL198" s="19" t="s">
        <v>126</v>
      </c>
      <c r="BM198" s="193" t="s">
        <v>1530</v>
      </c>
    </row>
    <row r="199" spans="1:47" s="2" customFormat="1" ht="11.25">
      <c r="A199" s="36"/>
      <c r="B199" s="37"/>
      <c r="C199" s="38"/>
      <c r="D199" s="263" t="s">
        <v>903</v>
      </c>
      <c r="E199" s="38"/>
      <c r="F199" s="264" t="s">
        <v>1040</v>
      </c>
      <c r="G199" s="38"/>
      <c r="H199" s="38"/>
      <c r="I199" s="249"/>
      <c r="J199" s="38"/>
      <c r="K199" s="38"/>
      <c r="L199" s="41"/>
      <c r="M199" s="250"/>
      <c r="N199" s="251"/>
      <c r="O199" s="66"/>
      <c r="P199" s="66"/>
      <c r="Q199" s="66"/>
      <c r="R199" s="66"/>
      <c r="S199" s="66"/>
      <c r="T199" s="67"/>
      <c r="U199" s="36"/>
      <c r="V199" s="36"/>
      <c r="W199" s="36"/>
      <c r="X199" s="36"/>
      <c r="Y199" s="36"/>
      <c r="Z199" s="36"/>
      <c r="AA199" s="36"/>
      <c r="AB199" s="36"/>
      <c r="AC199" s="36"/>
      <c r="AD199" s="36"/>
      <c r="AE199" s="36"/>
      <c r="AT199" s="19" t="s">
        <v>903</v>
      </c>
      <c r="AU199" s="19" t="s">
        <v>78</v>
      </c>
    </row>
    <row r="200" spans="1:47" s="2" customFormat="1" ht="29.25">
      <c r="A200" s="36"/>
      <c r="B200" s="37"/>
      <c r="C200" s="38"/>
      <c r="D200" s="197" t="s">
        <v>811</v>
      </c>
      <c r="E200" s="38"/>
      <c r="F200" s="248" t="s">
        <v>1531</v>
      </c>
      <c r="G200" s="38"/>
      <c r="H200" s="38"/>
      <c r="I200" s="249"/>
      <c r="J200" s="38"/>
      <c r="K200" s="38"/>
      <c r="L200" s="41"/>
      <c r="M200" s="250"/>
      <c r="N200" s="251"/>
      <c r="O200" s="66"/>
      <c r="P200" s="66"/>
      <c r="Q200" s="66"/>
      <c r="R200" s="66"/>
      <c r="S200" s="66"/>
      <c r="T200" s="67"/>
      <c r="U200" s="36"/>
      <c r="V200" s="36"/>
      <c r="W200" s="36"/>
      <c r="X200" s="36"/>
      <c r="Y200" s="36"/>
      <c r="Z200" s="36"/>
      <c r="AA200" s="36"/>
      <c r="AB200" s="36"/>
      <c r="AC200" s="36"/>
      <c r="AD200" s="36"/>
      <c r="AE200" s="36"/>
      <c r="AT200" s="19" t="s">
        <v>811</v>
      </c>
      <c r="AU200" s="19" t="s">
        <v>78</v>
      </c>
    </row>
    <row r="201" spans="2:51" s="14" customFormat="1" ht="11.25">
      <c r="B201" s="218"/>
      <c r="C201" s="219"/>
      <c r="D201" s="197" t="s">
        <v>237</v>
      </c>
      <c r="E201" s="220" t="s">
        <v>19</v>
      </c>
      <c r="F201" s="221" t="s">
        <v>1379</v>
      </c>
      <c r="G201" s="219"/>
      <c r="H201" s="220" t="s">
        <v>19</v>
      </c>
      <c r="I201" s="222"/>
      <c r="J201" s="219"/>
      <c r="K201" s="219"/>
      <c r="L201" s="223"/>
      <c r="M201" s="224"/>
      <c r="N201" s="225"/>
      <c r="O201" s="225"/>
      <c r="P201" s="225"/>
      <c r="Q201" s="225"/>
      <c r="R201" s="225"/>
      <c r="S201" s="225"/>
      <c r="T201" s="226"/>
      <c r="AT201" s="227" t="s">
        <v>237</v>
      </c>
      <c r="AU201" s="227" t="s">
        <v>78</v>
      </c>
      <c r="AV201" s="14" t="s">
        <v>76</v>
      </c>
      <c r="AW201" s="14" t="s">
        <v>31</v>
      </c>
      <c r="AX201" s="14" t="s">
        <v>69</v>
      </c>
      <c r="AY201" s="227" t="s">
        <v>229</v>
      </c>
    </row>
    <row r="202" spans="2:51" s="13" customFormat="1" ht="11.25">
      <c r="B202" s="195"/>
      <c r="C202" s="196"/>
      <c r="D202" s="197" t="s">
        <v>237</v>
      </c>
      <c r="E202" s="198" t="s">
        <v>19</v>
      </c>
      <c r="F202" s="199" t="s">
        <v>1532</v>
      </c>
      <c r="G202" s="196"/>
      <c r="H202" s="200">
        <v>3</v>
      </c>
      <c r="I202" s="201"/>
      <c r="J202" s="196"/>
      <c r="K202" s="196"/>
      <c r="L202" s="202"/>
      <c r="M202" s="203"/>
      <c r="N202" s="204"/>
      <c r="O202" s="204"/>
      <c r="P202" s="204"/>
      <c r="Q202" s="204"/>
      <c r="R202" s="204"/>
      <c r="S202" s="204"/>
      <c r="T202" s="205"/>
      <c r="AT202" s="206" t="s">
        <v>237</v>
      </c>
      <c r="AU202" s="206" t="s">
        <v>78</v>
      </c>
      <c r="AV202" s="13" t="s">
        <v>78</v>
      </c>
      <c r="AW202" s="13" t="s">
        <v>31</v>
      </c>
      <c r="AX202" s="13" t="s">
        <v>69</v>
      </c>
      <c r="AY202" s="206" t="s">
        <v>229</v>
      </c>
    </row>
    <row r="203" spans="2:51" s="13" customFormat="1" ht="11.25">
      <c r="B203" s="195"/>
      <c r="C203" s="196"/>
      <c r="D203" s="197" t="s">
        <v>237</v>
      </c>
      <c r="E203" s="198" t="s">
        <v>19</v>
      </c>
      <c r="F203" s="199" t="s">
        <v>1533</v>
      </c>
      <c r="G203" s="196"/>
      <c r="H203" s="200">
        <v>4</v>
      </c>
      <c r="I203" s="201"/>
      <c r="J203" s="196"/>
      <c r="K203" s="196"/>
      <c r="L203" s="202"/>
      <c r="M203" s="203"/>
      <c r="N203" s="204"/>
      <c r="O203" s="204"/>
      <c r="P203" s="204"/>
      <c r="Q203" s="204"/>
      <c r="R203" s="204"/>
      <c r="S203" s="204"/>
      <c r="T203" s="205"/>
      <c r="AT203" s="206" t="s">
        <v>237</v>
      </c>
      <c r="AU203" s="206" t="s">
        <v>78</v>
      </c>
      <c r="AV203" s="13" t="s">
        <v>78</v>
      </c>
      <c r="AW203" s="13" t="s">
        <v>31</v>
      </c>
      <c r="AX203" s="13" t="s">
        <v>69</v>
      </c>
      <c r="AY203" s="206" t="s">
        <v>229</v>
      </c>
    </row>
    <row r="204" spans="2:51" s="15" customFormat="1" ht="11.25">
      <c r="B204" s="228"/>
      <c r="C204" s="229"/>
      <c r="D204" s="197" t="s">
        <v>237</v>
      </c>
      <c r="E204" s="230" t="s">
        <v>19</v>
      </c>
      <c r="F204" s="231" t="s">
        <v>281</v>
      </c>
      <c r="G204" s="229"/>
      <c r="H204" s="232">
        <v>7</v>
      </c>
      <c r="I204" s="233"/>
      <c r="J204" s="229"/>
      <c r="K204" s="229"/>
      <c r="L204" s="234"/>
      <c r="M204" s="235"/>
      <c r="N204" s="236"/>
      <c r="O204" s="236"/>
      <c r="P204" s="236"/>
      <c r="Q204" s="236"/>
      <c r="R204" s="236"/>
      <c r="S204" s="236"/>
      <c r="T204" s="237"/>
      <c r="AT204" s="238" t="s">
        <v>237</v>
      </c>
      <c r="AU204" s="238" t="s">
        <v>78</v>
      </c>
      <c r="AV204" s="15" t="s">
        <v>126</v>
      </c>
      <c r="AW204" s="15" t="s">
        <v>31</v>
      </c>
      <c r="AX204" s="15" t="s">
        <v>76</v>
      </c>
      <c r="AY204" s="238" t="s">
        <v>229</v>
      </c>
    </row>
    <row r="205" spans="2:63" s="12" customFormat="1" ht="22.9" customHeight="1">
      <c r="B205" s="165"/>
      <c r="C205" s="166"/>
      <c r="D205" s="167" t="s">
        <v>68</v>
      </c>
      <c r="E205" s="179" t="s">
        <v>126</v>
      </c>
      <c r="F205" s="179" t="s">
        <v>1043</v>
      </c>
      <c r="G205" s="166"/>
      <c r="H205" s="166"/>
      <c r="I205" s="169"/>
      <c r="J205" s="180">
        <f>BK205</f>
        <v>0</v>
      </c>
      <c r="K205" s="166"/>
      <c r="L205" s="171"/>
      <c r="M205" s="172"/>
      <c r="N205" s="173"/>
      <c r="O205" s="173"/>
      <c r="P205" s="174">
        <f>SUM(P206:P233)</f>
        <v>0</v>
      </c>
      <c r="Q205" s="173"/>
      <c r="R205" s="174">
        <f>SUM(R206:R233)</f>
        <v>64.04132618999999</v>
      </c>
      <c r="S205" s="173"/>
      <c r="T205" s="175">
        <f>SUM(T206:T233)</f>
        <v>0</v>
      </c>
      <c r="AR205" s="176" t="s">
        <v>76</v>
      </c>
      <c r="AT205" s="177" t="s">
        <v>68</v>
      </c>
      <c r="AU205" s="177" t="s">
        <v>76</v>
      </c>
      <c r="AY205" s="176" t="s">
        <v>229</v>
      </c>
      <c r="BK205" s="178">
        <f>SUM(BK206:BK233)</f>
        <v>0</v>
      </c>
    </row>
    <row r="206" spans="1:65" s="2" customFormat="1" ht="24.2" customHeight="1">
      <c r="A206" s="36"/>
      <c r="B206" s="37"/>
      <c r="C206" s="181" t="s">
        <v>809</v>
      </c>
      <c r="D206" s="181" t="s">
        <v>232</v>
      </c>
      <c r="E206" s="182" t="s">
        <v>1044</v>
      </c>
      <c r="F206" s="183" t="s">
        <v>1045</v>
      </c>
      <c r="G206" s="184" t="s">
        <v>326</v>
      </c>
      <c r="H206" s="185">
        <v>0.195</v>
      </c>
      <c r="I206" s="186"/>
      <c r="J206" s="187">
        <f>ROUND(I206*H206,2)</f>
        <v>0</v>
      </c>
      <c r="K206" s="188"/>
      <c r="L206" s="41"/>
      <c r="M206" s="189" t="s">
        <v>19</v>
      </c>
      <c r="N206" s="190" t="s">
        <v>40</v>
      </c>
      <c r="O206" s="66"/>
      <c r="P206" s="191">
        <f>O206*H206</f>
        <v>0</v>
      </c>
      <c r="Q206" s="191">
        <v>1.059738</v>
      </c>
      <c r="R206" s="191">
        <f>Q206*H206</f>
        <v>0.20664891000000002</v>
      </c>
      <c r="S206" s="191">
        <v>0</v>
      </c>
      <c r="T206" s="192">
        <f>S206*H206</f>
        <v>0</v>
      </c>
      <c r="U206" s="36"/>
      <c r="V206" s="36"/>
      <c r="W206" s="36"/>
      <c r="X206" s="36"/>
      <c r="Y206" s="36"/>
      <c r="Z206" s="36"/>
      <c r="AA206" s="36"/>
      <c r="AB206" s="36"/>
      <c r="AC206" s="36"/>
      <c r="AD206" s="36"/>
      <c r="AE206" s="36"/>
      <c r="AR206" s="193" t="s">
        <v>126</v>
      </c>
      <c r="AT206" s="193" t="s">
        <v>232</v>
      </c>
      <c r="AU206" s="193" t="s">
        <v>78</v>
      </c>
      <c r="AY206" s="19" t="s">
        <v>229</v>
      </c>
      <c r="BE206" s="194">
        <f>IF(N206="základní",J206,0)</f>
        <v>0</v>
      </c>
      <c r="BF206" s="194">
        <f>IF(N206="snížená",J206,0)</f>
        <v>0</v>
      </c>
      <c r="BG206" s="194">
        <f>IF(N206="zákl. přenesená",J206,0)</f>
        <v>0</v>
      </c>
      <c r="BH206" s="194">
        <f>IF(N206="sníž. přenesená",J206,0)</f>
        <v>0</v>
      </c>
      <c r="BI206" s="194">
        <f>IF(N206="nulová",J206,0)</f>
        <v>0</v>
      </c>
      <c r="BJ206" s="19" t="s">
        <v>76</v>
      </c>
      <c r="BK206" s="194">
        <f>ROUND(I206*H206,2)</f>
        <v>0</v>
      </c>
      <c r="BL206" s="19" t="s">
        <v>126</v>
      </c>
      <c r="BM206" s="193" t="s">
        <v>1534</v>
      </c>
    </row>
    <row r="207" spans="1:47" s="2" customFormat="1" ht="11.25">
      <c r="A207" s="36"/>
      <c r="B207" s="37"/>
      <c r="C207" s="38"/>
      <c r="D207" s="263" t="s">
        <v>903</v>
      </c>
      <c r="E207" s="38"/>
      <c r="F207" s="264" t="s">
        <v>1047</v>
      </c>
      <c r="G207" s="38"/>
      <c r="H207" s="38"/>
      <c r="I207" s="249"/>
      <c r="J207" s="38"/>
      <c r="K207" s="38"/>
      <c r="L207" s="41"/>
      <c r="M207" s="250"/>
      <c r="N207" s="251"/>
      <c r="O207" s="66"/>
      <c r="P207" s="66"/>
      <c r="Q207" s="66"/>
      <c r="R207" s="66"/>
      <c r="S207" s="66"/>
      <c r="T207" s="67"/>
      <c r="U207" s="36"/>
      <c r="V207" s="36"/>
      <c r="W207" s="36"/>
      <c r="X207" s="36"/>
      <c r="Y207" s="36"/>
      <c r="Z207" s="36"/>
      <c r="AA207" s="36"/>
      <c r="AB207" s="36"/>
      <c r="AC207" s="36"/>
      <c r="AD207" s="36"/>
      <c r="AE207" s="36"/>
      <c r="AT207" s="19" t="s">
        <v>903</v>
      </c>
      <c r="AU207" s="19" t="s">
        <v>78</v>
      </c>
    </row>
    <row r="208" spans="2:51" s="14" customFormat="1" ht="11.25">
      <c r="B208" s="218"/>
      <c r="C208" s="219"/>
      <c r="D208" s="197" t="s">
        <v>237</v>
      </c>
      <c r="E208" s="220" t="s">
        <v>19</v>
      </c>
      <c r="F208" s="221" t="s">
        <v>1048</v>
      </c>
      <c r="G208" s="219"/>
      <c r="H208" s="220" t="s">
        <v>19</v>
      </c>
      <c r="I208" s="222"/>
      <c r="J208" s="219"/>
      <c r="K208" s="219"/>
      <c r="L208" s="223"/>
      <c r="M208" s="224"/>
      <c r="N208" s="225"/>
      <c r="O208" s="225"/>
      <c r="P208" s="225"/>
      <c r="Q208" s="225"/>
      <c r="R208" s="225"/>
      <c r="S208" s="225"/>
      <c r="T208" s="226"/>
      <c r="AT208" s="227" t="s">
        <v>237</v>
      </c>
      <c r="AU208" s="227" t="s">
        <v>78</v>
      </c>
      <c r="AV208" s="14" t="s">
        <v>76</v>
      </c>
      <c r="AW208" s="14" t="s">
        <v>31</v>
      </c>
      <c r="AX208" s="14" t="s">
        <v>69</v>
      </c>
      <c r="AY208" s="227" t="s">
        <v>229</v>
      </c>
    </row>
    <row r="209" spans="2:51" s="13" customFormat="1" ht="11.25">
      <c r="B209" s="195"/>
      <c r="C209" s="196"/>
      <c r="D209" s="197" t="s">
        <v>237</v>
      </c>
      <c r="E209" s="198" t="s">
        <v>19</v>
      </c>
      <c r="F209" s="199" t="s">
        <v>1535</v>
      </c>
      <c r="G209" s="196"/>
      <c r="H209" s="200">
        <v>0.195</v>
      </c>
      <c r="I209" s="201"/>
      <c r="J209" s="196"/>
      <c r="K209" s="196"/>
      <c r="L209" s="202"/>
      <c r="M209" s="203"/>
      <c r="N209" s="204"/>
      <c r="O209" s="204"/>
      <c r="P209" s="204"/>
      <c r="Q209" s="204"/>
      <c r="R209" s="204"/>
      <c r="S209" s="204"/>
      <c r="T209" s="205"/>
      <c r="AT209" s="206" t="s">
        <v>237</v>
      </c>
      <c r="AU209" s="206" t="s">
        <v>78</v>
      </c>
      <c r="AV209" s="13" t="s">
        <v>78</v>
      </c>
      <c r="AW209" s="13" t="s">
        <v>31</v>
      </c>
      <c r="AX209" s="13" t="s">
        <v>76</v>
      </c>
      <c r="AY209" s="206" t="s">
        <v>229</v>
      </c>
    </row>
    <row r="210" spans="1:65" s="2" customFormat="1" ht="24.2" customHeight="1">
      <c r="A210" s="36"/>
      <c r="B210" s="37"/>
      <c r="C210" s="181" t="s">
        <v>482</v>
      </c>
      <c r="D210" s="181" t="s">
        <v>232</v>
      </c>
      <c r="E210" s="182" t="s">
        <v>1383</v>
      </c>
      <c r="F210" s="183" t="s">
        <v>1384</v>
      </c>
      <c r="G210" s="184" t="s">
        <v>495</v>
      </c>
      <c r="H210" s="185">
        <v>4</v>
      </c>
      <c r="I210" s="186"/>
      <c r="J210" s="187">
        <f>ROUND(I210*H210,2)</f>
        <v>0</v>
      </c>
      <c r="K210" s="188"/>
      <c r="L210" s="41"/>
      <c r="M210" s="189" t="s">
        <v>19</v>
      </c>
      <c r="N210" s="190" t="s">
        <v>40</v>
      </c>
      <c r="O210" s="66"/>
      <c r="P210" s="191">
        <f>O210*H210</f>
        <v>0</v>
      </c>
      <c r="Q210" s="191">
        <v>0.455844</v>
      </c>
      <c r="R210" s="191">
        <f>Q210*H210</f>
        <v>1.823376</v>
      </c>
      <c r="S210" s="191">
        <v>0</v>
      </c>
      <c r="T210" s="192">
        <f>S210*H210</f>
        <v>0</v>
      </c>
      <c r="U210" s="36"/>
      <c r="V210" s="36"/>
      <c r="W210" s="36"/>
      <c r="X210" s="36"/>
      <c r="Y210" s="36"/>
      <c r="Z210" s="36"/>
      <c r="AA210" s="36"/>
      <c r="AB210" s="36"/>
      <c r="AC210" s="36"/>
      <c r="AD210" s="36"/>
      <c r="AE210" s="36"/>
      <c r="AR210" s="193" t="s">
        <v>126</v>
      </c>
      <c r="AT210" s="193" t="s">
        <v>232</v>
      </c>
      <c r="AU210" s="193" t="s">
        <v>78</v>
      </c>
      <c r="AY210" s="19" t="s">
        <v>229</v>
      </c>
      <c r="BE210" s="194">
        <f>IF(N210="základní",J210,0)</f>
        <v>0</v>
      </c>
      <c r="BF210" s="194">
        <f>IF(N210="snížená",J210,0)</f>
        <v>0</v>
      </c>
      <c r="BG210" s="194">
        <f>IF(N210="zákl. přenesená",J210,0)</f>
        <v>0</v>
      </c>
      <c r="BH210" s="194">
        <f>IF(N210="sníž. přenesená",J210,0)</f>
        <v>0</v>
      </c>
      <c r="BI210" s="194">
        <f>IF(N210="nulová",J210,0)</f>
        <v>0</v>
      </c>
      <c r="BJ210" s="19" t="s">
        <v>76</v>
      </c>
      <c r="BK210" s="194">
        <f>ROUND(I210*H210,2)</f>
        <v>0</v>
      </c>
      <c r="BL210" s="19" t="s">
        <v>126</v>
      </c>
      <c r="BM210" s="193" t="s">
        <v>1536</v>
      </c>
    </row>
    <row r="211" spans="1:47" s="2" customFormat="1" ht="11.25">
      <c r="A211" s="36"/>
      <c r="B211" s="37"/>
      <c r="C211" s="38"/>
      <c r="D211" s="263" t="s">
        <v>903</v>
      </c>
      <c r="E211" s="38"/>
      <c r="F211" s="264" t="s">
        <v>1386</v>
      </c>
      <c r="G211" s="38"/>
      <c r="H211" s="38"/>
      <c r="I211" s="249"/>
      <c r="J211" s="38"/>
      <c r="K211" s="38"/>
      <c r="L211" s="41"/>
      <c r="M211" s="250"/>
      <c r="N211" s="251"/>
      <c r="O211" s="66"/>
      <c r="P211" s="66"/>
      <c r="Q211" s="66"/>
      <c r="R211" s="66"/>
      <c r="S211" s="66"/>
      <c r="T211" s="67"/>
      <c r="U211" s="36"/>
      <c r="V211" s="36"/>
      <c r="W211" s="36"/>
      <c r="X211" s="36"/>
      <c r="Y211" s="36"/>
      <c r="Z211" s="36"/>
      <c r="AA211" s="36"/>
      <c r="AB211" s="36"/>
      <c r="AC211" s="36"/>
      <c r="AD211" s="36"/>
      <c r="AE211" s="36"/>
      <c r="AT211" s="19" t="s">
        <v>903</v>
      </c>
      <c r="AU211" s="19" t="s">
        <v>78</v>
      </c>
    </row>
    <row r="212" spans="1:47" s="2" customFormat="1" ht="39">
      <c r="A212" s="36"/>
      <c r="B212" s="37"/>
      <c r="C212" s="38"/>
      <c r="D212" s="197" t="s">
        <v>811</v>
      </c>
      <c r="E212" s="38"/>
      <c r="F212" s="248" t="s">
        <v>1387</v>
      </c>
      <c r="G212" s="38"/>
      <c r="H212" s="38"/>
      <c r="I212" s="249"/>
      <c r="J212" s="38"/>
      <c r="K212" s="38"/>
      <c r="L212" s="41"/>
      <c r="M212" s="250"/>
      <c r="N212" s="251"/>
      <c r="O212" s="66"/>
      <c r="P212" s="66"/>
      <c r="Q212" s="66"/>
      <c r="R212" s="66"/>
      <c r="S212" s="66"/>
      <c r="T212" s="67"/>
      <c r="U212" s="36"/>
      <c r="V212" s="36"/>
      <c r="W212" s="36"/>
      <c r="X212" s="36"/>
      <c r="Y212" s="36"/>
      <c r="Z212" s="36"/>
      <c r="AA212" s="36"/>
      <c r="AB212" s="36"/>
      <c r="AC212" s="36"/>
      <c r="AD212" s="36"/>
      <c r="AE212" s="36"/>
      <c r="AT212" s="19" t="s">
        <v>811</v>
      </c>
      <c r="AU212" s="19" t="s">
        <v>78</v>
      </c>
    </row>
    <row r="213" spans="2:51" s="14" customFormat="1" ht="11.25">
      <c r="B213" s="218"/>
      <c r="C213" s="219"/>
      <c r="D213" s="197" t="s">
        <v>237</v>
      </c>
      <c r="E213" s="220" t="s">
        <v>19</v>
      </c>
      <c r="F213" s="221" t="s">
        <v>1388</v>
      </c>
      <c r="G213" s="219"/>
      <c r="H213" s="220" t="s">
        <v>19</v>
      </c>
      <c r="I213" s="222"/>
      <c r="J213" s="219"/>
      <c r="K213" s="219"/>
      <c r="L213" s="223"/>
      <c r="M213" s="224"/>
      <c r="N213" s="225"/>
      <c r="O213" s="225"/>
      <c r="P213" s="225"/>
      <c r="Q213" s="225"/>
      <c r="R213" s="225"/>
      <c r="S213" s="225"/>
      <c r="T213" s="226"/>
      <c r="AT213" s="227" t="s">
        <v>237</v>
      </c>
      <c r="AU213" s="227" t="s">
        <v>78</v>
      </c>
      <c r="AV213" s="14" t="s">
        <v>76</v>
      </c>
      <c r="AW213" s="14" t="s">
        <v>31</v>
      </c>
      <c r="AX213" s="14" t="s">
        <v>69</v>
      </c>
      <c r="AY213" s="227" t="s">
        <v>229</v>
      </c>
    </row>
    <row r="214" spans="2:51" s="13" customFormat="1" ht="11.25">
      <c r="B214" s="195"/>
      <c r="C214" s="196"/>
      <c r="D214" s="197" t="s">
        <v>237</v>
      </c>
      <c r="E214" s="198" t="s">
        <v>19</v>
      </c>
      <c r="F214" s="199" t="s">
        <v>1537</v>
      </c>
      <c r="G214" s="196"/>
      <c r="H214" s="200">
        <v>4</v>
      </c>
      <c r="I214" s="201"/>
      <c r="J214" s="196"/>
      <c r="K214" s="196"/>
      <c r="L214" s="202"/>
      <c r="M214" s="203"/>
      <c r="N214" s="204"/>
      <c r="O214" s="204"/>
      <c r="P214" s="204"/>
      <c r="Q214" s="204"/>
      <c r="R214" s="204"/>
      <c r="S214" s="204"/>
      <c r="T214" s="205"/>
      <c r="AT214" s="206" t="s">
        <v>237</v>
      </c>
      <c r="AU214" s="206" t="s">
        <v>78</v>
      </c>
      <c r="AV214" s="13" t="s">
        <v>78</v>
      </c>
      <c r="AW214" s="13" t="s">
        <v>31</v>
      </c>
      <c r="AX214" s="13" t="s">
        <v>76</v>
      </c>
      <c r="AY214" s="206" t="s">
        <v>229</v>
      </c>
    </row>
    <row r="215" spans="1:65" s="2" customFormat="1" ht="24.2" customHeight="1">
      <c r="A215" s="36"/>
      <c r="B215" s="37"/>
      <c r="C215" s="181" t="s">
        <v>487</v>
      </c>
      <c r="D215" s="181" t="s">
        <v>232</v>
      </c>
      <c r="E215" s="182" t="s">
        <v>1050</v>
      </c>
      <c r="F215" s="183" t="s">
        <v>1051</v>
      </c>
      <c r="G215" s="184" t="s">
        <v>495</v>
      </c>
      <c r="H215" s="185">
        <v>0.432</v>
      </c>
      <c r="I215" s="186"/>
      <c r="J215" s="187">
        <f>ROUND(I215*H215,2)</f>
        <v>0</v>
      </c>
      <c r="K215" s="188"/>
      <c r="L215" s="41"/>
      <c r="M215" s="189" t="s">
        <v>19</v>
      </c>
      <c r="N215" s="190" t="s">
        <v>40</v>
      </c>
      <c r="O215" s="66"/>
      <c r="P215" s="191">
        <f>O215*H215</f>
        <v>0</v>
      </c>
      <c r="Q215" s="191">
        <v>0.02102</v>
      </c>
      <c r="R215" s="191">
        <f>Q215*H215</f>
        <v>0.009080640000000001</v>
      </c>
      <c r="S215" s="191">
        <v>0</v>
      </c>
      <c r="T215" s="192">
        <f>S215*H215</f>
        <v>0</v>
      </c>
      <c r="U215" s="36"/>
      <c r="V215" s="36"/>
      <c r="W215" s="36"/>
      <c r="X215" s="36"/>
      <c r="Y215" s="36"/>
      <c r="Z215" s="36"/>
      <c r="AA215" s="36"/>
      <c r="AB215" s="36"/>
      <c r="AC215" s="36"/>
      <c r="AD215" s="36"/>
      <c r="AE215" s="36"/>
      <c r="AR215" s="193" t="s">
        <v>126</v>
      </c>
      <c r="AT215" s="193" t="s">
        <v>232</v>
      </c>
      <c r="AU215" s="193" t="s">
        <v>78</v>
      </c>
      <c r="AY215" s="19" t="s">
        <v>229</v>
      </c>
      <c r="BE215" s="194">
        <f>IF(N215="základní",J215,0)</f>
        <v>0</v>
      </c>
      <c r="BF215" s="194">
        <f>IF(N215="snížená",J215,0)</f>
        <v>0</v>
      </c>
      <c r="BG215" s="194">
        <f>IF(N215="zákl. přenesená",J215,0)</f>
        <v>0</v>
      </c>
      <c r="BH215" s="194">
        <f>IF(N215="sníž. přenesená",J215,0)</f>
        <v>0</v>
      </c>
      <c r="BI215" s="194">
        <f>IF(N215="nulová",J215,0)</f>
        <v>0</v>
      </c>
      <c r="BJ215" s="19" t="s">
        <v>76</v>
      </c>
      <c r="BK215" s="194">
        <f>ROUND(I215*H215,2)</f>
        <v>0</v>
      </c>
      <c r="BL215" s="19" t="s">
        <v>126</v>
      </c>
      <c r="BM215" s="193" t="s">
        <v>1538</v>
      </c>
    </row>
    <row r="216" spans="1:47" s="2" customFormat="1" ht="11.25">
      <c r="A216" s="36"/>
      <c r="B216" s="37"/>
      <c r="C216" s="38"/>
      <c r="D216" s="263" t="s">
        <v>903</v>
      </c>
      <c r="E216" s="38"/>
      <c r="F216" s="264" t="s">
        <v>1053</v>
      </c>
      <c r="G216" s="38"/>
      <c r="H216" s="38"/>
      <c r="I216" s="249"/>
      <c r="J216" s="38"/>
      <c r="K216" s="38"/>
      <c r="L216" s="41"/>
      <c r="M216" s="250"/>
      <c r="N216" s="251"/>
      <c r="O216" s="66"/>
      <c r="P216" s="66"/>
      <c r="Q216" s="66"/>
      <c r="R216" s="66"/>
      <c r="S216" s="66"/>
      <c r="T216" s="67"/>
      <c r="U216" s="36"/>
      <c r="V216" s="36"/>
      <c r="W216" s="36"/>
      <c r="X216" s="36"/>
      <c r="Y216" s="36"/>
      <c r="Z216" s="36"/>
      <c r="AA216" s="36"/>
      <c r="AB216" s="36"/>
      <c r="AC216" s="36"/>
      <c r="AD216" s="36"/>
      <c r="AE216" s="36"/>
      <c r="AT216" s="19" t="s">
        <v>903</v>
      </c>
      <c r="AU216" s="19" t="s">
        <v>78</v>
      </c>
    </row>
    <row r="217" spans="2:51" s="14" customFormat="1" ht="11.25">
      <c r="B217" s="218"/>
      <c r="C217" s="219"/>
      <c r="D217" s="197" t="s">
        <v>237</v>
      </c>
      <c r="E217" s="220" t="s">
        <v>19</v>
      </c>
      <c r="F217" s="221" t="s">
        <v>1539</v>
      </c>
      <c r="G217" s="219"/>
      <c r="H217" s="220" t="s">
        <v>19</v>
      </c>
      <c r="I217" s="222"/>
      <c r="J217" s="219"/>
      <c r="K217" s="219"/>
      <c r="L217" s="223"/>
      <c r="M217" s="224"/>
      <c r="N217" s="225"/>
      <c r="O217" s="225"/>
      <c r="P217" s="225"/>
      <c r="Q217" s="225"/>
      <c r="R217" s="225"/>
      <c r="S217" s="225"/>
      <c r="T217" s="226"/>
      <c r="AT217" s="227" t="s">
        <v>237</v>
      </c>
      <c r="AU217" s="227" t="s">
        <v>78</v>
      </c>
      <c r="AV217" s="14" t="s">
        <v>76</v>
      </c>
      <c r="AW217" s="14" t="s">
        <v>31</v>
      </c>
      <c r="AX217" s="14" t="s">
        <v>69</v>
      </c>
      <c r="AY217" s="227" t="s">
        <v>229</v>
      </c>
    </row>
    <row r="218" spans="2:51" s="13" customFormat="1" ht="11.25">
      <c r="B218" s="195"/>
      <c r="C218" s="196"/>
      <c r="D218" s="197" t="s">
        <v>237</v>
      </c>
      <c r="E218" s="198" t="s">
        <v>19</v>
      </c>
      <c r="F218" s="199" t="s">
        <v>1540</v>
      </c>
      <c r="G218" s="196"/>
      <c r="H218" s="200">
        <v>0.432</v>
      </c>
      <c r="I218" s="201"/>
      <c r="J218" s="196"/>
      <c r="K218" s="196"/>
      <c r="L218" s="202"/>
      <c r="M218" s="203"/>
      <c r="N218" s="204"/>
      <c r="O218" s="204"/>
      <c r="P218" s="204"/>
      <c r="Q218" s="204"/>
      <c r="R218" s="204"/>
      <c r="S218" s="204"/>
      <c r="T218" s="205"/>
      <c r="AT218" s="206" t="s">
        <v>237</v>
      </c>
      <c r="AU218" s="206" t="s">
        <v>78</v>
      </c>
      <c r="AV218" s="13" t="s">
        <v>78</v>
      </c>
      <c r="AW218" s="13" t="s">
        <v>31</v>
      </c>
      <c r="AX218" s="13" t="s">
        <v>76</v>
      </c>
      <c r="AY218" s="206" t="s">
        <v>229</v>
      </c>
    </row>
    <row r="219" spans="1:65" s="2" customFormat="1" ht="24.2" customHeight="1">
      <c r="A219" s="36"/>
      <c r="B219" s="37"/>
      <c r="C219" s="181" t="s">
        <v>492</v>
      </c>
      <c r="D219" s="181" t="s">
        <v>232</v>
      </c>
      <c r="E219" s="182" t="s">
        <v>1056</v>
      </c>
      <c r="F219" s="183" t="s">
        <v>1057</v>
      </c>
      <c r="G219" s="184" t="s">
        <v>495</v>
      </c>
      <c r="H219" s="185">
        <v>0.432</v>
      </c>
      <c r="I219" s="186"/>
      <c r="J219" s="187">
        <f>ROUND(I219*H219,2)</f>
        <v>0</v>
      </c>
      <c r="K219" s="188"/>
      <c r="L219" s="41"/>
      <c r="M219" s="189" t="s">
        <v>19</v>
      </c>
      <c r="N219" s="190" t="s">
        <v>40</v>
      </c>
      <c r="O219" s="66"/>
      <c r="P219" s="191">
        <f>O219*H219</f>
        <v>0</v>
      </c>
      <c r="Q219" s="191">
        <v>0.02102</v>
      </c>
      <c r="R219" s="191">
        <f>Q219*H219</f>
        <v>0.009080640000000001</v>
      </c>
      <c r="S219" s="191">
        <v>0</v>
      </c>
      <c r="T219" s="192">
        <f>S219*H219</f>
        <v>0</v>
      </c>
      <c r="U219" s="36"/>
      <c r="V219" s="36"/>
      <c r="W219" s="36"/>
      <c r="X219" s="36"/>
      <c r="Y219" s="36"/>
      <c r="Z219" s="36"/>
      <c r="AA219" s="36"/>
      <c r="AB219" s="36"/>
      <c r="AC219" s="36"/>
      <c r="AD219" s="36"/>
      <c r="AE219" s="36"/>
      <c r="AR219" s="193" t="s">
        <v>126</v>
      </c>
      <c r="AT219" s="193" t="s">
        <v>232</v>
      </c>
      <c r="AU219" s="193" t="s">
        <v>78</v>
      </c>
      <c r="AY219" s="19" t="s">
        <v>229</v>
      </c>
      <c r="BE219" s="194">
        <f>IF(N219="základní",J219,0)</f>
        <v>0</v>
      </c>
      <c r="BF219" s="194">
        <f>IF(N219="snížená",J219,0)</f>
        <v>0</v>
      </c>
      <c r="BG219" s="194">
        <f>IF(N219="zákl. přenesená",J219,0)</f>
        <v>0</v>
      </c>
      <c r="BH219" s="194">
        <f>IF(N219="sníž. přenesená",J219,0)</f>
        <v>0</v>
      </c>
      <c r="BI219" s="194">
        <f>IF(N219="nulová",J219,0)</f>
        <v>0</v>
      </c>
      <c r="BJ219" s="19" t="s">
        <v>76</v>
      </c>
      <c r="BK219" s="194">
        <f>ROUND(I219*H219,2)</f>
        <v>0</v>
      </c>
      <c r="BL219" s="19" t="s">
        <v>126</v>
      </c>
      <c r="BM219" s="193" t="s">
        <v>1541</v>
      </c>
    </row>
    <row r="220" spans="1:47" s="2" customFormat="1" ht="11.25">
      <c r="A220" s="36"/>
      <c r="B220" s="37"/>
      <c r="C220" s="38"/>
      <c r="D220" s="263" t="s">
        <v>903</v>
      </c>
      <c r="E220" s="38"/>
      <c r="F220" s="264" t="s">
        <v>1059</v>
      </c>
      <c r="G220" s="38"/>
      <c r="H220" s="38"/>
      <c r="I220" s="249"/>
      <c r="J220" s="38"/>
      <c r="K220" s="38"/>
      <c r="L220" s="41"/>
      <c r="M220" s="250"/>
      <c r="N220" s="251"/>
      <c r="O220" s="66"/>
      <c r="P220" s="66"/>
      <c r="Q220" s="66"/>
      <c r="R220" s="66"/>
      <c r="S220" s="66"/>
      <c r="T220" s="67"/>
      <c r="U220" s="36"/>
      <c r="V220" s="36"/>
      <c r="W220" s="36"/>
      <c r="X220" s="36"/>
      <c r="Y220" s="36"/>
      <c r="Z220" s="36"/>
      <c r="AA220" s="36"/>
      <c r="AB220" s="36"/>
      <c r="AC220" s="36"/>
      <c r="AD220" s="36"/>
      <c r="AE220" s="36"/>
      <c r="AT220" s="19" t="s">
        <v>903</v>
      </c>
      <c r="AU220" s="19" t="s">
        <v>78</v>
      </c>
    </row>
    <row r="221" spans="2:51" s="14" customFormat="1" ht="11.25">
      <c r="B221" s="218"/>
      <c r="C221" s="219"/>
      <c r="D221" s="197" t="s">
        <v>237</v>
      </c>
      <c r="E221" s="220" t="s">
        <v>19</v>
      </c>
      <c r="F221" s="221" t="s">
        <v>1539</v>
      </c>
      <c r="G221" s="219"/>
      <c r="H221" s="220" t="s">
        <v>19</v>
      </c>
      <c r="I221" s="222"/>
      <c r="J221" s="219"/>
      <c r="K221" s="219"/>
      <c r="L221" s="223"/>
      <c r="M221" s="224"/>
      <c r="N221" s="225"/>
      <c r="O221" s="225"/>
      <c r="P221" s="225"/>
      <c r="Q221" s="225"/>
      <c r="R221" s="225"/>
      <c r="S221" s="225"/>
      <c r="T221" s="226"/>
      <c r="AT221" s="227" t="s">
        <v>237</v>
      </c>
      <c r="AU221" s="227" t="s">
        <v>78</v>
      </c>
      <c r="AV221" s="14" t="s">
        <v>76</v>
      </c>
      <c r="AW221" s="14" t="s">
        <v>31</v>
      </c>
      <c r="AX221" s="14" t="s">
        <v>69</v>
      </c>
      <c r="AY221" s="227" t="s">
        <v>229</v>
      </c>
    </row>
    <row r="222" spans="2:51" s="13" customFormat="1" ht="11.25">
      <c r="B222" s="195"/>
      <c r="C222" s="196"/>
      <c r="D222" s="197" t="s">
        <v>237</v>
      </c>
      <c r="E222" s="198" t="s">
        <v>19</v>
      </c>
      <c r="F222" s="199" t="s">
        <v>1540</v>
      </c>
      <c r="G222" s="196"/>
      <c r="H222" s="200">
        <v>0.432</v>
      </c>
      <c r="I222" s="201"/>
      <c r="J222" s="196"/>
      <c r="K222" s="196"/>
      <c r="L222" s="202"/>
      <c r="M222" s="203"/>
      <c r="N222" s="204"/>
      <c r="O222" s="204"/>
      <c r="P222" s="204"/>
      <c r="Q222" s="204"/>
      <c r="R222" s="204"/>
      <c r="S222" s="204"/>
      <c r="T222" s="205"/>
      <c r="AT222" s="206" t="s">
        <v>237</v>
      </c>
      <c r="AU222" s="206" t="s">
        <v>78</v>
      </c>
      <c r="AV222" s="13" t="s">
        <v>78</v>
      </c>
      <c r="AW222" s="13" t="s">
        <v>31</v>
      </c>
      <c r="AX222" s="13" t="s">
        <v>76</v>
      </c>
      <c r="AY222" s="206" t="s">
        <v>229</v>
      </c>
    </row>
    <row r="223" spans="1:65" s="2" customFormat="1" ht="24.2" customHeight="1">
      <c r="A223" s="36"/>
      <c r="B223" s="37"/>
      <c r="C223" s="181" t="s">
        <v>498</v>
      </c>
      <c r="D223" s="181" t="s">
        <v>232</v>
      </c>
      <c r="E223" s="182" t="s">
        <v>1542</v>
      </c>
      <c r="F223" s="183" t="s">
        <v>1543</v>
      </c>
      <c r="G223" s="184" t="s">
        <v>532</v>
      </c>
      <c r="H223" s="185">
        <v>9</v>
      </c>
      <c r="I223" s="186"/>
      <c r="J223" s="187">
        <f>ROUND(I223*H223,2)</f>
        <v>0</v>
      </c>
      <c r="K223" s="188"/>
      <c r="L223" s="41"/>
      <c r="M223" s="189" t="s">
        <v>19</v>
      </c>
      <c r="N223" s="190" t="s">
        <v>40</v>
      </c>
      <c r="O223" s="66"/>
      <c r="P223" s="191">
        <f>O223*H223</f>
        <v>0</v>
      </c>
      <c r="Q223" s="191">
        <v>2.30502</v>
      </c>
      <c r="R223" s="191">
        <f>Q223*H223</f>
        <v>20.745179999999998</v>
      </c>
      <c r="S223" s="191">
        <v>0</v>
      </c>
      <c r="T223" s="192">
        <f>S223*H223</f>
        <v>0</v>
      </c>
      <c r="U223" s="36"/>
      <c r="V223" s="36"/>
      <c r="W223" s="36"/>
      <c r="X223" s="36"/>
      <c r="Y223" s="36"/>
      <c r="Z223" s="36"/>
      <c r="AA223" s="36"/>
      <c r="AB223" s="36"/>
      <c r="AC223" s="36"/>
      <c r="AD223" s="36"/>
      <c r="AE223" s="36"/>
      <c r="AR223" s="193" t="s">
        <v>126</v>
      </c>
      <c r="AT223" s="193" t="s">
        <v>232</v>
      </c>
      <c r="AU223" s="193" t="s">
        <v>78</v>
      </c>
      <c r="AY223" s="19" t="s">
        <v>229</v>
      </c>
      <c r="BE223" s="194">
        <f>IF(N223="základní",J223,0)</f>
        <v>0</v>
      </c>
      <c r="BF223" s="194">
        <f>IF(N223="snížená",J223,0)</f>
        <v>0</v>
      </c>
      <c r="BG223" s="194">
        <f>IF(N223="zákl. přenesená",J223,0)</f>
        <v>0</v>
      </c>
      <c r="BH223" s="194">
        <f>IF(N223="sníž. přenesená",J223,0)</f>
        <v>0</v>
      </c>
      <c r="BI223" s="194">
        <f>IF(N223="nulová",J223,0)</f>
        <v>0</v>
      </c>
      <c r="BJ223" s="19" t="s">
        <v>76</v>
      </c>
      <c r="BK223" s="194">
        <f>ROUND(I223*H223,2)</f>
        <v>0</v>
      </c>
      <c r="BL223" s="19" t="s">
        <v>126</v>
      </c>
      <c r="BM223" s="193" t="s">
        <v>1544</v>
      </c>
    </row>
    <row r="224" spans="1:47" s="2" customFormat="1" ht="11.25">
      <c r="A224" s="36"/>
      <c r="B224" s="37"/>
      <c r="C224" s="38"/>
      <c r="D224" s="263" t="s">
        <v>903</v>
      </c>
      <c r="E224" s="38"/>
      <c r="F224" s="264" t="s">
        <v>1545</v>
      </c>
      <c r="G224" s="38"/>
      <c r="H224" s="38"/>
      <c r="I224" s="249"/>
      <c r="J224" s="38"/>
      <c r="K224" s="38"/>
      <c r="L224" s="41"/>
      <c r="M224" s="250"/>
      <c r="N224" s="251"/>
      <c r="O224" s="66"/>
      <c r="P224" s="66"/>
      <c r="Q224" s="66"/>
      <c r="R224" s="66"/>
      <c r="S224" s="66"/>
      <c r="T224" s="67"/>
      <c r="U224" s="36"/>
      <c r="V224" s="36"/>
      <c r="W224" s="36"/>
      <c r="X224" s="36"/>
      <c r="Y224" s="36"/>
      <c r="Z224" s="36"/>
      <c r="AA224" s="36"/>
      <c r="AB224" s="36"/>
      <c r="AC224" s="36"/>
      <c r="AD224" s="36"/>
      <c r="AE224" s="36"/>
      <c r="AT224" s="19" t="s">
        <v>903</v>
      </c>
      <c r="AU224" s="19" t="s">
        <v>78</v>
      </c>
    </row>
    <row r="225" spans="2:51" s="14" customFormat="1" ht="11.25">
      <c r="B225" s="218"/>
      <c r="C225" s="219"/>
      <c r="D225" s="197" t="s">
        <v>237</v>
      </c>
      <c r="E225" s="220" t="s">
        <v>19</v>
      </c>
      <c r="F225" s="221" t="s">
        <v>1546</v>
      </c>
      <c r="G225" s="219"/>
      <c r="H225" s="220" t="s">
        <v>19</v>
      </c>
      <c r="I225" s="222"/>
      <c r="J225" s="219"/>
      <c r="K225" s="219"/>
      <c r="L225" s="223"/>
      <c r="M225" s="224"/>
      <c r="N225" s="225"/>
      <c r="O225" s="225"/>
      <c r="P225" s="225"/>
      <c r="Q225" s="225"/>
      <c r="R225" s="225"/>
      <c r="S225" s="225"/>
      <c r="T225" s="226"/>
      <c r="AT225" s="227" t="s">
        <v>237</v>
      </c>
      <c r="AU225" s="227" t="s">
        <v>78</v>
      </c>
      <c r="AV225" s="14" t="s">
        <v>76</v>
      </c>
      <c r="AW225" s="14" t="s">
        <v>31</v>
      </c>
      <c r="AX225" s="14" t="s">
        <v>69</v>
      </c>
      <c r="AY225" s="227" t="s">
        <v>229</v>
      </c>
    </row>
    <row r="226" spans="2:51" s="13" customFormat="1" ht="11.25">
      <c r="B226" s="195"/>
      <c r="C226" s="196"/>
      <c r="D226" s="197" t="s">
        <v>237</v>
      </c>
      <c r="E226" s="198" t="s">
        <v>19</v>
      </c>
      <c r="F226" s="199" t="s">
        <v>1547</v>
      </c>
      <c r="G226" s="196"/>
      <c r="H226" s="200">
        <v>9</v>
      </c>
      <c r="I226" s="201"/>
      <c r="J226" s="196"/>
      <c r="K226" s="196"/>
      <c r="L226" s="202"/>
      <c r="M226" s="203"/>
      <c r="N226" s="204"/>
      <c r="O226" s="204"/>
      <c r="P226" s="204"/>
      <c r="Q226" s="204"/>
      <c r="R226" s="204"/>
      <c r="S226" s="204"/>
      <c r="T226" s="205"/>
      <c r="AT226" s="206" t="s">
        <v>237</v>
      </c>
      <c r="AU226" s="206" t="s">
        <v>78</v>
      </c>
      <c r="AV226" s="13" t="s">
        <v>78</v>
      </c>
      <c r="AW226" s="13" t="s">
        <v>31</v>
      </c>
      <c r="AX226" s="13" t="s">
        <v>76</v>
      </c>
      <c r="AY226" s="206" t="s">
        <v>229</v>
      </c>
    </row>
    <row r="227" spans="1:65" s="2" customFormat="1" ht="55.5" customHeight="1">
      <c r="A227" s="36"/>
      <c r="B227" s="37"/>
      <c r="C227" s="181" t="s">
        <v>504</v>
      </c>
      <c r="D227" s="181" t="s">
        <v>232</v>
      </c>
      <c r="E227" s="182" t="s">
        <v>1060</v>
      </c>
      <c r="F227" s="183" t="s">
        <v>1061</v>
      </c>
      <c r="G227" s="184" t="s">
        <v>495</v>
      </c>
      <c r="H227" s="185">
        <v>40</v>
      </c>
      <c r="I227" s="186"/>
      <c r="J227" s="187">
        <f>ROUND(I227*H227,2)</f>
        <v>0</v>
      </c>
      <c r="K227" s="188"/>
      <c r="L227" s="41"/>
      <c r="M227" s="189" t="s">
        <v>19</v>
      </c>
      <c r="N227" s="190" t="s">
        <v>40</v>
      </c>
      <c r="O227" s="66"/>
      <c r="P227" s="191">
        <f>O227*H227</f>
        <v>0</v>
      </c>
      <c r="Q227" s="191">
        <v>1.031199</v>
      </c>
      <c r="R227" s="191">
        <f>Q227*H227</f>
        <v>41.24796</v>
      </c>
      <c r="S227" s="191">
        <v>0</v>
      </c>
      <c r="T227" s="192">
        <f>S227*H227</f>
        <v>0</v>
      </c>
      <c r="U227" s="36"/>
      <c r="V227" s="36"/>
      <c r="W227" s="36"/>
      <c r="X227" s="36"/>
      <c r="Y227" s="36"/>
      <c r="Z227" s="36"/>
      <c r="AA227" s="36"/>
      <c r="AB227" s="36"/>
      <c r="AC227" s="36"/>
      <c r="AD227" s="36"/>
      <c r="AE227" s="36"/>
      <c r="AR227" s="193" t="s">
        <v>126</v>
      </c>
      <c r="AT227" s="193" t="s">
        <v>232</v>
      </c>
      <c r="AU227" s="193" t="s">
        <v>78</v>
      </c>
      <c r="AY227" s="19" t="s">
        <v>229</v>
      </c>
      <c r="BE227" s="194">
        <f>IF(N227="základní",J227,0)</f>
        <v>0</v>
      </c>
      <c r="BF227" s="194">
        <f>IF(N227="snížená",J227,0)</f>
        <v>0</v>
      </c>
      <c r="BG227" s="194">
        <f>IF(N227="zákl. přenesená",J227,0)</f>
        <v>0</v>
      </c>
      <c r="BH227" s="194">
        <f>IF(N227="sníž. přenesená",J227,0)</f>
        <v>0</v>
      </c>
      <c r="BI227" s="194">
        <f>IF(N227="nulová",J227,0)</f>
        <v>0</v>
      </c>
      <c r="BJ227" s="19" t="s">
        <v>76</v>
      </c>
      <c r="BK227" s="194">
        <f>ROUND(I227*H227,2)</f>
        <v>0</v>
      </c>
      <c r="BL227" s="19" t="s">
        <v>126</v>
      </c>
      <c r="BM227" s="193" t="s">
        <v>1548</v>
      </c>
    </row>
    <row r="228" spans="1:47" s="2" customFormat="1" ht="11.25">
      <c r="A228" s="36"/>
      <c r="B228" s="37"/>
      <c r="C228" s="38"/>
      <c r="D228" s="263" t="s">
        <v>903</v>
      </c>
      <c r="E228" s="38"/>
      <c r="F228" s="264" t="s">
        <v>1063</v>
      </c>
      <c r="G228" s="38"/>
      <c r="H228" s="38"/>
      <c r="I228" s="249"/>
      <c r="J228" s="38"/>
      <c r="K228" s="38"/>
      <c r="L228" s="41"/>
      <c r="M228" s="250"/>
      <c r="N228" s="251"/>
      <c r="O228" s="66"/>
      <c r="P228" s="66"/>
      <c r="Q228" s="66"/>
      <c r="R228" s="66"/>
      <c r="S228" s="66"/>
      <c r="T228" s="67"/>
      <c r="U228" s="36"/>
      <c r="V228" s="36"/>
      <c r="W228" s="36"/>
      <c r="X228" s="36"/>
      <c r="Y228" s="36"/>
      <c r="Z228" s="36"/>
      <c r="AA228" s="36"/>
      <c r="AB228" s="36"/>
      <c r="AC228" s="36"/>
      <c r="AD228" s="36"/>
      <c r="AE228" s="36"/>
      <c r="AT228" s="19" t="s">
        <v>903</v>
      </c>
      <c r="AU228" s="19" t="s">
        <v>78</v>
      </c>
    </row>
    <row r="229" spans="2:51" s="14" customFormat="1" ht="11.25">
      <c r="B229" s="218"/>
      <c r="C229" s="219"/>
      <c r="D229" s="197" t="s">
        <v>237</v>
      </c>
      <c r="E229" s="220" t="s">
        <v>19</v>
      </c>
      <c r="F229" s="221" t="s">
        <v>1549</v>
      </c>
      <c r="G229" s="219"/>
      <c r="H229" s="220" t="s">
        <v>19</v>
      </c>
      <c r="I229" s="222"/>
      <c r="J229" s="219"/>
      <c r="K229" s="219"/>
      <c r="L229" s="223"/>
      <c r="M229" s="224"/>
      <c r="N229" s="225"/>
      <c r="O229" s="225"/>
      <c r="P229" s="225"/>
      <c r="Q229" s="225"/>
      <c r="R229" s="225"/>
      <c r="S229" s="225"/>
      <c r="T229" s="226"/>
      <c r="AT229" s="227" t="s">
        <v>237</v>
      </c>
      <c r="AU229" s="227" t="s">
        <v>78</v>
      </c>
      <c r="AV229" s="14" t="s">
        <v>76</v>
      </c>
      <c r="AW229" s="14" t="s">
        <v>31</v>
      </c>
      <c r="AX229" s="14" t="s">
        <v>69</v>
      </c>
      <c r="AY229" s="227" t="s">
        <v>229</v>
      </c>
    </row>
    <row r="230" spans="2:51" s="13" customFormat="1" ht="11.25">
      <c r="B230" s="195"/>
      <c r="C230" s="196"/>
      <c r="D230" s="197" t="s">
        <v>237</v>
      </c>
      <c r="E230" s="198" t="s">
        <v>19</v>
      </c>
      <c r="F230" s="199" t="s">
        <v>1550</v>
      </c>
      <c r="G230" s="196"/>
      <c r="H230" s="200">
        <v>16</v>
      </c>
      <c r="I230" s="201"/>
      <c r="J230" s="196"/>
      <c r="K230" s="196"/>
      <c r="L230" s="202"/>
      <c r="M230" s="203"/>
      <c r="N230" s="204"/>
      <c r="O230" s="204"/>
      <c r="P230" s="204"/>
      <c r="Q230" s="204"/>
      <c r="R230" s="204"/>
      <c r="S230" s="204"/>
      <c r="T230" s="205"/>
      <c r="AT230" s="206" t="s">
        <v>237</v>
      </c>
      <c r="AU230" s="206" t="s">
        <v>78</v>
      </c>
      <c r="AV230" s="13" t="s">
        <v>78</v>
      </c>
      <c r="AW230" s="13" t="s">
        <v>31</v>
      </c>
      <c r="AX230" s="13" t="s">
        <v>69</v>
      </c>
      <c r="AY230" s="206" t="s">
        <v>229</v>
      </c>
    </row>
    <row r="231" spans="2:51" s="14" customFormat="1" ht="11.25">
      <c r="B231" s="218"/>
      <c r="C231" s="219"/>
      <c r="D231" s="197" t="s">
        <v>237</v>
      </c>
      <c r="E231" s="220" t="s">
        <v>19</v>
      </c>
      <c r="F231" s="221" t="s">
        <v>1551</v>
      </c>
      <c r="G231" s="219"/>
      <c r="H231" s="220" t="s">
        <v>19</v>
      </c>
      <c r="I231" s="222"/>
      <c r="J231" s="219"/>
      <c r="K231" s="219"/>
      <c r="L231" s="223"/>
      <c r="M231" s="224"/>
      <c r="N231" s="225"/>
      <c r="O231" s="225"/>
      <c r="P231" s="225"/>
      <c r="Q231" s="225"/>
      <c r="R231" s="225"/>
      <c r="S231" s="225"/>
      <c r="T231" s="226"/>
      <c r="AT231" s="227" t="s">
        <v>237</v>
      </c>
      <c r="AU231" s="227" t="s">
        <v>78</v>
      </c>
      <c r="AV231" s="14" t="s">
        <v>76</v>
      </c>
      <c r="AW231" s="14" t="s">
        <v>31</v>
      </c>
      <c r="AX231" s="14" t="s">
        <v>69</v>
      </c>
      <c r="AY231" s="227" t="s">
        <v>229</v>
      </c>
    </row>
    <row r="232" spans="2:51" s="13" customFormat="1" ht="11.25">
      <c r="B232" s="195"/>
      <c r="C232" s="196"/>
      <c r="D232" s="197" t="s">
        <v>237</v>
      </c>
      <c r="E232" s="198" t="s">
        <v>19</v>
      </c>
      <c r="F232" s="199" t="s">
        <v>1552</v>
      </c>
      <c r="G232" s="196"/>
      <c r="H232" s="200">
        <v>24</v>
      </c>
      <c r="I232" s="201"/>
      <c r="J232" s="196"/>
      <c r="K232" s="196"/>
      <c r="L232" s="202"/>
      <c r="M232" s="203"/>
      <c r="N232" s="204"/>
      <c r="O232" s="204"/>
      <c r="P232" s="204"/>
      <c r="Q232" s="204"/>
      <c r="R232" s="204"/>
      <c r="S232" s="204"/>
      <c r="T232" s="205"/>
      <c r="AT232" s="206" t="s">
        <v>237</v>
      </c>
      <c r="AU232" s="206" t="s">
        <v>78</v>
      </c>
      <c r="AV232" s="13" t="s">
        <v>78</v>
      </c>
      <c r="AW232" s="13" t="s">
        <v>31</v>
      </c>
      <c r="AX232" s="13" t="s">
        <v>69</v>
      </c>
      <c r="AY232" s="206" t="s">
        <v>229</v>
      </c>
    </row>
    <row r="233" spans="2:51" s="15" customFormat="1" ht="11.25">
      <c r="B233" s="228"/>
      <c r="C233" s="229"/>
      <c r="D233" s="197" t="s">
        <v>237</v>
      </c>
      <c r="E233" s="230" t="s">
        <v>19</v>
      </c>
      <c r="F233" s="231" t="s">
        <v>281</v>
      </c>
      <c r="G233" s="229"/>
      <c r="H233" s="232">
        <v>40</v>
      </c>
      <c r="I233" s="233"/>
      <c r="J233" s="229"/>
      <c r="K233" s="229"/>
      <c r="L233" s="234"/>
      <c r="M233" s="235"/>
      <c r="N233" s="236"/>
      <c r="O233" s="236"/>
      <c r="P233" s="236"/>
      <c r="Q233" s="236"/>
      <c r="R233" s="236"/>
      <c r="S233" s="236"/>
      <c r="T233" s="237"/>
      <c r="AT233" s="238" t="s">
        <v>237</v>
      </c>
      <c r="AU233" s="238" t="s">
        <v>78</v>
      </c>
      <c r="AV233" s="15" t="s">
        <v>126</v>
      </c>
      <c r="AW233" s="15" t="s">
        <v>31</v>
      </c>
      <c r="AX233" s="15" t="s">
        <v>76</v>
      </c>
      <c r="AY233" s="238" t="s">
        <v>229</v>
      </c>
    </row>
    <row r="234" spans="2:63" s="12" customFormat="1" ht="22.9" customHeight="1">
      <c r="B234" s="165"/>
      <c r="C234" s="166"/>
      <c r="D234" s="167" t="s">
        <v>68</v>
      </c>
      <c r="E234" s="179" t="s">
        <v>257</v>
      </c>
      <c r="F234" s="179" t="s">
        <v>1069</v>
      </c>
      <c r="G234" s="166"/>
      <c r="H234" s="166"/>
      <c r="I234" s="169"/>
      <c r="J234" s="180">
        <f>BK234</f>
        <v>0</v>
      </c>
      <c r="K234" s="166"/>
      <c r="L234" s="171"/>
      <c r="M234" s="172"/>
      <c r="N234" s="173"/>
      <c r="O234" s="173"/>
      <c r="P234" s="174">
        <f>SUM(P235:P252)</f>
        <v>0</v>
      </c>
      <c r="Q234" s="173"/>
      <c r="R234" s="174">
        <f>SUM(R235:R252)</f>
        <v>1.3513775313999998</v>
      </c>
      <c r="S234" s="173"/>
      <c r="T234" s="175">
        <f>SUM(T235:T252)</f>
        <v>1.4761499999999999</v>
      </c>
      <c r="AR234" s="176" t="s">
        <v>76</v>
      </c>
      <c r="AT234" s="177" t="s">
        <v>68</v>
      </c>
      <c r="AU234" s="177" t="s">
        <v>76</v>
      </c>
      <c r="AY234" s="176" t="s">
        <v>229</v>
      </c>
      <c r="BK234" s="178">
        <f>SUM(BK235:BK252)</f>
        <v>0</v>
      </c>
    </row>
    <row r="235" spans="1:65" s="2" customFormat="1" ht="55.5" customHeight="1">
      <c r="A235" s="36"/>
      <c r="B235" s="37"/>
      <c r="C235" s="181" t="s">
        <v>508</v>
      </c>
      <c r="D235" s="181" t="s">
        <v>232</v>
      </c>
      <c r="E235" s="182" t="s">
        <v>1553</v>
      </c>
      <c r="F235" s="183" t="s">
        <v>1554</v>
      </c>
      <c r="G235" s="184" t="s">
        <v>495</v>
      </c>
      <c r="H235" s="185">
        <v>6.44</v>
      </c>
      <c r="I235" s="186"/>
      <c r="J235" s="187">
        <f>ROUND(I235*H235,2)</f>
        <v>0</v>
      </c>
      <c r="K235" s="188"/>
      <c r="L235" s="41"/>
      <c r="M235" s="189" t="s">
        <v>19</v>
      </c>
      <c r="N235" s="190" t="s">
        <v>40</v>
      </c>
      <c r="O235" s="66"/>
      <c r="P235" s="191">
        <f>O235*H235</f>
        <v>0</v>
      </c>
      <c r="Q235" s="191">
        <v>0.0005558</v>
      </c>
      <c r="R235" s="191">
        <f>Q235*H235</f>
        <v>0.003579352</v>
      </c>
      <c r="S235" s="191">
        <v>0</v>
      </c>
      <c r="T235" s="192">
        <f>S235*H235</f>
        <v>0</v>
      </c>
      <c r="U235" s="36"/>
      <c r="V235" s="36"/>
      <c r="W235" s="36"/>
      <c r="X235" s="36"/>
      <c r="Y235" s="36"/>
      <c r="Z235" s="36"/>
      <c r="AA235" s="36"/>
      <c r="AB235" s="36"/>
      <c r="AC235" s="36"/>
      <c r="AD235" s="36"/>
      <c r="AE235" s="36"/>
      <c r="AR235" s="193" t="s">
        <v>126</v>
      </c>
      <c r="AT235" s="193" t="s">
        <v>232</v>
      </c>
      <c r="AU235" s="193" t="s">
        <v>78</v>
      </c>
      <c r="AY235" s="19" t="s">
        <v>229</v>
      </c>
      <c r="BE235" s="194">
        <f>IF(N235="základní",J235,0)</f>
        <v>0</v>
      </c>
      <c r="BF235" s="194">
        <f>IF(N235="snížená",J235,0)</f>
        <v>0</v>
      </c>
      <c r="BG235" s="194">
        <f>IF(N235="zákl. přenesená",J235,0)</f>
        <v>0</v>
      </c>
      <c r="BH235" s="194">
        <f>IF(N235="sníž. přenesená",J235,0)</f>
        <v>0</v>
      </c>
      <c r="BI235" s="194">
        <f>IF(N235="nulová",J235,0)</f>
        <v>0</v>
      </c>
      <c r="BJ235" s="19" t="s">
        <v>76</v>
      </c>
      <c r="BK235" s="194">
        <f>ROUND(I235*H235,2)</f>
        <v>0</v>
      </c>
      <c r="BL235" s="19" t="s">
        <v>126</v>
      </c>
      <c r="BM235" s="193" t="s">
        <v>1555</v>
      </c>
    </row>
    <row r="236" spans="1:47" s="2" customFormat="1" ht="11.25">
      <c r="A236" s="36"/>
      <c r="B236" s="37"/>
      <c r="C236" s="38"/>
      <c r="D236" s="263" t="s">
        <v>903</v>
      </c>
      <c r="E236" s="38"/>
      <c r="F236" s="264" t="s">
        <v>1556</v>
      </c>
      <c r="G236" s="38"/>
      <c r="H236" s="38"/>
      <c r="I236" s="249"/>
      <c r="J236" s="38"/>
      <c r="K236" s="38"/>
      <c r="L236" s="41"/>
      <c r="M236" s="250"/>
      <c r="N236" s="251"/>
      <c r="O236" s="66"/>
      <c r="P236" s="66"/>
      <c r="Q236" s="66"/>
      <c r="R236" s="66"/>
      <c r="S236" s="66"/>
      <c r="T236" s="67"/>
      <c r="U236" s="36"/>
      <c r="V236" s="36"/>
      <c r="W236" s="36"/>
      <c r="X236" s="36"/>
      <c r="Y236" s="36"/>
      <c r="Z236" s="36"/>
      <c r="AA236" s="36"/>
      <c r="AB236" s="36"/>
      <c r="AC236" s="36"/>
      <c r="AD236" s="36"/>
      <c r="AE236" s="36"/>
      <c r="AT236" s="19" t="s">
        <v>903</v>
      </c>
      <c r="AU236" s="19" t="s">
        <v>78</v>
      </c>
    </row>
    <row r="237" spans="2:51" s="14" customFormat="1" ht="11.25">
      <c r="B237" s="218"/>
      <c r="C237" s="219"/>
      <c r="D237" s="197" t="s">
        <v>237</v>
      </c>
      <c r="E237" s="220" t="s">
        <v>19</v>
      </c>
      <c r="F237" s="221" t="s">
        <v>1557</v>
      </c>
      <c r="G237" s="219"/>
      <c r="H237" s="220" t="s">
        <v>19</v>
      </c>
      <c r="I237" s="222"/>
      <c r="J237" s="219"/>
      <c r="K237" s="219"/>
      <c r="L237" s="223"/>
      <c r="M237" s="224"/>
      <c r="N237" s="225"/>
      <c r="O237" s="225"/>
      <c r="P237" s="225"/>
      <c r="Q237" s="225"/>
      <c r="R237" s="225"/>
      <c r="S237" s="225"/>
      <c r="T237" s="226"/>
      <c r="AT237" s="227" t="s">
        <v>237</v>
      </c>
      <c r="AU237" s="227" t="s">
        <v>78</v>
      </c>
      <c r="AV237" s="14" t="s">
        <v>76</v>
      </c>
      <c r="AW237" s="14" t="s">
        <v>31</v>
      </c>
      <c r="AX237" s="14" t="s">
        <v>69</v>
      </c>
      <c r="AY237" s="227" t="s">
        <v>229</v>
      </c>
    </row>
    <row r="238" spans="2:51" s="13" customFormat="1" ht="11.25">
      <c r="B238" s="195"/>
      <c r="C238" s="196"/>
      <c r="D238" s="197" t="s">
        <v>237</v>
      </c>
      <c r="E238" s="198" t="s">
        <v>19</v>
      </c>
      <c r="F238" s="199" t="s">
        <v>1403</v>
      </c>
      <c r="G238" s="196"/>
      <c r="H238" s="200">
        <v>1.232</v>
      </c>
      <c r="I238" s="201"/>
      <c r="J238" s="196"/>
      <c r="K238" s="196"/>
      <c r="L238" s="202"/>
      <c r="M238" s="203"/>
      <c r="N238" s="204"/>
      <c r="O238" s="204"/>
      <c r="P238" s="204"/>
      <c r="Q238" s="204"/>
      <c r="R238" s="204"/>
      <c r="S238" s="204"/>
      <c r="T238" s="205"/>
      <c r="AT238" s="206" t="s">
        <v>237</v>
      </c>
      <c r="AU238" s="206" t="s">
        <v>78</v>
      </c>
      <c r="AV238" s="13" t="s">
        <v>78</v>
      </c>
      <c r="AW238" s="13" t="s">
        <v>31</v>
      </c>
      <c r="AX238" s="13" t="s">
        <v>69</v>
      </c>
      <c r="AY238" s="206" t="s">
        <v>229</v>
      </c>
    </row>
    <row r="239" spans="2:51" s="13" customFormat="1" ht="11.25">
      <c r="B239" s="195"/>
      <c r="C239" s="196"/>
      <c r="D239" s="197" t="s">
        <v>237</v>
      </c>
      <c r="E239" s="198" t="s">
        <v>19</v>
      </c>
      <c r="F239" s="199" t="s">
        <v>1558</v>
      </c>
      <c r="G239" s="196"/>
      <c r="H239" s="200">
        <v>5.208</v>
      </c>
      <c r="I239" s="201"/>
      <c r="J239" s="196"/>
      <c r="K239" s="196"/>
      <c r="L239" s="202"/>
      <c r="M239" s="203"/>
      <c r="N239" s="204"/>
      <c r="O239" s="204"/>
      <c r="P239" s="204"/>
      <c r="Q239" s="204"/>
      <c r="R239" s="204"/>
      <c r="S239" s="204"/>
      <c r="T239" s="205"/>
      <c r="AT239" s="206" t="s">
        <v>237</v>
      </c>
      <c r="AU239" s="206" t="s">
        <v>78</v>
      </c>
      <c r="AV239" s="13" t="s">
        <v>78</v>
      </c>
      <c r="AW239" s="13" t="s">
        <v>31</v>
      </c>
      <c r="AX239" s="13" t="s">
        <v>69</v>
      </c>
      <c r="AY239" s="206" t="s">
        <v>229</v>
      </c>
    </row>
    <row r="240" spans="2:51" s="15" customFormat="1" ht="11.25">
      <c r="B240" s="228"/>
      <c r="C240" s="229"/>
      <c r="D240" s="197" t="s">
        <v>237</v>
      </c>
      <c r="E240" s="230" t="s">
        <v>19</v>
      </c>
      <c r="F240" s="231" t="s">
        <v>281</v>
      </c>
      <c r="G240" s="229"/>
      <c r="H240" s="232">
        <v>6.44</v>
      </c>
      <c r="I240" s="233"/>
      <c r="J240" s="229"/>
      <c r="K240" s="229"/>
      <c r="L240" s="234"/>
      <c r="M240" s="235"/>
      <c r="N240" s="236"/>
      <c r="O240" s="236"/>
      <c r="P240" s="236"/>
      <c r="Q240" s="236"/>
      <c r="R240" s="236"/>
      <c r="S240" s="236"/>
      <c r="T240" s="237"/>
      <c r="AT240" s="238" t="s">
        <v>237</v>
      </c>
      <c r="AU240" s="238" t="s">
        <v>78</v>
      </c>
      <c r="AV240" s="15" t="s">
        <v>126</v>
      </c>
      <c r="AW240" s="15" t="s">
        <v>31</v>
      </c>
      <c r="AX240" s="15" t="s">
        <v>76</v>
      </c>
      <c r="AY240" s="238" t="s">
        <v>229</v>
      </c>
    </row>
    <row r="241" spans="1:65" s="2" customFormat="1" ht="49.15" customHeight="1">
      <c r="A241" s="36"/>
      <c r="B241" s="37"/>
      <c r="C241" s="181" t="s">
        <v>513</v>
      </c>
      <c r="D241" s="181" t="s">
        <v>232</v>
      </c>
      <c r="E241" s="182" t="s">
        <v>1070</v>
      </c>
      <c r="F241" s="183" t="s">
        <v>1071</v>
      </c>
      <c r="G241" s="184" t="s">
        <v>495</v>
      </c>
      <c r="H241" s="185">
        <v>19.682</v>
      </c>
      <c r="I241" s="186"/>
      <c r="J241" s="187">
        <f>ROUND(I241*H241,2)</f>
        <v>0</v>
      </c>
      <c r="K241" s="188"/>
      <c r="L241" s="41"/>
      <c r="M241" s="189" t="s">
        <v>19</v>
      </c>
      <c r="N241" s="190" t="s">
        <v>40</v>
      </c>
      <c r="O241" s="66"/>
      <c r="P241" s="191">
        <f>O241*H241</f>
        <v>0</v>
      </c>
      <c r="Q241" s="191">
        <v>0.0669617</v>
      </c>
      <c r="R241" s="191">
        <f>Q241*H241</f>
        <v>1.3179401793999999</v>
      </c>
      <c r="S241" s="191">
        <v>0.075</v>
      </c>
      <c r="T241" s="192">
        <f>S241*H241</f>
        <v>1.4761499999999999</v>
      </c>
      <c r="U241" s="36"/>
      <c r="V241" s="36"/>
      <c r="W241" s="36"/>
      <c r="X241" s="36"/>
      <c r="Y241" s="36"/>
      <c r="Z241" s="36"/>
      <c r="AA241" s="36"/>
      <c r="AB241" s="36"/>
      <c r="AC241" s="36"/>
      <c r="AD241" s="36"/>
      <c r="AE241" s="36"/>
      <c r="AR241" s="193" t="s">
        <v>126</v>
      </c>
      <c r="AT241" s="193" t="s">
        <v>232</v>
      </c>
      <c r="AU241" s="193" t="s">
        <v>78</v>
      </c>
      <c r="AY241" s="19" t="s">
        <v>229</v>
      </c>
      <c r="BE241" s="194">
        <f>IF(N241="základní",J241,0)</f>
        <v>0</v>
      </c>
      <c r="BF241" s="194">
        <f>IF(N241="snížená",J241,0)</f>
        <v>0</v>
      </c>
      <c r="BG241" s="194">
        <f>IF(N241="zákl. přenesená",J241,0)</f>
        <v>0</v>
      </c>
      <c r="BH241" s="194">
        <f>IF(N241="sníž. přenesená",J241,0)</f>
        <v>0</v>
      </c>
      <c r="BI241" s="194">
        <f>IF(N241="nulová",J241,0)</f>
        <v>0</v>
      </c>
      <c r="BJ241" s="19" t="s">
        <v>76</v>
      </c>
      <c r="BK241" s="194">
        <f>ROUND(I241*H241,2)</f>
        <v>0</v>
      </c>
      <c r="BL241" s="19" t="s">
        <v>126</v>
      </c>
      <c r="BM241" s="193" t="s">
        <v>1559</v>
      </c>
    </row>
    <row r="242" spans="1:47" s="2" customFormat="1" ht="11.25">
      <c r="A242" s="36"/>
      <c r="B242" s="37"/>
      <c r="C242" s="38"/>
      <c r="D242" s="263" t="s">
        <v>903</v>
      </c>
      <c r="E242" s="38"/>
      <c r="F242" s="264" t="s">
        <v>1073</v>
      </c>
      <c r="G242" s="38"/>
      <c r="H242" s="38"/>
      <c r="I242" s="249"/>
      <c r="J242" s="38"/>
      <c r="K242" s="38"/>
      <c r="L242" s="41"/>
      <c r="M242" s="250"/>
      <c r="N242" s="251"/>
      <c r="O242" s="66"/>
      <c r="P242" s="66"/>
      <c r="Q242" s="66"/>
      <c r="R242" s="66"/>
      <c r="S242" s="66"/>
      <c r="T242" s="67"/>
      <c r="U242" s="36"/>
      <c r="V242" s="36"/>
      <c r="W242" s="36"/>
      <c r="X242" s="36"/>
      <c r="Y242" s="36"/>
      <c r="Z242" s="36"/>
      <c r="AA242" s="36"/>
      <c r="AB242" s="36"/>
      <c r="AC242" s="36"/>
      <c r="AD242" s="36"/>
      <c r="AE242" s="36"/>
      <c r="AT242" s="19" t="s">
        <v>903</v>
      </c>
      <c r="AU242" s="19" t="s">
        <v>78</v>
      </c>
    </row>
    <row r="243" spans="2:51" s="14" customFormat="1" ht="11.25">
      <c r="B243" s="218"/>
      <c r="C243" s="219"/>
      <c r="D243" s="197" t="s">
        <v>237</v>
      </c>
      <c r="E243" s="220" t="s">
        <v>19</v>
      </c>
      <c r="F243" s="221" t="s">
        <v>1560</v>
      </c>
      <c r="G243" s="219"/>
      <c r="H243" s="220" t="s">
        <v>19</v>
      </c>
      <c r="I243" s="222"/>
      <c r="J243" s="219"/>
      <c r="K243" s="219"/>
      <c r="L243" s="223"/>
      <c r="M243" s="224"/>
      <c r="N243" s="225"/>
      <c r="O243" s="225"/>
      <c r="P243" s="225"/>
      <c r="Q243" s="225"/>
      <c r="R243" s="225"/>
      <c r="S243" s="225"/>
      <c r="T243" s="226"/>
      <c r="AT243" s="227" t="s">
        <v>237</v>
      </c>
      <c r="AU243" s="227" t="s">
        <v>78</v>
      </c>
      <c r="AV243" s="14" t="s">
        <v>76</v>
      </c>
      <c r="AW243" s="14" t="s">
        <v>31</v>
      </c>
      <c r="AX243" s="14" t="s">
        <v>69</v>
      </c>
      <c r="AY243" s="227" t="s">
        <v>229</v>
      </c>
    </row>
    <row r="244" spans="2:51" s="13" customFormat="1" ht="11.25">
      <c r="B244" s="195"/>
      <c r="C244" s="196"/>
      <c r="D244" s="197" t="s">
        <v>237</v>
      </c>
      <c r="E244" s="198" t="s">
        <v>19</v>
      </c>
      <c r="F244" s="199" t="s">
        <v>1561</v>
      </c>
      <c r="G244" s="196"/>
      <c r="H244" s="200">
        <v>10.8</v>
      </c>
      <c r="I244" s="201"/>
      <c r="J244" s="196"/>
      <c r="K244" s="196"/>
      <c r="L244" s="202"/>
      <c r="M244" s="203"/>
      <c r="N244" s="204"/>
      <c r="O244" s="204"/>
      <c r="P244" s="204"/>
      <c r="Q244" s="204"/>
      <c r="R244" s="204"/>
      <c r="S244" s="204"/>
      <c r="T244" s="205"/>
      <c r="AT244" s="206" t="s">
        <v>237</v>
      </c>
      <c r="AU244" s="206" t="s">
        <v>78</v>
      </c>
      <c r="AV244" s="13" t="s">
        <v>78</v>
      </c>
      <c r="AW244" s="13" t="s">
        <v>31</v>
      </c>
      <c r="AX244" s="13" t="s">
        <v>69</v>
      </c>
      <c r="AY244" s="206" t="s">
        <v>229</v>
      </c>
    </row>
    <row r="245" spans="2:51" s="13" customFormat="1" ht="11.25">
      <c r="B245" s="195"/>
      <c r="C245" s="196"/>
      <c r="D245" s="197" t="s">
        <v>237</v>
      </c>
      <c r="E245" s="198" t="s">
        <v>19</v>
      </c>
      <c r="F245" s="199" t="s">
        <v>1562</v>
      </c>
      <c r="G245" s="196"/>
      <c r="H245" s="200">
        <v>2.88</v>
      </c>
      <c r="I245" s="201"/>
      <c r="J245" s="196"/>
      <c r="K245" s="196"/>
      <c r="L245" s="202"/>
      <c r="M245" s="203"/>
      <c r="N245" s="204"/>
      <c r="O245" s="204"/>
      <c r="P245" s="204"/>
      <c r="Q245" s="204"/>
      <c r="R245" s="204"/>
      <c r="S245" s="204"/>
      <c r="T245" s="205"/>
      <c r="AT245" s="206" t="s">
        <v>237</v>
      </c>
      <c r="AU245" s="206" t="s">
        <v>78</v>
      </c>
      <c r="AV245" s="13" t="s">
        <v>78</v>
      </c>
      <c r="AW245" s="13" t="s">
        <v>31</v>
      </c>
      <c r="AX245" s="13" t="s">
        <v>69</v>
      </c>
      <c r="AY245" s="206" t="s">
        <v>229</v>
      </c>
    </row>
    <row r="246" spans="2:51" s="13" customFormat="1" ht="11.25">
      <c r="B246" s="195"/>
      <c r="C246" s="196"/>
      <c r="D246" s="197" t="s">
        <v>237</v>
      </c>
      <c r="E246" s="198" t="s">
        <v>19</v>
      </c>
      <c r="F246" s="199" t="s">
        <v>1563</v>
      </c>
      <c r="G246" s="196"/>
      <c r="H246" s="200">
        <v>2.772</v>
      </c>
      <c r="I246" s="201"/>
      <c r="J246" s="196"/>
      <c r="K246" s="196"/>
      <c r="L246" s="202"/>
      <c r="M246" s="203"/>
      <c r="N246" s="204"/>
      <c r="O246" s="204"/>
      <c r="P246" s="204"/>
      <c r="Q246" s="204"/>
      <c r="R246" s="204"/>
      <c r="S246" s="204"/>
      <c r="T246" s="205"/>
      <c r="AT246" s="206" t="s">
        <v>237</v>
      </c>
      <c r="AU246" s="206" t="s">
        <v>78</v>
      </c>
      <c r="AV246" s="13" t="s">
        <v>78</v>
      </c>
      <c r="AW246" s="13" t="s">
        <v>31</v>
      </c>
      <c r="AX246" s="13" t="s">
        <v>69</v>
      </c>
      <c r="AY246" s="206" t="s">
        <v>229</v>
      </c>
    </row>
    <row r="247" spans="2:51" s="13" customFormat="1" ht="11.25">
      <c r="B247" s="195"/>
      <c r="C247" s="196"/>
      <c r="D247" s="197" t="s">
        <v>237</v>
      </c>
      <c r="E247" s="198" t="s">
        <v>19</v>
      </c>
      <c r="F247" s="199" t="s">
        <v>1564</v>
      </c>
      <c r="G247" s="196"/>
      <c r="H247" s="200">
        <v>2.24</v>
      </c>
      <c r="I247" s="201"/>
      <c r="J247" s="196"/>
      <c r="K247" s="196"/>
      <c r="L247" s="202"/>
      <c r="M247" s="203"/>
      <c r="N247" s="204"/>
      <c r="O247" s="204"/>
      <c r="P247" s="204"/>
      <c r="Q247" s="204"/>
      <c r="R247" s="204"/>
      <c r="S247" s="204"/>
      <c r="T247" s="205"/>
      <c r="AT247" s="206" t="s">
        <v>237</v>
      </c>
      <c r="AU247" s="206" t="s">
        <v>78</v>
      </c>
      <c r="AV247" s="13" t="s">
        <v>78</v>
      </c>
      <c r="AW247" s="13" t="s">
        <v>31</v>
      </c>
      <c r="AX247" s="13" t="s">
        <v>69</v>
      </c>
      <c r="AY247" s="206" t="s">
        <v>229</v>
      </c>
    </row>
    <row r="248" spans="2:51" s="13" customFormat="1" ht="11.25">
      <c r="B248" s="195"/>
      <c r="C248" s="196"/>
      <c r="D248" s="197" t="s">
        <v>237</v>
      </c>
      <c r="E248" s="198" t="s">
        <v>19</v>
      </c>
      <c r="F248" s="199" t="s">
        <v>1565</v>
      </c>
      <c r="G248" s="196"/>
      <c r="H248" s="200">
        <v>0.99</v>
      </c>
      <c r="I248" s="201"/>
      <c r="J248" s="196"/>
      <c r="K248" s="196"/>
      <c r="L248" s="202"/>
      <c r="M248" s="203"/>
      <c r="N248" s="204"/>
      <c r="O248" s="204"/>
      <c r="P248" s="204"/>
      <c r="Q248" s="204"/>
      <c r="R248" s="204"/>
      <c r="S248" s="204"/>
      <c r="T248" s="205"/>
      <c r="AT248" s="206" t="s">
        <v>237</v>
      </c>
      <c r="AU248" s="206" t="s">
        <v>78</v>
      </c>
      <c r="AV248" s="13" t="s">
        <v>78</v>
      </c>
      <c r="AW248" s="13" t="s">
        <v>31</v>
      </c>
      <c r="AX248" s="13" t="s">
        <v>69</v>
      </c>
      <c r="AY248" s="206" t="s">
        <v>229</v>
      </c>
    </row>
    <row r="249" spans="2:51" s="15" customFormat="1" ht="11.25">
      <c r="B249" s="228"/>
      <c r="C249" s="229"/>
      <c r="D249" s="197" t="s">
        <v>237</v>
      </c>
      <c r="E249" s="230" t="s">
        <v>19</v>
      </c>
      <c r="F249" s="231" t="s">
        <v>281</v>
      </c>
      <c r="G249" s="229"/>
      <c r="H249" s="232">
        <v>19.682</v>
      </c>
      <c r="I249" s="233"/>
      <c r="J249" s="229"/>
      <c r="K249" s="229"/>
      <c r="L249" s="234"/>
      <c r="M249" s="235"/>
      <c r="N249" s="236"/>
      <c r="O249" s="236"/>
      <c r="P249" s="236"/>
      <c r="Q249" s="236"/>
      <c r="R249" s="236"/>
      <c r="S249" s="236"/>
      <c r="T249" s="237"/>
      <c r="AT249" s="238" t="s">
        <v>237</v>
      </c>
      <c r="AU249" s="238" t="s">
        <v>78</v>
      </c>
      <c r="AV249" s="15" t="s">
        <v>126</v>
      </c>
      <c r="AW249" s="15" t="s">
        <v>31</v>
      </c>
      <c r="AX249" s="15" t="s">
        <v>76</v>
      </c>
      <c r="AY249" s="238" t="s">
        <v>229</v>
      </c>
    </row>
    <row r="250" spans="1:65" s="2" customFormat="1" ht="16.5" customHeight="1">
      <c r="A250" s="36"/>
      <c r="B250" s="37"/>
      <c r="C250" s="207" t="s">
        <v>517</v>
      </c>
      <c r="D250" s="207" t="s">
        <v>239</v>
      </c>
      <c r="E250" s="208" t="s">
        <v>1078</v>
      </c>
      <c r="F250" s="209" t="s">
        <v>1079</v>
      </c>
      <c r="G250" s="210" t="s">
        <v>1080</v>
      </c>
      <c r="H250" s="211">
        <v>29.858</v>
      </c>
      <c r="I250" s="212"/>
      <c r="J250" s="213">
        <f>ROUND(I250*H250,2)</f>
        <v>0</v>
      </c>
      <c r="K250" s="214"/>
      <c r="L250" s="215"/>
      <c r="M250" s="216" t="s">
        <v>19</v>
      </c>
      <c r="N250" s="217" t="s">
        <v>40</v>
      </c>
      <c r="O250" s="66"/>
      <c r="P250" s="191">
        <f>O250*H250</f>
        <v>0</v>
      </c>
      <c r="Q250" s="191">
        <v>0.001</v>
      </c>
      <c r="R250" s="191">
        <f>Q250*H250</f>
        <v>0.029858000000000003</v>
      </c>
      <c r="S250" s="191">
        <v>0</v>
      </c>
      <c r="T250" s="192">
        <f>S250*H250</f>
        <v>0</v>
      </c>
      <c r="U250" s="36"/>
      <c r="V250" s="36"/>
      <c r="W250" s="36"/>
      <c r="X250" s="36"/>
      <c r="Y250" s="36"/>
      <c r="Z250" s="36"/>
      <c r="AA250" s="36"/>
      <c r="AB250" s="36"/>
      <c r="AC250" s="36"/>
      <c r="AD250" s="36"/>
      <c r="AE250" s="36"/>
      <c r="AR250" s="193" t="s">
        <v>243</v>
      </c>
      <c r="AT250" s="193" t="s">
        <v>239</v>
      </c>
      <c r="AU250" s="193" t="s">
        <v>78</v>
      </c>
      <c r="AY250" s="19" t="s">
        <v>229</v>
      </c>
      <c r="BE250" s="194">
        <f>IF(N250="základní",J250,0)</f>
        <v>0</v>
      </c>
      <c r="BF250" s="194">
        <f>IF(N250="snížená",J250,0)</f>
        <v>0</v>
      </c>
      <c r="BG250" s="194">
        <f>IF(N250="zákl. přenesená",J250,0)</f>
        <v>0</v>
      </c>
      <c r="BH250" s="194">
        <f>IF(N250="sníž. přenesená",J250,0)</f>
        <v>0</v>
      </c>
      <c r="BI250" s="194">
        <f>IF(N250="nulová",J250,0)</f>
        <v>0</v>
      </c>
      <c r="BJ250" s="19" t="s">
        <v>76</v>
      </c>
      <c r="BK250" s="194">
        <f>ROUND(I250*H250,2)</f>
        <v>0</v>
      </c>
      <c r="BL250" s="19" t="s">
        <v>126</v>
      </c>
      <c r="BM250" s="193" t="s">
        <v>1566</v>
      </c>
    </row>
    <row r="251" spans="1:47" s="2" customFormat="1" ht="19.5">
      <c r="A251" s="36"/>
      <c r="B251" s="37"/>
      <c r="C251" s="38"/>
      <c r="D251" s="197" t="s">
        <v>811</v>
      </c>
      <c r="E251" s="38"/>
      <c r="F251" s="248" t="s">
        <v>1082</v>
      </c>
      <c r="G251" s="38"/>
      <c r="H251" s="38"/>
      <c r="I251" s="249"/>
      <c r="J251" s="38"/>
      <c r="K251" s="38"/>
      <c r="L251" s="41"/>
      <c r="M251" s="250"/>
      <c r="N251" s="251"/>
      <c r="O251" s="66"/>
      <c r="P251" s="66"/>
      <c r="Q251" s="66"/>
      <c r="R251" s="66"/>
      <c r="S251" s="66"/>
      <c r="T251" s="67"/>
      <c r="U251" s="36"/>
      <c r="V251" s="36"/>
      <c r="W251" s="36"/>
      <c r="X251" s="36"/>
      <c r="Y251" s="36"/>
      <c r="Z251" s="36"/>
      <c r="AA251" s="36"/>
      <c r="AB251" s="36"/>
      <c r="AC251" s="36"/>
      <c r="AD251" s="36"/>
      <c r="AE251" s="36"/>
      <c r="AT251" s="19" t="s">
        <v>811</v>
      </c>
      <c r="AU251" s="19" t="s">
        <v>78</v>
      </c>
    </row>
    <row r="252" spans="2:51" s="13" customFormat="1" ht="11.25">
      <c r="B252" s="195"/>
      <c r="C252" s="196"/>
      <c r="D252" s="197" t="s">
        <v>237</v>
      </c>
      <c r="E252" s="198" t="s">
        <v>19</v>
      </c>
      <c r="F252" s="199" t="s">
        <v>1567</v>
      </c>
      <c r="G252" s="196"/>
      <c r="H252" s="200">
        <v>29.858</v>
      </c>
      <c r="I252" s="201"/>
      <c r="J252" s="196"/>
      <c r="K252" s="196"/>
      <c r="L252" s="202"/>
      <c r="M252" s="203"/>
      <c r="N252" s="204"/>
      <c r="O252" s="204"/>
      <c r="P252" s="204"/>
      <c r="Q252" s="204"/>
      <c r="R252" s="204"/>
      <c r="S252" s="204"/>
      <c r="T252" s="205"/>
      <c r="AT252" s="206" t="s">
        <v>237</v>
      </c>
      <c r="AU252" s="206" t="s">
        <v>78</v>
      </c>
      <c r="AV252" s="13" t="s">
        <v>78</v>
      </c>
      <c r="AW252" s="13" t="s">
        <v>31</v>
      </c>
      <c r="AX252" s="13" t="s">
        <v>76</v>
      </c>
      <c r="AY252" s="206" t="s">
        <v>229</v>
      </c>
    </row>
    <row r="253" spans="2:63" s="12" customFormat="1" ht="22.9" customHeight="1">
      <c r="B253" s="165"/>
      <c r="C253" s="166"/>
      <c r="D253" s="167" t="s">
        <v>68</v>
      </c>
      <c r="E253" s="179" t="s">
        <v>270</v>
      </c>
      <c r="F253" s="179" t="s">
        <v>1084</v>
      </c>
      <c r="G253" s="166"/>
      <c r="H253" s="166"/>
      <c r="I253" s="169"/>
      <c r="J253" s="180">
        <f>BK253</f>
        <v>0</v>
      </c>
      <c r="K253" s="166"/>
      <c r="L253" s="171"/>
      <c r="M253" s="172"/>
      <c r="N253" s="173"/>
      <c r="O253" s="173"/>
      <c r="P253" s="174">
        <f>SUM(P254:P342)</f>
        <v>0</v>
      </c>
      <c r="Q253" s="173"/>
      <c r="R253" s="174">
        <f>SUM(R254:R342)</f>
        <v>3.3463105174080003</v>
      </c>
      <c r="S253" s="173"/>
      <c r="T253" s="175">
        <f>SUM(T254:T342)</f>
        <v>12.0645</v>
      </c>
      <c r="AR253" s="176" t="s">
        <v>76</v>
      </c>
      <c r="AT253" s="177" t="s">
        <v>68</v>
      </c>
      <c r="AU253" s="177" t="s">
        <v>76</v>
      </c>
      <c r="AY253" s="176" t="s">
        <v>229</v>
      </c>
      <c r="BK253" s="178">
        <f>SUM(BK254:BK342)</f>
        <v>0</v>
      </c>
    </row>
    <row r="254" spans="1:65" s="2" customFormat="1" ht="24.2" customHeight="1">
      <c r="A254" s="36"/>
      <c r="B254" s="37"/>
      <c r="C254" s="181" t="s">
        <v>521</v>
      </c>
      <c r="D254" s="181" t="s">
        <v>232</v>
      </c>
      <c r="E254" s="182" t="s">
        <v>1085</v>
      </c>
      <c r="F254" s="183" t="s">
        <v>1086</v>
      </c>
      <c r="G254" s="184" t="s">
        <v>235</v>
      </c>
      <c r="H254" s="185">
        <v>19</v>
      </c>
      <c r="I254" s="186"/>
      <c r="J254" s="187">
        <f>ROUND(I254*H254,2)</f>
        <v>0</v>
      </c>
      <c r="K254" s="188"/>
      <c r="L254" s="41"/>
      <c r="M254" s="189" t="s">
        <v>19</v>
      </c>
      <c r="N254" s="190" t="s">
        <v>40</v>
      </c>
      <c r="O254" s="66"/>
      <c r="P254" s="191">
        <f>O254*H254</f>
        <v>0</v>
      </c>
      <c r="Q254" s="191">
        <v>0.00117</v>
      </c>
      <c r="R254" s="191">
        <f>Q254*H254</f>
        <v>0.02223</v>
      </c>
      <c r="S254" s="191">
        <v>0</v>
      </c>
      <c r="T254" s="192">
        <f>S254*H254</f>
        <v>0</v>
      </c>
      <c r="U254" s="36"/>
      <c r="V254" s="36"/>
      <c r="W254" s="36"/>
      <c r="X254" s="36"/>
      <c r="Y254" s="36"/>
      <c r="Z254" s="36"/>
      <c r="AA254" s="36"/>
      <c r="AB254" s="36"/>
      <c r="AC254" s="36"/>
      <c r="AD254" s="36"/>
      <c r="AE254" s="36"/>
      <c r="AR254" s="193" t="s">
        <v>126</v>
      </c>
      <c r="AT254" s="193" t="s">
        <v>232</v>
      </c>
      <c r="AU254" s="193" t="s">
        <v>78</v>
      </c>
      <c r="AY254" s="19" t="s">
        <v>229</v>
      </c>
      <c r="BE254" s="194">
        <f>IF(N254="základní",J254,0)</f>
        <v>0</v>
      </c>
      <c r="BF254" s="194">
        <f>IF(N254="snížená",J254,0)</f>
        <v>0</v>
      </c>
      <c r="BG254" s="194">
        <f>IF(N254="zákl. přenesená",J254,0)</f>
        <v>0</v>
      </c>
      <c r="BH254" s="194">
        <f>IF(N254="sníž. přenesená",J254,0)</f>
        <v>0</v>
      </c>
      <c r="BI254" s="194">
        <f>IF(N254="nulová",J254,0)</f>
        <v>0</v>
      </c>
      <c r="BJ254" s="19" t="s">
        <v>76</v>
      </c>
      <c r="BK254" s="194">
        <f>ROUND(I254*H254,2)</f>
        <v>0</v>
      </c>
      <c r="BL254" s="19" t="s">
        <v>126</v>
      </c>
      <c r="BM254" s="193" t="s">
        <v>1568</v>
      </c>
    </row>
    <row r="255" spans="1:47" s="2" customFormat="1" ht="11.25">
      <c r="A255" s="36"/>
      <c r="B255" s="37"/>
      <c r="C255" s="38"/>
      <c r="D255" s="263" t="s">
        <v>903</v>
      </c>
      <c r="E255" s="38"/>
      <c r="F255" s="264" t="s">
        <v>1088</v>
      </c>
      <c r="G255" s="38"/>
      <c r="H255" s="38"/>
      <c r="I255" s="249"/>
      <c r="J255" s="38"/>
      <c r="K255" s="38"/>
      <c r="L255" s="41"/>
      <c r="M255" s="250"/>
      <c r="N255" s="251"/>
      <c r="O255" s="66"/>
      <c r="P255" s="66"/>
      <c r="Q255" s="66"/>
      <c r="R255" s="66"/>
      <c r="S255" s="66"/>
      <c r="T255" s="67"/>
      <c r="U255" s="36"/>
      <c r="V255" s="36"/>
      <c r="W255" s="36"/>
      <c r="X255" s="36"/>
      <c r="Y255" s="36"/>
      <c r="Z255" s="36"/>
      <c r="AA255" s="36"/>
      <c r="AB255" s="36"/>
      <c r="AC255" s="36"/>
      <c r="AD255" s="36"/>
      <c r="AE255" s="36"/>
      <c r="AT255" s="19" t="s">
        <v>903</v>
      </c>
      <c r="AU255" s="19" t="s">
        <v>78</v>
      </c>
    </row>
    <row r="256" spans="2:51" s="14" customFormat="1" ht="11.25">
      <c r="B256" s="218"/>
      <c r="C256" s="219"/>
      <c r="D256" s="197" t="s">
        <v>237</v>
      </c>
      <c r="E256" s="220" t="s">
        <v>19</v>
      </c>
      <c r="F256" s="221" t="s">
        <v>1569</v>
      </c>
      <c r="G256" s="219"/>
      <c r="H256" s="220" t="s">
        <v>19</v>
      </c>
      <c r="I256" s="222"/>
      <c r="J256" s="219"/>
      <c r="K256" s="219"/>
      <c r="L256" s="223"/>
      <c r="M256" s="224"/>
      <c r="N256" s="225"/>
      <c r="O256" s="225"/>
      <c r="P256" s="225"/>
      <c r="Q256" s="225"/>
      <c r="R256" s="225"/>
      <c r="S256" s="225"/>
      <c r="T256" s="226"/>
      <c r="AT256" s="227" t="s">
        <v>237</v>
      </c>
      <c r="AU256" s="227" t="s">
        <v>78</v>
      </c>
      <c r="AV256" s="14" t="s">
        <v>76</v>
      </c>
      <c r="AW256" s="14" t="s">
        <v>31</v>
      </c>
      <c r="AX256" s="14" t="s">
        <v>69</v>
      </c>
      <c r="AY256" s="227" t="s">
        <v>229</v>
      </c>
    </row>
    <row r="257" spans="2:51" s="13" customFormat="1" ht="11.25">
      <c r="B257" s="195"/>
      <c r="C257" s="196"/>
      <c r="D257" s="197" t="s">
        <v>237</v>
      </c>
      <c r="E257" s="198" t="s">
        <v>19</v>
      </c>
      <c r="F257" s="199" t="s">
        <v>1570</v>
      </c>
      <c r="G257" s="196"/>
      <c r="H257" s="200">
        <v>15</v>
      </c>
      <c r="I257" s="201"/>
      <c r="J257" s="196"/>
      <c r="K257" s="196"/>
      <c r="L257" s="202"/>
      <c r="M257" s="203"/>
      <c r="N257" s="204"/>
      <c r="O257" s="204"/>
      <c r="P257" s="204"/>
      <c r="Q257" s="204"/>
      <c r="R257" s="204"/>
      <c r="S257" s="204"/>
      <c r="T257" s="205"/>
      <c r="AT257" s="206" t="s">
        <v>237</v>
      </c>
      <c r="AU257" s="206" t="s">
        <v>78</v>
      </c>
      <c r="AV257" s="13" t="s">
        <v>78</v>
      </c>
      <c r="AW257" s="13" t="s">
        <v>31</v>
      </c>
      <c r="AX257" s="13" t="s">
        <v>69</v>
      </c>
      <c r="AY257" s="206" t="s">
        <v>229</v>
      </c>
    </row>
    <row r="258" spans="2:51" s="14" customFormat="1" ht="11.25">
      <c r="B258" s="218"/>
      <c r="C258" s="219"/>
      <c r="D258" s="197" t="s">
        <v>237</v>
      </c>
      <c r="E258" s="220" t="s">
        <v>19</v>
      </c>
      <c r="F258" s="221" t="s">
        <v>1571</v>
      </c>
      <c r="G258" s="219"/>
      <c r="H258" s="220" t="s">
        <v>19</v>
      </c>
      <c r="I258" s="222"/>
      <c r="J258" s="219"/>
      <c r="K258" s="219"/>
      <c r="L258" s="223"/>
      <c r="M258" s="224"/>
      <c r="N258" s="225"/>
      <c r="O258" s="225"/>
      <c r="P258" s="225"/>
      <c r="Q258" s="225"/>
      <c r="R258" s="225"/>
      <c r="S258" s="225"/>
      <c r="T258" s="226"/>
      <c r="AT258" s="227" t="s">
        <v>237</v>
      </c>
      <c r="AU258" s="227" t="s">
        <v>78</v>
      </c>
      <c r="AV258" s="14" t="s">
        <v>76</v>
      </c>
      <c r="AW258" s="14" t="s">
        <v>31</v>
      </c>
      <c r="AX258" s="14" t="s">
        <v>69</v>
      </c>
      <c r="AY258" s="227" t="s">
        <v>229</v>
      </c>
    </row>
    <row r="259" spans="2:51" s="13" customFormat="1" ht="11.25">
      <c r="B259" s="195"/>
      <c r="C259" s="196"/>
      <c r="D259" s="197" t="s">
        <v>237</v>
      </c>
      <c r="E259" s="198" t="s">
        <v>19</v>
      </c>
      <c r="F259" s="199" t="s">
        <v>1179</v>
      </c>
      <c r="G259" s="196"/>
      <c r="H259" s="200">
        <v>4</v>
      </c>
      <c r="I259" s="201"/>
      <c r="J259" s="196"/>
      <c r="K259" s="196"/>
      <c r="L259" s="202"/>
      <c r="M259" s="203"/>
      <c r="N259" s="204"/>
      <c r="O259" s="204"/>
      <c r="P259" s="204"/>
      <c r="Q259" s="204"/>
      <c r="R259" s="204"/>
      <c r="S259" s="204"/>
      <c r="T259" s="205"/>
      <c r="AT259" s="206" t="s">
        <v>237</v>
      </c>
      <c r="AU259" s="206" t="s">
        <v>78</v>
      </c>
      <c r="AV259" s="13" t="s">
        <v>78</v>
      </c>
      <c r="AW259" s="13" t="s">
        <v>31</v>
      </c>
      <c r="AX259" s="13" t="s">
        <v>69</v>
      </c>
      <c r="AY259" s="206" t="s">
        <v>229</v>
      </c>
    </row>
    <row r="260" spans="2:51" s="15" customFormat="1" ht="11.25">
      <c r="B260" s="228"/>
      <c r="C260" s="229"/>
      <c r="D260" s="197" t="s">
        <v>237</v>
      </c>
      <c r="E260" s="230" t="s">
        <v>19</v>
      </c>
      <c r="F260" s="231" t="s">
        <v>281</v>
      </c>
      <c r="G260" s="229"/>
      <c r="H260" s="232">
        <v>19</v>
      </c>
      <c r="I260" s="233"/>
      <c r="J260" s="229"/>
      <c r="K260" s="229"/>
      <c r="L260" s="234"/>
      <c r="M260" s="235"/>
      <c r="N260" s="236"/>
      <c r="O260" s="236"/>
      <c r="P260" s="236"/>
      <c r="Q260" s="236"/>
      <c r="R260" s="236"/>
      <c r="S260" s="236"/>
      <c r="T260" s="237"/>
      <c r="AT260" s="238" t="s">
        <v>237</v>
      </c>
      <c r="AU260" s="238" t="s">
        <v>78</v>
      </c>
      <c r="AV260" s="15" t="s">
        <v>126</v>
      </c>
      <c r="AW260" s="15" t="s">
        <v>31</v>
      </c>
      <c r="AX260" s="15" t="s">
        <v>76</v>
      </c>
      <c r="AY260" s="238" t="s">
        <v>229</v>
      </c>
    </row>
    <row r="261" spans="1:65" s="2" customFormat="1" ht="24.2" customHeight="1">
      <c r="A261" s="36"/>
      <c r="B261" s="37"/>
      <c r="C261" s="181" t="s">
        <v>525</v>
      </c>
      <c r="D261" s="181" t="s">
        <v>232</v>
      </c>
      <c r="E261" s="182" t="s">
        <v>1090</v>
      </c>
      <c r="F261" s="183" t="s">
        <v>1091</v>
      </c>
      <c r="G261" s="184" t="s">
        <v>235</v>
      </c>
      <c r="H261" s="185">
        <v>19</v>
      </c>
      <c r="I261" s="186"/>
      <c r="J261" s="187">
        <f>ROUND(I261*H261,2)</f>
        <v>0</v>
      </c>
      <c r="K261" s="188"/>
      <c r="L261" s="41"/>
      <c r="M261" s="189" t="s">
        <v>19</v>
      </c>
      <c r="N261" s="190" t="s">
        <v>40</v>
      </c>
      <c r="O261" s="66"/>
      <c r="P261" s="191">
        <f>O261*H261</f>
        <v>0</v>
      </c>
      <c r="Q261" s="191">
        <v>0.0005805</v>
      </c>
      <c r="R261" s="191">
        <f>Q261*H261</f>
        <v>0.0110295</v>
      </c>
      <c r="S261" s="191">
        <v>0</v>
      </c>
      <c r="T261" s="192">
        <f>S261*H261</f>
        <v>0</v>
      </c>
      <c r="U261" s="36"/>
      <c r="V261" s="36"/>
      <c r="W261" s="36"/>
      <c r="X261" s="36"/>
      <c r="Y261" s="36"/>
      <c r="Z261" s="36"/>
      <c r="AA261" s="36"/>
      <c r="AB261" s="36"/>
      <c r="AC261" s="36"/>
      <c r="AD261" s="36"/>
      <c r="AE261" s="36"/>
      <c r="AR261" s="193" t="s">
        <v>126</v>
      </c>
      <c r="AT261" s="193" t="s">
        <v>232</v>
      </c>
      <c r="AU261" s="193" t="s">
        <v>78</v>
      </c>
      <c r="AY261" s="19" t="s">
        <v>229</v>
      </c>
      <c r="BE261" s="194">
        <f>IF(N261="základní",J261,0)</f>
        <v>0</v>
      </c>
      <c r="BF261" s="194">
        <f>IF(N261="snížená",J261,0)</f>
        <v>0</v>
      </c>
      <c r="BG261" s="194">
        <f>IF(N261="zákl. přenesená",J261,0)</f>
        <v>0</v>
      </c>
      <c r="BH261" s="194">
        <f>IF(N261="sníž. přenesená",J261,0)</f>
        <v>0</v>
      </c>
      <c r="BI261" s="194">
        <f>IF(N261="nulová",J261,0)</f>
        <v>0</v>
      </c>
      <c r="BJ261" s="19" t="s">
        <v>76</v>
      </c>
      <c r="BK261" s="194">
        <f>ROUND(I261*H261,2)</f>
        <v>0</v>
      </c>
      <c r="BL261" s="19" t="s">
        <v>126</v>
      </c>
      <c r="BM261" s="193" t="s">
        <v>1572</v>
      </c>
    </row>
    <row r="262" spans="1:47" s="2" customFormat="1" ht="11.25">
      <c r="A262" s="36"/>
      <c r="B262" s="37"/>
      <c r="C262" s="38"/>
      <c r="D262" s="263" t="s">
        <v>903</v>
      </c>
      <c r="E262" s="38"/>
      <c r="F262" s="264" t="s">
        <v>1093</v>
      </c>
      <c r="G262" s="38"/>
      <c r="H262" s="38"/>
      <c r="I262" s="249"/>
      <c r="J262" s="38"/>
      <c r="K262" s="38"/>
      <c r="L262" s="41"/>
      <c r="M262" s="250"/>
      <c r="N262" s="251"/>
      <c r="O262" s="66"/>
      <c r="P262" s="66"/>
      <c r="Q262" s="66"/>
      <c r="R262" s="66"/>
      <c r="S262" s="66"/>
      <c r="T262" s="67"/>
      <c r="U262" s="36"/>
      <c r="V262" s="36"/>
      <c r="W262" s="36"/>
      <c r="X262" s="36"/>
      <c r="Y262" s="36"/>
      <c r="Z262" s="36"/>
      <c r="AA262" s="36"/>
      <c r="AB262" s="36"/>
      <c r="AC262" s="36"/>
      <c r="AD262" s="36"/>
      <c r="AE262" s="36"/>
      <c r="AT262" s="19" t="s">
        <v>903</v>
      </c>
      <c r="AU262" s="19" t="s">
        <v>78</v>
      </c>
    </row>
    <row r="263" spans="2:51" s="14" customFormat="1" ht="11.25">
      <c r="B263" s="218"/>
      <c r="C263" s="219"/>
      <c r="D263" s="197" t="s">
        <v>237</v>
      </c>
      <c r="E263" s="220" t="s">
        <v>19</v>
      </c>
      <c r="F263" s="221" t="s">
        <v>1569</v>
      </c>
      <c r="G263" s="219"/>
      <c r="H263" s="220" t="s">
        <v>19</v>
      </c>
      <c r="I263" s="222"/>
      <c r="J263" s="219"/>
      <c r="K263" s="219"/>
      <c r="L263" s="223"/>
      <c r="M263" s="224"/>
      <c r="N263" s="225"/>
      <c r="O263" s="225"/>
      <c r="P263" s="225"/>
      <c r="Q263" s="225"/>
      <c r="R263" s="225"/>
      <c r="S263" s="225"/>
      <c r="T263" s="226"/>
      <c r="AT263" s="227" t="s">
        <v>237</v>
      </c>
      <c r="AU263" s="227" t="s">
        <v>78</v>
      </c>
      <c r="AV263" s="14" t="s">
        <v>76</v>
      </c>
      <c r="AW263" s="14" t="s">
        <v>31</v>
      </c>
      <c r="AX263" s="14" t="s">
        <v>69</v>
      </c>
      <c r="AY263" s="227" t="s">
        <v>229</v>
      </c>
    </row>
    <row r="264" spans="2:51" s="13" customFormat="1" ht="11.25">
      <c r="B264" s="195"/>
      <c r="C264" s="196"/>
      <c r="D264" s="197" t="s">
        <v>237</v>
      </c>
      <c r="E264" s="198" t="s">
        <v>19</v>
      </c>
      <c r="F264" s="199" t="s">
        <v>1570</v>
      </c>
      <c r="G264" s="196"/>
      <c r="H264" s="200">
        <v>15</v>
      </c>
      <c r="I264" s="201"/>
      <c r="J264" s="196"/>
      <c r="K264" s="196"/>
      <c r="L264" s="202"/>
      <c r="M264" s="203"/>
      <c r="N264" s="204"/>
      <c r="O264" s="204"/>
      <c r="P264" s="204"/>
      <c r="Q264" s="204"/>
      <c r="R264" s="204"/>
      <c r="S264" s="204"/>
      <c r="T264" s="205"/>
      <c r="AT264" s="206" t="s">
        <v>237</v>
      </c>
      <c r="AU264" s="206" t="s">
        <v>78</v>
      </c>
      <c r="AV264" s="13" t="s">
        <v>78</v>
      </c>
      <c r="AW264" s="13" t="s">
        <v>31</v>
      </c>
      <c r="AX264" s="13" t="s">
        <v>69</v>
      </c>
      <c r="AY264" s="206" t="s">
        <v>229</v>
      </c>
    </row>
    <row r="265" spans="2:51" s="14" customFormat="1" ht="11.25">
      <c r="B265" s="218"/>
      <c r="C265" s="219"/>
      <c r="D265" s="197" t="s">
        <v>237</v>
      </c>
      <c r="E265" s="220" t="s">
        <v>19</v>
      </c>
      <c r="F265" s="221" t="s">
        <v>1571</v>
      </c>
      <c r="G265" s="219"/>
      <c r="H265" s="220" t="s">
        <v>19</v>
      </c>
      <c r="I265" s="222"/>
      <c r="J265" s="219"/>
      <c r="K265" s="219"/>
      <c r="L265" s="223"/>
      <c r="M265" s="224"/>
      <c r="N265" s="225"/>
      <c r="O265" s="225"/>
      <c r="P265" s="225"/>
      <c r="Q265" s="225"/>
      <c r="R265" s="225"/>
      <c r="S265" s="225"/>
      <c r="T265" s="226"/>
      <c r="AT265" s="227" t="s">
        <v>237</v>
      </c>
      <c r="AU265" s="227" t="s">
        <v>78</v>
      </c>
      <c r="AV265" s="14" t="s">
        <v>76</v>
      </c>
      <c r="AW265" s="14" t="s">
        <v>31</v>
      </c>
      <c r="AX265" s="14" t="s">
        <v>69</v>
      </c>
      <c r="AY265" s="227" t="s">
        <v>229</v>
      </c>
    </row>
    <row r="266" spans="2:51" s="13" customFormat="1" ht="11.25">
      <c r="B266" s="195"/>
      <c r="C266" s="196"/>
      <c r="D266" s="197" t="s">
        <v>237</v>
      </c>
      <c r="E266" s="198" t="s">
        <v>19</v>
      </c>
      <c r="F266" s="199" t="s">
        <v>1179</v>
      </c>
      <c r="G266" s="196"/>
      <c r="H266" s="200">
        <v>4</v>
      </c>
      <c r="I266" s="201"/>
      <c r="J266" s="196"/>
      <c r="K266" s="196"/>
      <c r="L266" s="202"/>
      <c r="M266" s="203"/>
      <c r="N266" s="204"/>
      <c r="O266" s="204"/>
      <c r="P266" s="204"/>
      <c r="Q266" s="204"/>
      <c r="R266" s="204"/>
      <c r="S266" s="204"/>
      <c r="T266" s="205"/>
      <c r="AT266" s="206" t="s">
        <v>237</v>
      </c>
      <c r="AU266" s="206" t="s">
        <v>78</v>
      </c>
      <c r="AV266" s="13" t="s">
        <v>78</v>
      </c>
      <c r="AW266" s="13" t="s">
        <v>31</v>
      </c>
      <c r="AX266" s="13" t="s">
        <v>69</v>
      </c>
      <c r="AY266" s="206" t="s">
        <v>229</v>
      </c>
    </row>
    <row r="267" spans="2:51" s="15" customFormat="1" ht="11.25">
      <c r="B267" s="228"/>
      <c r="C267" s="229"/>
      <c r="D267" s="197" t="s">
        <v>237</v>
      </c>
      <c r="E267" s="230" t="s">
        <v>19</v>
      </c>
      <c r="F267" s="231" t="s">
        <v>281</v>
      </c>
      <c r="G267" s="229"/>
      <c r="H267" s="232">
        <v>19</v>
      </c>
      <c r="I267" s="233"/>
      <c r="J267" s="229"/>
      <c r="K267" s="229"/>
      <c r="L267" s="234"/>
      <c r="M267" s="235"/>
      <c r="N267" s="236"/>
      <c r="O267" s="236"/>
      <c r="P267" s="236"/>
      <c r="Q267" s="236"/>
      <c r="R267" s="236"/>
      <c r="S267" s="236"/>
      <c r="T267" s="237"/>
      <c r="AT267" s="238" t="s">
        <v>237</v>
      </c>
      <c r="AU267" s="238" t="s">
        <v>78</v>
      </c>
      <c r="AV267" s="15" t="s">
        <v>126</v>
      </c>
      <c r="AW267" s="15" t="s">
        <v>31</v>
      </c>
      <c r="AX267" s="15" t="s">
        <v>76</v>
      </c>
      <c r="AY267" s="238" t="s">
        <v>229</v>
      </c>
    </row>
    <row r="268" spans="1:65" s="2" customFormat="1" ht="24.2" customHeight="1">
      <c r="A268" s="36"/>
      <c r="B268" s="37"/>
      <c r="C268" s="207" t="s">
        <v>279</v>
      </c>
      <c r="D268" s="207" t="s">
        <v>239</v>
      </c>
      <c r="E268" s="208" t="s">
        <v>1094</v>
      </c>
      <c r="F268" s="209" t="s">
        <v>1095</v>
      </c>
      <c r="G268" s="210" t="s">
        <v>326</v>
      </c>
      <c r="H268" s="211">
        <v>0.15</v>
      </c>
      <c r="I268" s="212"/>
      <c r="J268" s="213">
        <f>ROUND(I268*H268,2)</f>
        <v>0</v>
      </c>
      <c r="K268" s="214"/>
      <c r="L268" s="215"/>
      <c r="M268" s="216" t="s">
        <v>19</v>
      </c>
      <c r="N268" s="217" t="s">
        <v>40</v>
      </c>
      <c r="O268" s="66"/>
      <c r="P268" s="191">
        <f>O268*H268</f>
        <v>0</v>
      </c>
      <c r="Q268" s="191">
        <v>1</v>
      </c>
      <c r="R268" s="191">
        <f>Q268*H268</f>
        <v>0.15</v>
      </c>
      <c r="S268" s="191">
        <v>0</v>
      </c>
      <c r="T268" s="192">
        <f>S268*H268</f>
        <v>0</v>
      </c>
      <c r="U268" s="36"/>
      <c r="V268" s="36"/>
      <c r="W268" s="36"/>
      <c r="X268" s="36"/>
      <c r="Y268" s="36"/>
      <c r="Z268" s="36"/>
      <c r="AA268" s="36"/>
      <c r="AB268" s="36"/>
      <c r="AC268" s="36"/>
      <c r="AD268" s="36"/>
      <c r="AE268" s="36"/>
      <c r="AR268" s="193" t="s">
        <v>243</v>
      </c>
      <c r="AT268" s="193" t="s">
        <v>239</v>
      </c>
      <c r="AU268" s="193" t="s">
        <v>78</v>
      </c>
      <c r="AY268" s="19" t="s">
        <v>229</v>
      </c>
      <c r="BE268" s="194">
        <f>IF(N268="základní",J268,0)</f>
        <v>0</v>
      </c>
      <c r="BF268" s="194">
        <f>IF(N268="snížená",J268,0)</f>
        <v>0</v>
      </c>
      <c r="BG268" s="194">
        <f>IF(N268="zákl. přenesená",J268,0)</f>
        <v>0</v>
      </c>
      <c r="BH268" s="194">
        <f>IF(N268="sníž. přenesená",J268,0)</f>
        <v>0</v>
      </c>
      <c r="BI268" s="194">
        <f>IF(N268="nulová",J268,0)</f>
        <v>0</v>
      </c>
      <c r="BJ268" s="19" t="s">
        <v>76</v>
      </c>
      <c r="BK268" s="194">
        <f>ROUND(I268*H268,2)</f>
        <v>0</v>
      </c>
      <c r="BL268" s="19" t="s">
        <v>126</v>
      </c>
      <c r="BM268" s="193" t="s">
        <v>1573</v>
      </c>
    </row>
    <row r="269" spans="1:47" s="2" customFormat="1" ht="19.5">
      <c r="A269" s="36"/>
      <c r="B269" s="37"/>
      <c r="C269" s="38"/>
      <c r="D269" s="197" t="s">
        <v>811</v>
      </c>
      <c r="E269" s="38"/>
      <c r="F269" s="248" t="s">
        <v>1097</v>
      </c>
      <c r="G269" s="38"/>
      <c r="H269" s="38"/>
      <c r="I269" s="249"/>
      <c r="J269" s="38"/>
      <c r="K269" s="38"/>
      <c r="L269" s="41"/>
      <c r="M269" s="250"/>
      <c r="N269" s="251"/>
      <c r="O269" s="66"/>
      <c r="P269" s="66"/>
      <c r="Q269" s="66"/>
      <c r="R269" s="66"/>
      <c r="S269" s="66"/>
      <c r="T269" s="67"/>
      <c r="U269" s="36"/>
      <c r="V269" s="36"/>
      <c r="W269" s="36"/>
      <c r="X269" s="36"/>
      <c r="Y269" s="36"/>
      <c r="Z269" s="36"/>
      <c r="AA269" s="36"/>
      <c r="AB269" s="36"/>
      <c r="AC269" s="36"/>
      <c r="AD269" s="36"/>
      <c r="AE269" s="36"/>
      <c r="AT269" s="19" t="s">
        <v>811</v>
      </c>
      <c r="AU269" s="19" t="s">
        <v>78</v>
      </c>
    </row>
    <row r="270" spans="2:51" s="14" customFormat="1" ht="11.25">
      <c r="B270" s="218"/>
      <c r="C270" s="219"/>
      <c r="D270" s="197" t="s">
        <v>237</v>
      </c>
      <c r="E270" s="220" t="s">
        <v>19</v>
      </c>
      <c r="F270" s="221" t="s">
        <v>1574</v>
      </c>
      <c r="G270" s="219"/>
      <c r="H270" s="220" t="s">
        <v>19</v>
      </c>
      <c r="I270" s="222"/>
      <c r="J270" s="219"/>
      <c r="K270" s="219"/>
      <c r="L270" s="223"/>
      <c r="M270" s="224"/>
      <c r="N270" s="225"/>
      <c r="O270" s="225"/>
      <c r="P270" s="225"/>
      <c r="Q270" s="225"/>
      <c r="R270" s="225"/>
      <c r="S270" s="225"/>
      <c r="T270" s="226"/>
      <c r="AT270" s="227" t="s">
        <v>237</v>
      </c>
      <c r="AU270" s="227" t="s">
        <v>78</v>
      </c>
      <c r="AV270" s="14" t="s">
        <v>76</v>
      </c>
      <c r="AW270" s="14" t="s">
        <v>31</v>
      </c>
      <c r="AX270" s="14" t="s">
        <v>69</v>
      </c>
      <c r="AY270" s="227" t="s">
        <v>229</v>
      </c>
    </row>
    <row r="271" spans="2:51" s="13" customFormat="1" ht="11.25">
      <c r="B271" s="195"/>
      <c r="C271" s="196"/>
      <c r="D271" s="197" t="s">
        <v>237</v>
      </c>
      <c r="E271" s="198" t="s">
        <v>19</v>
      </c>
      <c r="F271" s="199" t="s">
        <v>1575</v>
      </c>
      <c r="G271" s="196"/>
      <c r="H271" s="200">
        <v>0.083</v>
      </c>
      <c r="I271" s="201"/>
      <c r="J271" s="196"/>
      <c r="K271" s="196"/>
      <c r="L271" s="202"/>
      <c r="M271" s="203"/>
      <c r="N271" s="204"/>
      <c r="O271" s="204"/>
      <c r="P271" s="204"/>
      <c r="Q271" s="204"/>
      <c r="R271" s="204"/>
      <c r="S271" s="204"/>
      <c r="T271" s="205"/>
      <c r="AT271" s="206" t="s">
        <v>237</v>
      </c>
      <c r="AU271" s="206" t="s">
        <v>78</v>
      </c>
      <c r="AV271" s="13" t="s">
        <v>78</v>
      </c>
      <c r="AW271" s="13" t="s">
        <v>31</v>
      </c>
      <c r="AX271" s="13" t="s">
        <v>69</v>
      </c>
      <c r="AY271" s="206" t="s">
        <v>229</v>
      </c>
    </row>
    <row r="272" spans="2:51" s="14" customFormat="1" ht="11.25">
      <c r="B272" s="218"/>
      <c r="C272" s="219"/>
      <c r="D272" s="197" t="s">
        <v>237</v>
      </c>
      <c r="E272" s="220" t="s">
        <v>19</v>
      </c>
      <c r="F272" s="221" t="s">
        <v>1576</v>
      </c>
      <c r="G272" s="219"/>
      <c r="H272" s="220" t="s">
        <v>19</v>
      </c>
      <c r="I272" s="222"/>
      <c r="J272" s="219"/>
      <c r="K272" s="219"/>
      <c r="L272" s="223"/>
      <c r="M272" s="224"/>
      <c r="N272" s="225"/>
      <c r="O272" s="225"/>
      <c r="P272" s="225"/>
      <c r="Q272" s="225"/>
      <c r="R272" s="225"/>
      <c r="S272" s="225"/>
      <c r="T272" s="226"/>
      <c r="AT272" s="227" t="s">
        <v>237</v>
      </c>
      <c r="AU272" s="227" t="s">
        <v>78</v>
      </c>
      <c r="AV272" s="14" t="s">
        <v>76</v>
      </c>
      <c r="AW272" s="14" t="s">
        <v>31</v>
      </c>
      <c r="AX272" s="14" t="s">
        <v>69</v>
      </c>
      <c r="AY272" s="227" t="s">
        <v>229</v>
      </c>
    </row>
    <row r="273" spans="2:51" s="13" customFormat="1" ht="11.25">
      <c r="B273" s="195"/>
      <c r="C273" s="196"/>
      <c r="D273" s="197" t="s">
        <v>237</v>
      </c>
      <c r="E273" s="198" t="s">
        <v>19</v>
      </c>
      <c r="F273" s="199" t="s">
        <v>1577</v>
      </c>
      <c r="G273" s="196"/>
      <c r="H273" s="200">
        <v>0.067</v>
      </c>
      <c r="I273" s="201"/>
      <c r="J273" s="196"/>
      <c r="K273" s="196"/>
      <c r="L273" s="202"/>
      <c r="M273" s="203"/>
      <c r="N273" s="204"/>
      <c r="O273" s="204"/>
      <c r="P273" s="204"/>
      <c r="Q273" s="204"/>
      <c r="R273" s="204"/>
      <c r="S273" s="204"/>
      <c r="T273" s="205"/>
      <c r="AT273" s="206" t="s">
        <v>237</v>
      </c>
      <c r="AU273" s="206" t="s">
        <v>78</v>
      </c>
      <c r="AV273" s="13" t="s">
        <v>78</v>
      </c>
      <c r="AW273" s="13" t="s">
        <v>31</v>
      </c>
      <c r="AX273" s="13" t="s">
        <v>69</v>
      </c>
      <c r="AY273" s="206" t="s">
        <v>229</v>
      </c>
    </row>
    <row r="274" spans="2:51" s="15" customFormat="1" ht="11.25">
      <c r="B274" s="228"/>
      <c r="C274" s="229"/>
      <c r="D274" s="197" t="s">
        <v>237</v>
      </c>
      <c r="E274" s="230" t="s">
        <v>19</v>
      </c>
      <c r="F274" s="231" t="s">
        <v>281</v>
      </c>
      <c r="G274" s="229"/>
      <c r="H274" s="232">
        <v>0.15</v>
      </c>
      <c r="I274" s="233"/>
      <c r="J274" s="229"/>
      <c r="K274" s="229"/>
      <c r="L274" s="234"/>
      <c r="M274" s="235"/>
      <c r="N274" s="236"/>
      <c r="O274" s="236"/>
      <c r="P274" s="236"/>
      <c r="Q274" s="236"/>
      <c r="R274" s="236"/>
      <c r="S274" s="236"/>
      <c r="T274" s="237"/>
      <c r="AT274" s="238" t="s">
        <v>237</v>
      </c>
      <c r="AU274" s="238" t="s">
        <v>78</v>
      </c>
      <c r="AV274" s="15" t="s">
        <v>126</v>
      </c>
      <c r="AW274" s="15" t="s">
        <v>31</v>
      </c>
      <c r="AX274" s="15" t="s">
        <v>76</v>
      </c>
      <c r="AY274" s="238" t="s">
        <v>229</v>
      </c>
    </row>
    <row r="275" spans="1:65" s="2" customFormat="1" ht="24.2" customHeight="1">
      <c r="A275" s="36"/>
      <c r="B275" s="37"/>
      <c r="C275" s="207" t="s">
        <v>535</v>
      </c>
      <c r="D275" s="207" t="s">
        <v>239</v>
      </c>
      <c r="E275" s="208" t="s">
        <v>1100</v>
      </c>
      <c r="F275" s="209" t="s">
        <v>1101</v>
      </c>
      <c r="G275" s="210" t="s">
        <v>326</v>
      </c>
      <c r="H275" s="211">
        <v>0.261</v>
      </c>
      <c r="I275" s="212"/>
      <c r="J275" s="213">
        <f>ROUND(I275*H275,2)</f>
        <v>0</v>
      </c>
      <c r="K275" s="214"/>
      <c r="L275" s="215"/>
      <c r="M275" s="216" t="s">
        <v>19</v>
      </c>
      <c r="N275" s="217" t="s">
        <v>40</v>
      </c>
      <c r="O275" s="66"/>
      <c r="P275" s="191">
        <f>O275*H275</f>
        <v>0</v>
      </c>
      <c r="Q275" s="191">
        <v>1</v>
      </c>
      <c r="R275" s="191">
        <f>Q275*H275</f>
        <v>0.261</v>
      </c>
      <c r="S275" s="191">
        <v>0</v>
      </c>
      <c r="T275" s="192">
        <f>S275*H275</f>
        <v>0</v>
      </c>
      <c r="U275" s="36"/>
      <c r="V275" s="36"/>
      <c r="W275" s="36"/>
      <c r="X275" s="36"/>
      <c r="Y275" s="36"/>
      <c r="Z275" s="36"/>
      <c r="AA275" s="36"/>
      <c r="AB275" s="36"/>
      <c r="AC275" s="36"/>
      <c r="AD275" s="36"/>
      <c r="AE275" s="36"/>
      <c r="AR275" s="193" t="s">
        <v>243</v>
      </c>
      <c r="AT275" s="193" t="s">
        <v>239</v>
      </c>
      <c r="AU275" s="193" t="s">
        <v>78</v>
      </c>
      <c r="AY275" s="19" t="s">
        <v>229</v>
      </c>
      <c r="BE275" s="194">
        <f>IF(N275="základní",J275,0)</f>
        <v>0</v>
      </c>
      <c r="BF275" s="194">
        <f>IF(N275="snížená",J275,0)</f>
        <v>0</v>
      </c>
      <c r="BG275" s="194">
        <f>IF(N275="zákl. přenesená",J275,0)</f>
        <v>0</v>
      </c>
      <c r="BH275" s="194">
        <f>IF(N275="sníž. přenesená",J275,0)</f>
        <v>0</v>
      </c>
      <c r="BI275" s="194">
        <f>IF(N275="nulová",J275,0)</f>
        <v>0</v>
      </c>
      <c r="BJ275" s="19" t="s">
        <v>76</v>
      </c>
      <c r="BK275" s="194">
        <f>ROUND(I275*H275,2)</f>
        <v>0</v>
      </c>
      <c r="BL275" s="19" t="s">
        <v>126</v>
      </c>
      <c r="BM275" s="193" t="s">
        <v>1578</v>
      </c>
    </row>
    <row r="276" spans="1:47" s="2" customFormat="1" ht="19.5">
      <c r="A276" s="36"/>
      <c r="B276" s="37"/>
      <c r="C276" s="38"/>
      <c r="D276" s="197" t="s">
        <v>811</v>
      </c>
      <c r="E276" s="38"/>
      <c r="F276" s="248" t="s">
        <v>1103</v>
      </c>
      <c r="G276" s="38"/>
      <c r="H276" s="38"/>
      <c r="I276" s="249"/>
      <c r="J276" s="38"/>
      <c r="K276" s="38"/>
      <c r="L276" s="41"/>
      <c r="M276" s="250"/>
      <c r="N276" s="251"/>
      <c r="O276" s="66"/>
      <c r="P276" s="66"/>
      <c r="Q276" s="66"/>
      <c r="R276" s="66"/>
      <c r="S276" s="66"/>
      <c r="T276" s="67"/>
      <c r="U276" s="36"/>
      <c r="V276" s="36"/>
      <c r="W276" s="36"/>
      <c r="X276" s="36"/>
      <c r="Y276" s="36"/>
      <c r="Z276" s="36"/>
      <c r="AA276" s="36"/>
      <c r="AB276" s="36"/>
      <c r="AC276" s="36"/>
      <c r="AD276" s="36"/>
      <c r="AE276" s="36"/>
      <c r="AT276" s="19" t="s">
        <v>811</v>
      </c>
      <c r="AU276" s="19" t="s">
        <v>78</v>
      </c>
    </row>
    <row r="277" spans="2:51" s="14" customFormat="1" ht="11.25">
      <c r="B277" s="218"/>
      <c r="C277" s="219"/>
      <c r="D277" s="197" t="s">
        <v>237</v>
      </c>
      <c r="E277" s="220" t="s">
        <v>19</v>
      </c>
      <c r="F277" s="221" t="s">
        <v>1579</v>
      </c>
      <c r="G277" s="219"/>
      <c r="H277" s="220" t="s">
        <v>19</v>
      </c>
      <c r="I277" s="222"/>
      <c r="J277" s="219"/>
      <c r="K277" s="219"/>
      <c r="L277" s="223"/>
      <c r="M277" s="224"/>
      <c r="N277" s="225"/>
      <c r="O277" s="225"/>
      <c r="P277" s="225"/>
      <c r="Q277" s="225"/>
      <c r="R277" s="225"/>
      <c r="S277" s="225"/>
      <c r="T277" s="226"/>
      <c r="AT277" s="227" t="s">
        <v>237</v>
      </c>
      <c r="AU277" s="227" t="s">
        <v>78</v>
      </c>
      <c r="AV277" s="14" t="s">
        <v>76</v>
      </c>
      <c r="AW277" s="14" t="s">
        <v>31</v>
      </c>
      <c r="AX277" s="14" t="s">
        <v>69</v>
      </c>
      <c r="AY277" s="227" t="s">
        <v>229</v>
      </c>
    </row>
    <row r="278" spans="2:51" s="13" customFormat="1" ht="11.25">
      <c r="B278" s="195"/>
      <c r="C278" s="196"/>
      <c r="D278" s="197" t="s">
        <v>237</v>
      </c>
      <c r="E278" s="198" t="s">
        <v>19</v>
      </c>
      <c r="F278" s="199" t="s">
        <v>1580</v>
      </c>
      <c r="G278" s="196"/>
      <c r="H278" s="200">
        <v>0.206</v>
      </c>
      <c r="I278" s="201"/>
      <c r="J278" s="196"/>
      <c r="K278" s="196"/>
      <c r="L278" s="202"/>
      <c r="M278" s="203"/>
      <c r="N278" s="204"/>
      <c r="O278" s="204"/>
      <c r="P278" s="204"/>
      <c r="Q278" s="204"/>
      <c r="R278" s="204"/>
      <c r="S278" s="204"/>
      <c r="T278" s="205"/>
      <c r="AT278" s="206" t="s">
        <v>237</v>
      </c>
      <c r="AU278" s="206" t="s">
        <v>78</v>
      </c>
      <c r="AV278" s="13" t="s">
        <v>78</v>
      </c>
      <c r="AW278" s="13" t="s">
        <v>31</v>
      </c>
      <c r="AX278" s="13" t="s">
        <v>69</v>
      </c>
      <c r="AY278" s="206" t="s">
        <v>229</v>
      </c>
    </row>
    <row r="279" spans="2:51" s="14" customFormat="1" ht="11.25">
      <c r="B279" s="218"/>
      <c r="C279" s="219"/>
      <c r="D279" s="197" t="s">
        <v>237</v>
      </c>
      <c r="E279" s="220" t="s">
        <v>19</v>
      </c>
      <c r="F279" s="221" t="s">
        <v>1581</v>
      </c>
      <c r="G279" s="219"/>
      <c r="H279" s="220" t="s">
        <v>19</v>
      </c>
      <c r="I279" s="222"/>
      <c r="J279" s="219"/>
      <c r="K279" s="219"/>
      <c r="L279" s="223"/>
      <c r="M279" s="224"/>
      <c r="N279" s="225"/>
      <c r="O279" s="225"/>
      <c r="P279" s="225"/>
      <c r="Q279" s="225"/>
      <c r="R279" s="225"/>
      <c r="S279" s="225"/>
      <c r="T279" s="226"/>
      <c r="AT279" s="227" t="s">
        <v>237</v>
      </c>
      <c r="AU279" s="227" t="s">
        <v>78</v>
      </c>
      <c r="AV279" s="14" t="s">
        <v>76</v>
      </c>
      <c r="AW279" s="14" t="s">
        <v>31</v>
      </c>
      <c r="AX279" s="14" t="s">
        <v>69</v>
      </c>
      <c r="AY279" s="227" t="s">
        <v>229</v>
      </c>
    </row>
    <row r="280" spans="2:51" s="13" customFormat="1" ht="11.25">
      <c r="B280" s="195"/>
      <c r="C280" s="196"/>
      <c r="D280" s="197" t="s">
        <v>237</v>
      </c>
      <c r="E280" s="198" t="s">
        <v>19</v>
      </c>
      <c r="F280" s="199" t="s">
        <v>1582</v>
      </c>
      <c r="G280" s="196"/>
      <c r="H280" s="200">
        <v>0.055</v>
      </c>
      <c r="I280" s="201"/>
      <c r="J280" s="196"/>
      <c r="K280" s="196"/>
      <c r="L280" s="202"/>
      <c r="M280" s="203"/>
      <c r="N280" s="204"/>
      <c r="O280" s="204"/>
      <c r="P280" s="204"/>
      <c r="Q280" s="204"/>
      <c r="R280" s="204"/>
      <c r="S280" s="204"/>
      <c r="T280" s="205"/>
      <c r="AT280" s="206" t="s">
        <v>237</v>
      </c>
      <c r="AU280" s="206" t="s">
        <v>78</v>
      </c>
      <c r="AV280" s="13" t="s">
        <v>78</v>
      </c>
      <c r="AW280" s="13" t="s">
        <v>31</v>
      </c>
      <c r="AX280" s="13" t="s">
        <v>69</v>
      </c>
      <c r="AY280" s="206" t="s">
        <v>229</v>
      </c>
    </row>
    <row r="281" spans="2:51" s="15" customFormat="1" ht="11.25">
      <c r="B281" s="228"/>
      <c r="C281" s="229"/>
      <c r="D281" s="197" t="s">
        <v>237</v>
      </c>
      <c r="E281" s="230" t="s">
        <v>19</v>
      </c>
      <c r="F281" s="231" t="s">
        <v>281</v>
      </c>
      <c r="G281" s="229"/>
      <c r="H281" s="232">
        <v>0.261</v>
      </c>
      <c r="I281" s="233"/>
      <c r="J281" s="229"/>
      <c r="K281" s="229"/>
      <c r="L281" s="234"/>
      <c r="M281" s="235"/>
      <c r="N281" s="236"/>
      <c r="O281" s="236"/>
      <c r="P281" s="236"/>
      <c r="Q281" s="236"/>
      <c r="R281" s="236"/>
      <c r="S281" s="236"/>
      <c r="T281" s="237"/>
      <c r="AT281" s="238" t="s">
        <v>237</v>
      </c>
      <c r="AU281" s="238" t="s">
        <v>78</v>
      </c>
      <c r="AV281" s="15" t="s">
        <v>126</v>
      </c>
      <c r="AW281" s="15" t="s">
        <v>31</v>
      </c>
      <c r="AX281" s="15" t="s">
        <v>76</v>
      </c>
      <c r="AY281" s="238" t="s">
        <v>229</v>
      </c>
    </row>
    <row r="282" spans="1:65" s="2" customFormat="1" ht="21.75" customHeight="1">
      <c r="A282" s="36"/>
      <c r="B282" s="37"/>
      <c r="C282" s="207" t="s">
        <v>540</v>
      </c>
      <c r="D282" s="207" t="s">
        <v>239</v>
      </c>
      <c r="E282" s="208" t="s">
        <v>1106</v>
      </c>
      <c r="F282" s="209" t="s">
        <v>1107</v>
      </c>
      <c r="G282" s="210" t="s">
        <v>326</v>
      </c>
      <c r="H282" s="211">
        <v>0.068</v>
      </c>
      <c r="I282" s="212"/>
      <c r="J282" s="213">
        <f>ROUND(I282*H282,2)</f>
        <v>0</v>
      </c>
      <c r="K282" s="214"/>
      <c r="L282" s="215"/>
      <c r="M282" s="216" t="s">
        <v>19</v>
      </c>
      <c r="N282" s="217" t="s">
        <v>40</v>
      </c>
      <c r="O282" s="66"/>
      <c r="P282" s="191">
        <f>O282*H282</f>
        <v>0</v>
      </c>
      <c r="Q282" s="191">
        <v>1</v>
      </c>
      <c r="R282" s="191">
        <f>Q282*H282</f>
        <v>0.068</v>
      </c>
      <c r="S282" s="191">
        <v>0</v>
      </c>
      <c r="T282" s="192">
        <f>S282*H282</f>
        <v>0</v>
      </c>
      <c r="U282" s="36"/>
      <c r="V282" s="36"/>
      <c r="W282" s="36"/>
      <c r="X282" s="36"/>
      <c r="Y282" s="36"/>
      <c r="Z282" s="36"/>
      <c r="AA282" s="36"/>
      <c r="AB282" s="36"/>
      <c r="AC282" s="36"/>
      <c r="AD282" s="36"/>
      <c r="AE282" s="36"/>
      <c r="AR282" s="193" t="s">
        <v>243</v>
      </c>
      <c r="AT282" s="193" t="s">
        <v>239</v>
      </c>
      <c r="AU282" s="193" t="s">
        <v>78</v>
      </c>
      <c r="AY282" s="19" t="s">
        <v>229</v>
      </c>
      <c r="BE282" s="194">
        <f>IF(N282="základní",J282,0)</f>
        <v>0</v>
      </c>
      <c r="BF282" s="194">
        <f>IF(N282="snížená",J282,0)</f>
        <v>0</v>
      </c>
      <c r="BG282" s="194">
        <f>IF(N282="zákl. přenesená",J282,0)</f>
        <v>0</v>
      </c>
      <c r="BH282" s="194">
        <f>IF(N282="sníž. přenesená",J282,0)</f>
        <v>0</v>
      </c>
      <c r="BI282" s="194">
        <f>IF(N282="nulová",J282,0)</f>
        <v>0</v>
      </c>
      <c r="BJ282" s="19" t="s">
        <v>76</v>
      </c>
      <c r="BK282" s="194">
        <f>ROUND(I282*H282,2)</f>
        <v>0</v>
      </c>
      <c r="BL282" s="19" t="s">
        <v>126</v>
      </c>
      <c r="BM282" s="193" t="s">
        <v>1583</v>
      </c>
    </row>
    <row r="283" spans="1:47" s="2" customFormat="1" ht="19.5">
      <c r="A283" s="36"/>
      <c r="B283" s="37"/>
      <c r="C283" s="38"/>
      <c r="D283" s="197" t="s">
        <v>811</v>
      </c>
      <c r="E283" s="38"/>
      <c r="F283" s="248" t="s">
        <v>1109</v>
      </c>
      <c r="G283" s="38"/>
      <c r="H283" s="38"/>
      <c r="I283" s="249"/>
      <c r="J283" s="38"/>
      <c r="K283" s="38"/>
      <c r="L283" s="41"/>
      <c r="M283" s="250"/>
      <c r="N283" s="251"/>
      <c r="O283" s="66"/>
      <c r="P283" s="66"/>
      <c r="Q283" s="66"/>
      <c r="R283" s="66"/>
      <c r="S283" s="66"/>
      <c r="T283" s="67"/>
      <c r="U283" s="36"/>
      <c r="V283" s="36"/>
      <c r="W283" s="36"/>
      <c r="X283" s="36"/>
      <c r="Y283" s="36"/>
      <c r="Z283" s="36"/>
      <c r="AA283" s="36"/>
      <c r="AB283" s="36"/>
      <c r="AC283" s="36"/>
      <c r="AD283" s="36"/>
      <c r="AE283" s="36"/>
      <c r="AT283" s="19" t="s">
        <v>811</v>
      </c>
      <c r="AU283" s="19" t="s">
        <v>78</v>
      </c>
    </row>
    <row r="284" spans="2:51" s="14" customFormat="1" ht="11.25">
      <c r="B284" s="218"/>
      <c r="C284" s="219"/>
      <c r="D284" s="197" t="s">
        <v>237</v>
      </c>
      <c r="E284" s="220" t="s">
        <v>19</v>
      </c>
      <c r="F284" s="221" t="s">
        <v>1584</v>
      </c>
      <c r="G284" s="219"/>
      <c r="H284" s="220" t="s">
        <v>19</v>
      </c>
      <c r="I284" s="222"/>
      <c r="J284" s="219"/>
      <c r="K284" s="219"/>
      <c r="L284" s="223"/>
      <c r="M284" s="224"/>
      <c r="N284" s="225"/>
      <c r="O284" s="225"/>
      <c r="P284" s="225"/>
      <c r="Q284" s="225"/>
      <c r="R284" s="225"/>
      <c r="S284" s="225"/>
      <c r="T284" s="226"/>
      <c r="AT284" s="227" t="s">
        <v>237</v>
      </c>
      <c r="AU284" s="227" t="s">
        <v>78</v>
      </c>
      <c r="AV284" s="14" t="s">
        <v>76</v>
      </c>
      <c r="AW284" s="14" t="s">
        <v>31</v>
      </c>
      <c r="AX284" s="14" t="s">
        <v>69</v>
      </c>
      <c r="AY284" s="227" t="s">
        <v>229</v>
      </c>
    </row>
    <row r="285" spans="2:51" s="13" customFormat="1" ht="11.25">
      <c r="B285" s="195"/>
      <c r="C285" s="196"/>
      <c r="D285" s="197" t="s">
        <v>237</v>
      </c>
      <c r="E285" s="198" t="s">
        <v>19</v>
      </c>
      <c r="F285" s="199" t="s">
        <v>1585</v>
      </c>
      <c r="G285" s="196"/>
      <c r="H285" s="200">
        <v>0.068</v>
      </c>
      <c r="I285" s="201"/>
      <c r="J285" s="196"/>
      <c r="K285" s="196"/>
      <c r="L285" s="202"/>
      <c r="M285" s="203"/>
      <c r="N285" s="204"/>
      <c r="O285" s="204"/>
      <c r="P285" s="204"/>
      <c r="Q285" s="204"/>
      <c r="R285" s="204"/>
      <c r="S285" s="204"/>
      <c r="T285" s="205"/>
      <c r="AT285" s="206" t="s">
        <v>237</v>
      </c>
      <c r="AU285" s="206" t="s">
        <v>78</v>
      </c>
      <c r="AV285" s="13" t="s">
        <v>78</v>
      </c>
      <c r="AW285" s="13" t="s">
        <v>31</v>
      </c>
      <c r="AX285" s="13" t="s">
        <v>76</v>
      </c>
      <c r="AY285" s="206" t="s">
        <v>229</v>
      </c>
    </row>
    <row r="286" spans="1:65" s="2" customFormat="1" ht="24.2" customHeight="1">
      <c r="A286" s="36"/>
      <c r="B286" s="37"/>
      <c r="C286" s="181" t="s">
        <v>545</v>
      </c>
      <c r="D286" s="181" t="s">
        <v>232</v>
      </c>
      <c r="E286" s="182" t="s">
        <v>1112</v>
      </c>
      <c r="F286" s="183" t="s">
        <v>1113</v>
      </c>
      <c r="G286" s="184" t="s">
        <v>242</v>
      </c>
      <c r="H286" s="185">
        <v>1</v>
      </c>
      <c r="I286" s="186"/>
      <c r="J286" s="187">
        <f>ROUND(I286*H286,2)</f>
        <v>0</v>
      </c>
      <c r="K286" s="188"/>
      <c r="L286" s="41"/>
      <c r="M286" s="189" t="s">
        <v>19</v>
      </c>
      <c r="N286" s="190" t="s">
        <v>40</v>
      </c>
      <c r="O286" s="66"/>
      <c r="P286" s="191">
        <f>O286*H286</f>
        <v>0</v>
      </c>
      <c r="Q286" s="191">
        <v>0.006485</v>
      </c>
      <c r="R286" s="191">
        <f>Q286*H286</f>
        <v>0.006485</v>
      </c>
      <c r="S286" s="191">
        <v>0</v>
      </c>
      <c r="T286" s="192">
        <f>S286*H286</f>
        <v>0</v>
      </c>
      <c r="U286" s="36"/>
      <c r="V286" s="36"/>
      <c r="W286" s="36"/>
      <c r="X286" s="36"/>
      <c r="Y286" s="36"/>
      <c r="Z286" s="36"/>
      <c r="AA286" s="36"/>
      <c r="AB286" s="36"/>
      <c r="AC286" s="36"/>
      <c r="AD286" s="36"/>
      <c r="AE286" s="36"/>
      <c r="AR286" s="193" t="s">
        <v>126</v>
      </c>
      <c r="AT286" s="193" t="s">
        <v>232</v>
      </c>
      <c r="AU286" s="193" t="s">
        <v>78</v>
      </c>
      <c r="AY286" s="19" t="s">
        <v>229</v>
      </c>
      <c r="BE286" s="194">
        <f>IF(N286="základní",J286,0)</f>
        <v>0</v>
      </c>
      <c r="BF286" s="194">
        <f>IF(N286="snížená",J286,0)</f>
        <v>0</v>
      </c>
      <c r="BG286" s="194">
        <f>IF(N286="zákl. přenesená",J286,0)</f>
        <v>0</v>
      </c>
      <c r="BH286" s="194">
        <f>IF(N286="sníž. přenesená",J286,0)</f>
        <v>0</v>
      </c>
      <c r="BI286" s="194">
        <f>IF(N286="nulová",J286,0)</f>
        <v>0</v>
      </c>
      <c r="BJ286" s="19" t="s">
        <v>76</v>
      </c>
      <c r="BK286" s="194">
        <f>ROUND(I286*H286,2)</f>
        <v>0</v>
      </c>
      <c r="BL286" s="19" t="s">
        <v>126</v>
      </c>
      <c r="BM286" s="193" t="s">
        <v>1586</v>
      </c>
    </row>
    <row r="287" spans="1:47" s="2" customFormat="1" ht="11.25">
      <c r="A287" s="36"/>
      <c r="B287" s="37"/>
      <c r="C287" s="38"/>
      <c r="D287" s="263" t="s">
        <v>903</v>
      </c>
      <c r="E287" s="38"/>
      <c r="F287" s="264" t="s">
        <v>1115</v>
      </c>
      <c r="G287" s="38"/>
      <c r="H287" s="38"/>
      <c r="I287" s="249"/>
      <c r="J287" s="38"/>
      <c r="K287" s="38"/>
      <c r="L287" s="41"/>
      <c r="M287" s="250"/>
      <c r="N287" s="251"/>
      <c r="O287" s="66"/>
      <c r="P287" s="66"/>
      <c r="Q287" s="66"/>
      <c r="R287" s="66"/>
      <c r="S287" s="66"/>
      <c r="T287" s="67"/>
      <c r="U287" s="36"/>
      <c r="V287" s="36"/>
      <c r="W287" s="36"/>
      <c r="X287" s="36"/>
      <c r="Y287" s="36"/>
      <c r="Z287" s="36"/>
      <c r="AA287" s="36"/>
      <c r="AB287" s="36"/>
      <c r="AC287" s="36"/>
      <c r="AD287" s="36"/>
      <c r="AE287" s="36"/>
      <c r="AT287" s="19" t="s">
        <v>903</v>
      </c>
      <c r="AU287" s="19" t="s">
        <v>78</v>
      </c>
    </row>
    <row r="288" spans="1:47" s="2" customFormat="1" ht="29.25">
      <c r="A288" s="36"/>
      <c r="B288" s="37"/>
      <c r="C288" s="38"/>
      <c r="D288" s="197" t="s">
        <v>811</v>
      </c>
      <c r="E288" s="38"/>
      <c r="F288" s="248" t="s">
        <v>1116</v>
      </c>
      <c r="G288" s="38"/>
      <c r="H288" s="38"/>
      <c r="I288" s="249"/>
      <c r="J288" s="38"/>
      <c r="K288" s="38"/>
      <c r="L288" s="41"/>
      <c r="M288" s="250"/>
      <c r="N288" s="251"/>
      <c r="O288" s="66"/>
      <c r="P288" s="66"/>
      <c r="Q288" s="66"/>
      <c r="R288" s="66"/>
      <c r="S288" s="66"/>
      <c r="T288" s="67"/>
      <c r="U288" s="36"/>
      <c r="V288" s="36"/>
      <c r="W288" s="36"/>
      <c r="X288" s="36"/>
      <c r="Y288" s="36"/>
      <c r="Z288" s="36"/>
      <c r="AA288" s="36"/>
      <c r="AB288" s="36"/>
      <c r="AC288" s="36"/>
      <c r="AD288" s="36"/>
      <c r="AE288" s="36"/>
      <c r="AT288" s="19" t="s">
        <v>811</v>
      </c>
      <c r="AU288" s="19" t="s">
        <v>78</v>
      </c>
    </row>
    <row r="289" spans="1:65" s="2" customFormat="1" ht="49.15" customHeight="1">
      <c r="A289" s="36"/>
      <c r="B289" s="37"/>
      <c r="C289" s="181" t="s">
        <v>554</v>
      </c>
      <c r="D289" s="181" t="s">
        <v>232</v>
      </c>
      <c r="E289" s="182" t="s">
        <v>1117</v>
      </c>
      <c r="F289" s="183" t="s">
        <v>1118</v>
      </c>
      <c r="G289" s="184" t="s">
        <v>495</v>
      </c>
      <c r="H289" s="185">
        <v>40</v>
      </c>
      <c r="I289" s="186"/>
      <c r="J289" s="187">
        <f>ROUND(I289*H289,2)</f>
        <v>0</v>
      </c>
      <c r="K289" s="188"/>
      <c r="L289" s="41"/>
      <c r="M289" s="189" t="s">
        <v>19</v>
      </c>
      <c r="N289" s="190" t="s">
        <v>40</v>
      </c>
      <c r="O289" s="66"/>
      <c r="P289" s="191">
        <f>O289*H289</f>
        <v>0</v>
      </c>
      <c r="Q289" s="191">
        <v>0</v>
      </c>
      <c r="R289" s="191">
        <f>Q289*H289</f>
        <v>0</v>
      </c>
      <c r="S289" s="191">
        <v>0</v>
      </c>
      <c r="T289" s="192">
        <f>S289*H289</f>
        <v>0</v>
      </c>
      <c r="U289" s="36"/>
      <c r="V289" s="36"/>
      <c r="W289" s="36"/>
      <c r="X289" s="36"/>
      <c r="Y289" s="36"/>
      <c r="Z289" s="36"/>
      <c r="AA289" s="36"/>
      <c r="AB289" s="36"/>
      <c r="AC289" s="36"/>
      <c r="AD289" s="36"/>
      <c r="AE289" s="36"/>
      <c r="AR289" s="193" t="s">
        <v>126</v>
      </c>
      <c r="AT289" s="193" t="s">
        <v>232</v>
      </c>
      <c r="AU289" s="193" t="s">
        <v>78</v>
      </c>
      <c r="AY289" s="19" t="s">
        <v>229</v>
      </c>
      <c r="BE289" s="194">
        <f>IF(N289="základní",J289,0)</f>
        <v>0</v>
      </c>
      <c r="BF289" s="194">
        <f>IF(N289="snížená",J289,0)</f>
        <v>0</v>
      </c>
      <c r="BG289" s="194">
        <f>IF(N289="zákl. přenesená",J289,0)</f>
        <v>0</v>
      </c>
      <c r="BH289" s="194">
        <f>IF(N289="sníž. přenesená",J289,0)</f>
        <v>0</v>
      </c>
      <c r="BI289" s="194">
        <f>IF(N289="nulová",J289,0)</f>
        <v>0</v>
      </c>
      <c r="BJ289" s="19" t="s">
        <v>76</v>
      </c>
      <c r="BK289" s="194">
        <f>ROUND(I289*H289,2)</f>
        <v>0</v>
      </c>
      <c r="BL289" s="19" t="s">
        <v>126</v>
      </c>
      <c r="BM289" s="193" t="s">
        <v>1587</v>
      </c>
    </row>
    <row r="290" spans="1:47" s="2" customFormat="1" ht="11.25">
      <c r="A290" s="36"/>
      <c r="B290" s="37"/>
      <c r="C290" s="38"/>
      <c r="D290" s="263" t="s">
        <v>903</v>
      </c>
      <c r="E290" s="38"/>
      <c r="F290" s="264" t="s">
        <v>1120</v>
      </c>
      <c r="G290" s="38"/>
      <c r="H290" s="38"/>
      <c r="I290" s="249"/>
      <c r="J290" s="38"/>
      <c r="K290" s="38"/>
      <c r="L290" s="41"/>
      <c r="M290" s="250"/>
      <c r="N290" s="251"/>
      <c r="O290" s="66"/>
      <c r="P290" s="66"/>
      <c r="Q290" s="66"/>
      <c r="R290" s="66"/>
      <c r="S290" s="66"/>
      <c r="T290" s="67"/>
      <c r="U290" s="36"/>
      <c r="V290" s="36"/>
      <c r="W290" s="36"/>
      <c r="X290" s="36"/>
      <c r="Y290" s="36"/>
      <c r="Z290" s="36"/>
      <c r="AA290" s="36"/>
      <c r="AB290" s="36"/>
      <c r="AC290" s="36"/>
      <c r="AD290" s="36"/>
      <c r="AE290" s="36"/>
      <c r="AT290" s="19" t="s">
        <v>903</v>
      </c>
      <c r="AU290" s="19" t="s">
        <v>78</v>
      </c>
    </row>
    <row r="291" spans="1:47" s="2" customFormat="1" ht="19.5">
      <c r="A291" s="36"/>
      <c r="B291" s="37"/>
      <c r="C291" s="38"/>
      <c r="D291" s="197" t="s">
        <v>811</v>
      </c>
      <c r="E291" s="38"/>
      <c r="F291" s="248" t="s">
        <v>1588</v>
      </c>
      <c r="G291" s="38"/>
      <c r="H291" s="38"/>
      <c r="I291" s="249"/>
      <c r="J291" s="38"/>
      <c r="K291" s="38"/>
      <c r="L291" s="41"/>
      <c r="M291" s="250"/>
      <c r="N291" s="251"/>
      <c r="O291" s="66"/>
      <c r="P291" s="66"/>
      <c r="Q291" s="66"/>
      <c r="R291" s="66"/>
      <c r="S291" s="66"/>
      <c r="T291" s="67"/>
      <c r="U291" s="36"/>
      <c r="V291" s="36"/>
      <c r="W291" s="36"/>
      <c r="X291" s="36"/>
      <c r="Y291" s="36"/>
      <c r="Z291" s="36"/>
      <c r="AA291" s="36"/>
      <c r="AB291" s="36"/>
      <c r="AC291" s="36"/>
      <c r="AD291" s="36"/>
      <c r="AE291" s="36"/>
      <c r="AT291" s="19" t="s">
        <v>811</v>
      </c>
      <c r="AU291" s="19" t="s">
        <v>78</v>
      </c>
    </row>
    <row r="292" spans="2:51" s="14" customFormat="1" ht="11.25">
      <c r="B292" s="218"/>
      <c r="C292" s="219"/>
      <c r="D292" s="197" t="s">
        <v>237</v>
      </c>
      <c r="E292" s="220" t="s">
        <v>19</v>
      </c>
      <c r="F292" s="221" t="s">
        <v>1589</v>
      </c>
      <c r="G292" s="219"/>
      <c r="H292" s="220" t="s">
        <v>19</v>
      </c>
      <c r="I292" s="222"/>
      <c r="J292" s="219"/>
      <c r="K292" s="219"/>
      <c r="L292" s="223"/>
      <c r="M292" s="224"/>
      <c r="N292" s="225"/>
      <c r="O292" s="225"/>
      <c r="P292" s="225"/>
      <c r="Q292" s="225"/>
      <c r="R292" s="225"/>
      <c r="S292" s="225"/>
      <c r="T292" s="226"/>
      <c r="AT292" s="227" t="s">
        <v>237</v>
      </c>
      <c r="AU292" s="227" t="s">
        <v>78</v>
      </c>
      <c r="AV292" s="14" t="s">
        <v>76</v>
      </c>
      <c r="AW292" s="14" t="s">
        <v>31</v>
      </c>
      <c r="AX292" s="14" t="s">
        <v>69</v>
      </c>
      <c r="AY292" s="227" t="s">
        <v>229</v>
      </c>
    </row>
    <row r="293" spans="2:51" s="13" customFormat="1" ht="11.25">
      <c r="B293" s="195"/>
      <c r="C293" s="196"/>
      <c r="D293" s="197" t="s">
        <v>237</v>
      </c>
      <c r="E293" s="198" t="s">
        <v>19</v>
      </c>
      <c r="F293" s="199" t="s">
        <v>1590</v>
      </c>
      <c r="G293" s="196"/>
      <c r="H293" s="200">
        <v>40</v>
      </c>
      <c r="I293" s="201"/>
      <c r="J293" s="196"/>
      <c r="K293" s="196"/>
      <c r="L293" s="202"/>
      <c r="M293" s="203"/>
      <c r="N293" s="204"/>
      <c r="O293" s="204"/>
      <c r="P293" s="204"/>
      <c r="Q293" s="204"/>
      <c r="R293" s="204"/>
      <c r="S293" s="204"/>
      <c r="T293" s="205"/>
      <c r="AT293" s="206" t="s">
        <v>237</v>
      </c>
      <c r="AU293" s="206" t="s">
        <v>78</v>
      </c>
      <c r="AV293" s="13" t="s">
        <v>78</v>
      </c>
      <c r="AW293" s="13" t="s">
        <v>31</v>
      </c>
      <c r="AX293" s="13" t="s">
        <v>76</v>
      </c>
      <c r="AY293" s="206" t="s">
        <v>229</v>
      </c>
    </row>
    <row r="294" spans="1:65" s="2" customFormat="1" ht="49.15" customHeight="1">
      <c r="A294" s="36"/>
      <c r="B294" s="37"/>
      <c r="C294" s="181" t="s">
        <v>566</v>
      </c>
      <c r="D294" s="181" t="s">
        <v>232</v>
      </c>
      <c r="E294" s="182" t="s">
        <v>1123</v>
      </c>
      <c r="F294" s="183" t="s">
        <v>1124</v>
      </c>
      <c r="G294" s="184" t="s">
        <v>495</v>
      </c>
      <c r="H294" s="185">
        <v>1200</v>
      </c>
      <c r="I294" s="186"/>
      <c r="J294" s="187">
        <f>ROUND(I294*H294,2)</f>
        <v>0</v>
      </c>
      <c r="K294" s="188"/>
      <c r="L294" s="41"/>
      <c r="M294" s="189" t="s">
        <v>19</v>
      </c>
      <c r="N294" s="190" t="s">
        <v>40</v>
      </c>
      <c r="O294" s="66"/>
      <c r="P294" s="191">
        <f>O294*H294</f>
        <v>0</v>
      </c>
      <c r="Q294" s="191">
        <v>0</v>
      </c>
      <c r="R294" s="191">
        <f>Q294*H294</f>
        <v>0</v>
      </c>
      <c r="S294" s="191">
        <v>0</v>
      </c>
      <c r="T294" s="192">
        <f>S294*H294</f>
        <v>0</v>
      </c>
      <c r="U294" s="36"/>
      <c r="V294" s="36"/>
      <c r="W294" s="36"/>
      <c r="X294" s="36"/>
      <c r="Y294" s="36"/>
      <c r="Z294" s="36"/>
      <c r="AA294" s="36"/>
      <c r="AB294" s="36"/>
      <c r="AC294" s="36"/>
      <c r="AD294" s="36"/>
      <c r="AE294" s="36"/>
      <c r="AR294" s="193" t="s">
        <v>126</v>
      </c>
      <c r="AT294" s="193" t="s">
        <v>232</v>
      </c>
      <c r="AU294" s="193" t="s">
        <v>78</v>
      </c>
      <c r="AY294" s="19" t="s">
        <v>229</v>
      </c>
      <c r="BE294" s="194">
        <f>IF(N294="základní",J294,0)</f>
        <v>0</v>
      </c>
      <c r="BF294" s="194">
        <f>IF(N294="snížená",J294,0)</f>
        <v>0</v>
      </c>
      <c r="BG294" s="194">
        <f>IF(N294="zákl. přenesená",J294,0)</f>
        <v>0</v>
      </c>
      <c r="BH294" s="194">
        <f>IF(N294="sníž. přenesená",J294,0)</f>
        <v>0</v>
      </c>
      <c r="BI294" s="194">
        <f>IF(N294="nulová",J294,0)</f>
        <v>0</v>
      </c>
      <c r="BJ294" s="19" t="s">
        <v>76</v>
      </c>
      <c r="BK294" s="194">
        <f>ROUND(I294*H294,2)</f>
        <v>0</v>
      </c>
      <c r="BL294" s="19" t="s">
        <v>126</v>
      </c>
      <c r="BM294" s="193" t="s">
        <v>1591</v>
      </c>
    </row>
    <row r="295" spans="1:47" s="2" customFormat="1" ht="11.25">
      <c r="A295" s="36"/>
      <c r="B295" s="37"/>
      <c r="C295" s="38"/>
      <c r="D295" s="263" t="s">
        <v>903</v>
      </c>
      <c r="E295" s="38"/>
      <c r="F295" s="264" t="s">
        <v>1126</v>
      </c>
      <c r="G295" s="38"/>
      <c r="H295" s="38"/>
      <c r="I295" s="249"/>
      <c r="J295" s="38"/>
      <c r="K295" s="38"/>
      <c r="L295" s="41"/>
      <c r="M295" s="250"/>
      <c r="N295" s="251"/>
      <c r="O295" s="66"/>
      <c r="P295" s="66"/>
      <c r="Q295" s="66"/>
      <c r="R295" s="66"/>
      <c r="S295" s="66"/>
      <c r="T295" s="67"/>
      <c r="U295" s="36"/>
      <c r="V295" s="36"/>
      <c r="W295" s="36"/>
      <c r="X295" s="36"/>
      <c r="Y295" s="36"/>
      <c r="Z295" s="36"/>
      <c r="AA295" s="36"/>
      <c r="AB295" s="36"/>
      <c r="AC295" s="36"/>
      <c r="AD295" s="36"/>
      <c r="AE295" s="36"/>
      <c r="AT295" s="19" t="s">
        <v>903</v>
      </c>
      <c r="AU295" s="19" t="s">
        <v>78</v>
      </c>
    </row>
    <row r="296" spans="2:51" s="13" customFormat="1" ht="11.25">
      <c r="B296" s="195"/>
      <c r="C296" s="196"/>
      <c r="D296" s="197" t="s">
        <v>237</v>
      </c>
      <c r="E296" s="198" t="s">
        <v>19</v>
      </c>
      <c r="F296" s="199" t="s">
        <v>1592</v>
      </c>
      <c r="G296" s="196"/>
      <c r="H296" s="200">
        <v>1200</v>
      </c>
      <c r="I296" s="201"/>
      <c r="J296" s="196"/>
      <c r="K296" s="196"/>
      <c r="L296" s="202"/>
      <c r="M296" s="203"/>
      <c r="N296" s="204"/>
      <c r="O296" s="204"/>
      <c r="P296" s="204"/>
      <c r="Q296" s="204"/>
      <c r="R296" s="204"/>
      <c r="S296" s="204"/>
      <c r="T296" s="205"/>
      <c r="AT296" s="206" t="s">
        <v>237</v>
      </c>
      <c r="AU296" s="206" t="s">
        <v>78</v>
      </c>
      <c r="AV296" s="13" t="s">
        <v>78</v>
      </c>
      <c r="AW296" s="13" t="s">
        <v>31</v>
      </c>
      <c r="AX296" s="13" t="s">
        <v>76</v>
      </c>
      <c r="AY296" s="206" t="s">
        <v>229</v>
      </c>
    </row>
    <row r="297" spans="1:65" s="2" customFormat="1" ht="49.15" customHeight="1">
      <c r="A297" s="36"/>
      <c r="B297" s="37"/>
      <c r="C297" s="181" t="s">
        <v>574</v>
      </c>
      <c r="D297" s="181" t="s">
        <v>232</v>
      </c>
      <c r="E297" s="182" t="s">
        <v>1128</v>
      </c>
      <c r="F297" s="183" t="s">
        <v>1129</v>
      </c>
      <c r="G297" s="184" t="s">
        <v>495</v>
      </c>
      <c r="H297" s="185">
        <v>40</v>
      </c>
      <c r="I297" s="186"/>
      <c r="J297" s="187">
        <f>ROUND(I297*H297,2)</f>
        <v>0</v>
      </c>
      <c r="K297" s="188"/>
      <c r="L297" s="41"/>
      <c r="M297" s="189" t="s">
        <v>19</v>
      </c>
      <c r="N297" s="190" t="s">
        <v>40</v>
      </c>
      <c r="O297" s="66"/>
      <c r="P297" s="191">
        <f>O297*H297</f>
        <v>0</v>
      </c>
      <c r="Q297" s="191">
        <v>0</v>
      </c>
      <c r="R297" s="191">
        <f>Q297*H297</f>
        <v>0</v>
      </c>
      <c r="S297" s="191">
        <v>0</v>
      </c>
      <c r="T297" s="192">
        <f>S297*H297</f>
        <v>0</v>
      </c>
      <c r="U297" s="36"/>
      <c r="V297" s="36"/>
      <c r="W297" s="36"/>
      <c r="X297" s="36"/>
      <c r="Y297" s="36"/>
      <c r="Z297" s="36"/>
      <c r="AA297" s="36"/>
      <c r="AB297" s="36"/>
      <c r="AC297" s="36"/>
      <c r="AD297" s="36"/>
      <c r="AE297" s="36"/>
      <c r="AR297" s="193" t="s">
        <v>126</v>
      </c>
      <c r="AT297" s="193" t="s">
        <v>232</v>
      </c>
      <c r="AU297" s="193" t="s">
        <v>78</v>
      </c>
      <c r="AY297" s="19" t="s">
        <v>229</v>
      </c>
      <c r="BE297" s="194">
        <f>IF(N297="základní",J297,0)</f>
        <v>0</v>
      </c>
      <c r="BF297" s="194">
        <f>IF(N297="snížená",J297,0)</f>
        <v>0</v>
      </c>
      <c r="BG297" s="194">
        <f>IF(N297="zákl. přenesená",J297,0)</f>
        <v>0</v>
      </c>
      <c r="BH297" s="194">
        <f>IF(N297="sníž. přenesená",J297,0)</f>
        <v>0</v>
      </c>
      <c r="BI297" s="194">
        <f>IF(N297="nulová",J297,0)</f>
        <v>0</v>
      </c>
      <c r="BJ297" s="19" t="s">
        <v>76</v>
      </c>
      <c r="BK297" s="194">
        <f>ROUND(I297*H297,2)</f>
        <v>0</v>
      </c>
      <c r="BL297" s="19" t="s">
        <v>126</v>
      </c>
      <c r="BM297" s="193" t="s">
        <v>1593</v>
      </c>
    </row>
    <row r="298" spans="1:47" s="2" customFormat="1" ht="11.25">
      <c r="A298" s="36"/>
      <c r="B298" s="37"/>
      <c r="C298" s="38"/>
      <c r="D298" s="263" t="s">
        <v>903</v>
      </c>
      <c r="E298" s="38"/>
      <c r="F298" s="264" t="s">
        <v>1131</v>
      </c>
      <c r="G298" s="38"/>
      <c r="H298" s="38"/>
      <c r="I298" s="249"/>
      <c r="J298" s="38"/>
      <c r="K298" s="38"/>
      <c r="L298" s="41"/>
      <c r="M298" s="250"/>
      <c r="N298" s="251"/>
      <c r="O298" s="66"/>
      <c r="P298" s="66"/>
      <c r="Q298" s="66"/>
      <c r="R298" s="66"/>
      <c r="S298" s="66"/>
      <c r="T298" s="67"/>
      <c r="U298" s="36"/>
      <c r="V298" s="36"/>
      <c r="W298" s="36"/>
      <c r="X298" s="36"/>
      <c r="Y298" s="36"/>
      <c r="Z298" s="36"/>
      <c r="AA298" s="36"/>
      <c r="AB298" s="36"/>
      <c r="AC298" s="36"/>
      <c r="AD298" s="36"/>
      <c r="AE298" s="36"/>
      <c r="AT298" s="19" t="s">
        <v>903</v>
      </c>
      <c r="AU298" s="19" t="s">
        <v>78</v>
      </c>
    </row>
    <row r="299" spans="1:65" s="2" customFormat="1" ht="33" customHeight="1">
      <c r="A299" s="36"/>
      <c r="B299" s="37"/>
      <c r="C299" s="181" t="s">
        <v>583</v>
      </c>
      <c r="D299" s="181" t="s">
        <v>232</v>
      </c>
      <c r="E299" s="182" t="s">
        <v>1152</v>
      </c>
      <c r="F299" s="183" t="s">
        <v>1153</v>
      </c>
      <c r="G299" s="184" t="s">
        <v>242</v>
      </c>
      <c r="H299" s="185">
        <v>36</v>
      </c>
      <c r="I299" s="186"/>
      <c r="J299" s="187">
        <f>ROUND(I299*H299,2)</f>
        <v>0</v>
      </c>
      <c r="K299" s="188"/>
      <c r="L299" s="41"/>
      <c r="M299" s="189" t="s">
        <v>19</v>
      </c>
      <c r="N299" s="190" t="s">
        <v>40</v>
      </c>
      <c r="O299" s="66"/>
      <c r="P299" s="191">
        <f>O299*H299</f>
        <v>0</v>
      </c>
      <c r="Q299" s="191">
        <v>0.00037</v>
      </c>
      <c r="R299" s="191">
        <f>Q299*H299</f>
        <v>0.01332</v>
      </c>
      <c r="S299" s="191">
        <v>0</v>
      </c>
      <c r="T299" s="192">
        <f>S299*H299</f>
        <v>0</v>
      </c>
      <c r="U299" s="36"/>
      <c r="V299" s="36"/>
      <c r="W299" s="36"/>
      <c r="X299" s="36"/>
      <c r="Y299" s="36"/>
      <c r="Z299" s="36"/>
      <c r="AA299" s="36"/>
      <c r="AB299" s="36"/>
      <c r="AC299" s="36"/>
      <c r="AD299" s="36"/>
      <c r="AE299" s="36"/>
      <c r="AR299" s="193" t="s">
        <v>126</v>
      </c>
      <c r="AT299" s="193" t="s">
        <v>232</v>
      </c>
      <c r="AU299" s="193" t="s">
        <v>78</v>
      </c>
      <c r="AY299" s="19" t="s">
        <v>229</v>
      </c>
      <c r="BE299" s="194">
        <f>IF(N299="základní",J299,0)</f>
        <v>0</v>
      </c>
      <c r="BF299" s="194">
        <f>IF(N299="snížená",J299,0)</f>
        <v>0</v>
      </c>
      <c r="BG299" s="194">
        <f>IF(N299="zákl. přenesená",J299,0)</f>
        <v>0</v>
      </c>
      <c r="BH299" s="194">
        <f>IF(N299="sníž. přenesená",J299,0)</f>
        <v>0</v>
      </c>
      <c r="BI299" s="194">
        <f>IF(N299="nulová",J299,0)</f>
        <v>0</v>
      </c>
      <c r="BJ299" s="19" t="s">
        <v>76</v>
      </c>
      <c r="BK299" s="194">
        <f>ROUND(I299*H299,2)</f>
        <v>0</v>
      </c>
      <c r="BL299" s="19" t="s">
        <v>126</v>
      </c>
      <c r="BM299" s="193" t="s">
        <v>1594</v>
      </c>
    </row>
    <row r="300" spans="1:47" s="2" customFormat="1" ht="11.25">
      <c r="A300" s="36"/>
      <c r="B300" s="37"/>
      <c r="C300" s="38"/>
      <c r="D300" s="263" t="s">
        <v>903</v>
      </c>
      <c r="E300" s="38"/>
      <c r="F300" s="264" t="s">
        <v>1155</v>
      </c>
      <c r="G300" s="38"/>
      <c r="H300" s="38"/>
      <c r="I300" s="249"/>
      <c r="J300" s="38"/>
      <c r="K300" s="38"/>
      <c r="L300" s="41"/>
      <c r="M300" s="250"/>
      <c r="N300" s="251"/>
      <c r="O300" s="66"/>
      <c r="P300" s="66"/>
      <c r="Q300" s="66"/>
      <c r="R300" s="66"/>
      <c r="S300" s="66"/>
      <c r="T300" s="67"/>
      <c r="U300" s="36"/>
      <c r="V300" s="36"/>
      <c r="W300" s="36"/>
      <c r="X300" s="36"/>
      <c r="Y300" s="36"/>
      <c r="Z300" s="36"/>
      <c r="AA300" s="36"/>
      <c r="AB300" s="36"/>
      <c r="AC300" s="36"/>
      <c r="AD300" s="36"/>
      <c r="AE300" s="36"/>
      <c r="AT300" s="19" t="s">
        <v>903</v>
      </c>
      <c r="AU300" s="19" t="s">
        <v>78</v>
      </c>
    </row>
    <row r="301" spans="1:47" s="2" customFormat="1" ht="19.5">
      <c r="A301" s="36"/>
      <c r="B301" s="37"/>
      <c r="C301" s="38"/>
      <c r="D301" s="197" t="s">
        <v>811</v>
      </c>
      <c r="E301" s="38"/>
      <c r="F301" s="248" t="s">
        <v>1156</v>
      </c>
      <c r="G301" s="38"/>
      <c r="H301" s="38"/>
      <c r="I301" s="249"/>
      <c r="J301" s="38"/>
      <c r="K301" s="38"/>
      <c r="L301" s="41"/>
      <c r="M301" s="250"/>
      <c r="N301" s="251"/>
      <c r="O301" s="66"/>
      <c r="P301" s="66"/>
      <c r="Q301" s="66"/>
      <c r="R301" s="66"/>
      <c r="S301" s="66"/>
      <c r="T301" s="67"/>
      <c r="U301" s="36"/>
      <c r="V301" s="36"/>
      <c r="W301" s="36"/>
      <c r="X301" s="36"/>
      <c r="Y301" s="36"/>
      <c r="Z301" s="36"/>
      <c r="AA301" s="36"/>
      <c r="AB301" s="36"/>
      <c r="AC301" s="36"/>
      <c r="AD301" s="36"/>
      <c r="AE301" s="36"/>
      <c r="AT301" s="19" t="s">
        <v>811</v>
      </c>
      <c r="AU301" s="19" t="s">
        <v>78</v>
      </c>
    </row>
    <row r="302" spans="2:51" s="14" customFormat="1" ht="11.25">
      <c r="B302" s="218"/>
      <c r="C302" s="219"/>
      <c r="D302" s="197" t="s">
        <v>237</v>
      </c>
      <c r="E302" s="220" t="s">
        <v>19</v>
      </c>
      <c r="F302" s="221" t="s">
        <v>1157</v>
      </c>
      <c r="G302" s="219"/>
      <c r="H302" s="220" t="s">
        <v>19</v>
      </c>
      <c r="I302" s="222"/>
      <c r="J302" s="219"/>
      <c r="K302" s="219"/>
      <c r="L302" s="223"/>
      <c r="M302" s="224"/>
      <c r="N302" s="225"/>
      <c r="O302" s="225"/>
      <c r="P302" s="225"/>
      <c r="Q302" s="225"/>
      <c r="R302" s="225"/>
      <c r="S302" s="225"/>
      <c r="T302" s="226"/>
      <c r="AT302" s="227" t="s">
        <v>237</v>
      </c>
      <c r="AU302" s="227" t="s">
        <v>78</v>
      </c>
      <c r="AV302" s="14" t="s">
        <v>76</v>
      </c>
      <c r="AW302" s="14" t="s">
        <v>31</v>
      </c>
      <c r="AX302" s="14" t="s">
        <v>69</v>
      </c>
      <c r="AY302" s="227" t="s">
        <v>229</v>
      </c>
    </row>
    <row r="303" spans="2:51" s="13" customFormat="1" ht="11.25">
      <c r="B303" s="195"/>
      <c r="C303" s="196"/>
      <c r="D303" s="197" t="s">
        <v>237</v>
      </c>
      <c r="E303" s="198" t="s">
        <v>19</v>
      </c>
      <c r="F303" s="199" t="s">
        <v>1595</v>
      </c>
      <c r="G303" s="196"/>
      <c r="H303" s="200">
        <v>36</v>
      </c>
      <c r="I303" s="201"/>
      <c r="J303" s="196"/>
      <c r="K303" s="196"/>
      <c r="L303" s="202"/>
      <c r="M303" s="203"/>
      <c r="N303" s="204"/>
      <c r="O303" s="204"/>
      <c r="P303" s="204"/>
      <c r="Q303" s="204"/>
      <c r="R303" s="204"/>
      <c r="S303" s="204"/>
      <c r="T303" s="205"/>
      <c r="AT303" s="206" t="s">
        <v>237</v>
      </c>
      <c r="AU303" s="206" t="s">
        <v>78</v>
      </c>
      <c r="AV303" s="13" t="s">
        <v>78</v>
      </c>
      <c r="AW303" s="13" t="s">
        <v>31</v>
      </c>
      <c r="AX303" s="13" t="s">
        <v>76</v>
      </c>
      <c r="AY303" s="206" t="s">
        <v>229</v>
      </c>
    </row>
    <row r="304" spans="1:65" s="2" customFormat="1" ht="24.2" customHeight="1">
      <c r="A304" s="36"/>
      <c r="B304" s="37"/>
      <c r="C304" s="181" t="s">
        <v>596</v>
      </c>
      <c r="D304" s="181" t="s">
        <v>232</v>
      </c>
      <c r="E304" s="182" t="s">
        <v>1165</v>
      </c>
      <c r="F304" s="183" t="s">
        <v>1166</v>
      </c>
      <c r="G304" s="184" t="s">
        <v>532</v>
      </c>
      <c r="H304" s="185">
        <v>2.964</v>
      </c>
      <c r="I304" s="186"/>
      <c r="J304" s="187">
        <f>ROUND(I304*H304,2)</f>
        <v>0</v>
      </c>
      <c r="K304" s="188"/>
      <c r="L304" s="41"/>
      <c r="M304" s="189" t="s">
        <v>19</v>
      </c>
      <c r="N304" s="190" t="s">
        <v>40</v>
      </c>
      <c r="O304" s="66"/>
      <c r="P304" s="191">
        <f>O304*H304</f>
        <v>0</v>
      </c>
      <c r="Q304" s="191">
        <v>0.121711072</v>
      </c>
      <c r="R304" s="191">
        <f>Q304*H304</f>
        <v>0.360751617408</v>
      </c>
      <c r="S304" s="191">
        <v>2.4</v>
      </c>
      <c r="T304" s="192">
        <f>S304*H304</f>
        <v>7.1136</v>
      </c>
      <c r="U304" s="36"/>
      <c r="V304" s="36"/>
      <c r="W304" s="36"/>
      <c r="X304" s="36"/>
      <c r="Y304" s="36"/>
      <c r="Z304" s="36"/>
      <c r="AA304" s="36"/>
      <c r="AB304" s="36"/>
      <c r="AC304" s="36"/>
      <c r="AD304" s="36"/>
      <c r="AE304" s="36"/>
      <c r="AR304" s="193" t="s">
        <v>126</v>
      </c>
      <c r="AT304" s="193" t="s">
        <v>232</v>
      </c>
      <c r="AU304" s="193" t="s">
        <v>78</v>
      </c>
      <c r="AY304" s="19" t="s">
        <v>229</v>
      </c>
      <c r="BE304" s="194">
        <f>IF(N304="základní",J304,0)</f>
        <v>0</v>
      </c>
      <c r="BF304" s="194">
        <f>IF(N304="snížená",J304,0)</f>
        <v>0</v>
      </c>
      <c r="BG304" s="194">
        <f>IF(N304="zákl. přenesená",J304,0)</f>
        <v>0</v>
      </c>
      <c r="BH304" s="194">
        <f>IF(N304="sníž. přenesená",J304,0)</f>
        <v>0</v>
      </c>
      <c r="BI304" s="194">
        <f>IF(N304="nulová",J304,0)</f>
        <v>0</v>
      </c>
      <c r="BJ304" s="19" t="s">
        <v>76</v>
      </c>
      <c r="BK304" s="194">
        <f>ROUND(I304*H304,2)</f>
        <v>0</v>
      </c>
      <c r="BL304" s="19" t="s">
        <v>126</v>
      </c>
      <c r="BM304" s="193" t="s">
        <v>1596</v>
      </c>
    </row>
    <row r="305" spans="1:47" s="2" customFormat="1" ht="11.25">
      <c r="A305" s="36"/>
      <c r="B305" s="37"/>
      <c r="C305" s="38"/>
      <c r="D305" s="263" t="s">
        <v>903</v>
      </c>
      <c r="E305" s="38"/>
      <c r="F305" s="264" t="s">
        <v>1168</v>
      </c>
      <c r="G305" s="38"/>
      <c r="H305" s="38"/>
      <c r="I305" s="249"/>
      <c r="J305" s="38"/>
      <c r="K305" s="38"/>
      <c r="L305" s="41"/>
      <c r="M305" s="250"/>
      <c r="N305" s="251"/>
      <c r="O305" s="66"/>
      <c r="P305" s="66"/>
      <c r="Q305" s="66"/>
      <c r="R305" s="66"/>
      <c r="S305" s="66"/>
      <c r="T305" s="67"/>
      <c r="U305" s="36"/>
      <c r="V305" s="36"/>
      <c r="W305" s="36"/>
      <c r="X305" s="36"/>
      <c r="Y305" s="36"/>
      <c r="Z305" s="36"/>
      <c r="AA305" s="36"/>
      <c r="AB305" s="36"/>
      <c r="AC305" s="36"/>
      <c r="AD305" s="36"/>
      <c r="AE305" s="36"/>
      <c r="AT305" s="19" t="s">
        <v>903</v>
      </c>
      <c r="AU305" s="19" t="s">
        <v>78</v>
      </c>
    </row>
    <row r="306" spans="1:47" s="2" customFormat="1" ht="39">
      <c r="A306" s="36"/>
      <c r="B306" s="37"/>
      <c r="C306" s="38"/>
      <c r="D306" s="197" t="s">
        <v>811</v>
      </c>
      <c r="E306" s="38"/>
      <c r="F306" s="248" t="s">
        <v>1506</v>
      </c>
      <c r="G306" s="38"/>
      <c r="H306" s="38"/>
      <c r="I306" s="249"/>
      <c r="J306" s="38"/>
      <c r="K306" s="38"/>
      <c r="L306" s="41"/>
      <c r="M306" s="250"/>
      <c r="N306" s="251"/>
      <c r="O306" s="66"/>
      <c r="P306" s="66"/>
      <c r="Q306" s="66"/>
      <c r="R306" s="66"/>
      <c r="S306" s="66"/>
      <c r="T306" s="67"/>
      <c r="U306" s="36"/>
      <c r="V306" s="36"/>
      <c r="W306" s="36"/>
      <c r="X306" s="36"/>
      <c r="Y306" s="36"/>
      <c r="Z306" s="36"/>
      <c r="AA306" s="36"/>
      <c r="AB306" s="36"/>
      <c r="AC306" s="36"/>
      <c r="AD306" s="36"/>
      <c r="AE306" s="36"/>
      <c r="AT306" s="19" t="s">
        <v>811</v>
      </c>
      <c r="AU306" s="19" t="s">
        <v>78</v>
      </c>
    </row>
    <row r="307" spans="2:51" s="14" customFormat="1" ht="11.25">
      <c r="B307" s="218"/>
      <c r="C307" s="219"/>
      <c r="D307" s="197" t="s">
        <v>237</v>
      </c>
      <c r="E307" s="220" t="s">
        <v>19</v>
      </c>
      <c r="F307" s="221" t="s">
        <v>1597</v>
      </c>
      <c r="G307" s="219"/>
      <c r="H307" s="220" t="s">
        <v>19</v>
      </c>
      <c r="I307" s="222"/>
      <c r="J307" s="219"/>
      <c r="K307" s="219"/>
      <c r="L307" s="223"/>
      <c r="M307" s="224"/>
      <c r="N307" s="225"/>
      <c r="O307" s="225"/>
      <c r="P307" s="225"/>
      <c r="Q307" s="225"/>
      <c r="R307" s="225"/>
      <c r="S307" s="225"/>
      <c r="T307" s="226"/>
      <c r="AT307" s="227" t="s">
        <v>237</v>
      </c>
      <c r="AU307" s="227" t="s">
        <v>78</v>
      </c>
      <c r="AV307" s="14" t="s">
        <v>76</v>
      </c>
      <c r="AW307" s="14" t="s">
        <v>31</v>
      </c>
      <c r="AX307" s="14" t="s">
        <v>69</v>
      </c>
      <c r="AY307" s="227" t="s">
        <v>229</v>
      </c>
    </row>
    <row r="308" spans="2:51" s="13" customFormat="1" ht="11.25">
      <c r="B308" s="195"/>
      <c r="C308" s="196"/>
      <c r="D308" s="197" t="s">
        <v>237</v>
      </c>
      <c r="E308" s="198" t="s">
        <v>19</v>
      </c>
      <c r="F308" s="199" t="s">
        <v>1522</v>
      </c>
      <c r="G308" s="196"/>
      <c r="H308" s="200">
        <v>2.28</v>
      </c>
      <c r="I308" s="201"/>
      <c r="J308" s="196"/>
      <c r="K308" s="196"/>
      <c r="L308" s="202"/>
      <c r="M308" s="203"/>
      <c r="N308" s="204"/>
      <c r="O308" s="204"/>
      <c r="P308" s="204"/>
      <c r="Q308" s="204"/>
      <c r="R308" s="204"/>
      <c r="S308" s="204"/>
      <c r="T308" s="205"/>
      <c r="AT308" s="206" t="s">
        <v>237</v>
      </c>
      <c r="AU308" s="206" t="s">
        <v>78</v>
      </c>
      <c r="AV308" s="13" t="s">
        <v>78</v>
      </c>
      <c r="AW308" s="13" t="s">
        <v>31</v>
      </c>
      <c r="AX308" s="13" t="s">
        <v>69</v>
      </c>
      <c r="AY308" s="206" t="s">
        <v>229</v>
      </c>
    </row>
    <row r="309" spans="2:51" s="13" customFormat="1" ht="11.25">
      <c r="B309" s="195"/>
      <c r="C309" s="196"/>
      <c r="D309" s="197" t="s">
        <v>237</v>
      </c>
      <c r="E309" s="198" t="s">
        <v>19</v>
      </c>
      <c r="F309" s="199" t="s">
        <v>1508</v>
      </c>
      <c r="G309" s="196"/>
      <c r="H309" s="200">
        <v>0.684</v>
      </c>
      <c r="I309" s="201"/>
      <c r="J309" s="196"/>
      <c r="K309" s="196"/>
      <c r="L309" s="202"/>
      <c r="M309" s="203"/>
      <c r="N309" s="204"/>
      <c r="O309" s="204"/>
      <c r="P309" s="204"/>
      <c r="Q309" s="204"/>
      <c r="R309" s="204"/>
      <c r="S309" s="204"/>
      <c r="T309" s="205"/>
      <c r="AT309" s="206" t="s">
        <v>237</v>
      </c>
      <c r="AU309" s="206" t="s">
        <v>78</v>
      </c>
      <c r="AV309" s="13" t="s">
        <v>78</v>
      </c>
      <c r="AW309" s="13" t="s">
        <v>31</v>
      </c>
      <c r="AX309" s="13" t="s">
        <v>69</v>
      </c>
      <c r="AY309" s="206" t="s">
        <v>229</v>
      </c>
    </row>
    <row r="310" spans="2:51" s="15" customFormat="1" ht="11.25">
      <c r="B310" s="228"/>
      <c r="C310" s="229"/>
      <c r="D310" s="197" t="s">
        <v>237</v>
      </c>
      <c r="E310" s="230" t="s">
        <v>19</v>
      </c>
      <c r="F310" s="231" t="s">
        <v>281</v>
      </c>
      <c r="G310" s="229"/>
      <c r="H310" s="232">
        <v>2.964</v>
      </c>
      <c r="I310" s="233"/>
      <c r="J310" s="229"/>
      <c r="K310" s="229"/>
      <c r="L310" s="234"/>
      <c r="M310" s="235"/>
      <c r="N310" s="236"/>
      <c r="O310" s="236"/>
      <c r="P310" s="236"/>
      <c r="Q310" s="236"/>
      <c r="R310" s="236"/>
      <c r="S310" s="236"/>
      <c r="T310" s="237"/>
      <c r="AT310" s="238" t="s">
        <v>237</v>
      </c>
      <c r="AU310" s="238" t="s">
        <v>78</v>
      </c>
      <c r="AV310" s="15" t="s">
        <v>126</v>
      </c>
      <c r="AW310" s="15" t="s">
        <v>31</v>
      </c>
      <c r="AX310" s="15" t="s">
        <v>76</v>
      </c>
      <c r="AY310" s="238" t="s">
        <v>229</v>
      </c>
    </row>
    <row r="311" spans="1:65" s="2" customFormat="1" ht="24.2" customHeight="1">
      <c r="A311" s="36"/>
      <c r="B311" s="37"/>
      <c r="C311" s="181" t="s">
        <v>602</v>
      </c>
      <c r="D311" s="181" t="s">
        <v>232</v>
      </c>
      <c r="E311" s="182" t="s">
        <v>1598</v>
      </c>
      <c r="F311" s="183" t="s">
        <v>1599</v>
      </c>
      <c r="G311" s="184" t="s">
        <v>235</v>
      </c>
      <c r="H311" s="185">
        <v>15.05</v>
      </c>
      <c r="I311" s="186"/>
      <c r="J311" s="187">
        <f>ROUND(I311*H311,2)</f>
        <v>0</v>
      </c>
      <c r="K311" s="188"/>
      <c r="L311" s="41"/>
      <c r="M311" s="189" t="s">
        <v>19</v>
      </c>
      <c r="N311" s="190" t="s">
        <v>40</v>
      </c>
      <c r="O311" s="66"/>
      <c r="P311" s="191">
        <f>O311*H311</f>
        <v>0</v>
      </c>
      <c r="Q311" s="191">
        <v>8E-05</v>
      </c>
      <c r="R311" s="191">
        <f>Q311*H311</f>
        <v>0.0012040000000000002</v>
      </c>
      <c r="S311" s="191">
        <v>0.018</v>
      </c>
      <c r="T311" s="192">
        <f>S311*H311</f>
        <v>0.2709</v>
      </c>
      <c r="U311" s="36"/>
      <c r="V311" s="36"/>
      <c r="W311" s="36"/>
      <c r="X311" s="36"/>
      <c r="Y311" s="36"/>
      <c r="Z311" s="36"/>
      <c r="AA311" s="36"/>
      <c r="AB311" s="36"/>
      <c r="AC311" s="36"/>
      <c r="AD311" s="36"/>
      <c r="AE311" s="36"/>
      <c r="AR311" s="193" t="s">
        <v>126</v>
      </c>
      <c r="AT311" s="193" t="s">
        <v>232</v>
      </c>
      <c r="AU311" s="193" t="s">
        <v>78</v>
      </c>
      <c r="AY311" s="19" t="s">
        <v>229</v>
      </c>
      <c r="BE311" s="194">
        <f>IF(N311="základní",J311,0)</f>
        <v>0</v>
      </c>
      <c r="BF311" s="194">
        <f>IF(N311="snížená",J311,0)</f>
        <v>0</v>
      </c>
      <c r="BG311" s="194">
        <f>IF(N311="zákl. přenesená",J311,0)</f>
        <v>0</v>
      </c>
      <c r="BH311" s="194">
        <f>IF(N311="sníž. přenesená",J311,0)</f>
        <v>0</v>
      </c>
      <c r="BI311" s="194">
        <f>IF(N311="nulová",J311,0)</f>
        <v>0</v>
      </c>
      <c r="BJ311" s="19" t="s">
        <v>76</v>
      </c>
      <c r="BK311" s="194">
        <f>ROUND(I311*H311,2)</f>
        <v>0</v>
      </c>
      <c r="BL311" s="19" t="s">
        <v>126</v>
      </c>
      <c r="BM311" s="193" t="s">
        <v>1600</v>
      </c>
    </row>
    <row r="312" spans="1:47" s="2" customFormat="1" ht="11.25">
      <c r="A312" s="36"/>
      <c r="B312" s="37"/>
      <c r="C312" s="38"/>
      <c r="D312" s="263" t="s">
        <v>903</v>
      </c>
      <c r="E312" s="38"/>
      <c r="F312" s="264" t="s">
        <v>1601</v>
      </c>
      <c r="G312" s="38"/>
      <c r="H312" s="38"/>
      <c r="I312" s="249"/>
      <c r="J312" s="38"/>
      <c r="K312" s="38"/>
      <c r="L312" s="41"/>
      <c r="M312" s="250"/>
      <c r="N312" s="251"/>
      <c r="O312" s="66"/>
      <c r="P312" s="66"/>
      <c r="Q312" s="66"/>
      <c r="R312" s="66"/>
      <c r="S312" s="66"/>
      <c r="T312" s="67"/>
      <c r="U312" s="36"/>
      <c r="V312" s="36"/>
      <c r="W312" s="36"/>
      <c r="X312" s="36"/>
      <c r="Y312" s="36"/>
      <c r="Z312" s="36"/>
      <c r="AA312" s="36"/>
      <c r="AB312" s="36"/>
      <c r="AC312" s="36"/>
      <c r="AD312" s="36"/>
      <c r="AE312" s="36"/>
      <c r="AT312" s="19" t="s">
        <v>903</v>
      </c>
      <c r="AU312" s="19" t="s">
        <v>78</v>
      </c>
    </row>
    <row r="313" spans="2:51" s="14" customFormat="1" ht="11.25">
      <c r="B313" s="218"/>
      <c r="C313" s="219"/>
      <c r="D313" s="197" t="s">
        <v>237</v>
      </c>
      <c r="E313" s="220" t="s">
        <v>19</v>
      </c>
      <c r="F313" s="221" t="s">
        <v>1602</v>
      </c>
      <c r="G313" s="219"/>
      <c r="H313" s="220" t="s">
        <v>19</v>
      </c>
      <c r="I313" s="222"/>
      <c r="J313" s="219"/>
      <c r="K313" s="219"/>
      <c r="L313" s="223"/>
      <c r="M313" s="224"/>
      <c r="N313" s="225"/>
      <c r="O313" s="225"/>
      <c r="P313" s="225"/>
      <c r="Q313" s="225"/>
      <c r="R313" s="225"/>
      <c r="S313" s="225"/>
      <c r="T313" s="226"/>
      <c r="AT313" s="227" t="s">
        <v>237</v>
      </c>
      <c r="AU313" s="227" t="s">
        <v>78</v>
      </c>
      <c r="AV313" s="14" t="s">
        <v>76</v>
      </c>
      <c r="AW313" s="14" t="s">
        <v>31</v>
      </c>
      <c r="AX313" s="14" t="s">
        <v>69</v>
      </c>
      <c r="AY313" s="227" t="s">
        <v>229</v>
      </c>
    </row>
    <row r="314" spans="2:51" s="13" customFormat="1" ht="11.25">
      <c r="B314" s="195"/>
      <c r="C314" s="196"/>
      <c r="D314" s="197" t="s">
        <v>237</v>
      </c>
      <c r="E314" s="198" t="s">
        <v>19</v>
      </c>
      <c r="F314" s="199" t="s">
        <v>1603</v>
      </c>
      <c r="G314" s="196"/>
      <c r="H314" s="200">
        <v>15.05</v>
      </c>
      <c r="I314" s="201"/>
      <c r="J314" s="196"/>
      <c r="K314" s="196"/>
      <c r="L314" s="202"/>
      <c r="M314" s="203"/>
      <c r="N314" s="204"/>
      <c r="O314" s="204"/>
      <c r="P314" s="204"/>
      <c r="Q314" s="204"/>
      <c r="R314" s="204"/>
      <c r="S314" s="204"/>
      <c r="T314" s="205"/>
      <c r="AT314" s="206" t="s">
        <v>237</v>
      </c>
      <c r="AU314" s="206" t="s">
        <v>78</v>
      </c>
      <c r="AV314" s="13" t="s">
        <v>78</v>
      </c>
      <c r="AW314" s="13" t="s">
        <v>31</v>
      </c>
      <c r="AX314" s="13" t="s">
        <v>76</v>
      </c>
      <c r="AY314" s="206" t="s">
        <v>229</v>
      </c>
    </row>
    <row r="315" spans="1:65" s="2" customFormat="1" ht="24.2" customHeight="1">
      <c r="A315" s="36"/>
      <c r="B315" s="37"/>
      <c r="C315" s="181" t="s">
        <v>610</v>
      </c>
      <c r="D315" s="181" t="s">
        <v>232</v>
      </c>
      <c r="E315" s="182" t="s">
        <v>1604</v>
      </c>
      <c r="F315" s="183" t="s">
        <v>1605</v>
      </c>
      <c r="G315" s="184" t="s">
        <v>495</v>
      </c>
      <c r="H315" s="185">
        <v>30</v>
      </c>
      <c r="I315" s="186"/>
      <c r="J315" s="187">
        <f>ROUND(I315*H315,2)</f>
        <v>0</v>
      </c>
      <c r="K315" s="188"/>
      <c r="L315" s="41"/>
      <c r="M315" s="189" t="s">
        <v>19</v>
      </c>
      <c r="N315" s="190" t="s">
        <v>40</v>
      </c>
      <c r="O315" s="66"/>
      <c r="P315" s="191">
        <f>O315*H315</f>
        <v>0</v>
      </c>
      <c r="Q315" s="191">
        <v>0</v>
      </c>
      <c r="R315" s="191">
        <f>Q315*H315</f>
        <v>0</v>
      </c>
      <c r="S315" s="191">
        <v>0</v>
      </c>
      <c r="T315" s="192">
        <f>S315*H315</f>
        <v>0</v>
      </c>
      <c r="U315" s="36"/>
      <c r="V315" s="36"/>
      <c r="W315" s="36"/>
      <c r="X315" s="36"/>
      <c r="Y315" s="36"/>
      <c r="Z315" s="36"/>
      <c r="AA315" s="36"/>
      <c r="AB315" s="36"/>
      <c r="AC315" s="36"/>
      <c r="AD315" s="36"/>
      <c r="AE315" s="36"/>
      <c r="AR315" s="193" t="s">
        <v>126</v>
      </c>
      <c r="AT315" s="193" t="s">
        <v>232</v>
      </c>
      <c r="AU315" s="193" t="s">
        <v>78</v>
      </c>
      <c r="AY315" s="19" t="s">
        <v>229</v>
      </c>
      <c r="BE315" s="194">
        <f>IF(N315="základní",J315,0)</f>
        <v>0</v>
      </c>
      <c r="BF315" s="194">
        <f>IF(N315="snížená",J315,0)</f>
        <v>0</v>
      </c>
      <c r="BG315" s="194">
        <f>IF(N315="zákl. přenesená",J315,0)</f>
        <v>0</v>
      </c>
      <c r="BH315" s="194">
        <f>IF(N315="sníž. přenesená",J315,0)</f>
        <v>0</v>
      </c>
      <c r="BI315" s="194">
        <f>IF(N315="nulová",J315,0)</f>
        <v>0</v>
      </c>
      <c r="BJ315" s="19" t="s">
        <v>76</v>
      </c>
      <c r="BK315" s="194">
        <f>ROUND(I315*H315,2)</f>
        <v>0</v>
      </c>
      <c r="BL315" s="19" t="s">
        <v>126</v>
      </c>
      <c r="BM315" s="193" t="s">
        <v>1606</v>
      </c>
    </row>
    <row r="316" spans="1:47" s="2" customFormat="1" ht="11.25">
      <c r="A316" s="36"/>
      <c r="B316" s="37"/>
      <c r="C316" s="38"/>
      <c r="D316" s="263" t="s">
        <v>903</v>
      </c>
      <c r="E316" s="38"/>
      <c r="F316" s="264" t="s">
        <v>1607</v>
      </c>
      <c r="G316" s="38"/>
      <c r="H316" s="38"/>
      <c r="I316" s="249"/>
      <c r="J316" s="38"/>
      <c r="K316" s="38"/>
      <c r="L316" s="41"/>
      <c r="M316" s="250"/>
      <c r="N316" s="251"/>
      <c r="O316" s="66"/>
      <c r="P316" s="66"/>
      <c r="Q316" s="66"/>
      <c r="R316" s="66"/>
      <c r="S316" s="66"/>
      <c r="T316" s="67"/>
      <c r="U316" s="36"/>
      <c r="V316" s="36"/>
      <c r="W316" s="36"/>
      <c r="X316" s="36"/>
      <c r="Y316" s="36"/>
      <c r="Z316" s="36"/>
      <c r="AA316" s="36"/>
      <c r="AB316" s="36"/>
      <c r="AC316" s="36"/>
      <c r="AD316" s="36"/>
      <c r="AE316" s="36"/>
      <c r="AT316" s="19" t="s">
        <v>903</v>
      </c>
      <c r="AU316" s="19" t="s">
        <v>78</v>
      </c>
    </row>
    <row r="317" spans="2:51" s="14" customFormat="1" ht="11.25">
      <c r="B317" s="218"/>
      <c r="C317" s="219"/>
      <c r="D317" s="197" t="s">
        <v>237</v>
      </c>
      <c r="E317" s="220" t="s">
        <v>19</v>
      </c>
      <c r="F317" s="221" t="s">
        <v>1608</v>
      </c>
      <c r="G317" s="219"/>
      <c r="H317" s="220" t="s">
        <v>19</v>
      </c>
      <c r="I317" s="222"/>
      <c r="J317" s="219"/>
      <c r="K317" s="219"/>
      <c r="L317" s="223"/>
      <c r="M317" s="224"/>
      <c r="N317" s="225"/>
      <c r="O317" s="225"/>
      <c r="P317" s="225"/>
      <c r="Q317" s="225"/>
      <c r="R317" s="225"/>
      <c r="S317" s="225"/>
      <c r="T317" s="226"/>
      <c r="AT317" s="227" t="s">
        <v>237</v>
      </c>
      <c r="AU317" s="227" t="s">
        <v>78</v>
      </c>
      <c r="AV317" s="14" t="s">
        <v>76</v>
      </c>
      <c r="AW317" s="14" t="s">
        <v>31</v>
      </c>
      <c r="AX317" s="14" t="s">
        <v>69</v>
      </c>
      <c r="AY317" s="227" t="s">
        <v>229</v>
      </c>
    </row>
    <row r="318" spans="2:51" s="13" customFormat="1" ht="11.25">
      <c r="B318" s="195"/>
      <c r="C318" s="196"/>
      <c r="D318" s="197" t="s">
        <v>237</v>
      </c>
      <c r="E318" s="198" t="s">
        <v>19</v>
      </c>
      <c r="F318" s="199" t="s">
        <v>1609</v>
      </c>
      <c r="G318" s="196"/>
      <c r="H318" s="200">
        <v>15</v>
      </c>
      <c r="I318" s="201"/>
      <c r="J318" s="196"/>
      <c r="K318" s="196"/>
      <c r="L318" s="202"/>
      <c r="M318" s="203"/>
      <c r="N318" s="204"/>
      <c r="O318" s="204"/>
      <c r="P318" s="204"/>
      <c r="Q318" s="204"/>
      <c r="R318" s="204"/>
      <c r="S318" s="204"/>
      <c r="T318" s="205"/>
      <c r="AT318" s="206" t="s">
        <v>237</v>
      </c>
      <c r="AU318" s="206" t="s">
        <v>78</v>
      </c>
      <c r="AV318" s="13" t="s">
        <v>78</v>
      </c>
      <c r="AW318" s="13" t="s">
        <v>31</v>
      </c>
      <c r="AX318" s="13" t="s">
        <v>69</v>
      </c>
      <c r="AY318" s="206" t="s">
        <v>229</v>
      </c>
    </row>
    <row r="319" spans="2:51" s="14" customFormat="1" ht="11.25">
      <c r="B319" s="218"/>
      <c r="C319" s="219"/>
      <c r="D319" s="197" t="s">
        <v>237</v>
      </c>
      <c r="E319" s="220" t="s">
        <v>19</v>
      </c>
      <c r="F319" s="221" t="s">
        <v>1507</v>
      </c>
      <c r="G319" s="219"/>
      <c r="H319" s="220" t="s">
        <v>19</v>
      </c>
      <c r="I319" s="222"/>
      <c r="J319" s="219"/>
      <c r="K319" s="219"/>
      <c r="L319" s="223"/>
      <c r="M319" s="224"/>
      <c r="N319" s="225"/>
      <c r="O319" s="225"/>
      <c r="P319" s="225"/>
      <c r="Q319" s="225"/>
      <c r="R319" s="225"/>
      <c r="S319" s="225"/>
      <c r="T319" s="226"/>
      <c r="AT319" s="227" t="s">
        <v>237</v>
      </c>
      <c r="AU319" s="227" t="s">
        <v>78</v>
      </c>
      <c r="AV319" s="14" t="s">
        <v>76</v>
      </c>
      <c r="AW319" s="14" t="s">
        <v>31</v>
      </c>
      <c r="AX319" s="14" t="s">
        <v>69</v>
      </c>
      <c r="AY319" s="227" t="s">
        <v>229</v>
      </c>
    </row>
    <row r="320" spans="2:51" s="13" customFormat="1" ht="11.25">
      <c r="B320" s="195"/>
      <c r="C320" s="196"/>
      <c r="D320" s="197" t="s">
        <v>237</v>
      </c>
      <c r="E320" s="198" t="s">
        <v>19</v>
      </c>
      <c r="F320" s="199" t="s">
        <v>1609</v>
      </c>
      <c r="G320" s="196"/>
      <c r="H320" s="200">
        <v>15</v>
      </c>
      <c r="I320" s="201"/>
      <c r="J320" s="196"/>
      <c r="K320" s="196"/>
      <c r="L320" s="202"/>
      <c r="M320" s="203"/>
      <c r="N320" s="204"/>
      <c r="O320" s="204"/>
      <c r="P320" s="204"/>
      <c r="Q320" s="204"/>
      <c r="R320" s="204"/>
      <c r="S320" s="204"/>
      <c r="T320" s="205"/>
      <c r="AT320" s="206" t="s">
        <v>237</v>
      </c>
      <c r="AU320" s="206" t="s">
        <v>78</v>
      </c>
      <c r="AV320" s="13" t="s">
        <v>78</v>
      </c>
      <c r="AW320" s="13" t="s">
        <v>31</v>
      </c>
      <c r="AX320" s="13" t="s">
        <v>69</v>
      </c>
      <c r="AY320" s="206" t="s">
        <v>229</v>
      </c>
    </row>
    <row r="321" spans="2:51" s="15" customFormat="1" ht="11.25">
      <c r="B321" s="228"/>
      <c r="C321" s="229"/>
      <c r="D321" s="197" t="s">
        <v>237</v>
      </c>
      <c r="E321" s="230" t="s">
        <v>19</v>
      </c>
      <c r="F321" s="231" t="s">
        <v>281</v>
      </c>
      <c r="G321" s="229"/>
      <c r="H321" s="232">
        <v>30</v>
      </c>
      <c r="I321" s="233"/>
      <c r="J321" s="229"/>
      <c r="K321" s="229"/>
      <c r="L321" s="234"/>
      <c r="M321" s="235"/>
      <c r="N321" s="236"/>
      <c r="O321" s="236"/>
      <c r="P321" s="236"/>
      <c r="Q321" s="236"/>
      <c r="R321" s="236"/>
      <c r="S321" s="236"/>
      <c r="T321" s="237"/>
      <c r="AT321" s="238" t="s">
        <v>237</v>
      </c>
      <c r="AU321" s="238" t="s">
        <v>78</v>
      </c>
      <c r="AV321" s="15" t="s">
        <v>126</v>
      </c>
      <c r="AW321" s="15" t="s">
        <v>31</v>
      </c>
      <c r="AX321" s="15" t="s">
        <v>76</v>
      </c>
      <c r="AY321" s="238" t="s">
        <v>229</v>
      </c>
    </row>
    <row r="322" spans="1:65" s="2" customFormat="1" ht="24.2" customHeight="1">
      <c r="A322" s="36"/>
      <c r="B322" s="37"/>
      <c r="C322" s="181" t="s">
        <v>614</v>
      </c>
      <c r="D322" s="181" t="s">
        <v>232</v>
      </c>
      <c r="E322" s="182" t="s">
        <v>1610</v>
      </c>
      <c r="F322" s="183" t="s">
        <v>1611</v>
      </c>
      <c r="G322" s="184" t="s">
        <v>532</v>
      </c>
      <c r="H322" s="185">
        <v>1.872</v>
      </c>
      <c r="I322" s="186"/>
      <c r="J322" s="187">
        <f>ROUND(I322*H322,2)</f>
        <v>0</v>
      </c>
      <c r="K322" s="188"/>
      <c r="L322" s="41"/>
      <c r="M322" s="189" t="s">
        <v>19</v>
      </c>
      <c r="N322" s="190" t="s">
        <v>40</v>
      </c>
      <c r="O322" s="66"/>
      <c r="P322" s="191">
        <f>O322*H322</f>
        <v>0</v>
      </c>
      <c r="Q322" s="191">
        <v>0.50375</v>
      </c>
      <c r="R322" s="191">
        <f>Q322*H322</f>
        <v>0.9430200000000001</v>
      </c>
      <c r="S322" s="191">
        <v>2.5</v>
      </c>
      <c r="T322" s="192">
        <f>S322*H322</f>
        <v>4.680000000000001</v>
      </c>
      <c r="U322" s="36"/>
      <c r="V322" s="36"/>
      <c r="W322" s="36"/>
      <c r="X322" s="36"/>
      <c r="Y322" s="36"/>
      <c r="Z322" s="36"/>
      <c r="AA322" s="36"/>
      <c r="AB322" s="36"/>
      <c r="AC322" s="36"/>
      <c r="AD322" s="36"/>
      <c r="AE322" s="36"/>
      <c r="AR322" s="193" t="s">
        <v>126</v>
      </c>
      <c r="AT322" s="193" t="s">
        <v>232</v>
      </c>
      <c r="AU322" s="193" t="s">
        <v>78</v>
      </c>
      <c r="AY322" s="19" t="s">
        <v>229</v>
      </c>
      <c r="BE322" s="194">
        <f>IF(N322="základní",J322,0)</f>
        <v>0</v>
      </c>
      <c r="BF322" s="194">
        <f>IF(N322="snížená",J322,0)</f>
        <v>0</v>
      </c>
      <c r="BG322" s="194">
        <f>IF(N322="zákl. přenesená",J322,0)</f>
        <v>0</v>
      </c>
      <c r="BH322" s="194">
        <f>IF(N322="sníž. přenesená",J322,0)</f>
        <v>0</v>
      </c>
      <c r="BI322" s="194">
        <f>IF(N322="nulová",J322,0)</f>
        <v>0</v>
      </c>
      <c r="BJ322" s="19" t="s">
        <v>76</v>
      </c>
      <c r="BK322" s="194">
        <f>ROUND(I322*H322,2)</f>
        <v>0</v>
      </c>
      <c r="BL322" s="19" t="s">
        <v>126</v>
      </c>
      <c r="BM322" s="193" t="s">
        <v>1612</v>
      </c>
    </row>
    <row r="323" spans="1:47" s="2" customFormat="1" ht="11.25">
      <c r="A323" s="36"/>
      <c r="B323" s="37"/>
      <c r="C323" s="38"/>
      <c r="D323" s="263" t="s">
        <v>903</v>
      </c>
      <c r="E323" s="38"/>
      <c r="F323" s="264" t="s">
        <v>1613</v>
      </c>
      <c r="G323" s="38"/>
      <c r="H323" s="38"/>
      <c r="I323" s="249"/>
      <c r="J323" s="38"/>
      <c r="K323" s="38"/>
      <c r="L323" s="41"/>
      <c r="M323" s="250"/>
      <c r="N323" s="251"/>
      <c r="O323" s="66"/>
      <c r="P323" s="66"/>
      <c r="Q323" s="66"/>
      <c r="R323" s="66"/>
      <c r="S323" s="66"/>
      <c r="T323" s="67"/>
      <c r="U323" s="36"/>
      <c r="V323" s="36"/>
      <c r="W323" s="36"/>
      <c r="X323" s="36"/>
      <c r="Y323" s="36"/>
      <c r="Z323" s="36"/>
      <c r="AA323" s="36"/>
      <c r="AB323" s="36"/>
      <c r="AC323" s="36"/>
      <c r="AD323" s="36"/>
      <c r="AE323" s="36"/>
      <c r="AT323" s="19" t="s">
        <v>903</v>
      </c>
      <c r="AU323" s="19" t="s">
        <v>78</v>
      </c>
    </row>
    <row r="324" spans="2:51" s="14" customFormat="1" ht="11.25">
      <c r="B324" s="218"/>
      <c r="C324" s="219"/>
      <c r="D324" s="197" t="s">
        <v>237</v>
      </c>
      <c r="E324" s="220" t="s">
        <v>19</v>
      </c>
      <c r="F324" s="221" t="s">
        <v>1614</v>
      </c>
      <c r="G324" s="219"/>
      <c r="H324" s="220" t="s">
        <v>19</v>
      </c>
      <c r="I324" s="222"/>
      <c r="J324" s="219"/>
      <c r="K324" s="219"/>
      <c r="L324" s="223"/>
      <c r="M324" s="224"/>
      <c r="N324" s="225"/>
      <c r="O324" s="225"/>
      <c r="P324" s="225"/>
      <c r="Q324" s="225"/>
      <c r="R324" s="225"/>
      <c r="S324" s="225"/>
      <c r="T324" s="226"/>
      <c r="AT324" s="227" t="s">
        <v>237</v>
      </c>
      <c r="AU324" s="227" t="s">
        <v>78</v>
      </c>
      <c r="AV324" s="14" t="s">
        <v>76</v>
      </c>
      <c r="AW324" s="14" t="s">
        <v>31</v>
      </c>
      <c r="AX324" s="14" t="s">
        <v>69</v>
      </c>
      <c r="AY324" s="227" t="s">
        <v>229</v>
      </c>
    </row>
    <row r="325" spans="2:51" s="13" customFormat="1" ht="11.25">
      <c r="B325" s="195"/>
      <c r="C325" s="196"/>
      <c r="D325" s="197" t="s">
        <v>237</v>
      </c>
      <c r="E325" s="198" t="s">
        <v>19</v>
      </c>
      <c r="F325" s="199" t="s">
        <v>1615</v>
      </c>
      <c r="G325" s="196"/>
      <c r="H325" s="200">
        <v>0.912</v>
      </c>
      <c r="I325" s="201"/>
      <c r="J325" s="196"/>
      <c r="K325" s="196"/>
      <c r="L325" s="202"/>
      <c r="M325" s="203"/>
      <c r="N325" s="204"/>
      <c r="O325" s="204"/>
      <c r="P325" s="204"/>
      <c r="Q325" s="204"/>
      <c r="R325" s="204"/>
      <c r="S325" s="204"/>
      <c r="T325" s="205"/>
      <c r="AT325" s="206" t="s">
        <v>237</v>
      </c>
      <c r="AU325" s="206" t="s">
        <v>78</v>
      </c>
      <c r="AV325" s="13" t="s">
        <v>78</v>
      </c>
      <c r="AW325" s="13" t="s">
        <v>31</v>
      </c>
      <c r="AX325" s="13" t="s">
        <v>69</v>
      </c>
      <c r="AY325" s="206" t="s">
        <v>229</v>
      </c>
    </row>
    <row r="326" spans="2:51" s="13" customFormat="1" ht="11.25">
      <c r="B326" s="195"/>
      <c r="C326" s="196"/>
      <c r="D326" s="197" t="s">
        <v>237</v>
      </c>
      <c r="E326" s="198" t="s">
        <v>19</v>
      </c>
      <c r="F326" s="199" t="s">
        <v>1616</v>
      </c>
      <c r="G326" s="196"/>
      <c r="H326" s="200">
        <v>0.96</v>
      </c>
      <c r="I326" s="201"/>
      <c r="J326" s="196"/>
      <c r="K326" s="196"/>
      <c r="L326" s="202"/>
      <c r="M326" s="203"/>
      <c r="N326" s="204"/>
      <c r="O326" s="204"/>
      <c r="P326" s="204"/>
      <c r="Q326" s="204"/>
      <c r="R326" s="204"/>
      <c r="S326" s="204"/>
      <c r="T326" s="205"/>
      <c r="AT326" s="206" t="s">
        <v>237</v>
      </c>
      <c r="AU326" s="206" t="s">
        <v>78</v>
      </c>
      <c r="AV326" s="13" t="s">
        <v>78</v>
      </c>
      <c r="AW326" s="13" t="s">
        <v>31</v>
      </c>
      <c r="AX326" s="13" t="s">
        <v>69</v>
      </c>
      <c r="AY326" s="206" t="s">
        <v>229</v>
      </c>
    </row>
    <row r="327" spans="2:51" s="15" customFormat="1" ht="11.25">
      <c r="B327" s="228"/>
      <c r="C327" s="229"/>
      <c r="D327" s="197" t="s">
        <v>237</v>
      </c>
      <c r="E327" s="230" t="s">
        <v>19</v>
      </c>
      <c r="F327" s="231" t="s">
        <v>281</v>
      </c>
      <c r="G327" s="229"/>
      <c r="H327" s="232">
        <v>1.872</v>
      </c>
      <c r="I327" s="233"/>
      <c r="J327" s="229"/>
      <c r="K327" s="229"/>
      <c r="L327" s="234"/>
      <c r="M327" s="235"/>
      <c r="N327" s="236"/>
      <c r="O327" s="236"/>
      <c r="P327" s="236"/>
      <c r="Q327" s="236"/>
      <c r="R327" s="236"/>
      <c r="S327" s="236"/>
      <c r="T327" s="237"/>
      <c r="AT327" s="238" t="s">
        <v>237</v>
      </c>
      <c r="AU327" s="238" t="s">
        <v>78</v>
      </c>
      <c r="AV327" s="15" t="s">
        <v>126</v>
      </c>
      <c r="AW327" s="15" t="s">
        <v>31</v>
      </c>
      <c r="AX327" s="15" t="s">
        <v>76</v>
      </c>
      <c r="AY327" s="238" t="s">
        <v>229</v>
      </c>
    </row>
    <row r="328" spans="1:65" s="2" customFormat="1" ht="16.5" customHeight="1">
      <c r="A328" s="36"/>
      <c r="B328" s="37"/>
      <c r="C328" s="207" t="s">
        <v>618</v>
      </c>
      <c r="D328" s="207" t="s">
        <v>239</v>
      </c>
      <c r="E328" s="208" t="s">
        <v>1206</v>
      </c>
      <c r="F328" s="209" t="s">
        <v>1207</v>
      </c>
      <c r="G328" s="210" t="s">
        <v>326</v>
      </c>
      <c r="H328" s="211">
        <v>1.31</v>
      </c>
      <c r="I328" s="212"/>
      <c r="J328" s="213">
        <f>ROUND(I328*H328,2)</f>
        <v>0</v>
      </c>
      <c r="K328" s="214"/>
      <c r="L328" s="215"/>
      <c r="M328" s="216" t="s">
        <v>19</v>
      </c>
      <c r="N328" s="217" t="s">
        <v>40</v>
      </c>
      <c r="O328" s="66"/>
      <c r="P328" s="191">
        <f>O328*H328</f>
        <v>0</v>
      </c>
      <c r="Q328" s="191">
        <v>1</v>
      </c>
      <c r="R328" s="191">
        <f>Q328*H328</f>
        <v>1.31</v>
      </c>
      <c r="S328" s="191">
        <v>0</v>
      </c>
      <c r="T328" s="192">
        <f>S328*H328</f>
        <v>0</v>
      </c>
      <c r="U328" s="36"/>
      <c r="V328" s="36"/>
      <c r="W328" s="36"/>
      <c r="X328" s="36"/>
      <c r="Y328" s="36"/>
      <c r="Z328" s="36"/>
      <c r="AA328" s="36"/>
      <c r="AB328" s="36"/>
      <c r="AC328" s="36"/>
      <c r="AD328" s="36"/>
      <c r="AE328" s="36"/>
      <c r="AR328" s="193" t="s">
        <v>243</v>
      </c>
      <c r="AT328" s="193" t="s">
        <v>239</v>
      </c>
      <c r="AU328" s="193" t="s">
        <v>78</v>
      </c>
      <c r="AY328" s="19" t="s">
        <v>229</v>
      </c>
      <c r="BE328" s="194">
        <f>IF(N328="základní",J328,0)</f>
        <v>0</v>
      </c>
      <c r="BF328" s="194">
        <f>IF(N328="snížená",J328,0)</f>
        <v>0</v>
      </c>
      <c r="BG328" s="194">
        <f>IF(N328="zákl. přenesená",J328,0)</f>
        <v>0</v>
      </c>
      <c r="BH328" s="194">
        <f>IF(N328="sníž. přenesená",J328,0)</f>
        <v>0</v>
      </c>
      <c r="BI328" s="194">
        <f>IF(N328="nulová",J328,0)</f>
        <v>0</v>
      </c>
      <c r="BJ328" s="19" t="s">
        <v>76</v>
      </c>
      <c r="BK328" s="194">
        <f>ROUND(I328*H328,2)</f>
        <v>0</v>
      </c>
      <c r="BL328" s="19" t="s">
        <v>126</v>
      </c>
      <c r="BM328" s="193" t="s">
        <v>1617</v>
      </c>
    </row>
    <row r="329" spans="2:51" s="14" customFormat="1" ht="11.25">
      <c r="B329" s="218"/>
      <c r="C329" s="219"/>
      <c r="D329" s="197" t="s">
        <v>237</v>
      </c>
      <c r="E329" s="220" t="s">
        <v>19</v>
      </c>
      <c r="F329" s="221" t="s">
        <v>1209</v>
      </c>
      <c r="G329" s="219"/>
      <c r="H329" s="220" t="s">
        <v>19</v>
      </c>
      <c r="I329" s="222"/>
      <c r="J329" s="219"/>
      <c r="K329" s="219"/>
      <c r="L329" s="223"/>
      <c r="M329" s="224"/>
      <c r="N329" s="225"/>
      <c r="O329" s="225"/>
      <c r="P329" s="225"/>
      <c r="Q329" s="225"/>
      <c r="R329" s="225"/>
      <c r="S329" s="225"/>
      <c r="T329" s="226"/>
      <c r="AT329" s="227" t="s">
        <v>237</v>
      </c>
      <c r="AU329" s="227" t="s">
        <v>78</v>
      </c>
      <c r="AV329" s="14" t="s">
        <v>76</v>
      </c>
      <c r="AW329" s="14" t="s">
        <v>31</v>
      </c>
      <c r="AX329" s="14" t="s">
        <v>69</v>
      </c>
      <c r="AY329" s="227" t="s">
        <v>229</v>
      </c>
    </row>
    <row r="330" spans="2:51" s="13" customFormat="1" ht="11.25">
      <c r="B330" s="195"/>
      <c r="C330" s="196"/>
      <c r="D330" s="197" t="s">
        <v>237</v>
      </c>
      <c r="E330" s="198" t="s">
        <v>19</v>
      </c>
      <c r="F330" s="199" t="s">
        <v>1618</v>
      </c>
      <c r="G330" s="196"/>
      <c r="H330" s="200">
        <v>1.31</v>
      </c>
      <c r="I330" s="201"/>
      <c r="J330" s="196"/>
      <c r="K330" s="196"/>
      <c r="L330" s="202"/>
      <c r="M330" s="203"/>
      <c r="N330" s="204"/>
      <c r="O330" s="204"/>
      <c r="P330" s="204"/>
      <c r="Q330" s="204"/>
      <c r="R330" s="204"/>
      <c r="S330" s="204"/>
      <c r="T330" s="205"/>
      <c r="AT330" s="206" t="s">
        <v>237</v>
      </c>
      <c r="AU330" s="206" t="s">
        <v>78</v>
      </c>
      <c r="AV330" s="13" t="s">
        <v>78</v>
      </c>
      <c r="AW330" s="13" t="s">
        <v>31</v>
      </c>
      <c r="AX330" s="13" t="s">
        <v>76</v>
      </c>
      <c r="AY330" s="206" t="s">
        <v>229</v>
      </c>
    </row>
    <row r="331" spans="1:65" s="2" customFormat="1" ht="24.2" customHeight="1">
      <c r="A331" s="36"/>
      <c r="B331" s="37"/>
      <c r="C331" s="181" t="s">
        <v>561</v>
      </c>
      <c r="D331" s="181" t="s">
        <v>232</v>
      </c>
      <c r="E331" s="182" t="s">
        <v>1442</v>
      </c>
      <c r="F331" s="183" t="s">
        <v>1443</v>
      </c>
      <c r="G331" s="184" t="s">
        <v>495</v>
      </c>
      <c r="H331" s="185">
        <v>8.96</v>
      </c>
      <c r="I331" s="186"/>
      <c r="J331" s="187">
        <f>ROUND(I331*H331,2)</f>
        <v>0</v>
      </c>
      <c r="K331" s="188"/>
      <c r="L331" s="41"/>
      <c r="M331" s="189" t="s">
        <v>19</v>
      </c>
      <c r="N331" s="190" t="s">
        <v>40</v>
      </c>
      <c r="O331" s="66"/>
      <c r="P331" s="191">
        <f>O331*H331</f>
        <v>0</v>
      </c>
      <c r="Q331" s="191">
        <v>0.02014</v>
      </c>
      <c r="R331" s="191">
        <f>Q331*H331</f>
        <v>0.18045440000000004</v>
      </c>
      <c r="S331" s="191">
        <v>0</v>
      </c>
      <c r="T331" s="192">
        <f>S331*H331</f>
        <v>0</v>
      </c>
      <c r="U331" s="36"/>
      <c r="V331" s="36"/>
      <c r="W331" s="36"/>
      <c r="X331" s="36"/>
      <c r="Y331" s="36"/>
      <c r="Z331" s="36"/>
      <c r="AA331" s="36"/>
      <c r="AB331" s="36"/>
      <c r="AC331" s="36"/>
      <c r="AD331" s="36"/>
      <c r="AE331" s="36"/>
      <c r="AR331" s="193" t="s">
        <v>126</v>
      </c>
      <c r="AT331" s="193" t="s">
        <v>232</v>
      </c>
      <c r="AU331" s="193" t="s">
        <v>78</v>
      </c>
      <c r="AY331" s="19" t="s">
        <v>229</v>
      </c>
      <c r="BE331" s="194">
        <f>IF(N331="základní",J331,0)</f>
        <v>0</v>
      </c>
      <c r="BF331" s="194">
        <f>IF(N331="snížená",J331,0)</f>
        <v>0</v>
      </c>
      <c r="BG331" s="194">
        <f>IF(N331="zákl. přenesená",J331,0)</f>
        <v>0</v>
      </c>
      <c r="BH331" s="194">
        <f>IF(N331="sníž. přenesená",J331,0)</f>
        <v>0</v>
      </c>
      <c r="BI331" s="194">
        <f>IF(N331="nulová",J331,0)</f>
        <v>0</v>
      </c>
      <c r="BJ331" s="19" t="s">
        <v>76</v>
      </c>
      <c r="BK331" s="194">
        <f>ROUND(I331*H331,2)</f>
        <v>0</v>
      </c>
      <c r="BL331" s="19" t="s">
        <v>126</v>
      </c>
      <c r="BM331" s="193" t="s">
        <v>1619</v>
      </c>
    </row>
    <row r="332" spans="1:47" s="2" customFormat="1" ht="11.25">
      <c r="A332" s="36"/>
      <c r="B332" s="37"/>
      <c r="C332" s="38"/>
      <c r="D332" s="263" t="s">
        <v>903</v>
      </c>
      <c r="E332" s="38"/>
      <c r="F332" s="264" t="s">
        <v>1445</v>
      </c>
      <c r="G332" s="38"/>
      <c r="H332" s="38"/>
      <c r="I332" s="249"/>
      <c r="J332" s="38"/>
      <c r="K332" s="38"/>
      <c r="L332" s="41"/>
      <c r="M332" s="250"/>
      <c r="N332" s="251"/>
      <c r="O332" s="66"/>
      <c r="P332" s="66"/>
      <c r="Q332" s="66"/>
      <c r="R332" s="66"/>
      <c r="S332" s="66"/>
      <c r="T332" s="67"/>
      <c r="U332" s="36"/>
      <c r="V332" s="36"/>
      <c r="W332" s="36"/>
      <c r="X332" s="36"/>
      <c r="Y332" s="36"/>
      <c r="Z332" s="36"/>
      <c r="AA332" s="36"/>
      <c r="AB332" s="36"/>
      <c r="AC332" s="36"/>
      <c r="AD332" s="36"/>
      <c r="AE332" s="36"/>
      <c r="AT332" s="19" t="s">
        <v>903</v>
      </c>
      <c r="AU332" s="19" t="s">
        <v>78</v>
      </c>
    </row>
    <row r="333" spans="2:51" s="14" customFormat="1" ht="11.25">
      <c r="B333" s="218"/>
      <c r="C333" s="219"/>
      <c r="D333" s="197" t="s">
        <v>237</v>
      </c>
      <c r="E333" s="220" t="s">
        <v>19</v>
      </c>
      <c r="F333" s="221" t="s">
        <v>1620</v>
      </c>
      <c r="G333" s="219"/>
      <c r="H333" s="220" t="s">
        <v>19</v>
      </c>
      <c r="I333" s="222"/>
      <c r="J333" s="219"/>
      <c r="K333" s="219"/>
      <c r="L333" s="223"/>
      <c r="M333" s="224"/>
      <c r="N333" s="225"/>
      <c r="O333" s="225"/>
      <c r="P333" s="225"/>
      <c r="Q333" s="225"/>
      <c r="R333" s="225"/>
      <c r="S333" s="225"/>
      <c r="T333" s="226"/>
      <c r="AT333" s="227" t="s">
        <v>237</v>
      </c>
      <c r="AU333" s="227" t="s">
        <v>78</v>
      </c>
      <c r="AV333" s="14" t="s">
        <v>76</v>
      </c>
      <c r="AW333" s="14" t="s">
        <v>31</v>
      </c>
      <c r="AX333" s="14" t="s">
        <v>69</v>
      </c>
      <c r="AY333" s="227" t="s">
        <v>229</v>
      </c>
    </row>
    <row r="334" spans="2:51" s="13" customFormat="1" ht="11.25">
      <c r="B334" s="195"/>
      <c r="C334" s="196"/>
      <c r="D334" s="197" t="s">
        <v>237</v>
      </c>
      <c r="E334" s="198" t="s">
        <v>19</v>
      </c>
      <c r="F334" s="199" t="s">
        <v>1621</v>
      </c>
      <c r="G334" s="196"/>
      <c r="H334" s="200">
        <v>8.96</v>
      </c>
      <c r="I334" s="201"/>
      <c r="J334" s="196"/>
      <c r="K334" s="196"/>
      <c r="L334" s="202"/>
      <c r="M334" s="203"/>
      <c r="N334" s="204"/>
      <c r="O334" s="204"/>
      <c r="P334" s="204"/>
      <c r="Q334" s="204"/>
      <c r="R334" s="204"/>
      <c r="S334" s="204"/>
      <c r="T334" s="205"/>
      <c r="AT334" s="206" t="s">
        <v>237</v>
      </c>
      <c r="AU334" s="206" t="s">
        <v>78</v>
      </c>
      <c r="AV334" s="13" t="s">
        <v>78</v>
      </c>
      <c r="AW334" s="13" t="s">
        <v>31</v>
      </c>
      <c r="AX334" s="13" t="s">
        <v>76</v>
      </c>
      <c r="AY334" s="206" t="s">
        <v>229</v>
      </c>
    </row>
    <row r="335" spans="1:65" s="2" customFormat="1" ht="37.9" customHeight="1">
      <c r="A335" s="36"/>
      <c r="B335" s="37"/>
      <c r="C335" s="181" t="s">
        <v>353</v>
      </c>
      <c r="D335" s="181" t="s">
        <v>232</v>
      </c>
      <c r="E335" s="182" t="s">
        <v>1622</v>
      </c>
      <c r="F335" s="183" t="s">
        <v>1623</v>
      </c>
      <c r="G335" s="184" t="s">
        <v>495</v>
      </c>
      <c r="H335" s="185">
        <v>8.96</v>
      </c>
      <c r="I335" s="186"/>
      <c r="J335" s="187">
        <f>ROUND(I335*H335,2)</f>
        <v>0</v>
      </c>
      <c r="K335" s="188"/>
      <c r="L335" s="41"/>
      <c r="M335" s="189" t="s">
        <v>19</v>
      </c>
      <c r="N335" s="190" t="s">
        <v>40</v>
      </c>
      <c r="O335" s="66"/>
      <c r="P335" s="191">
        <f>O335*H335</f>
        <v>0</v>
      </c>
      <c r="Q335" s="191">
        <v>0</v>
      </c>
      <c r="R335" s="191">
        <f>Q335*H335</f>
        <v>0</v>
      </c>
      <c r="S335" s="191">
        <v>0</v>
      </c>
      <c r="T335" s="192">
        <f>S335*H335</f>
        <v>0</v>
      </c>
      <c r="U335" s="36"/>
      <c r="V335" s="36"/>
      <c r="W335" s="36"/>
      <c r="X335" s="36"/>
      <c r="Y335" s="36"/>
      <c r="Z335" s="36"/>
      <c r="AA335" s="36"/>
      <c r="AB335" s="36"/>
      <c r="AC335" s="36"/>
      <c r="AD335" s="36"/>
      <c r="AE335" s="36"/>
      <c r="AR335" s="193" t="s">
        <v>126</v>
      </c>
      <c r="AT335" s="193" t="s">
        <v>232</v>
      </c>
      <c r="AU335" s="193" t="s">
        <v>78</v>
      </c>
      <c r="AY335" s="19" t="s">
        <v>229</v>
      </c>
      <c r="BE335" s="194">
        <f>IF(N335="základní",J335,0)</f>
        <v>0</v>
      </c>
      <c r="BF335" s="194">
        <f>IF(N335="snížená",J335,0)</f>
        <v>0</v>
      </c>
      <c r="BG335" s="194">
        <f>IF(N335="zákl. přenesená",J335,0)</f>
        <v>0</v>
      </c>
      <c r="BH335" s="194">
        <f>IF(N335="sníž. přenesená",J335,0)</f>
        <v>0</v>
      </c>
      <c r="BI335" s="194">
        <f>IF(N335="nulová",J335,0)</f>
        <v>0</v>
      </c>
      <c r="BJ335" s="19" t="s">
        <v>76</v>
      </c>
      <c r="BK335" s="194">
        <f>ROUND(I335*H335,2)</f>
        <v>0</v>
      </c>
      <c r="BL335" s="19" t="s">
        <v>126</v>
      </c>
      <c r="BM335" s="193" t="s">
        <v>1624</v>
      </c>
    </row>
    <row r="336" spans="1:47" s="2" customFormat="1" ht="11.25">
      <c r="A336" s="36"/>
      <c r="B336" s="37"/>
      <c r="C336" s="38"/>
      <c r="D336" s="263" t="s">
        <v>903</v>
      </c>
      <c r="E336" s="38"/>
      <c r="F336" s="264" t="s">
        <v>1625</v>
      </c>
      <c r="G336" s="38"/>
      <c r="H336" s="38"/>
      <c r="I336" s="249"/>
      <c r="J336" s="38"/>
      <c r="K336" s="38"/>
      <c r="L336" s="41"/>
      <c r="M336" s="250"/>
      <c r="N336" s="251"/>
      <c r="O336" s="66"/>
      <c r="P336" s="66"/>
      <c r="Q336" s="66"/>
      <c r="R336" s="66"/>
      <c r="S336" s="66"/>
      <c r="T336" s="67"/>
      <c r="U336" s="36"/>
      <c r="V336" s="36"/>
      <c r="W336" s="36"/>
      <c r="X336" s="36"/>
      <c r="Y336" s="36"/>
      <c r="Z336" s="36"/>
      <c r="AA336" s="36"/>
      <c r="AB336" s="36"/>
      <c r="AC336" s="36"/>
      <c r="AD336" s="36"/>
      <c r="AE336" s="36"/>
      <c r="AT336" s="19" t="s">
        <v>903</v>
      </c>
      <c r="AU336" s="19" t="s">
        <v>78</v>
      </c>
    </row>
    <row r="337" spans="1:65" s="2" customFormat="1" ht="24.2" customHeight="1">
      <c r="A337" s="36"/>
      <c r="B337" s="37"/>
      <c r="C337" s="181" t="s">
        <v>357</v>
      </c>
      <c r="D337" s="181" t="s">
        <v>232</v>
      </c>
      <c r="E337" s="182" t="s">
        <v>1446</v>
      </c>
      <c r="F337" s="183" t="s">
        <v>1447</v>
      </c>
      <c r="G337" s="184" t="s">
        <v>495</v>
      </c>
      <c r="H337" s="185">
        <v>8.96</v>
      </c>
      <c r="I337" s="186"/>
      <c r="J337" s="187">
        <f>ROUND(I337*H337,2)</f>
        <v>0</v>
      </c>
      <c r="K337" s="188"/>
      <c r="L337" s="41"/>
      <c r="M337" s="189" t="s">
        <v>19</v>
      </c>
      <c r="N337" s="190" t="s">
        <v>40</v>
      </c>
      <c r="O337" s="66"/>
      <c r="P337" s="191">
        <f>O337*H337</f>
        <v>0</v>
      </c>
      <c r="Q337" s="191">
        <v>0.0021</v>
      </c>
      <c r="R337" s="191">
        <f>Q337*H337</f>
        <v>0.018816</v>
      </c>
      <c r="S337" s="191">
        <v>0</v>
      </c>
      <c r="T337" s="192">
        <f>S337*H337</f>
        <v>0</v>
      </c>
      <c r="U337" s="36"/>
      <c r="V337" s="36"/>
      <c r="W337" s="36"/>
      <c r="X337" s="36"/>
      <c r="Y337" s="36"/>
      <c r="Z337" s="36"/>
      <c r="AA337" s="36"/>
      <c r="AB337" s="36"/>
      <c r="AC337" s="36"/>
      <c r="AD337" s="36"/>
      <c r="AE337" s="36"/>
      <c r="AR337" s="193" t="s">
        <v>126</v>
      </c>
      <c r="AT337" s="193" t="s">
        <v>232</v>
      </c>
      <c r="AU337" s="193" t="s">
        <v>78</v>
      </c>
      <c r="AY337" s="19" t="s">
        <v>229</v>
      </c>
      <c r="BE337" s="194">
        <f>IF(N337="základní",J337,0)</f>
        <v>0</v>
      </c>
      <c r="BF337" s="194">
        <f>IF(N337="snížená",J337,0)</f>
        <v>0</v>
      </c>
      <c r="BG337" s="194">
        <f>IF(N337="zákl. přenesená",J337,0)</f>
        <v>0</v>
      </c>
      <c r="BH337" s="194">
        <f>IF(N337="sníž. přenesená",J337,0)</f>
        <v>0</v>
      </c>
      <c r="BI337" s="194">
        <f>IF(N337="nulová",J337,0)</f>
        <v>0</v>
      </c>
      <c r="BJ337" s="19" t="s">
        <v>76</v>
      </c>
      <c r="BK337" s="194">
        <f>ROUND(I337*H337,2)</f>
        <v>0</v>
      </c>
      <c r="BL337" s="19" t="s">
        <v>126</v>
      </c>
      <c r="BM337" s="193" t="s">
        <v>1626</v>
      </c>
    </row>
    <row r="338" spans="1:47" s="2" customFormat="1" ht="11.25">
      <c r="A338" s="36"/>
      <c r="B338" s="37"/>
      <c r="C338" s="38"/>
      <c r="D338" s="263" t="s">
        <v>903</v>
      </c>
      <c r="E338" s="38"/>
      <c r="F338" s="264" t="s">
        <v>1449</v>
      </c>
      <c r="G338" s="38"/>
      <c r="H338" s="38"/>
      <c r="I338" s="249"/>
      <c r="J338" s="38"/>
      <c r="K338" s="38"/>
      <c r="L338" s="41"/>
      <c r="M338" s="250"/>
      <c r="N338" s="251"/>
      <c r="O338" s="66"/>
      <c r="P338" s="66"/>
      <c r="Q338" s="66"/>
      <c r="R338" s="66"/>
      <c r="S338" s="66"/>
      <c r="T338" s="67"/>
      <c r="U338" s="36"/>
      <c r="V338" s="36"/>
      <c r="W338" s="36"/>
      <c r="X338" s="36"/>
      <c r="Y338" s="36"/>
      <c r="Z338" s="36"/>
      <c r="AA338" s="36"/>
      <c r="AB338" s="36"/>
      <c r="AC338" s="36"/>
      <c r="AD338" s="36"/>
      <c r="AE338" s="36"/>
      <c r="AT338" s="19" t="s">
        <v>903</v>
      </c>
      <c r="AU338" s="19" t="s">
        <v>78</v>
      </c>
    </row>
    <row r="339" spans="2:51" s="14" customFormat="1" ht="11.25">
      <c r="B339" s="218"/>
      <c r="C339" s="219"/>
      <c r="D339" s="197" t="s">
        <v>237</v>
      </c>
      <c r="E339" s="220" t="s">
        <v>19</v>
      </c>
      <c r="F339" s="221" t="s">
        <v>1620</v>
      </c>
      <c r="G339" s="219"/>
      <c r="H339" s="220" t="s">
        <v>19</v>
      </c>
      <c r="I339" s="222"/>
      <c r="J339" s="219"/>
      <c r="K339" s="219"/>
      <c r="L339" s="223"/>
      <c r="M339" s="224"/>
      <c r="N339" s="225"/>
      <c r="O339" s="225"/>
      <c r="P339" s="225"/>
      <c r="Q339" s="225"/>
      <c r="R339" s="225"/>
      <c r="S339" s="225"/>
      <c r="T339" s="226"/>
      <c r="AT339" s="227" t="s">
        <v>237</v>
      </c>
      <c r="AU339" s="227" t="s">
        <v>78</v>
      </c>
      <c r="AV339" s="14" t="s">
        <v>76</v>
      </c>
      <c r="AW339" s="14" t="s">
        <v>31</v>
      </c>
      <c r="AX339" s="14" t="s">
        <v>69</v>
      </c>
      <c r="AY339" s="227" t="s">
        <v>229</v>
      </c>
    </row>
    <row r="340" spans="2:51" s="13" customFormat="1" ht="11.25">
      <c r="B340" s="195"/>
      <c r="C340" s="196"/>
      <c r="D340" s="197" t="s">
        <v>237</v>
      </c>
      <c r="E340" s="198" t="s">
        <v>19</v>
      </c>
      <c r="F340" s="199" t="s">
        <v>1621</v>
      </c>
      <c r="G340" s="196"/>
      <c r="H340" s="200">
        <v>8.96</v>
      </c>
      <c r="I340" s="201"/>
      <c r="J340" s="196"/>
      <c r="K340" s="196"/>
      <c r="L340" s="202"/>
      <c r="M340" s="203"/>
      <c r="N340" s="204"/>
      <c r="O340" s="204"/>
      <c r="P340" s="204"/>
      <c r="Q340" s="204"/>
      <c r="R340" s="204"/>
      <c r="S340" s="204"/>
      <c r="T340" s="205"/>
      <c r="AT340" s="206" t="s">
        <v>237</v>
      </c>
      <c r="AU340" s="206" t="s">
        <v>78</v>
      </c>
      <c r="AV340" s="13" t="s">
        <v>78</v>
      </c>
      <c r="AW340" s="13" t="s">
        <v>31</v>
      </c>
      <c r="AX340" s="13" t="s">
        <v>76</v>
      </c>
      <c r="AY340" s="206" t="s">
        <v>229</v>
      </c>
    </row>
    <row r="341" spans="1:65" s="2" customFormat="1" ht="33" customHeight="1">
      <c r="A341" s="36"/>
      <c r="B341" s="37"/>
      <c r="C341" s="181" t="s">
        <v>1195</v>
      </c>
      <c r="D341" s="181" t="s">
        <v>232</v>
      </c>
      <c r="E341" s="182" t="s">
        <v>1627</v>
      </c>
      <c r="F341" s="183" t="s">
        <v>1628</v>
      </c>
      <c r="G341" s="184" t="s">
        <v>495</v>
      </c>
      <c r="H341" s="185">
        <v>8.96</v>
      </c>
      <c r="I341" s="186"/>
      <c r="J341" s="187">
        <f>ROUND(I341*H341,2)</f>
        <v>0</v>
      </c>
      <c r="K341" s="188"/>
      <c r="L341" s="41"/>
      <c r="M341" s="189" t="s">
        <v>19</v>
      </c>
      <c r="N341" s="190" t="s">
        <v>40</v>
      </c>
      <c r="O341" s="66"/>
      <c r="P341" s="191">
        <f>O341*H341</f>
        <v>0</v>
      </c>
      <c r="Q341" s="191">
        <v>0</v>
      </c>
      <c r="R341" s="191">
        <f>Q341*H341</f>
        <v>0</v>
      </c>
      <c r="S341" s="191">
        <v>0</v>
      </c>
      <c r="T341" s="192">
        <f>S341*H341</f>
        <v>0</v>
      </c>
      <c r="U341" s="36"/>
      <c r="V341" s="36"/>
      <c r="W341" s="36"/>
      <c r="X341" s="36"/>
      <c r="Y341" s="36"/>
      <c r="Z341" s="36"/>
      <c r="AA341" s="36"/>
      <c r="AB341" s="36"/>
      <c r="AC341" s="36"/>
      <c r="AD341" s="36"/>
      <c r="AE341" s="36"/>
      <c r="AR341" s="193" t="s">
        <v>126</v>
      </c>
      <c r="AT341" s="193" t="s">
        <v>232</v>
      </c>
      <c r="AU341" s="193" t="s">
        <v>78</v>
      </c>
      <c r="AY341" s="19" t="s">
        <v>229</v>
      </c>
      <c r="BE341" s="194">
        <f>IF(N341="základní",J341,0)</f>
        <v>0</v>
      </c>
      <c r="BF341" s="194">
        <f>IF(N341="snížená",J341,0)</f>
        <v>0</v>
      </c>
      <c r="BG341" s="194">
        <f>IF(N341="zákl. přenesená",J341,0)</f>
        <v>0</v>
      </c>
      <c r="BH341" s="194">
        <f>IF(N341="sníž. přenesená",J341,0)</f>
        <v>0</v>
      </c>
      <c r="BI341" s="194">
        <f>IF(N341="nulová",J341,0)</f>
        <v>0</v>
      </c>
      <c r="BJ341" s="19" t="s">
        <v>76</v>
      </c>
      <c r="BK341" s="194">
        <f>ROUND(I341*H341,2)</f>
        <v>0</v>
      </c>
      <c r="BL341" s="19" t="s">
        <v>126</v>
      </c>
      <c r="BM341" s="193" t="s">
        <v>1629</v>
      </c>
    </row>
    <row r="342" spans="1:47" s="2" customFormat="1" ht="11.25">
      <c r="A342" s="36"/>
      <c r="B342" s="37"/>
      <c r="C342" s="38"/>
      <c r="D342" s="263" t="s">
        <v>903</v>
      </c>
      <c r="E342" s="38"/>
      <c r="F342" s="264" t="s">
        <v>1630</v>
      </c>
      <c r="G342" s="38"/>
      <c r="H342" s="38"/>
      <c r="I342" s="249"/>
      <c r="J342" s="38"/>
      <c r="K342" s="38"/>
      <c r="L342" s="41"/>
      <c r="M342" s="250"/>
      <c r="N342" s="251"/>
      <c r="O342" s="66"/>
      <c r="P342" s="66"/>
      <c r="Q342" s="66"/>
      <c r="R342" s="66"/>
      <c r="S342" s="66"/>
      <c r="T342" s="67"/>
      <c r="U342" s="36"/>
      <c r="V342" s="36"/>
      <c r="W342" s="36"/>
      <c r="X342" s="36"/>
      <c r="Y342" s="36"/>
      <c r="Z342" s="36"/>
      <c r="AA342" s="36"/>
      <c r="AB342" s="36"/>
      <c r="AC342" s="36"/>
      <c r="AD342" s="36"/>
      <c r="AE342" s="36"/>
      <c r="AT342" s="19" t="s">
        <v>903</v>
      </c>
      <c r="AU342" s="19" t="s">
        <v>78</v>
      </c>
    </row>
    <row r="343" spans="2:63" s="12" customFormat="1" ht="22.9" customHeight="1">
      <c r="B343" s="165"/>
      <c r="C343" s="166"/>
      <c r="D343" s="167" t="s">
        <v>68</v>
      </c>
      <c r="E343" s="179" t="s">
        <v>1236</v>
      </c>
      <c r="F343" s="179" t="s">
        <v>1237</v>
      </c>
      <c r="G343" s="166"/>
      <c r="H343" s="166"/>
      <c r="I343" s="169"/>
      <c r="J343" s="180">
        <f>BK343</f>
        <v>0</v>
      </c>
      <c r="K343" s="166"/>
      <c r="L343" s="171"/>
      <c r="M343" s="172"/>
      <c r="N343" s="173"/>
      <c r="O343" s="173"/>
      <c r="P343" s="174">
        <f>SUM(P344:P372)</f>
        <v>0</v>
      </c>
      <c r="Q343" s="173"/>
      <c r="R343" s="174">
        <f>SUM(R344:R372)</f>
        <v>0</v>
      </c>
      <c r="S343" s="173"/>
      <c r="T343" s="175">
        <f>SUM(T344:T372)</f>
        <v>0</v>
      </c>
      <c r="AR343" s="176" t="s">
        <v>76</v>
      </c>
      <c r="AT343" s="177" t="s">
        <v>68</v>
      </c>
      <c r="AU343" s="177" t="s">
        <v>76</v>
      </c>
      <c r="AY343" s="176" t="s">
        <v>229</v>
      </c>
      <c r="BK343" s="178">
        <f>SUM(BK344:BK372)</f>
        <v>0</v>
      </c>
    </row>
    <row r="344" spans="1:65" s="2" customFormat="1" ht="44.25" customHeight="1">
      <c r="A344" s="36"/>
      <c r="B344" s="37"/>
      <c r="C344" s="181" t="s">
        <v>1205</v>
      </c>
      <c r="D344" s="181" t="s">
        <v>232</v>
      </c>
      <c r="E344" s="182" t="s">
        <v>1238</v>
      </c>
      <c r="F344" s="183" t="s">
        <v>1239</v>
      </c>
      <c r="G344" s="184" t="s">
        <v>326</v>
      </c>
      <c r="H344" s="185">
        <v>7.114</v>
      </c>
      <c r="I344" s="186"/>
      <c r="J344" s="187">
        <f>ROUND(I344*H344,2)</f>
        <v>0</v>
      </c>
      <c r="K344" s="188"/>
      <c r="L344" s="41"/>
      <c r="M344" s="189" t="s">
        <v>19</v>
      </c>
      <c r="N344" s="190" t="s">
        <v>40</v>
      </c>
      <c r="O344" s="66"/>
      <c r="P344" s="191">
        <f>O344*H344</f>
        <v>0</v>
      </c>
      <c r="Q344" s="191">
        <v>0</v>
      </c>
      <c r="R344" s="191">
        <f>Q344*H344</f>
        <v>0</v>
      </c>
      <c r="S344" s="191">
        <v>0</v>
      </c>
      <c r="T344" s="192">
        <f>S344*H344</f>
        <v>0</v>
      </c>
      <c r="U344" s="36"/>
      <c r="V344" s="36"/>
      <c r="W344" s="36"/>
      <c r="X344" s="36"/>
      <c r="Y344" s="36"/>
      <c r="Z344" s="36"/>
      <c r="AA344" s="36"/>
      <c r="AB344" s="36"/>
      <c r="AC344" s="36"/>
      <c r="AD344" s="36"/>
      <c r="AE344" s="36"/>
      <c r="AR344" s="193" t="s">
        <v>126</v>
      </c>
      <c r="AT344" s="193" t="s">
        <v>232</v>
      </c>
      <c r="AU344" s="193" t="s">
        <v>78</v>
      </c>
      <c r="AY344" s="19" t="s">
        <v>229</v>
      </c>
      <c r="BE344" s="194">
        <f>IF(N344="základní",J344,0)</f>
        <v>0</v>
      </c>
      <c r="BF344" s="194">
        <f>IF(N344="snížená",J344,0)</f>
        <v>0</v>
      </c>
      <c r="BG344" s="194">
        <f>IF(N344="zákl. přenesená",J344,0)</f>
        <v>0</v>
      </c>
      <c r="BH344" s="194">
        <f>IF(N344="sníž. přenesená",J344,0)</f>
        <v>0</v>
      </c>
      <c r="BI344" s="194">
        <f>IF(N344="nulová",J344,0)</f>
        <v>0</v>
      </c>
      <c r="BJ344" s="19" t="s">
        <v>76</v>
      </c>
      <c r="BK344" s="194">
        <f>ROUND(I344*H344,2)</f>
        <v>0</v>
      </c>
      <c r="BL344" s="19" t="s">
        <v>126</v>
      </c>
      <c r="BM344" s="193" t="s">
        <v>1631</v>
      </c>
    </row>
    <row r="345" spans="1:47" s="2" customFormat="1" ht="11.25">
      <c r="A345" s="36"/>
      <c r="B345" s="37"/>
      <c r="C345" s="38"/>
      <c r="D345" s="263" t="s">
        <v>903</v>
      </c>
      <c r="E345" s="38"/>
      <c r="F345" s="264" t="s">
        <v>1241</v>
      </c>
      <c r="G345" s="38"/>
      <c r="H345" s="38"/>
      <c r="I345" s="249"/>
      <c r="J345" s="38"/>
      <c r="K345" s="38"/>
      <c r="L345" s="41"/>
      <c r="M345" s="250"/>
      <c r="N345" s="251"/>
      <c r="O345" s="66"/>
      <c r="P345" s="66"/>
      <c r="Q345" s="66"/>
      <c r="R345" s="66"/>
      <c r="S345" s="66"/>
      <c r="T345" s="67"/>
      <c r="U345" s="36"/>
      <c r="V345" s="36"/>
      <c r="W345" s="36"/>
      <c r="X345" s="36"/>
      <c r="Y345" s="36"/>
      <c r="Z345" s="36"/>
      <c r="AA345" s="36"/>
      <c r="AB345" s="36"/>
      <c r="AC345" s="36"/>
      <c r="AD345" s="36"/>
      <c r="AE345" s="36"/>
      <c r="AT345" s="19" t="s">
        <v>903</v>
      </c>
      <c r="AU345" s="19" t="s">
        <v>78</v>
      </c>
    </row>
    <row r="346" spans="1:65" s="2" customFormat="1" ht="44.25" customHeight="1">
      <c r="A346" s="36"/>
      <c r="B346" s="37"/>
      <c r="C346" s="181" t="s">
        <v>393</v>
      </c>
      <c r="D346" s="181" t="s">
        <v>232</v>
      </c>
      <c r="E346" s="182" t="s">
        <v>1242</v>
      </c>
      <c r="F346" s="183" t="s">
        <v>966</v>
      </c>
      <c r="G346" s="184" t="s">
        <v>326</v>
      </c>
      <c r="H346" s="185">
        <v>1.177</v>
      </c>
      <c r="I346" s="186"/>
      <c r="J346" s="187">
        <f>ROUND(I346*H346,2)</f>
        <v>0</v>
      </c>
      <c r="K346" s="188"/>
      <c r="L346" s="41"/>
      <c r="M346" s="189" t="s">
        <v>19</v>
      </c>
      <c r="N346" s="190" t="s">
        <v>40</v>
      </c>
      <c r="O346" s="66"/>
      <c r="P346" s="191">
        <f>O346*H346</f>
        <v>0</v>
      </c>
      <c r="Q346" s="191">
        <v>0</v>
      </c>
      <c r="R346" s="191">
        <f>Q346*H346</f>
        <v>0</v>
      </c>
      <c r="S346" s="191">
        <v>0</v>
      </c>
      <c r="T346" s="192">
        <f>S346*H346</f>
        <v>0</v>
      </c>
      <c r="U346" s="36"/>
      <c r="V346" s="36"/>
      <c r="W346" s="36"/>
      <c r="X346" s="36"/>
      <c r="Y346" s="36"/>
      <c r="Z346" s="36"/>
      <c r="AA346" s="36"/>
      <c r="AB346" s="36"/>
      <c r="AC346" s="36"/>
      <c r="AD346" s="36"/>
      <c r="AE346" s="36"/>
      <c r="AR346" s="193" t="s">
        <v>126</v>
      </c>
      <c r="AT346" s="193" t="s">
        <v>232</v>
      </c>
      <c r="AU346" s="193" t="s">
        <v>78</v>
      </c>
      <c r="AY346" s="19" t="s">
        <v>229</v>
      </c>
      <c r="BE346" s="194">
        <f>IF(N346="základní",J346,0)</f>
        <v>0</v>
      </c>
      <c r="BF346" s="194">
        <f>IF(N346="snížená",J346,0)</f>
        <v>0</v>
      </c>
      <c r="BG346" s="194">
        <f>IF(N346="zákl. přenesená",J346,0)</f>
        <v>0</v>
      </c>
      <c r="BH346" s="194">
        <f>IF(N346="sníž. přenesená",J346,0)</f>
        <v>0</v>
      </c>
      <c r="BI346" s="194">
        <f>IF(N346="nulová",J346,0)</f>
        <v>0</v>
      </c>
      <c r="BJ346" s="19" t="s">
        <v>76</v>
      </c>
      <c r="BK346" s="194">
        <f>ROUND(I346*H346,2)</f>
        <v>0</v>
      </c>
      <c r="BL346" s="19" t="s">
        <v>126</v>
      </c>
      <c r="BM346" s="193" t="s">
        <v>1632</v>
      </c>
    </row>
    <row r="347" spans="1:47" s="2" customFormat="1" ht="11.25">
      <c r="A347" s="36"/>
      <c r="B347" s="37"/>
      <c r="C347" s="38"/>
      <c r="D347" s="263" t="s">
        <v>903</v>
      </c>
      <c r="E347" s="38"/>
      <c r="F347" s="264" t="s">
        <v>1244</v>
      </c>
      <c r="G347" s="38"/>
      <c r="H347" s="38"/>
      <c r="I347" s="249"/>
      <c r="J347" s="38"/>
      <c r="K347" s="38"/>
      <c r="L347" s="41"/>
      <c r="M347" s="250"/>
      <c r="N347" s="251"/>
      <c r="O347" s="66"/>
      <c r="P347" s="66"/>
      <c r="Q347" s="66"/>
      <c r="R347" s="66"/>
      <c r="S347" s="66"/>
      <c r="T347" s="67"/>
      <c r="U347" s="36"/>
      <c r="V347" s="36"/>
      <c r="W347" s="36"/>
      <c r="X347" s="36"/>
      <c r="Y347" s="36"/>
      <c r="Z347" s="36"/>
      <c r="AA347" s="36"/>
      <c r="AB347" s="36"/>
      <c r="AC347" s="36"/>
      <c r="AD347" s="36"/>
      <c r="AE347" s="36"/>
      <c r="AT347" s="19" t="s">
        <v>903</v>
      </c>
      <c r="AU347" s="19" t="s">
        <v>78</v>
      </c>
    </row>
    <row r="348" spans="2:51" s="13" customFormat="1" ht="11.25">
      <c r="B348" s="195"/>
      <c r="C348" s="196"/>
      <c r="D348" s="197" t="s">
        <v>237</v>
      </c>
      <c r="E348" s="198" t="s">
        <v>19</v>
      </c>
      <c r="F348" s="199" t="s">
        <v>1633</v>
      </c>
      <c r="G348" s="196"/>
      <c r="H348" s="200">
        <v>1.177</v>
      </c>
      <c r="I348" s="201"/>
      <c r="J348" s="196"/>
      <c r="K348" s="196"/>
      <c r="L348" s="202"/>
      <c r="M348" s="203"/>
      <c r="N348" s="204"/>
      <c r="O348" s="204"/>
      <c r="P348" s="204"/>
      <c r="Q348" s="204"/>
      <c r="R348" s="204"/>
      <c r="S348" s="204"/>
      <c r="T348" s="205"/>
      <c r="AT348" s="206" t="s">
        <v>237</v>
      </c>
      <c r="AU348" s="206" t="s">
        <v>78</v>
      </c>
      <c r="AV348" s="13" t="s">
        <v>78</v>
      </c>
      <c r="AW348" s="13" t="s">
        <v>31</v>
      </c>
      <c r="AX348" s="13" t="s">
        <v>76</v>
      </c>
      <c r="AY348" s="206" t="s">
        <v>229</v>
      </c>
    </row>
    <row r="349" spans="1:65" s="2" customFormat="1" ht="55.5" customHeight="1">
      <c r="A349" s="36"/>
      <c r="B349" s="37"/>
      <c r="C349" s="181" t="s">
        <v>397</v>
      </c>
      <c r="D349" s="181" t="s">
        <v>232</v>
      </c>
      <c r="E349" s="182" t="s">
        <v>1246</v>
      </c>
      <c r="F349" s="183" t="s">
        <v>1247</v>
      </c>
      <c r="G349" s="184" t="s">
        <v>326</v>
      </c>
      <c r="H349" s="185">
        <v>8.562</v>
      </c>
      <c r="I349" s="186"/>
      <c r="J349" s="187">
        <f>ROUND(I349*H349,2)</f>
        <v>0</v>
      </c>
      <c r="K349" s="188"/>
      <c r="L349" s="41"/>
      <c r="M349" s="189" t="s">
        <v>19</v>
      </c>
      <c r="N349" s="190" t="s">
        <v>40</v>
      </c>
      <c r="O349" s="66"/>
      <c r="P349" s="191">
        <f>O349*H349</f>
        <v>0</v>
      </c>
      <c r="Q349" s="191">
        <v>0</v>
      </c>
      <c r="R349" s="191">
        <f>Q349*H349</f>
        <v>0</v>
      </c>
      <c r="S349" s="191">
        <v>0</v>
      </c>
      <c r="T349" s="192">
        <f>S349*H349</f>
        <v>0</v>
      </c>
      <c r="U349" s="36"/>
      <c r="V349" s="36"/>
      <c r="W349" s="36"/>
      <c r="X349" s="36"/>
      <c r="Y349" s="36"/>
      <c r="Z349" s="36"/>
      <c r="AA349" s="36"/>
      <c r="AB349" s="36"/>
      <c r="AC349" s="36"/>
      <c r="AD349" s="36"/>
      <c r="AE349" s="36"/>
      <c r="AR349" s="193" t="s">
        <v>126</v>
      </c>
      <c r="AT349" s="193" t="s">
        <v>232</v>
      </c>
      <c r="AU349" s="193" t="s">
        <v>78</v>
      </c>
      <c r="AY349" s="19" t="s">
        <v>229</v>
      </c>
      <c r="BE349" s="194">
        <f>IF(N349="základní",J349,0)</f>
        <v>0</v>
      </c>
      <c r="BF349" s="194">
        <f>IF(N349="snížená",J349,0)</f>
        <v>0</v>
      </c>
      <c r="BG349" s="194">
        <f>IF(N349="zákl. přenesená",J349,0)</f>
        <v>0</v>
      </c>
      <c r="BH349" s="194">
        <f>IF(N349="sníž. přenesená",J349,0)</f>
        <v>0</v>
      </c>
      <c r="BI349" s="194">
        <f>IF(N349="nulová",J349,0)</f>
        <v>0</v>
      </c>
      <c r="BJ349" s="19" t="s">
        <v>76</v>
      </c>
      <c r="BK349" s="194">
        <f>ROUND(I349*H349,2)</f>
        <v>0</v>
      </c>
      <c r="BL349" s="19" t="s">
        <v>126</v>
      </c>
      <c r="BM349" s="193" t="s">
        <v>1634</v>
      </c>
    </row>
    <row r="350" spans="1:47" s="2" customFormat="1" ht="11.25">
      <c r="A350" s="36"/>
      <c r="B350" s="37"/>
      <c r="C350" s="38"/>
      <c r="D350" s="263" t="s">
        <v>903</v>
      </c>
      <c r="E350" s="38"/>
      <c r="F350" s="264" t="s">
        <v>1249</v>
      </c>
      <c r="G350" s="38"/>
      <c r="H350" s="38"/>
      <c r="I350" s="249"/>
      <c r="J350" s="38"/>
      <c r="K350" s="38"/>
      <c r="L350" s="41"/>
      <c r="M350" s="250"/>
      <c r="N350" s="251"/>
      <c r="O350" s="66"/>
      <c r="P350" s="66"/>
      <c r="Q350" s="66"/>
      <c r="R350" s="66"/>
      <c r="S350" s="66"/>
      <c r="T350" s="67"/>
      <c r="U350" s="36"/>
      <c r="V350" s="36"/>
      <c r="W350" s="36"/>
      <c r="X350" s="36"/>
      <c r="Y350" s="36"/>
      <c r="Z350" s="36"/>
      <c r="AA350" s="36"/>
      <c r="AB350" s="36"/>
      <c r="AC350" s="36"/>
      <c r="AD350" s="36"/>
      <c r="AE350" s="36"/>
      <c r="AT350" s="19" t="s">
        <v>903</v>
      </c>
      <c r="AU350" s="19" t="s">
        <v>78</v>
      </c>
    </row>
    <row r="351" spans="1:47" s="2" customFormat="1" ht="19.5">
      <c r="A351" s="36"/>
      <c r="B351" s="37"/>
      <c r="C351" s="38"/>
      <c r="D351" s="197" t="s">
        <v>811</v>
      </c>
      <c r="E351" s="38"/>
      <c r="F351" s="248" t="s">
        <v>940</v>
      </c>
      <c r="G351" s="38"/>
      <c r="H351" s="38"/>
      <c r="I351" s="249"/>
      <c r="J351" s="38"/>
      <c r="K351" s="38"/>
      <c r="L351" s="41"/>
      <c r="M351" s="250"/>
      <c r="N351" s="251"/>
      <c r="O351" s="66"/>
      <c r="P351" s="66"/>
      <c r="Q351" s="66"/>
      <c r="R351" s="66"/>
      <c r="S351" s="66"/>
      <c r="T351" s="67"/>
      <c r="U351" s="36"/>
      <c r="V351" s="36"/>
      <c r="W351" s="36"/>
      <c r="X351" s="36"/>
      <c r="Y351" s="36"/>
      <c r="Z351" s="36"/>
      <c r="AA351" s="36"/>
      <c r="AB351" s="36"/>
      <c r="AC351" s="36"/>
      <c r="AD351" s="36"/>
      <c r="AE351" s="36"/>
      <c r="AT351" s="19" t="s">
        <v>811</v>
      </c>
      <c r="AU351" s="19" t="s">
        <v>78</v>
      </c>
    </row>
    <row r="352" spans="2:51" s="13" customFormat="1" ht="11.25">
      <c r="B352" s="195"/>
      <c r="C352" s="196"/>
      <c r="D352" s="197" t="s">
        <v>237</v>
      </c>
      <c r="E352" s="198" t="s">
        <v>19</v>
      </c>
      <c r="F352" s="199" t="s">
        <v>1635</v>
      </c>
      <c r="G352" s="196"/>
      <c r="H352" s="200">
        <v>8.291</v>
      </c>
      <c r="I352" s="201"/>
      <c r="J352" s="196"/>
      <c r="K352" s="196"/>
      <c r="L352" s="202"/>
      <c r="M352" s="203"/>
      <c r="N352" s="204"/>
      <c r="O352" s="204"/>
      <c r="P352" s="204"/>
      <c r="Q352" s="204"/>
      <c r="R352" s="204"/>
      <c r="S352" s="204"/>
      <c r="T352" s="205"/>
      <c r="AT352" s="206" t="s">
        <v>237</v>
      </c>
      <c r="AU352" s="206" t="s">
        <v>78</v>
      </c>
      <c r="AV352" s="13" t="s">
        <v>78</v>
      </c>
      <c r="AW352" s="13" t="s">
        <v>31</v>
      </c>
      <c r="AX352" s="13" t="s">
        <v>69</v>
      </c>
      <c r="AY352" s="206" t="s">
        <v>229</v>
      </c>
    </row>
    <row r="353" spans="2:51" s="14" customFormat="1" ht="11.25">
      <c r="B353" s="218"/>
      <c r="C353" s="219"/>
      <c r="D353" s="197" t="s">
        <v>237</v>
      </c>
      <c r="E353" s="220" t="s">
        <v>19</v>
      </c>
      <c r="F353" s="221" t="s">
        <v>1636</v>
      </c>
      <c r="G353" s="219"/>
      <c r="H353" s="220" t="s">
        <v>19</v>
      </c>
      <c r="I353" s="222"/>
      <c r="J353" s="219"/>
      <c r="K353" s="219"/>
      <c r="L353" s="223"/>
      <c r="M353" s="224"/>
      <c r="N353" s="225"/>
      <c r="O353" s="225"/>
      <c r="P353" s="225"/>
      <c r="Q353" s="225"/>
      <c r="R353" s="225"/>
      <c r="S353" s="225"/>
      <c r="T353" s="226"/>
      <c r="AT353" s="227" t="s">
        <v>237</v>
      </c>
      <c r="AU353" s="227" t="s">
        <v>78</v>
      </c>
      <c r="AV353" s="14" t="s">
        <v>76</v>
      </c>
      <c r="AW353" s="14" t="s">
        <v>31</v>
      </c>
      <c r="AX353" s="14" t="s">
        <v>69</v>
      </c>
      <c r="AY353" s="227" t="s">
        <v>229</v>
      </c>
    </row>
    <row r="354" spans="2:51" s="13" customFormat="1" ht="11.25">
      <c r="B354" s="195"/>
      <c r="C354" s="196"/>
      <c r="D354" s="197" t="s">
        <v>237</v>
      </c>
      <c r="E354" s="198" t="s">
        <v>19</v>
      </c>
      <c r="F354" s="199" t="s">
        <v>1637</v>
      </c>
      <c r="G354" s="196"/>
      <c r="H354" s="200">
        <v>0.271</v>
      </c>
      <c r="I354" s="201"/>
      <c r="J354" s="196"/>
      <c r="K354" s="196"/>
      <c r="L354" s="202"/>
      <c r="M354" s="203"/>
      <c r="N354" s="204"/>
      <c r="O354" s="204"/>
      <c r="P354" s="204"/>
      <c r="Q354" s="204"/>
      <c r="R354" s="204"/>
      <c r="S354" s="204"/>
      <c r="T354" s="205"/>
      <c r="AT354" s="206" t="s">
        <v>237</v>
      </c>
      <c r="AU354" s="206" t="s">
        <v>78</v>
      </c>
      <c r="AV354" s="13" t="s">
        <v>78</v>
      </c>
      <c r="AW354" s="13" t="s">
        <v>31</v>
      </c>
      <c r="AX354" s="13" t="s">
        <v>69</v>
      </c>
      <c r="AY354" s="206" t="s">
        <v>229</v>
      </c>
    </row>
    <row r="355" spans="2:51" s="15" customFormat="1" ht="11.25">
      <c r="B355" s="228"/>
      <c r="C355" s="229"/>
      <c r="D355" s="197" t="s">
        <v>237</v>
      </c>
      <c r="E355" s="230" t="s">
        <v>19</v>
      </c>
      <c r="F355" s="231" t="s">
        <v>281</v>
      </c>
      <c r="G355" s="229"/>
      <c r="H355" s="232">
        <v>8.562</v>
      </c>
      <c r="I355" s="233"/>
      <c r="J355" s="229"/>
      <c r="K355" s="229"/>
      <c r="L355" s="234"/>
      <c r="M355" s="235"/>
      <c r="N355" s="236"/>
      <c r="O355" s="236"/>
      <c r="P355" s="236"/>
      <c r="Q355" s="236"/>
      <c r="R355" s="236"/>
      <c r="S355" s="236"/>
      <c r="T355" s="237"/>
      <c r="AT355" s="238" t="s">
        <v>237</v>
      </c>
      <c r="AU355" s="238" t="s">
        <v>78</v>
      </c>
      <c r="AV355" s="15" t="s">
        <v>126</v>
      </c>
      <c r="AW355" s="15" t="s">
        <v>31</v>
      </c>
      <c r="AX355" s="15" t="s">
        <v>76</v>
      </c>
      <c r="AY355" s="238" t="s">
        <v>229</v>
      </c>
    </row>
    <row r="356" spans="1:65" s="2" customFormat="1" ht="66.75" customHeight="1">
      <c r="A356" s="36"/>
      <c r="B356" s="37"/>
      <c r="C356" s="181" t="s">
        <v>401</v>
      </c>
      <c r="D356" s="181" t="s">
        <v>232</v>
      </c>
      <c r="E356" s="182" t="s">
        <v>1250</v>
      </c>
      <c r="F356" s="183" t="s">
        <v>1251</v>
      </c>
      <c r="G356" s="184" t="s">
        <v>326</v>
      </c>
      <c r="H356" s="185">
        <v>8.562</v>
      </c>
      <c r="I356" s="186"/>
      <c r="J356" s="187">
        <f>ROUND(I356*H356,2)</f>
        <v>0</v>
      </c>
      <c r="K356" s="188"/>
      <c r="L356" s="41"/>
      <c r="M356" s="189" t="s">
        <v>19</v>
      </c>
      <c r="N356" s="190" t="s">
        <v>40</v>
      </c>
      <c r="O356" s="66"/>
      <c r="P356" s="191">
        <f>O356*H356</f>
        <v>0</v>
      </c>
      <c r="Q356" s="191">
        <v>0</v>
      </c>
      <c r="R356" s="191">
        <f>Q356*H356</f>
        <v>0</v>
      </c>
      <c r="S356" s="191">
        <v>0</v>
      </c>
      <c r="T356" s="192">
        <f>S356*H356</f>
        <v>0</v>
      </c>
      <c r="U356" s="36"/>
      <c r="V356" s="36"/>
      <c r="W356" s="36"/>
      <c r="X356" s="36"/>
      <c r="Y356" s="36"/>
      <c r="Z356" s="36"/>
      <c r="AA356" s="36"/>
      <c r="AB356" s="36"/>
      <c r="AC356" s="36"/>
      <c r="AD356" s="36"/>
      <c r="AE356" s="36"/>
      <c r="AR356" s="193" t="s">
        <v>126</v>
      </c>
      <c r="AT356" s="193" t="s">
        <v>232</v>
      </c>
      <c r="AU356" s="193" t="s">
        <v>78</v>
      </c>
      <c r="AY356" s="19" t="s">
        <v>229</v>
      </c>
      <c r="BE356" s="194">
        <f>IF(N356="základní",J356,0)</f>
        <v>0</v>
      </c>
      <c r="BF356" s="194">
        <f>IF(N356="snížená",J356,0)</f>
        <v>0</v>
      </c>
      <c r="BG356" s="194">
        <f>IF(N356="zákl. přenesená",J356,0)</f>
        <v>0</v>
      </c>
      <c r="BH356" s="194">
        <f>IF(N356="sníž. přenesená",J356,0)</f>
        <v>0</v>
      </c>
      <c r="BI356" s="194">
        <f>IF(N356="nulová",J356,0)</f>
        <v>0</v>
      </c>
      <c r="BJ356" s="19" t="s">
        <v>76</v>
      </c>
      <c r="BK356" s="194">
        <f>ROUND(I356*H356,2)</f>
        <v>0</v>
      </c>
      <c r="BL356" s="19" t="s">
        <v>126</v>
      </c>
      <c r="BM356" s="193" t="s">
        <v>1638</v>
      </c>
    </row>
    <row r="357" spans="1:47" s="2" customFormat="1" ht="11.25">
      <c r="A357" s="36"/>
      <c r="B357" s="37"/>
      <c r="C357" s="38"/>
      <c r="D357" s="263" t="s">
        <v>903</v>
      </c>
      <c r="E357" s="38"/>
      <c r="F357" s="264" t="s">
        <v>1253</v>
      </c>
      <c r="G357" s="38"/>
      <c r="H357" s="38"/>
      <c r="I357" s="249"/>
      <c r="J357" s="38"/>
      <c r="K357" s="38"/>
      <c r="L357" s="41"/>
      <c r="M357" s="250"/>
      <c r="N357" s="251"/>
      <c r="O357" s="66"/>
      <c r="P357" s="66"/>
      <c r="Q357" s="66"/>
      <c r="R357" s="66"/>
      <c r="S357" s="66"/>
      <c r="T357" s="67"/>
      <c r="U357" s="36"/>
      <c r="V357" s="36"/>
      <c r="W357" s="36"/>
      <c r="X357" s="36"/>
      <c r="Y357" s="36"/>
      <c r="Z357" s="36"/>
      <c r="AA357" s="36"/>
      <c r="AB357" s="36"/>
      <c r="AC357" s="36"/>
      <c r="AD357" s="36"/>
      <c r="AE357" s="36"/>
      <c r="AT357" s="19" t="s">
        <v>903</v>
      </c>
      <c r="AU357" s="19" t="s">
        <v>78</v>
      </c>
    </row>
    <row r="358" spans="1:47" s="2" customFormat="1" ht="19.5">
      <c r="A358" s="36"/>
      <c r="B358" s="37"/>
      <c r="C358" s="38"/>
      <c r="D358" s="197" t="s">
        <v>811</v>
      </c>
      <c r="E358" s="38"/>
      <c r="F358" s="248" t="s">
        <v>1639</v>
      </c>
      <c r="G358" s="38"/>
      <c r="H358" s="38"/>
      <c r="I358" s="249"/>
      <c r="J358" s="38"/>
      <c r="K358" s="38"/>
      <c r="L358" s="41"/>
      <c r="M358" s="250"/>
      <c r="N358" s="251"/>
      <c r="O358" s="66"/>
      <c r="P358" s="66"/>
      <c r="Q358" s="66"/>
      <c r="R358" s="66"/>
      <c r="S358" s="66"/>
      <c r="T358" s="67"/>
      <c r="U358" s="36"/>
      <c r="V358" s="36"/>
      <c r="W358" s="36"/>
      <c r="X358" s="36"/>
      <c r="Y358" s="36"/>
      <c r="Z358" s="36"/>
      <c r="AA358" s="36"/>
      <c r="AB358" s="36"/>
      <c r="AC358" s="36"/>
      <c r="AD358" s="36"/>
      <c r="AE358" s="36"/>
      <c r="AT358" s="19" t="s">
        <v>811</v>
      </c>
      <c r="AU358" s="19" t="s">
        <v>78</v>
      </c>
    </row>
    <row r="359" spans="1:65" s="2" customFormat="1" ht="33" customHeight="1">
      <c r="A359" s="36"/>
      <c r="B359" s="37"/>
      <c r="C359" s="181" t="s">
        <v>405</v>
      </c>
      <c r="D359" s="181" t="s">
        <v>232</v>
      </c>
      <c r="E359" s="182" t="s">
        <v>1255</v>
      </c>
      <c r="F359" s="183" t="s">
        <v>1256</v>
      </c>
      <c r="G359" s="184" t="s">
        <v>326</v>
      </c>
      <c r="H359" s="185">
        <v>8.562</v>
      </c>
      <c r="I359" s="186"/>
      <c r="J359" s="187">
        <f>ROUND(I359*H359,2)</f>
        <v>0</v>
      </c>
      <c r="K359" s="188"/>
      <c r="L359" s="41"/>
      <c r="M359" s="189" t="s">
        <v>19</v>
      </c>
      <c r="N359" s="190" t="s">
        <v>40</v>
      </c>
      <c r="O359" s="66"/>
      <c r="P359" s="191">
        <f>O359*H359</f>
        <v>0</v>
      </c>
      <c r="Q359" s="191">
        <v>0</v>
      </c>
      <c r="R359" s="191">
        <f>Q359*H359</f>
        <v>0</v>
      </c>
      <c r="S359" s="191">
        <v>0</v>
      </c>
      <c r="T359" s="192">
        <f>S359*H359</f>
        <v>0</v>
      </c>
      <c r="U359" s="36"/>
      <c r="V359" s="36"/>
      <c r="W359" s="36"/>
      <c r="X359" s="36"/>
      <c r="Y359" s="36"/>
      <c r="Z359" s="36"/>
      <c r="AA359" s="36"/>
      <c r="AB359" s="36"/>
      <c r="AC359" s="36"/>
      <c r="AD359" s="36"/>
      <c r="AE359" s="36"/>
      <c r="AR359" s="193" t="s">
        <v>126</v>
      </c>
      <c r="AT359" s="193" t="s">
        <v>232</v>
      </c>
      <c r="AU359" s="193" t="s">
        <v>78</v>
      </c>
      <c r="AY359" s="19" t="s">
        <v>229</v>
      </c>
      <c r="BE359" s="194">
        <f>IF(N359="základní",J359,0)</f>
        <v>0</v>
      </c>
      <c r="BF359" s="194">
        <f>IF(N359="snížená",J359,0)</f>
        <v>0</v>
      </c>
      <c r="BG359" s="194">
        <f>IF(N359="zákl. přenesená",J359,0)</f>
        <v>0</v>
      </c>
      <c r="BH359" s="194">
        <f>IF(N359="sníž. přenesená",J359,0)</f>
        <v>0</v>
      </c>
      <c r="BI359" s="194">
        <f>IF(N359="nulová",J359,0)</f>
        <v>0</v>
      </c>
      <c r="BJ359" s="19" t="s">
        <v>76</v>
      </c>
      <c r="BK359" s="194">
        <f>ROUND(I359*H359,2)</f>
        <v>0</v>
      </c>
      <c r="BL359" s="19" t="s">
        <v>126</v>
      </c>
      <c r="BM359" s="193" t="s">
        <v>1640</v>
      </c>
    </row>
    <row r="360" spans="1:47" s="2" customFormat="1" ht="11.25">
      <c r="A360" s="36"/>
      <c r="B360" s="37"/>
      <c r="C360" s="38"/>
      <c r="D360" s="263" t="s">
        <v>903</v>
      </c>
      <c r="E360" s="38"/>
      <c r="F360" s="264" t="s">
        <v>1258</v>
      </c>
      <c r="G360" s="38"/>
      <c r="H360" s="38"/>
      <c r="I360" s="249"/>
      <c r="J360" s="38"/>
      <c r="K360" s="38"/>
      <c r="L360" s="41"/>
      <c r="M360" s="250"/>
      <c r="N360" s="251"/>
      <c r="O360" s="66"/>
      <c r="P360" s="66"/>
      <c r="Q360" s="66"/>
      <c r="R360" s="66"/>
      <c r="S360" s="66"/>
      <c r="T360" s="67"/>
      <c r="U360" s="36"/>
      <c r="V360" s="36"/>
      <c r="W360" s="36"/>
      <c r="X360" s="36"/>
      <c r="Y360" s="36"/>
      <c r="Z360" s="36"/>
      <c r="AA360" s="36"/>
      <c r="AB360" s="36"/>
      <c r="AC360" s="36"/>
      <c r="AD360" s="36"/>
      <c r="AE360" s="36"/>
      <c r="AT360" s="19" t="s">
        <v>903</v>
      </c>
      <c r="AU360" s="19" t="s">
        <v>78</v>
      </c>
    </row>
    <row r="361" spans="2:51" s="13" customFormat="1" ht="11.25">
      <c r="B361" s="195"/>
      <c r="C361" s="196"/>
      <c r="D361" s="197" t="s">
        <v>237</v>
      </c>
      <c r="E361" s="198" t="s">
        <v>19</v>
      </c>
      <c r="F361" s="199" t="s">
        <v>1635</v>
      </c>
      <c r="G361" s="196"/>
      <c r="H361" s="200">
        <v>8.291</v>
      </c>
      <c r="I361" s="201"/>
      <c r="J361" s="196"/>
      <c r="K361" s="196"/>
      <c r="L361" s="202"/>
      <c r="M361" s="203"/>
      <c r="N361" s="204"/>
      <c r="O361" s="204"/>
      <c r="P361" s="204"/>
      <c r="Q361" s="204"/>
      <c r="R361" s="204"/>
      <c r="S361" s="204"/>
      <c r="T361" s="205"/>
      <c r="AT361" s="206" t="s">
        <v>237</v>
      </c>
      <c r="AU361" s="206" t="s">
        <v>78</v>
      </c>
      <c r="AV361" s="13" t="s">
        <v>78</v>
      </c>
      <c r="AW361" s="13" t="s">
        <v>31</v>
      </c>
      <c r="AX361" s="13" t="s">
        <v>69</v>
      </c>
      <c r="AY361" s="206" t="s">
        <v>229</v>
      </c>
    </row>
    <row r="362" spans="2:51" s="14" customFormat="1" ht="11.25">
      <c r="B362" s="218"/>
      <c r="C362" s="219"/>
      <c r="D362" s="197" t="s">
        <v>237</v>
      </c>
      <c r="E362" s="220" t="s">
        <v>19</v>
      </c>
      <c r="F362" s="221" t="s">
        <v>1636</v>
      </c>
      <c r="G362" s="219"/>
      <c r="H362" s="220" t="s">
        <v>19</v>
      </c>
      <c r="I362" s="222"/>
      <c r="J362" s="219"/>
      <c r="K362" s="219"/>
      <c r="L362" s="223"/>
      <c r="M362" s="224"/>
      <c r="N362" s="225"/>
      <c r="O362" s="225"/>
      <c r="P362" s="225"/>
      <c r="Q362" s="225"/>
      <c r="R362" s="225"/>
      <c r="S362" s="225"/>
      <c r="T362" s="226"/>
      <c r="AT362" s="227" t="s">
        <v>237</v>
      </c>
      <c r="AU362" s="227" t="s">
        <v>78</v>
      </c>
      <c r="AV362" s="14" t="s">
        <v>76</v>
      </c>
      <c r="AW362" s="14" t="s">
        <v>31</v>
      </c>
      <c r="AX362" s="14" t="s">
        <v>69</v>
      </c>
      <c r="AY362" s="227" t="s">
        <v>229</v>
      </c>
    </row>
    <row r="363" spans="2:51" s="13" customFormat="1" ht="11.25">
      <c r="B363" s="195"/>
      <c r="C363" s="196"/>
      <c r="D363" s="197" t="s">
        <v>237</v>
      </c>
      <c r="E363" s="198" t="s">
        <v>19</v>
      </c>
      <c r="F363" s="199" t="s">
        <v>1637</v>
      </c>
      <c r="G363" s="196"/>
      <c r="H363" s="200">
        <v>0.271</v>
      </c>
      <c r="I363" s="201"/>
      <c r="J363" s="196"/>
      <c r="K363" s="196"/>
      <c r="L363" s="202"/>
      <c r="M363" s="203"/>
      <c r="N363" s="204"/>
      <c r="O363" s="204"/>
      <c r="P363" s="204"/>
      <c r="Q363" s="204"/>
      <c r="R363" s="204"/>
      <c r="S363" s="204"/>
      <c r="T363" s="205"/>
      <c r="AT363" s="206" t="s">
        <v>237</v>
      </c>
      <c r="AU363" s="206" t="s">
        <v>78</v>
      </c>
      <c r="AV363" s="13" t="s">
        <v>78</v>
      </c>
      <c r="AW363" s="13" t="s">
        <v>31</v>
      </c>
      <c r="AX363" s="13" t="s">
        <v>69</v>
      </c>
      <c r="AY363" s="206" t="s">
        <v>229</v>
      </c>
    </row>
    <row r="364" spans="2:51" s="15" customFormat="1" ht="11.25">
      <c r="B364" s="228"/>
      <c r="C364" s="229"/>
      <c r="D364" s="197" t="s">
        <v>237</v>
      </c>
      <c r="E364" s="230" t="s">
        <v>19</v>
      </c>
      <c r="F364" s="231" t="s">
        <v>281</v>
      </c>
      <c r="G364" s="229"/>
      <c r="H364" s="232">
        <v>8.562</v>
      </c>
      <c r="I364" s="233"/>
      <c r="J364" s="229"/>
      <c r="K364" s="229"/>
      <c r="L364" s="234"/>
      <c r="M364" s="235"/>
      <c r="N364" s="236"/>
      <c r="O364" s="236"/>
      <c r="P364" s="236"/>
      <c r="Q364" s="236"/>
      <c r="R364" s="236"/>
      <c r="S364" s="236"/>
      <c r="T364" s="237"/>
      <c r="AT364" s="238" t="s">
        <v>237</v>
      </c>
      <c r="AU364" s="238" t="s">
        <v>78</v>
      </c>
      <c r="AV364" s="15" t="s">
        <v>126</v>
      </c>
      <c r="AW364" s="15" t="s">
        <v>31</v>
      </c>
      <c r="AX364" s="15" t="s">
        <v>76</v>
      </c>
      <c r="AY364" s="238" t="s">
        <v>229</v>
      </c>
    </row>
    <row r="365" spans="1:65" s="2" customFormat="1" ht="44.25" customHeight="1">
      <c r="A365" s="36"/>
      <c r="B365" s="37"/>
      <c r="C365" s="181" t="s">
        <v>409</v>
      </c>
      <c r="D365" s="181" t="s">
        <v>232</v>
      </c>
      <c r="E365" s="182" t="s">
        <v>1260</v>
      </c>
      <c r="F365" s="183" t="s">
        <v>1261</v>
      </c>
      <c r="G365" s="184" t="s">
        <v>326</v>
      </c>
      <c r="H365" s="185">
        <v>171.24</v>
      </c>
      <c r="I365" s="186"/>
      <c r="J365" s="187">
        <f>ROUND(I365*H365,2)</f>
        <v>0</v>
      </c>
      <c r="K365" s="188"/>
      <c r="L365" s="41"/>
      <c r="M365" s="189" t="s">
        <v>19</v>
      </c>
      <c r="N365" s="190" t="s">
        <v>40</v>
      </c>
      <c r="O365" s="66"/>
      <c r="P365" s="191">
        <f>O365*H365</f>
        <v>0</v>
      </c>
      <c r="Q365" s="191">
        <v>0</v>
      </c>
      <c r="R365" s="191">
        <f>Q365*H365</f>
        <v>0</v>
      </c>
      <c r="S365" s="191">
        <v>0</v>
      </c>
      <c r="T365" s="192">
        <f>S365*H365</f>
        <v>0</v>
      </c>
      <c r="U365" s="36"/>
      <c r="V365" s="36"/>
      <c r="W365" s="36"/>
      <c r="X365" s="36"/>
      <c r="Y365" s="36"/>
      <c r="Z365" s="36"/>
      <c r="AA365" s="36"/>
      <c r="AB365" s="36"/>
      <c r="AC365" s="36"/>
      <c r="AD365" s="36"/>
      <c r="AE365" s="36"/>
      <c r="AR365" s="193" t="s">
        <v>126</v>
      </c>
      <c r="AT365" s="193" t="s">
        <v>232</v>
      </c>
      <c r="AU365" s="193" t="s">
        <v>78</v>
      </c>
      <c r="AY365" s="19" t="s">
        <v>229</v>
      </c>
      <c r="BE365" s="194">
        <f>IF(N365="základní",J365,0)</f>
        <v>0</v>
      </c>
      <c r="BF365" s="194">
        <f>IF(N365="snížená",J365,0)</f>
        <v>0</v>
      </c>
      <c r="BG365" s="194">
        <f>IF(N365="zákl. přenesená",J365,0)</f>
        <v>0</v>
      </c>
      <c r="BH365" s="194">
        <f>IF(N365="sníž. přenesená",J365,0)</f>
        <v>0</v>
      </c>
      <c r="BI365" s="194">
        <f>IF(N365="nulová",J365,0)</f>
        <v>0</v>
      </c>
      <c r="BJ365" s="19" t="s">
        <v>76</v>
      </c>
      <c r="BK365" s="194">
        <f>ROUND(I365*H365,2)</f>
        <v>0</v>
      </c>
      <c r="BL365" s="19" t="s">
        <v>126</v>
      </c>
      <c r="BM365" s="193" t="s">
        <v>1641</v>
      </c>
    </row>
    <row r="366" spans="1:47" s="2" customFormat="1" ht="11.25">
      <c r="A366" s="36"/>
      <c r="B366" s="37"/>
      <c r="C366" s="38"/>
      <c r="D366" s="263" t="s">
        <v>903</v>
      </c>
      <c r="E366" s="38"/>
      <c r="F366" s="264" t="s">
        <v>1263</v>
      </c>
      <c r="G366" s="38"/>
      <c r="H366" s="38"/>
      <c r="I366" s="249"/>
      <c r="J366" s="38"/>
      <c r="K366" s="38"/>
      <c r="L366" s="41"/>
      <c r="M366" s="250"/>
      <c r="N366" s="251"/>
      <c r="O366" s="66"/>
      <c r="P366" s="66"/>
      <c r="Q366" s="66"/>
      <c r="R366" s="66"/>
      <c r="S366" s="66"/>
      <c r="T366" s="67"/>
      <c r="U366" s="36"/>
      <c r="V366" s="36"/>
      <c r="W366" s="36"/>
      <c r="X366" s="36"/>
      <c r="Y366" s="36"/>
      <c r="Z366" s="36"/>
      <c r="AA366" s="36"/>
      <c r="AB366" s="36"/>
      <c r="AC366" s="36"/>
      <c r="AD366" s="36"/>
      <c r="AE366" s="36"/>
      <c r="AT366" s="19" t="s">
        <v>903</v>
      </c>
      <c r="AU366" s="19" t="s">
        <v>78</v>
      </c>
    </row>
    <row r="367" spans="1:47" s="2" customFormat="1" ht="29.25">
      <c r="A367" s="36"/>
      <c r="B367" s="37"/>
      <c r="C367" s="38"/>
      <c r="D367" s="197" t="s">
        <v>811</v>
      </c>
      <c r="E367" s="38"/>
      <c r="F367" s="248" t="s">
        <v>959</v>
      </c>
      <c r="G367" s="38"/>
      <c r="H367" s="38"/>
      <c r="I367" s="249"/>
      <c r="J367" s="38"/>
      <c r="K367" s="38"/>
      <c r="L367" s="41"/>
      <c r="M367" s="250"/>
      <c r="N367" s="251"/>
      <c r="O367" s="66"/>
      <c r="P367" s="66"/>
      <c r="Q367" s="66"/>
      <c r="R367" s="66"/>
      <c r="S367" s="66"/>
      <c r="T367" s="67"/>
      <c r="U367" s="36"/>
      <c r="V367" s="36"/>
      <c r="W367" s="36"/>
      <c r="X367" s="36"/>
      <c r="Y367" s="36"/>
      <c r="Z367" s="36"/>
      <c r="AA367" s="36"/>
      <c r="AB367" s="36"/>
      <c r="AC367" s="36"/>
      <c r="AD367" s="36"/>
      <c r="AE367" s="36"/>
      <c r="AT367" s="19" t="s">
        <v>811</v>
      </c>
      <c r="AU367" s="19" t="s">
        <v>78</v>
      </c>
    </row>
    <row r="368" spans="2:51" s="13" customFormat="1" ht="11.25">
      <c r="B368" s="195"/>
      <c r="C368" s="196"/>
      <c r="D368" s="197" t="s">
        <v>237</v>
      </c>
      <c r="E368" s="198" t="s">
        <v>19</v>
      </c>
      <c r="F368" s="199" t="s">
        <v>1642</v>
      </c>
      <c r="G368" s="196"/>
      <c r="H368" s="200">
        <v>171.24</v>
      </c>
      <c r="I368" s="201"/>
      <c r="J368" s="196"/>
      <c r="K368" s="196"/>
      <c r="L368" s="202"/>
      <c r="M368" s="203"/>
      <c r="N368" s="204"/>
      <c r="O368" s="204"/>
      <c r="P368" s="204"/>
      <c r="Q368" s="204"/>
      <c r="R368" s="204"/>
      <c r="S368" s="204"/>
      <c r="T368" s="205"/>
      <c r="AT368" s="206" t="s">
        <v>237</v>
      </c>
      <c r="AU368" s="206" t="s">
        <v>78</v>
      </c>
      <c r="AV368" s="13" t="s">
        <v>78</v>
      </c>
      <c r="AW368" s="13" t="s">
        <v>31</v>
      </c>
      <c r="AX368" s="13" t="s">
        <v>76</v>
      </c>
      <c r="AY368" s="206" t="s">
        <v>229</v>
      </c>
    </row>
    <row r="369" spans="1:65" s="2" customFormat="1" ht="24.2" customHeight="1">
      <c r="A369" s="36"/>
      <c r="B369" s="37"/>
      <c r="C369" s="181" t="s">
        <v>413</v>
      </c>
      <c r="D369" s="181" t="s">
        <v>232</v>
      </c>
      <c r="E369" s="182" t="s">
        <v>1265</v>
      </c>
      <c r="F369" s="183" t="s">
        <v>1266</v>
      </c>
      <c r="G369" s="184" t="s">
        <v>326</v>
      </c>
      <c r="H369" s="185">
        <v>17.124</v>
      </c>
      <c r="I369" s="186"/>
      <c r="J369" s="187">
        <f>ROUND(I369*H369,2)</f>
        <v>0</v>
      </c>
      <c r="K369" s="188"/>
      <c r="L369" s="41"/>
      <c r="M369" s="189" t="s">
        <v>19</v>
      </c>
      <c r="N369" s="190" t="s">
        <v>40</v>
      </c>
      <c r="O369" s="66"/>
      <c r="P369" s="191">
        <f>O369*H369</f>
        <v>0</v>
      </c>
      <c r="Q369" s="191">
        <v>0</v>
      </c>
      <c r="R369" s="191">
        <f>Q369*H369</f>
        <v>0</v>
      </c>
      <c r="S369" s="191">
        <v>0</v>
      </c>
      <c r="T369" s="192">
        <f>S369*H369</f>
        <v>0</v>
      </c>
      <c r="U369" s="36"/>
      <c r="V369" s="36"/>
      <c r="W369" s="36"/>
      <c r="X369" s="36"/>
      <c r="Y369" s="36"/>
      <c r="Z369" s="36"/>
      <c r="AA369" s="36"/>
      <c r="AB369" s="36"/>
      <c r="AC369" s="36"/>
      <c r="AD369" s="36"/>
      <c r="AE369" s="36"/>
      <c r="AR369" s="193" t="s">
        <v>126</v>
      </c>
      <c r="AT369" s="193" t="s">
        <v>232</v>
      </c>
      <c r="AU369" s="193" t="s">
        <v>78</v>
      </c>
      <c r="AY369" s="19" t="s">
        <v>229</v>
      </c>
      <c r="BE369" s="194">
        <f>IF(N369="základní",J369,0)</f>
        <v>0</v>
      </c>
      <c r="BF369" s="194">
        <f>IF(N369="snížená",J369,0)</f>
        <v>0</v>
      </c>
      <c r="BG369" s="194">
        <f>IF(N369="zákl. přenesená",J369,0)</f>
        <v>0</v>
      </c>
      <c r="BH369" s="194">
        <f>IF(N369="sníž. přenesená",J369,0)</f>
        <v>0</v>
      </c>
      <c r="BI369" s="194">
        <f>IF(N369="nulová",J369,0)</f>
        <v>0</v>
      </c>
      <c r="BJ369" s="19" t="s">
        <v>76</v>
      </c>
      <c r="BK369" s="194">
        <f>ROUND(I369*H369,2)</f>
        <v>0</v>
      </c>
      <c r="BL369" s="19" t="s">
        <v>126</v>
      </c>
      <c r="BM369" s="193" t="s">
        <v>1643</v>
      </c>
    </row>
    <row r="370" spans="1:47" s="2" customFormat="1" ht="11.25">
      <c r="A370" s="36"/>
      <c r="B370" s="37"/>
      <c r="C370" s="38"/>
      <c r="D370" s="263" t="s">
        <v>903</v>
      </c>
      <c r="E370" s="38"/>
      <c r="F370" s="264" t="s">
        <v>1268</v>
      </c>
      <c r="G370" s="38"/>
      <c r="H370" s="38"/>
      <c r="I370" s="249"/>
      <c r="J370" s="38"/>
      <c r="K370" s="38"/>
      <c r="L370" s="41"/>
      <c r="M370" s="250"/>
      <c r="N370" s="251"/>
      <c r="O370" s="66"/>
      <c r="P370" s="66"/>
      <c r="Q370" s="66"/>
      <c r="R370" s="66"/>
      <c r="S370" s="66"/>
      <c r="T370" s="67"/>
      <c r="U370" s="36"/>
      <c r="V370" s="36"/>
      <c r="W370" s="36"/>
      <c r="X370" s="36"/>
      <c r="Y370" s="36"/>
      <c r="Z370" s="36"/>
      <c r="AA370" s="36"/>
      <c r="AB370" s="36"/>
      <c r="AC370" s="36"/>
      <c r="AD370" s="36"/>
      <c r="AE370" s="36"/>
      <c r="AT370" s="19" t="s">
        <v>903</v>
      </c>
      <c r="AU370" s="19" t="s">
        <v>78</v>
      </c>
    </row>
    <row r="371" spans="1:47" s="2" customFormat="1" ht="19.5">
      <c r="A371" s="36"/>
      <c r="B371" s="37"/>
      <c r="C371" s="38"/>
      <c r="D371" s="197" t="s">
        <v>811</v>
      </c>
      <c r="E371" s="38"/>
      <c r="F371" s="248" t="s">
        <v>1269</v>
      </c>
      <c r="G371" s="38"/>
      <c r="H371" s="38"/>
      <c r="I371" s="249"/>
      <c r="J371" s="38"/>
      <c r="K371" s="38"/>
      <c r="L371" s="41"/>
      <c r="M371" s="250"/>
      <c r="N371" s="251"/>
      <c r="O371" s="66"/>
      <c r="P371" s="66"/>
      <c r="Q371" s="66"/>
      <c r="R371" s="66"/>
      <c r="S371" s="66"/>
      <c r="T371" s="67"/>
      <c r="U371" s="36"/>
      <c r="V371" s="36"/>
      <c r="W371" s="36"/>
      <c r="X371" s="36"/>
      <c r="Y371" s="36"/>
      <c r="Z371" s="36"/>
      <c r="AA371" s="36"/>
      <c r="AB371" s="36"/>
      <c r="AC371" s="36"/>
      <c r="AD371" s="36"/>
      <c r="AE371" s="36"/>
      <c r="AT371" s="19" t="s">
        <v>811</v>
      </c>
      <c r="AU371" s="19" t="s">
        <v>78</v>
      </c>
    </row>
    <row r="372" spans="2:51" s="13" customFormat="1" ht="11.25">
      <c r="B372" s="195"/>
      <c r="C372" s="196"/>
      <c r="D372" s="197" t="s">
        <v>237</v>
      </c>
      <c r="E372" s="198" t="s">
        <v>19</v>
      </c>
      <c r="F372" s="199" t="s">
        <v>1644</v>
      </c>
      <c r="G372" s="196"/>
      <c r="H372" s="200">
        <v>17.124</v>
      </c>
      <c r="I372" s="201"/>
      <c r="J372" s="196"/>
      <c r="K372" s="196"/>
      <c r="L372" s="202"/>
      <c r="M372" s="203"/>
      <c r="N372" s="204"/>
      <c r="O372" s="204"/>
      <c r="P372" s="204"/>
      <c r="Q372" s="204"/>
      <c r="R372" s="204"/>
      <c r="S372" s="204"/>
      <c r="T372" s="205"/>
      <c r="AT372" s="206" t="s">
        <v>237</v>
      </c>
      <c r="AU372" s="206" t="s">
        <v>78</v>
      </c>
      <c r="AV372" s="13" t="s">
        <v>78</v>
      </c>
      <c r="AW372" s="13" t="s">
        <v>31</v>
      </c>
      <c r="AX372" s="13" t="s">
        <v>76</v>
      </c>
      <c r="AY372" s="206" t="s">
        <v>229</v>
      </c>
    </row>
    <row r="373" spans="2:63" s="12" customFormat="1" ht="22.9" customHeight="1">
      <c r="B373" s="165"/>
      <c r="C373" s="166"/>
      <c r="D373" s="167" t="s">
        <v>68</v>
      </c>
      <c r="E373" s="179" t="s">
        <v>1271</v>
      </c>
      <c r="F373" s="179" t="s">
        <v>1272</v>
      </c>
      <c r="G373" s="166"/>
      <c r="H373" s="166"/>
      <c r="I373" s="169"/>
      <c r="J373" s="180">
        <f>BK373</f>
        <v>0</v>
      </c>
      <c r="K373" s="166"/>
      <c r="L373" s="171"/>
      <c r="M373" s="172"/>
      <c r="N373" s="173"/>
      <c r="O373" s="173"/>
      <c r="P373" s="174">
        <f>SUM(P374:P378)</f>
        <v>0</v>
      </c>
      <c r="Q373" s="173"/>
      <c r="R373" s="174">
        <f>SUM(R374:R378)</f>
        <v>0</v>
      </c>
      <c r="S373" s="173"/>
      <c r="T373" s="175">
        <f>SUM(T374:T378)</f>
        <v>0</v>
      </c>
      <c r="AR373" s="176" t="s">
        <v>76</v>
      </c>
      <c r="AT373" s="177" t="s">
        <v>68</v>
      </c>
      <c r="AU373" s="177" t="s">
        <v>76</v>
      </c>
      <c r="AY373" s="176" t="s">
        <v>229</v>
      </c>
      <c r="BK373" s="178">
        <f>SUM(BK374:BK378)</f>
        <v>0</v>
      </c>
    </row>
    <row r="374" spans="1:65" s="2" customFormat="1" ht="44.25" customHeight="1">
      <c r="A374" s="36"/>
      <c r="B374" s="37"/>
      <c r="C374" s="181" t="s">
        <v>417</v>
      </c>
      <c r="D374" s="181" t="s">
        <v>232</v>
      </c>
      <c r="E374" s="182" t="s">
        <v>1273</v>
      </c>
      <c r="F374" s="183" t="s">
        <v>1274</v>
      </c>
      <c r="G374" s="184" t="s">
        <v>326</v>
      </c>
      <c r="H374" s="185">
        <v>113.12</v>
      </c>
      <c r="I374" s="186"/>
      <c r="J374" s="187">
        <f>ROUND(I374*H374,2)</f>
        <v>0</v>
      </c>
      <c r="K374" s="188"/>
      <c r="L374" s="41"/>
      <c r="M374" s="189" t="s">
        <v>19</v>
      </c>
      <c r="N374" s="190" t="s">
        <v>40</v>
      </c>
      <c r="O374" s="66"/>
      <c r="P374" s="191">
        <f>O374*H374</f>
        <v>0</v>
      </c>
      <c r="Q374" s="191">
        <v>0</v>
      </c>
      <c r="R374" s="191">
        <f>Q374*H374</f>
        <v>0</v>
      </c>
      <c r="S374" s="191">
        <v>0</v>
      </c>
      <c r="T374" s="192">
        <f>S374*H374</f>
        <v>0</v>
      </c>
      <c r="U374" s="36"/>
      <c r="V374" s="36"/>
      <c r="W374" s="36"/>
      <c r="X374" s="36"/>
      <c r="Y374" s="36"/>
      <c r="Z374" s="36"/>
      <c r="AA374" s="36"/>
      <c r="AB374" s="36"/>
      <c r="AC374" s="36"/>
      <c r="AD374" s="36"/>
      <c r="AE374" s="36"/>
      <c r="AR374" s="193" t="s">
        <v>126</v>
      </c>
      <c r="AT374" s="193" t="s">
        <v>232</v>
      </c>
      <c r="AU374" s="193" t="s">
        <v>78</v>
      </c>
      <c r="AY374" s="19" t="s">
        <v>229</v>
      </c>
      <c r="BE374" s="194">
        <f>IF(N374="základní",J374,0)</f>
        <v>0</v>
      </c>
      <c r="BF374" s="194">
        <f>IF(N374="snížená",J374,0)</f>
        <v>0</v>
      </c>
      <c r="BG374" s="194">
        <f>IF(N374="zákl. přenesená",J374,0)</f>
        <v>0</v>
      </c>
      <c r="BH374" s="194">
        <f>IF(N374="sníž. přenesená",J374,0)</f>
        <v>0</v>
      </c>
      <c r="BI374" s="194">
        <f>IF(N374="nulová",J374,0)</f>
        <v>0</v>
      </c>
      <c r="BJ374" s="19" t="s">
        <v>76</v>
      </c>
      <c r="BK374" s="194">
        <f>ROUND(I374*H374,2)</f>
        <v>0</v>
      </c>
      <c r="BL374" s="19" t="s">
        <v>126</v>
      </c>
      <c r="BM374" s="193" t="s">
        <v>1645</v>
      </c>
    </row>
    <row r="375" spans="1:47" s="2" customFormat="1" ht="11.25">
      <c r="A375" s="36"/>
      <c r="B375" s="37"/>
      <c r="C375" s="38"/>
      <c r="D375" s="263" t="s">
        <v>903</v>
      </c>
      <c r="E375" s="38"/>
      <c r="F375" s="264" t="s">
        <v>1276</v>
      </c>
      <c r="G375" s="38"/>
      <c r="H375" s="38"/>
      <c r="I375" s="249"/>
      <c r="J375" s="38"/>
      <c r="K375" s="38"/>
      <c r="L375" s="41"/>
      <c r="M375" s="250"/>
      <c r="N375" s="251"/>
      <c r="O375" s="66"/>
      <c r="P375" s="66"/>
      <c r="Q375" s="66"/>
      <c r="R375" s="66"/>
      <c r="S375" s="66"/>
      <c r="T375" s="67"/>
      <c r="U375" s="36"/>
      <c r="V375" s="36"/>
      <c r="W375" s="36"/>
      <c r="X375" s="36"/>
      <c r="Y375" s="36"/>
      <c r="Z375" s="36"/>
      <c r="AA375" s="36"/>
      <c r="AB375" s="36"/>
      <c r="AC375" s="36"/>
      <c r="AD375" s="36"/>
      <c r="AE375" s="36"/>
      <c r="AT375" s="19" t="s">
        <v>903</v>
      </c>
      <c r="AU375" s="19" t="s">
        <v>78</v>
      </c>
    </row>
    <row r="376" spans="1:65" s="2" customFormat="1" ht="55.5" customHeight="1">
      <c r="A376" s="36"/>
      <c r="B376" s="37"/>
      <c r="C376" s="181" t="s">
        <v>421</v>
      </c>
      <c r="D376" s="181" t="s">
        <v>232</v>
      </c>
      <c r="E376" s="182" t="s">
        <v>1277</v>
      </c>
      <c r="F376" s="183" t="s">
        <v>1278</v>
      </c>
      <c r="G376" s="184" t="s">
        <v>326</v>
      </c>
      <c r="H376" s="185">
        <v>113.12</v>
      </c>
      <c r="I376" s="186"/>
      <c r="J376" s="187">
        <f>ROUND(I376*H376,2)</f>
        <v>0</v>
      </c>
      <c r="K376" s="188"/>
      <c r="L376" s="41"/>
      <c r="M376" s="189" t="s">
        <v>19</v>
      </c>
      <c r="N376" s="190" t="s">
        <v>40</v>
      </c>
      <c r="O376" s="66"/>
      <c r="P376" s="191">
        <f>O376*H376</f>
        <v>0</v>
      </c>
      <c r="Q376" s="191">
        <v>0</v>
      </c>
      <c r="R376" s="191">
        <f>Q376*H376</f>
        <v>0</v>
      </c>
      <c r="S376" s="191">
        <v>0</v>
      </c>
      <c r="T376" s="192">
        <f>S376*H376</f>
        <v>0</v>
      </c>
      <c r="U376" s="36"/>
      <c r="V376" s="36"/>
      <c r="W376" s="36"/>
      <c r="X376" s="36"/>
      <c r="Y376" s="36"/>
      <c r="Z376" s="36"/>
      <c r="AA376" s="36"/>
      <c r="AB376" s="36"/>
      <c r="AC376" s="36"/>
      <c r="AD376" s="36"/>
      <c r="AE376" s="36"/>
      <c r="AR376" s="193" t="s">
        <v>126</v>
      </c>
      <c r="AT376" s="193" t="s">
        <v>232</v>
      </c>
      <c r="AU376" s="193" t="s">
        <v>78</v>
      </c>
      <c r="AY376" s="19" t="s">
        <v>229</v>
      </c>
      <c r="BE376" s="194">
        <f>IF(N376="základní",J376,0)</f>
        <v>0</v>
      </c>
      <c r="BF376" s="194">
        <f>IF(N376="snížená",J376,0)</f>
        <v>0</v>
      </c>
      <c r="BG376" s="194">
        <f>IF(N376="zákl. přenesená",J376,0)</f>
        <v>0</v>
      </c>
      <c r="BH376" s="194">
        <f>IF(N376="sníž. přenesená",J376,0)</f>
        <v>0</v>
      </c>
      <c r="BI376" s="194">
        <f>IF(N376="nulová",J376,0)</f>
        <v>0</v>
      </c>
      <c r="BJ376" s="19" t="s">
        <v>76</v>
      </c>
      <c r="BK376" s="194">
        <f>ROUND(I376*H376,2)</f>
        <v>0</v>
      </c>
      <c r="BL376" s="19" t="s">
        <v>126</v>
      </c>
      <c r="BM376" s="193" t="s">
        <v>1646</v>
      </c>
    </row>
    <row r="377" spans="1:47" s="2" customFormat="1" ht="11.25">
      <c r="A377" s="36"/>
      <c r="B377" s="37"/>
      <c r="C377" s="38"/>
      <c r="D377" s="263" t="s">
        <v>903</v>
      </c>
      <c r="E377" s="38"/>
      <c r="F377" s="264" t="s">
        <v>1280</v>
      </c>
      <c r="G377" s="38"/>
      <c r="H377" s="38"/>
      <c r="I377" s="249"/>
      <c r="J377" s="38"/>
      <c r="K377" s="38"/>
      <c r="L377" s="41"/>
      <c r="M377" s="250"/>
      <c r="N377" s="251"/>
      <c r="O377" s="66"/>
      <c r="P377" s="66"/>
      <c r="Q377" s="66"/>
      <c r="R377" s="66"/>
      <c r="S377" s="66"/>
      <c r="T377" s="67"/>
      <c r="U377" s="36"/>
      <c r="V377" s="36"/>
      <c r="W377" s="36"/>
      <c r="X377" s="36"/>
      <c r="Y377" s="36"/>
      <c r="Z377" s="36"/>
      <c r="AA377" s="36"/>
      <c r="AB377" s="36"/>
      <c r="AC377" s="36"/>
      <c r="AD377" s="36"/>
      <c r="AE377" s="36"/>
      <c r="AT377" s="19" t="s">
        <v>903</v>
      </c>
      <c r="AU377" s="19" t="s">
        <v>78</v>
      </c>
    </row>
    <row r="378" spans="1:47" s="2" customFormat="1" ht="19.5">
      <c r="A378" s="36"/>
      <c r="B378" s="37"/>
      <c r="C378" s="38"/>
      <c r="D378" s="197" t="s">
        <v>811</v>
      </c>
      <c r="E378" s="38"/>
      <c r="F378" s="248" t="s">
        <v>1647</v>
      </c>
      <c r="G378" s="38"/>
      <c r="H378" s="38"/>
      <c r="I378" s="249"/>
      <c r="J378" s="38"/>
      <c r="K378" s="38"/>
      <c r="L378" s="41"/>
      <c r="M378" s="250"/>
      <c r="N378" s="251"/>
      <c r="O378" s="66"/>
      <c r="P378" s="66"/>
      <c r="Q378" s="66"/>
      <c r="R378" s="66"/>
      <c r="S378" s="66"/>
      <c r="T378" s="67"/>
      <c r="U378" s="36"/>
      <c r="V378" s="36"/>
      <c r="W378" s="36"/>
      <c r="X378" s="36"/>
      <c r="Y378" s="36"/>
      <c r="Z378" s="36"/>
      <c r="AA378" s="36"/>
      <c r="AB378" s="36"/>
      <c r="AC378" s="36"/>
      <c r="AD378" s="36"/>
      <c r="AE378" s="36"/>
      <c r="AT378" s="19" t="s">
        <v>811</v>
      </c>
      <c r="AU378" s="19" t="s">
        <v>78</v>
      </c>
    </row>
    <row r="379" spans="2:63" s="12" customFormat="1" ht="25.9" customHeight="1">
      <c r="B379" s="165"/>
      <c r="C379" s="166"/>
      <c r="D379" s="167" t="s">
        <v>68</v>
      </c>
      <c r="E379" s="168" t="s">
        <v>1648</v>
      </c>
      <c r="F379" s="168" t="s">
        <v>1649</v>
      </c>
      <c r="G379" s="166"/>
      <c r="H379" s="166"/>
      <c r="I379" s="169"/>
      <c r="J379" s="170">
        <f>BK379</f>
        <v>0</v>
      </c>
      <c r="K379" s="166"/>
      <c r="L379" s="171"/>
      <c r="M379" s="172"/>
      <c r="N379" s="173"/>
      <c r="O379" s="173"/>
      <c r="P379" s="174">
        <f>P380</f>
        <v>0</v>
      </c>
      <c r="Q379" s="173"/>
      <c r="R379" s="174">
        <f>R380</f>
        <v>0</v>
      </c>
      <c r="S379" s="173"/>
      <c r="T379" s="175">
        <f>T380</f>
        <v>0</v>
      </c>
      <c r="AR379" s="176" t="s">
        <v>78</v>
      </c>
      <c r="AT379" s="177" t="s">
        <v>68</v>
      </c>
      <c r="AU379" s="177" t="s">
        <v>69</v>
      </c>
      <c r="AY379" s="176" t="s">
        <v>229</v>
      </c>
      <c r="BK379" s="178">
        <f>BK380</f>
        <v>0</v>
      </c>
    </row>
    <row r="380" spans="2:63" s="12" customFormat="1" ht="22.9" customHeight="1">
      <c r="B380" s="165"/>
      <c r="C380" s="166"/>
      <c r="D380" s="167" t="s">
        <v>68</v>
      </c>
      <c r="E380" s="179" t="s">
        <v>1650</v>
      </c>
      <c r="F380" s="179" t="s">
        <v>1651</v>
      </c>
      <c r="G380" s="166"/>
      <c r="H380" s="166"/>
      <c r="I380" s="169"/>
      <c r="J380" s="180">
        <f>BK380</f>
        <v>0</v>
      </c>
      <c r="K380" s="166"/>
      <c r="L380" s="171"/>
      <c r="M380" s="172"/>
      <c r="N380" s="173"/>
      <c r="O380" s="173"/>
      <c r="P380" s="174">
        <f>SUM(P381:P390)</f>
        <v>0</v>
      </c>
      <c r="Q380" s="173"/>
      <c r="R380" s="174">
        <f>SUM(R381:R390)</f>
        <v>0</v>
      </c>
      <c r="S380" s="173"/>
      <c r="T380" s="175">
        <f>SUM(T381:T390)</f>
        <v>0</v>
      </c>
      <c r="AR380" s="176" t="s">
        <v>78</v>
      </c>
      <c r="AT380" s="177" t="s">
        <v>68</v>
      </c>
      <c r="AU380" s="177" t="s">
        <v>76</v>
      </c>
      <c r="AY380" s="176" t="s">
        <v>229</v>
      </c>
      <c r="BK380" s="178">
        <f>SUM(BK381:BK390)</f>
        <v>0</v>
      </c>
    </row>
    <row r="381" spans="1:65" s="2" customFormat="1" ht="33" customHeight="1">
      <c r="A381" s="36"/>
      <c r="B381" s="37"/>
      <c r="C381" s="181" t="s">
        <v>425</v>
      </c>
      <c r="D381" s="181" t="s">
        <v>232</v>
      </c>
      <c r="E381" s="182" t="s">
        <v>1652</v>
      </c>
      <c r="F381" s="183" t="s">
        <v>1653</v>
      </c>
      <c r="G381" s="184" t="s">
        <v>495</v>
      </c>
      <c r="H381" s="185">
        <v>105</v>
      </c>
      <c r="I381" s="186"/>
      <c r="J381" s="187">
        <f>ROUND(I381*H381,2)</f>
        <v>0</v>
      </c>
      <c r="K381" s="188"/>
      <c r="L381" s="41"/>
      <c r="M381" s="189" t="s">
        <v>19</v>
      </c>
      <c r="N381" s="190" t="s">
        <v>40</v>
      </c>
      <c r="O381" s="66"/>
      <c r="P381" s="191">
        <f>O381*H381</f>
        <v>0</v>
      </c>
      <c r="Q381" s="191">
        <v>0</v>
      </c>
      <c r="R381" s="191">
        <f>Q381*H381</f>
        <v>0</v>
      </c>
      <c r="S381" s="191">
        <v>0</v>
      </c>
      <c r="T381" s="192">
        <f>S381*H381</f>
        <v>0</v>
      </c>
      <c r="U381" s="36"/>
      <c r="V381" s="36"/>
      <c r="W381" s="36"/>
      <c r="X381" s="36"/>
      <c r="Y381" s="36"/>
      <c r="Z381" s="36"/>
      <c r="AA381" s="36"/>
      <c r="AB381" s="36"/>
      <c r="AC381" s="36"/>
      <c r="AD381" s="36"/>
      <c r="AE381" s="36"/>
      <c r="AR381" s="193" t="s">
        <v>126</v>
      </c>
      <c r="AT381" s="193" t="s">
        <v>232</v>
      </c>
      <c r="AU381" s="193" t="s">
        <v>78</v>
      </c>
      <c r="AY381" s="19" t="s">
        <v>229</v>
      </c>
      <c r="BE381" s="194">
        <f>IF(N381="základní",J381,0)</f>
        <v>0</v>
      </c>
      <c r="BF381" s="194">
        <f>IF(N381="snížená",J381,0)</f>
        <v>0</v>
      </c>
      <c r="BG381" s="194">
        <f>IF(N381="zákl. přenesená",J381,0)</f>
        <v>0</v>
      </c>
      <c r="BH381" s="194">
        <f>IF(N381="sníž. přenesená",J381,0)</f>
        <v>0</v>
      </c>
      <c r="BI381" s="194">
        <f>IF(N381="nulová",J381,0)</f>
        <v>0</v>
      </c>
      <c r="BJ381" s="19" t="s">
        <v>76</v>
      </c>
      <c r="BK381" s="194">
        <f>ROUND(I381*H381,2)</f>
        <v>0</v>
      </c>
      <c r="BL381" s="19" t="s">
        <v>126</v>
      </c>
      <c r="BM381" s="193" t="s">
        <v>1654</v>
      </c>
    </row>
    <row r="382" spans="2:51" s="13" customFormat="1" ht="11.25">
      <c r="B382" s="195"/>
      <c r="C382" s="196"/>
      <c r="D382" s="197" t="s">
        <v>237</v>
      </c>
      <c r="E382" s="198" t="s">
        <v>19</v>
      </c>
      <c r="F382" s="199" t="s">
        <v>1655</v>
      </c>
      <c r="G382" s="196"/>
      <c r="H382" s="200">
        <v>105</v>
      </c>
      <c r="I382" s="201"/>
      <c r="J382" s="196"/>
      <c r="K382" s="196"/>
      <c r="L382" s="202"/>
      <c r="M382" s="203"/>
      <c r="N382" s="204"/>
      <c r="O382" s="204"/>
      <c r="P382" s="204"/>
      <c r="Q382" s="204"/>
      <c r="R382" s="204"/>
      <c r="S382" s="204"/>
      <c r="T382" s="205"/>
      <c r="AT382" s="206" t="s">
        <v>237</v>
      </c>
      <c r="AU382" s="206" t="s">
        <v>78</v>
      </c>
      <c r="AV382" s="13" t="s">
        <v>78</v>
      </c>
      <c r="AW382" s="13" t="s">
        <v>31</v>
      </c>
      <c r="AX382" s="13" t="s">
        <v>76</v>
      </c>
      <c r="AY382" s="206" t="s">
        <v>229</v>
      </c>
    </row>
    <row r="383" spans="1:65" s="2" customFormat="1" ht="33" customHeight="1">
      <c r="A383" s="36"/>
      <c r="B383" s="37"/>
      <c r="C383" s="181" t="s">
        <v>429</v>
      </c>
      <c r="D383" s="181" t="s">
        <v>232</v>
      </c>
      <c r="E383" s="182" t="s">
        <v>1656</v>
      </c>
      <c r="F383" s="183" t="s">
        <v>1657</v>
      </c>
      <c r="G383" s="184" t="s">
        <v>235</v>
      </c>
      <c r="H383" s="185">
        <v>15</v>
      </c>
      <c r="I383" s="186"/>
      <c r="J383" s="187">
        <f>ROUND(I383*H383,2)</f>
        <v>0</v>
      </c>
      <c r="K383" s="188"/>
      <c r="L383" s="41"/>
      <c r="M383" s="189" t="s">
        <v>19</v>
      </c>
      <c r="N383" s="190" t="s">
        <v>40</v>
      </c>
      <c r="O383" s="66"/>
      <c r="P383" s="191">
        <f>O383*H383</f>
        <v>0</v>
      </c>
      <c r="Q383" s="191">
        <v>0</v>
      </c>
      <c r="R383" s="191">
        <f>Q383*H383</f>
        <v>0</v>
      </c>
      <c r="S383" s="191">
        <v>0</v>
      </c>
      <c r="T383" s="192">
        <f>S383*H383</f>
        <v>0</v>
      </c>
      <c r="U383" s="36"/>
      <c r="V383" s="36"/>
      <c r="W383" s="36"/>
      <c r="X383" s="36"/>
      <c r="Y383" s="36"/>
      <c r="Z383" s="36"/>
      <c r="AA383" s="36"/>
      <c r="AB383" s="36"/>
      <c r="AC383" s="36"/>
      <c r="AD383" s="36"/>
      <c r="AE383" s="36"/>
      <c r="AR383" s="193" t="s">
        <v>126</v>
      </c>
      <c r="AT383" s="193" t="s">
        <v>232</v>
      </c>
      <c r="AU383" s="193" t="s">
        <v>78</v>
      </c>
      <c r="AY383" s="19" t="s">
        <v>229</v>
      </c>
      <c r="BE383" s="194">
        <f>IF(N383="základní",J383,0)</f>
        <v>0</v>
      </c>
      <c r="BF383" s="194">
        <f>IF(N383="snížená",J383,0)</f>
        <v>0</v>
      </c>
      <c r="BG383" s="194">
        <f>IF(N383="zákl. přenesená",J383,0)</f>
        <v>0</v>
      </c>
      <c r="BH383" s="194">
        <f>IF(N383="sníž. přenesená",J383,0)</f>
        <v>0</v>
      </c>
      <c r="BI383" s="194">
        <f>IF(N383="nulová",J383,0)</f>
        <v>0</v>
      </c>
      <c r="BJ383" s="19" t="s">
        <v>76</v>
      </c>
      <c r="BK383" s="194">
        <f>ROUND(I383*H383,2)</f>
        <v>0</v>
      </c>
      <c r="BL383" s="19" t="s">
        <v>126</v>
      </c>
      <c r="BM383" s="193" t="s">
        <v>1658</v>
      </c>
    </row>
    <row r="384" spans="2:51" s="14" customFormat="1" ht="11.25">
      <c r="B384" s="218"/>
      <c r="C384" s="219"/>
      <c r="D384" s="197" t="s">
        <v>237</v>
      </c>
      <c r="E384" s="220" t="s">
        <v>19</v>
      </c>
      <c r="F384" s="221" t="s">
        <v>1659</v>
      </c>
      <c r="G384" s="219"/>
      <c r="H384" s="220" t="s">
        <v>19</v>
      </c>
      <c r="I384" s="222"/>
      <c r="J384" s="219"/>
      <c r="K384" s="219"/>
      <c r="L384" s="223"/>
      <c r="M384" s="224"/>
      <c r="N384" s="225"/>
      <c r="O384" s="225"/>
      <c r="P384" s="225"/>
      <c r="Q384" s="225"/>
      <c r="R384" s="225"/>
      <c r="S384" s="225"/>
      <c r="T384" s="226"/>
      <c r="AT384" s="227" t="s">
        <v>237</v>
      </c>
      <c r="AU384" s="227" t="s">
        <v>78</v>
      </c>
      <c r="AV384" s="14" t="s">
        <v>76</v>
      </c>
      <c r="AW384" s="14" t="s">
        <v>31</v>
      </c>
      <c r="AX384" s="14" t="s">
        <v>69</v>
      </c>
      <c r="AY384" s="227" t="s">
        <v>229</v>
      </c>
    </row>
    <row r="385" spans="2:51" s="13" customFormat="1" ht="11.25">
      <c r="B385" s="195"/>
      <c r="C385" s="196"/>
      <c r="D385" s="197" t="s">
        <v>237</v>
      </c>
      <c r="E385" s="198" t="s">
        <v>19</v>
      </c>
      <c r="F385" s="199" t="s">
        <v>1570</v>
      </c>
      <c r="G385" s="196"/>
      <c r="H385" s="200">
        <v>15</v>
      </c>
      <c r="I385" s="201"/>
      <c r="J385" s="196"/>
      <c r="K385" s="196"/>
      <c r="L385" s="202"/>
      <c r="M385" s="203"/>
      <c r="N385" s="204"/>
      <c r="O385" s="204"/>
      <c r="P385" s="204"/>
      <c r="Q385" s="204"/>
      <c r="R385" s="204"/>
      <c r="S385" s="204"/>
      <c r="T385" s="205"/>
      <c r="AT385" s="206" t="s">
        <v>237</v>
      </c>
      <c r="AU385" s="206" t="s">
        <v>78</v>
      </c>
      <c r="AV385" s="13" t="s">
        <v>78</v>
      </c>
      <c r="AW385" s="13" t="s">
        <v>31</v>
      </c>
      <c r="AX385" s="13" t="s">
        <v>76</v>
      </c>
      <c r="AY385" s="206" t="s">
        <v>229</v>
      </c>
    </row>
    <row r="386" spans="1:65" s="2" customFormat="1" ht="44.25" customHeight="1">
      <c r="A386" s="36"/>
      <c r="B386" s="37"/>
      <c r="C386" s="181" t="s">
        <v>433</v>
      </c>
      <c r="D386" s="181" t="s">
        <v>232</v>
      </c>
      <c r="E386" s="182" t="s">
        <v>1660</v>
      </c>
      <c r="F386" s="183" t="s">
        <v>1661</v>
      </c>
      <c r="G386" s="184" t="s">
        <v>1662</v>
      </c>
      <c r="H386" s="265"/>
      <c r="I386" s="186"/>
      <c r="J386" s="187">
        <f>ROUND(I386*H386,2)</f>
        <v>0</v>
      </c>
      <c r="K386" s="188"/>
      <c r="L386" s="41"/>
      <c r="M386" s="189" t="s">
        <v>19</v>
      </c>
      <c r="N386" s="190" t="s">
        <v>40</v>
      </c>
      <c r="O386" s="66"/>
      <c r="P386" s="191">
        <f>O386*H386</f>
        <v>0</v>
      </c>
      <c r="Q386" s="191">
        <v>0</v>
      </c>
      <c r="R386" s="191">
        <f>Q386*H386</f>
        <v>0</v>
      </c>
      <c r="S386" s="191">
        <v>0</v>
      </c>
      <c r="T386" s="192">
        <f>S386*H386</f>
        <v>0</v>
      </c>
      <c r="U386" s="36"/>
      <c r="V386" s="36"/>
      <c r="W386" s="36"/>
      <c r="X386" s="36"/>
      <c r="Y386" s="36"/>
      <c r="Z386" s="36"/>
      <c r="AA386" s="36"/>
      <c r="AB386" s="36"/>
      <c r="AC386" s="36"/>
      <c r="AD386" s="36"/>
      <c r="AE386" s="36"/>
      <c r="AR386" s="193" t="s">
        <v>315</v>
      </c>
      <c r="AT386" s="193" t="s">
        <v>232</v>
      </c>
      <c r="AU386" s="193" t="s">
        <v>78</v>
      </c>
      <c r="AY386" s="19" t="s">
        <v>229</v>
      </c>
      <c r="BE386" s="194">
        <f>IF(N386="základní",J386,0)</f>
        <v>0</v>
      </c>
      <c r="BF386" s="194">
        <f>IF(N386="snížená",J386,0)</f>
        <v>0</v>
      </c>
      <c r="BG386" s="194">
        <f>IF(N386="zákl. přenesená",J386,0)</f>
        <v>0</v>
      </c>
      <c r="BH386" s="194">
        <f>IF(N386="sníž. přenesená",J386,0)</f>
        <v>0</v>
      </c>
      <c r="BI386" s="194">
        <f>IF(N386="nulová",J386,0)</f>
        <v>0</v>
      </c>
      <c r="BJ386" s="19" t="s">
        <v>76</v>
      </c>
      <c r="BK386" s="194">
        <f>ROUND(I386*H386,2)</f>
        <v>0</v>
      </c>
      <c r="BL386" s="19" t="s">
        <v>315</v>
      </c>
      <c r="BM386" s="193" t="s">
        <v>1663</v>
      </c>
    </row>
    <row r="387" spans="1:47" s="2" customFormat="1" ht="11.25">
      <c r="A387" s="36"/>
      <c r="B387" s="37"/>
      <c r="C387" s="38"/>
      <c r="D387" s="263" t="s">
        <v>903</v>
      </c>
      <c r="E387" s="38"/>
      <c r="F387" s="264" t="s">
        <v>1664</v>
      </c>
      <c r="G387" s="38"/>
      <c r="H387" s="38"/>
      <c r="I387" s="249"/>
      <c r="J387" s="38"/>
      <c r="K387" s="38"/>
      <c r="L387" s="41"/>
      <c r="M387" s="250"/>
      <c r="N387" s="251"/>
      <c r="O387" s="66"/>
      <c r="P387" s="66"/>
      <c r="Q387" s="66"/>
      <c r="R387" s="66"/>
      <c r="S387" s="66"/>
      <c r="T387" s="67"/>
      <c r="U387" s="36"/>
      <c r="V387" s="36"/>
      <c r="W387" s="36"/>
      <c r="X387" s="36"/>
      <c r="Y387" s="36"/>
      <c r="Z387" s="36"/>
      <c r="AA387" s="36"/>
      <c r="AB387" s="36"/>
      <c r="AC387" s="36"/>
      <c r="AD387" s="36"/>
      <c r="AE387" s="36"/>
      <c r="AT387" s="19" t="s">
        <v>903</v>
      </c>
      <c r="AU387" s="19" t="s">
        <v>78</v>
      </c>
    </row>
    <row r="388" spans="1:65" s="2" customFormat="1" ht="55.5" customHeight="1">
      <c r="A388" s="36"/>
      <c r="B388" s="37"/>
      <c r="C388" s="181" t="s">
        <v>437</v>
      </c>
      <c r="D388" s="181" t="s">
        <v>232</v>
      </c>
      <c r="E388" s="182" t="s">
        <v>1665</v>
      </c>
      <c r="F388" s="183" t="s">
        <v>1666</v>
      </c>
      <c r="G388" s="184" t="s">
        <v>1662</v>
      </c>
      <c r="H388" s="265"/>
      <c r="I388" s="186"/>
      <c r="J388" s="187">
        <f>ROUND(I388*H388,2)</f>
        <v>0</v>
      </c>
      <c r="K388" s="188"/>
      <c r="L388" s="41"/>
      <c r="M388" s="189" t="s">
        <v>19</v>
      </c>
      <c r="N388" s="190" t="s">
        <v>40</v>
      </c>
      <c r="O388" s="66"/>
      <c r="P388" s="191">
        <f>O388*H388</f>
        <v>0</v>
      </c>
      <c r="Q388" s="191">
        <v>0</v>
      </c>
      <c r="R388" s="191">
        <f>Q388*H388</f>
        <v>0</v>
      </c>
      <c r="S388" s="191">
        <v>0</v>
      </c>
      <c r="T388" s="192">
        <f>S388*H388</f>
        <v>0</v>
      </c>
      <c r="U388" s="36"/>
      <c r="V388" s="36"/>
      <c r="W388" s="36"/>
      <c r="X388" s="36"/>
      <c r="Y388" s="36"/>
      <c r="Z388" s="36"/>
      <c r="AA388" s="36"/>
      <c r="AB388" s="36"/>
      <c r="AC388" s="36"/>
      <c r="AD388" s="36"/>
      <c r="AE388" s="36"/>
      <c r="AR388" s="193" t="s">
        <v>315</v>
      </c>
      <c r="AT388" s="193" t="s">
        <v>232</v>
      </c>
      <c r="AU388" s="193" t="s">
        <v>78</v>
      </c>
      <c r="AY388" s="19" t="s">
        <v>229</v>
      </c>
      <c r="BE388" s="194">
        <f>IF(N388="základní",J388,0)</f>
        <v>0</v>
      </c>
      <c r="BF388" s="194">
        <f>IF(N388="snížená",J388,0)</f>
        <v>0</v>
      </c>
      <c r="BG388" s="194">
        <f>IF(N388="zákl. přenesená",J388,0)</f>
        <v>0</v>
      </c>
      <c r="BH388" s="194">
        <f>IF(N388="sníž. přenesená",J388,0)</f>
        <v>0</v>
      </c>
      <c r="BI388" s="194">
        <f>IF(N388="nulová",J388,0)</f>
        <v>0</v>
      </c>
      <c r="BJ388" s="19" t="s">
        <v>76</v>
      </c>
      <c r="BK388" s="194">
        <f>ROUND(I388*H388,2)</f>
        <v>0</v>
      </c>
      <c r="BL388" s="19" t="s">
        <v>315</v>
      </c>
      <c r="BM388" s="193" t="s">
        <v>1667</v>
      </c>
    </row>
    <row r="389" spans="1:47" s="2" customFormat="1" ht="11.25">
      <c r="A389" s="36"/>
      <c r="B389" s="37"/>
      <c r="C389" s="38"/>
      <c r="D389" s="263" t="s">
        <v>903</v>
      </c>
      <c r="E389" s="38"/>
      <c r="F389" s="264" t="s">
        <v>1668</v>
      </c>
      <c r="G389" s="38"/>
      <c r="H389" s="38"/>
      <c r="I389" s="249"/>
      <c r="J389" s="38"/>
      <c r="K389" s="38"/>
      <c r="L389" s="41"/>
      <c r="M389" s="250"/>
      <c r="N389" s="251"/>
      <c r="O389" s="66"/>
      <c r="P389" s="66"/>
      <c r="Q389" s="66"/>
      <c r="R389" s="66"/>
      <c r="S389" s="66"/>
      <c r="T389" s="67"/>
      <c r="U389" s="36"/>
      <c r="V389" s="36"/>
      <c r="W389" s="36"/>
      <c r="X389" s="36"/>
      <c r="Y389" s="36"/>
      <c r="Z389" s="36"/>
      <c r="AA389" s="36"/>
      <c r="AB389" s="36"/>
      <c r="AC389" s="36"/>
      <c r="AD389" s="36"/>
      <c r="AE389" s="36"/>
      <c r="AT389" s="19" t="s">
        <v>903</v>
      </c>
      <c r="AU389" s="19" t="s">
        <v>78</v>
      </c>
    </row>
    <row r="390" spans="1:47" s="2" customFormat="1" ht="19.5">
      <c r="A390" s="36"/>
      <c r="B390" s="37"/>
      <c r="C390" s="38"/>
      <c r="D390" s="197" t="s">
        <v>811</v>
      </c>
      <c r="E390" s="38"/>
      <c r="F390" s="248" t="s">
        <v>1647</v>
      </c>
      <c r="G390" s="38"/>
      <c r="H390" s="38"/>
      <c r="I390" s="249"/>
      <c r="J390" s="38"/>
      <c r="K390" s="38"/>
      <c r="L390" s="41"/>
      <c r="M390" s="258"/>
      <c r="N390" s="259"/>
      <c r="O390" s="245"/>
      <c r="P390" s="245"/>
      <c r="Q390" s="245"/>
      <c r="R390" s="245"/>
      <c r="S390" s="245"/>
      <c r="T390" s="260"/>
      <c r="U390" s="36"/>
      <c r="V390" s="36"/>
      <c r="W390" s="36"/>
      <c r="X390" s="36"/>
      <c r="Y390" s="36"/>
      <c r="Z390" s="36"/>
      <c r="AA390" s="36"/>
      <c r="AB390" s="36"/>
      <c r="AC390" s="36"/>
      <c r="AD390" s="36"/>
      <c r="AE390" s="36"/>
      <c r="AT390" s="19" t="s">
        <v>811</v>
      </c>
      <c r="AU390" s="19" t="s">
        <v>78</v>
      </c>
    </row>
    <row r="391" spans="1:31" s="2" customFormat="1" ht="6.95" customHeight="1">
      <c r="A391" s="36"/>
      <c r="B391" s="49"/>
      <c r="C391" s="50"/>
      <c r="D391" s="50"/>
      <c r="E391" s="50"/>
      <c r="F391" s="50"/>
      <c r="G391" s="50"/>
      <c r="H391" s="50"/>
      <c r="I391" s="50"/>
      <c r="J391" s="50"/>
      <c r="K391" s="50"/>
      <c r="L391" s="41"/>
      <c r="M391" s="36"/>
      <c r="O391" s="36"/>
      <c r="P391" s="36"/>
      <c r="Q391" s="36"/>
      <c r="R391" s="36"/>
      <c r="S391" s="36"/>
      <c r="T391" s="36"/>
      <c r="U391" s="36"/>
      <c r="V391" s="36"/>
      <c r="W391" s="36"/>
      <c r="X391" s="36"/>
      <c r="Y391" s="36"/>
      <c r="Z391" s="36"/>
      <c r="AA391" s="36"/>
      <c r="AB391" s="36"/>
      <c r="AC391" s="36"/>
      <c r="AD391" s="36"/>
      <c r="AE391" s="36"/>
    </row>
  </sheetData>
  <sheetProtection algorithmName="SHA-512" hashValue="Yh7unvQPAi7nNvLnBqoWSzEuPhulNwzwxP13bAWH0knUuzRCRdOHcs4qBHObu6SjWec0p+7271D38uB7g3yPxQ==" saltValue="OGYZqb34XPdayX4a6LMKijxlyByF5DvyE6HNidCupumasE5+uYOX+eN8VFMsKxF6sB9qI25oBjuFLZ42YkVcKw==" spinCount="100000" sheet="1" objects="1" scenarios="1" formatColumns="0" formatRows="0" autoFilter="0"/>
  <autoFilter ref="C101:K390"/>
  <mergeCells count="15">
    <mergeCell ref="E88:H88"/>
    <mergeCell ref="E92:H92"/>
    <mergeCell ref="E90:H90"/>
    <mergeCell ref="E94:H94"/>
    <mergeCell ref="L2:V2"/>
    <mergeCell ref="E31:H31"/>
    <mergeCell ref="E52:H52"/>
    <mergeCell ref="E56:H56"/>
    <mergeCell ref="E54:H54"/>
    <mergeCell ref="E58:H58"/>
    <mergeCell ref="E7:H7"/>
    <mergeCell ref="E11:H11"/>
    <mergeCell ref="E9:H9"/>
    <mergeCell ref="E13:H13"/>
    <mergeCell ref="E22:H22"/>
  </mergeCells>
  <hyperlinks>
    <hyperlink ref="F106" r:id="rId1" display="https://podminky.urs.cz/item/CS_URS_2022_01/111251201"/>
    <hyperlink ref="F108" r:id="rId2" display="https://podminky.urs.cz/item/CS_URS_2022_01/112155311"/>
    <hyperlink ref="F110" r:id="rId3" display="https://podminky.urs.cz/item/CS_URS_2022_01/119001421"/>
    <hyperlink ref="F114" r:id="rId4" display="https://podminky.urs.cz/item/CS_URS_2022_01/122252501"/>
    <hyperlink ref="F124" r:id="rId5" display="https://podminky.urs.cz/item/CS_URS_2022_01/139001101"/>
    <hyperlink ref="F128" r:id="rId6" display="https://podminky.urs.cz/item/CS_URS_2022_01/161151103"/>
    <hyperlink ref="F133" r:id="rId7" display="https://podminky.urs.cz/item/CS_URS_2022_01/162432511"/>
    <hyperlink ref="F141" r:id="rId8" display="https://podminky.urs.cz/item/CS_URS_2022_01/162751117"/>
    <hyperlink ref="F143" r:id="rId9" display="https://podminky.urs.cz/item/CS_URS_2022_01/162751119"/>
    <hyperlink ref="F147" r:id="rId10" display="https://podminky.urs.cz/item/CS_URS_2022_01/167151111"/>
    <hyperlink ref="F149" r:id="rId11" display="https://podminky.urs.cz/item/CS_URS_2022_01/171201231"/>
    <hyperlink ref="F153" r:id="rId12" display="https://podminky.urs.cz/item/CS_URS_2022_01/212795111"/>
    <hyperlink ref="F157" r:id="rId13" display="https://podminky.urs.cz/item/CS_URS_2022_01/317321118"/>
    <hyperlink ref="F162" r:id="rId14" display="https://podminky.urs.cz/item/CS_URS_2022_01/317321191"/>
    <hyperlink ref="F164" r:id="rId15" display="https://podminky.urs.cz/item/CS_URS_2022_01/317353121"/>
    <hyperlink ref="F169" r:id="rId16" display="https://podminky.urs.cz/item/CS_URS_2022_01/317353221"/>
    <hyperlink ref="F171" r:id="rId17" display="https://podminky.urs.cz/item/CS_URS_2022_01/317361116"/>
    <hyperlink ref="F175" r:id="rId18" display="https://podminky.urs.cz/item/CS_URS_2022_01/327215141"/>
    <hyperlink ref="F181" r:id="rId19" display="https://podminky.urs.cz/item/CS_URS_2022_01/334323218"/>
    <hyperlink ref="F186" r:id="rId20" display="https://podminky.urs.cz/item/CS_URS_2022_01/334323291"/>
    <hyperlink ref="F188" r:id="rId21" display="https://podminky.urs.cz/item/CS_URS_2022_01/334352111"/>
    <hyperlink ref="F193" r:id="rId22" display="https://podminky.urs.cz/item/CS_URS_2022_01/334352211"/>
    <hyperlink ref="F195" r:id="rId23" display="https://podminky.urs.cz/item/CS_URS_2022_01/334361226"/>
    <hyperlink ref="F199" r:id="rId24" display="https://podminky.urs.cz/item/CS_URS_2022_01/985331115"/>
    <hyperlink ref="F207" r:id="rId25" display="https://podminky.urs.cz/item/CS_URS_2022_01/273361412"/>
    <hyperlink ref="F211" r:id="rId26" display="https://podminky.urs.cz/item/CS_URS_2022_01/451315134"/>
    <hyperlink ref="F216" r:id="rId27" display="https://podminky.urs.cz/item/CS_URS_2022_01/451475121"/>
    <hyperlink ref="F220" r:id="rId28" display="https://podminky.urs.cz/item/CS_URS_2022_01/451475122"/>
    <hyperlink ref="F224" r:id="rId29" display="https://podminky.urs.cz/item/CS_URS_2022_01/457311114"/>
    <hyperlink ref="F228" r:id="rId30" display="https://podminky.urs.cz/item/CS_URS_2022_01/465513157"/>
    <hyperlink ref="F236" r:id="rId31" display="https://podminky.urs.cz/item/CS_URS_2022_01/628613111"/>
    <hyperlink ref="F242" r:id="rId32" display="https://podminky.urs.cz/item/CS_URS_2022_01/628613233"/>
    <hyperlink ref="F255" r:id="rId33" display="https://podminky.urs.cz/item/CS_URS_2022_01/911121211"/>
    <hyperlink ref="F262" r:id="rId34" display="https://podminky.urs.cz/item/CS_URS_2022_01/911121311"/>
    <hyperlink ref="F287" r:id="rId35" display="https://podminky.urs.cz/item/CS_URS_2022_01/936942211"/>
    <hyperlink ref="F290" r:id="rId36" display="https://podminky.urs.cz/item/CS_URS_2022_01/941111121"/>
    <hyperlink ref="F295" r:id="rId37" display="https://podminky.urs.cz/item/CS_URS_2022_01/941111221"/>
    <hyperlink ref="F298" r:id="rId38" display="https://podminky.urs.cz/item/CS_URS_2022_01/941111821"/>
    <hyperlink ref="F300" r:id="rId39" display="https://podminky.urs.cz/item/CS_URS_2022_01/953965132"/>
    <hyperlink ref="F305" r:id="rId40" display="https://podminky.urs.cz/item/CS_URS_2022_01/963051111"/>
    <hyperlink ref="F312" r:id="rId41" display="https://podminky.urs.cz/item/CS_URS_2022_01/966075141"/>
    <hyperlink ref="F316" r:id="rId42" display="https://podminky.urs.cz/item/CS_URS_2022_01/985131111"/>
    <hyperlink ref="F323" r:id="rId43" display="https://podminky.urs.cz/item/CS_URS_2022_01/985223211"/>
    <hyperlink ref="F332" r:id="rId44" display="https://podminky.urs.cz/item/CS_URS_2022_01/985311111"/>
    <hyperlink ref="F336" r:id="rId45" display="https://podminky.urs.cz/item/CS_URS_2022_01/985311912"/>
    <hyperlink ref="F338" r:id="rId46" display="https://podminky.urs.cz/item/CS_URS_2022_01/985323111"/>
    <hyperlink ref="F342" r:id="rId47" display="https://podminky.urs.cz/item/CS_URS_2022_01/985323912"/>
    <hyperlink ref="F345" r:id="rId48" display="https://podminky.urs.cz/item/CS_URS_2022_01/997013862"/>
    <hyperlink ref="F347" r:id="rId49" display="https://podminky.urs.cz/item/CS_URS_2022_01/997013873"/>
    <hyperlink ref="F350" r:id="rId50" display="https://podminky.urs.cz/item/CS_URS_2022_01/997211111"/>
    <hyperlink ref="F357" r:id="rId51" display="https://podminky.urs.cz/item/CS_URS_2022_01/997211119"/>
    <hyperlink ref="F360" r:id="rId52" display="https://podminky.urs.cz/item/CS_URS_2022_01/997211511"/>
    <hyperlink ref="F366" r:id="rId53" display="https://podminky.urs.cz/item/CS_URS_2022_01/997211519"/>
    <hyperlink ref="F370" r:id="rId54" display="https://podminky.urs.cz/item/CS_URS_2022_01/997211611"/>
    <hyperlink ref="F375" r:id="rId55" display="https://podminky.urs.cz/item/CS_URS_2022_01/998212111"/>
    <hyperlink ref="F377" r:id="rId56" display="https://podminky.urs.cz/item/CS_URS_2022_01/998212191"/>
    <hyperlink ref="F387" r:id="rId57" display="https://podminky.urs.cz/item/CS_URS_2022_01/998711201"/>
    <hyperlink ref="F389" r:id="rId58" display="https://podminky.urs.cz/item/CS_URS_2022_01/99871129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129</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1470</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1669</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ROUND(J94,2)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ROUND((SUM(BE94:BE118)),2)</f>
        <v>0</v>
      </c>
      <c r="G37" s="36"/>
      <c r="H37" s="36"/>
      <c r="I37" s="126">
        <v>0.21</v>
      </c>
      <c r="J37" s="125">
        <f>ROUND(((SUM(BE94:BE118))*I37),2)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ROUND((SUM(BF94:BF118)),2)</f>
        <v>0</v>
      </c>
      <c r="G38" s="36"/>
      <c r="H38" s="36"/>
      <c r="I38" s="126">
        <v>0.15</v>
      </c>
      <c r="J38" s="125">
        <f>ROUND(((SUM(BF94:BF118))*I38),2)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ROUND((SUM(BG94:BG118)),2)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ROUND((SUM(BH94:BH118)),2)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ROUND((SUM(BI94:BI118)),2)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1470</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km 58,646 - svršek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J94</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J95</f>
        <v>0</v>
      </c>
      <c r="K68" s="143"/>
      <c r="L68" s="147"/>
    </row>
    <row r="69" spans="2:12" s="10" customFormat="1" ht="19.9" customHeight="1">
      <c r="B69" s="148"/>
      <c r="C69" s="99"/>
      <c r="D69" s="149" t="s">
        <v>1670</v>
      </c>
      <c r="E69" s="150"/>
      <c r="F69" s="150"/>
      <c r="G69" s="150"/>
      <c r="H69" s="150"/>
      <c r="I69" s="150"/>
      <c r="J69" s="151">
        <f>J96</f>
        <v>0</v>
      </c>
      <c r="K69" s="99"/>
      <c r="L69" s="152"/>
    </row>
    <row r="70" spans="2:12" s="9" customFormat="1" ht="24.95" customHeight="1">
      <c r="B70" s="142"/>
      <c r="C70" s="143"/>
      <c r="D70" s="144" t="s">
        <v>213</v>
      </c>
      <c r="E70" s="145"/>
      <c r="F70" s="145"/>
      <c r="G70" s="145"/>
      <c r="H70" s="145"/>
      <c r="I70" s="145"/>
      <c r="J70" s="146">
        <f>J110</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214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424" t="str">
        <f>E7</f>
        <v>Oprava trati v úseku Liběšice - Úštěk-OPRAVA č.1</v>
      </c>
      <c r="F80" s="425"/>
      <c r="G80" s="425"/>
      <c r="H80" s="425"/>
      <c r="I80" s="38"/>
      <c r="J80" s="38"/>
      <c r="K80" s="38"/>
      <c r="L80" s="115"/>
      <c r="S80" s="36"/>
      <c r="T80" s="36"/>
      <c r="U80" s="36"/>
      <c r="V80" s="36"/>
      <c r="W80" s="36"/>
      <c r="X80" s="36"/>
      <c r="Y80" s="36"/>
      <c r="Z80" s="36"/>
      <c r="AA80" s="36"/>
      <c r="AB80" s="36"/>
      <c r="AC80" s="36"/>
      <c r="AD80" s="36"/>
      <c r="AE80" s="36"/>
    </row>
    <row r="81" spans="2:12" s="1" customFormat="1" ht="12" customHeight="1">
      <c r="B81" s="23"/>
      <c r="C81" s="31" t="s">
        <v>203</v>
      </c>
      <c r="D81" s="24"/>
      <c r="E81" s="24"/>
      <c r="F81" s="24"/>
      <c r="G81" s="24"/>
      <c r="H81" s="24"/>
      <c r="I81" s="24"/>
      <c r="J81" s="24"/>
      <c r="K81" s="24"/>
      <c r="L81" s="22"/>
    </row>
    <row r="82" spans="2:12" s="1" customFormat="1" ht="16.5" customHeight="1">
      <c r="B82" s="23"/>
      <c r="C82" s="24"/>
      <c r="D82" s="24"/>
      <c r="E82" s="424" t="s">
        <v>888</v>
      </c>
      <c r="F82" s="376"/>
      <c r="G82" s="376"/>
      <c r="H82" s="376"/>
      <c r="I82" s="24"/>
      <c r="J82" s="24"/>
      <c r="K82" s="24"/>
      <c r="L82" s="22"/>
    </row>
    <row r="83" spans="2:12" s="1" customFormat="1" ht="12" customHeight="1">
      <c r="B83" s="23"/>
      <c r="C83" s="31" t="s">
        <v>205</v>
      </c>
      <c r="D83" s="24"/>
      <c r="E83" s="24"/>
      <c r="F83" s="24"/>
      <c r="G83" s="24"/>
      <c r="H83" s="24"/>
      <c r="I83" s="24"/>
      <c r="J83" s="24"/>
      <c r="K83" s="24"/>
      <c r="L83" s="22"/>
    </row>
    <row r="84" spans="1:31" s="2" customFormat="1" ht="16.5" customHeight="1">
      <c r="A84" s="36"/>
      <c r="B84" s="37"/>
      <c r="C84" s="38"/>
      <c r="D84" s="38"/>
      <c r="E84" s="428" t="s">
        <v>1470</v>
      </c>
      <c r="F84" s="426"/>
      <c r="G84" s="426"/>
      <c r="H84" s="426"/>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1471</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398" t="str">
        <f>E13</f>
        <v>002 - km 58,646 - svršek</v>
      </c>
      <c r="F86" s="426"/>
      <c r="G86" s="426"/>
      <c r="H86" s="426"/>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F16</f>
        <v xml:space="preserve"> </v>
      </c>
      <c r="G88" s="38"/>
      <c r="H88" s="38"/>
      <c r="I88" s="31" t="s">
        <v>23</v>
      </c>
      <c r="J88" s="61" t="str">
        <f>IF(J16="","",J16)</f>
        <v>10. 5. 2022</v>
      </c>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E19</f>
        <v xml:space="preserve"> </v>
      </c>
      <c r="G90" s="38"/>
      <c r="H90" s="38"/>
      <c r="I90" s="31" t="s">
        <v>30</v>
      </c>
      <c r="J90" s="34" t="str">
        <f>E25</f>
        <v xml:space="preserve"> </v>
      </c>
      <c r="K90" s="38"/>
      <c r="L90" s="115"/>
      <c r="S90" s="36"/>
      <c r="T90" s="36"/>
      <c r="U90" s="36"/>
      <c r="V90" s="36"/>
      <c r="W90" s="36"/>
      <c r="X90" s="36"/>
      <c r="Y90" s="36"/>
      <c r="Z90" s="36"/>
      <c r="AA90" s="36"/>
      <c r="AB90" s="36"/>
      <c r="AC90" s="36"/>
      <c r="AD90" s="36"/>
      <c r="AE90" s="36"/>
    </row>
    <row r="91" spans="1:31" s="2" customFormat="1" ht="15.2" customHeight="1">
      <c r="A91" s="36"/>
      <c r="B91" s="37"/>
      <c r="C91" s="31" t="s">
        <v>28</v>
      </c>
      <c r="D91" s="38"/>
      <c r="E91" s="38"/>
      <c r="F91" s="29" t="str">
        <f>IF(E22="","",E22)</f>
        <v>Vyplň údaj</v>
      </c>
      <c r="G91" s="38"/>
      <c r="H91" s="38"/>
      <c r="I91" s="31" t="s">
        <v>32</v>
      </c>
      <c r="J91" s="34" t="str">
        <f>E28</f>
        <v xml:space="preserve"> </v>
      </c>
      <c r="K91" s="38"/>
      <c r="L91" s="115"/>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11" customFormat="1" ht="29.25" customHeight="1">
      <c r="A93" s="153"/>
      <c r="B93" s="154"/>
      <c r="C93" s="155" t="s">
        <v>215</v>
      </c>
      <c r="D93" s="156" t="s">
        <v>54</v>
      </c>
      <c r="E93" s="156" t="s">
        <v>50</v>
      </c>
      <c r="F93" s="156" t="s">
        <v>51</v>
      </c>
      <c r="G93" s="156" t="s">
        <v>216</v>
      </c>
      <c r="H93" s="156" t="s">
        <v>217</v>
      </c>
      <c r="I93" s="156" t="s">
        <v>218</v>
      </c>
      <c r="J93" s="157" t="s">
        <v>209</v>
      </c>
      <c r="K93" s="158" t="s">
        <v>219</v>
      </c>
      <c r="L93" s="159"/>
      <c r="M93" s="70" t="s">
        <v>19</v>
      </c>
      <c r="N93" s="71" t="s">
        <v>39</v>
      </c>
      <c r="O93" s="71" t="s">
        <v>220</v>
      </c>
      <c r="P93" s="71" t="s">
        <v>221</v>
      </c>
      <c r="Q93" s="71" t="s">
        <v>222</v>
      </c>
      <c r="R93" s="71" t="s">
        <v>223</v>
      </c>
      <c r="S93" s="71" t="s">
        <v>224</v>
      </c>
      <c r="T93" s="72" t="s">
        <v>225</v>
      </c>
      <c r="U93" s="153"/>
      <c r="V93" s="153"/>
      <c r="W93" s="153"/>
      <c r="X93" s="153"/>
      <c r="Y93" s="153"/>
      <c r="Z93" s="153"/>
      <c r="AA93" s="153"/>
      <c r="AB93" s="153"/>
      <c r="AC93" s="153"/>
      <c r="AD93" s="153"/>
      <c r="AE93" s="153"/>
    </row>
    <row r="94" spans="1:63" s="2" customFormat="1" ht="22.9" customHeight="1">
      <c r="A94" s="36"/>
      <c r="B94" s="37"/>
      <c r="C94" s="77" t="s">
        <v>226</v>
      </c>
      <c r="D94" s="38"/>
      <c r="E94" s="38"/>
      <c r="F94" s="38"/>
      <c r="G94" s="38"/>
      <c r="H94" s="38"/>
      <c r="I94" s="38"/>
      <c r="J94" s="160">
        <f>BK94</f>
        <v>0</v>
      </c>
      <c r="K94" s="38"/>
      <c r="L94" s="41"/>
      <c r="M94" s="73"/>
      <c r="N94" s="161"/>
      <c r="O94" s="74"/>
      <c r="P94" s="162">
        <f>P95+P110</f>
        <v>0</v>
      </c>
      <c r="Q94" s="74"/>
      <c r="R94" s="162">
        <f>R95+R110</f>
        <v>77.112</v>
      </c>
      <c r="S94" s="74"/>
      <c r="T94" s="163">
        <f>T95+T110</f>
        <v>0</v>
      </c>
      <c r="U94" s="36"/>
      <c r="V94" s="36"/>
      <c r="W94" s="36"/>
      <c r="X94" s="36"/>
      <c r="Y94" s="36"/>
      <c r="Z94" s="36"/>
      <c r="AA94" s="36"/>
      <c r="AB94" s="36"/>
      <c r="AC94" s="36"/>
      <c r="AD94" s="36"/>
      <c r="AE94" s="36"/>
      <c r="AT94" s="19" t="s">
        <v>68</v>
      </c>
      <c r="AU94" s="19" t="s">
        <v>210</v>
      </c>
      <c r="BK94" s="164">
        <f>BK95+BK110</f>
        <v>0</v>
      </c>
    </row>
    <row r="95" spans="2:63" s="12" customFormat="1" ht="25.9" customHeight="1">
      <c r="B95" s="165"/>
      <c r="C95" s="166"/>
      <c r="D95" s="167" t="s">
        <v>68</v>
      </c>
      <c r="E95" s="168" t="s">
        <v>227</v>
      </c>
      <c r="F95" s="168" t="s">
        <v>228</v>
      </c>
      <c r="G95" s="166"/>
      <c r="H95" s="166"/>
      <c r="I95" s="169"/>
      <c r="J95" s="170">
        <f>BK95</f>
        <v>0</v>
      </c>
      <c r="K95" s="166"/>
      <c r="L95" s="171"/>
      <c r="M95" s="172"/>
      <c r="N95" s="173"/>
      <c r="O95" s="173"/>
      <c r="P95" s="174">
        <f>P96</f>
        <v>0</v>
      </c>
      <c r="Q95" s="173"/>
      <c r="R95" s="174">
        <f>R96</f>
        <v>77.112</v>
      </c>
      <c r="S95" s="173"/>
      <c r="T95" s="175">
        <f>T96</f>
        <v>0</v>
      </c>
      <c r="AR95" s="176" t="s">
        <v>76</v>
      </c>
      <c r="AT95" s="177" t="s">
        <v>68</v>
      </c>
      <c r="AU95" s="177" t="s">
        <v>69</v>
      </c>
      <c r="AY95" s="176" t="s">
        <v>229</v>
      </c>
      <c r="BK95" s="178">
        <f>BK96</f>
        <v>0</v>
      </c>
    </row>
    <row r="96" spans="2:63" s="12" customFormat="1" ht="22.9" customHeight="1">
      <c r="B96" s="165"/>
      <c r="C96" s="166"/>
      <c r="D96" s="167" t="s">
        <v>68</v>
      </c>
      <c r="E96" s="179" t="s">
        <v>230</v>
      </c>
      <c r="F96" s="179" t="s">
        <v>1671</v>
      </c>
      <c r="G96" s="166"/>
      <c r="H96" s="166"/>
      <c r="I96" s="169"/>
      <c r="J96" s="180">
        <f>BK96</f>
        <v>0</v>
      </c>
      <c r="K96" s="166"/>
      <c r="L96" s="171"/>
      <c r="M96" s="172"/>
      <c r="N96" s="173"/>
      <c r="O96" s="173"/>
      <c r="P96" s="174">
        <f>SUM(P97:P109)</f>
        <v>0</v>
      </c>
      <c r="Q96" s="173"/>
      <c r="R96" s="174">
        <f>SUM(R97:R109)</f>
        <v>77.112</v>
      </c>
      <c r="S96" s="173"/>
      <c r="T96" s="175">
        <f>SUM(T97:T109)</f>
        <v>0</v>
      </c>
      <c r="AR96" s="176" t="s">
        <v>76</v>
      </c>
      <c r="AT96" s="177" t="s">
        <v>68</v>
      </c>
      <c r="AU96" s="177" t="s">
        <v>76</v>
      </c>
      <c r="AY96" s="176" t="s">
        <v>229</v>
      </c>
      <c r="BK96" s="178">
        <f>SUM(BK97:BK109)</f>
        <v>0</v>
      </c>
    </row>
    <row r="97" spans="1:65" s="2" customFormat="1" ht="76.35" customHeight="1">
      <c r="A97" s="36"/>
      <c r="B97" s="37"/>
      <c r="C97" s="181" t="s">
        <v>76</v>
      </c>
      <c r="D97" s="181" t="s">
        <v>232</v>
      </c>
      <c r="E97" s="182" t="s">
        <v>1672</v>
      </c>
      <c r="F97" s="183" t="s">
        <v>1673</v>
      </c>
      <c r="G97" s="184" t="s">
        <v>532</v>
      </c>
      <c r="H97" s="185">
        <v>37.5</v>
      </c>
      <c r="I97" s="186"/>
      <c r="J97" s="187">
        <f>ROUND(I97*H97,2)</f>
        <v>0</v>
      </c>
      <c r="K97" s="188"/>
      <c r="L97" s="41"/>
      <c r="M97" s="189" t="s">
        <v>19</v>
      </c>
      <c r="N97" s="190" t="s">
        <v>40</v>
      </c>
      <c r="O97" s="66"/>
      <c r="P97" s="191">
        <f>O97*H97</f>
        <v>0</v>
      </c>
      <c r="Q97" s="191">
        <v>0</v>
      </c>
      <c r="R97" s="191">
        <f>Q97*H97</f>
        <v>0</v>
      </c>
      <c r="S97" s="191">
        <v>0</v>
      </c>
      <c r="T97" s="192">
        <f>S97*H97</f>
        <v>0</v>
      </c>
      <c r="U97" s="36"/>
      <c r="V97" s="36"/>
      <c r="W97" s="36"/>
      <c r="X97" s="36"/>
      <c r="Y97" s="36"/>
      <c r="Z97" s="36"/>
      <c r="AA97" s="36"/>
      <c r="AB97" s="36"/>
      <c r="AC97" s="36"/>
      <c r="AD97" s="36"/>
      <c r="AE97" s="36"/>
      <c r="AR97" s="193" t="s">
        <v>126</v>
      </c>
      <c r="AT97" s="193" t="s">
        <v>232</v>
      </c>
      <c r="AU97" s="193" t="s">
        <v>78</v>
      </c>
      <c r="AY97" s="19" t="s">
        <v>229</v>
      </c>
      <c r="BE97" s="194">
        <f>IF(N97="základní",J97,0)</f>
        <v>0</v>
      </c>
      <c r="BF97" s="194">
        <f>IF(N97="snížená",J97,0)</f>
        <v>0</v>
      </c>
      <c r="BG97" s="194">
        <f>IF(N97="zákl. přenesená",J97,0)</f>
        <v>0</v>
      </c>
      <c r="BH97" s="194">
        <f>IF(N97="sníž. přenesená",J97,0)</f>
        <v>0</v>
      </c>
      <c r="BI97" s="194">
        <f>IF(N97="nulová",J97,0)</f>
        <v>0</v>
      </c>
      <c r="BJ97" s="19" t="s">
        <v>76</v>
      </c>
      <c r="BK97" s="194">
        <f>ROUND(I97*H97,2)</f>
        <v>0</v>
      </c>
      <c r="BL97" s="19" t="s">
        <v>126</v>
      </c>
      <c r="BM97" s="193" t="s">
        <v>1674</v>
      </c>
    </row>
    <row r="98" spans="2:51" s="13" customFormat="1" ht="11.25">
      <c r="B98" s="195"/>
      <c r="C98" s="196"/>
      <c r="D98" s="197" t="s">
        <v>237</v>
      </c>
      <c r="E98" s="198" t="s">
        <v>19</v>
      </c>
      <c r="F98" s="199" t="s">
        <v>1675</v>
      </c>
      <c r="G98" s="196"/>
      <c r="H98" s="200">
        <v>37.5</v>
      </c>
      <c r="I98" s="201"/>
      <c r="J98" s="196"/>
      <c r="K98" s="196"/>
      <c r="L98" s="202"/>
      <c r="M98" s="203"/>
      <c r="N98" s="204"/>
      <c r="O98" s="204"/>
      <c r="P98" s="204"/>
      <c r="Q98" s="204"/>
      <c r="R98" s="204"/>
      <c r="S98" s="204"/>
      <c r="T98" s="205"/>
      <c r="AT98" s="206" t="s">
        <v>237</v>
      </c>
      <c r="AU98" s="206" t="s">
        <v>78</v>
      </c>
      <c r="AV98" s="13" t="s">
        <v>78</v>
      </c>
      <c r="AW98" s="13" t="s">
        <v>31</v>
      </c>
      <c r="AX98" s="13" t="s">
        <v>76</v>
      </c>
      <c r="AY98" s="206" t="s">
        <v>229</v>
      </c>
    </row>
    <row r="99" spans="1:65" s="2" customFormat="1" ht="123" customHeight="1">
      <c r="A99" s="36"/>
      <c r="B99" s="37"/>
      <c r="C99" s="181" t="s">
        <v>78</v>
      </c>
      <c r="D99" s="181" t="s">
        <v>232</v>
      </c>
      <c r="E99" s="182" t="s">
        <v>1676</v>
      </c>
      <c r="F99" s="183" t="s">
        <v>1677</v>
      </c>
      <c r="G99" s="184" t="s">
        <v>532</v>
      </c>
      <c r="H99" s="185">
        <v>54</v>
      </c>
      <c r="I99" s="186"/>
      <c r="J99" s="187">
        <f>ROUND(I99*H99,2)</f>
        <v>0</v>
      </c>
      <c r="K99" s="188"/>
      <c r="L99" s="41"/>
      <c r="M99" s="189" t="s">
        <v>19</v>
      </c>
      <c r="N99" s="190" t="s">
        <v>40</v>
      </c>
      <c r="O99" s="66"/>
      <c r="P99" s="191">
        <f>O99*H99</f>
        <v>0</v>
      </c>
      <c r="Q99" s="191">
        <v>0</v>
      </c>
      <c r="R99" s="191">
        <f>Q99*H99</f>
        <v>0</v>
      </c>
      <c r="S99" s="191">
        <v>0</v>
      </c>
      <c r="T99" s="192">
        <f>S99*H99</f>
        <v>0</v>
      </c>
      <c r="U99" s="36"/>
      <c r="V99" s="36"/>
      <c r="W99" s="36"/>
      <c r="X99" s="36"/>
      <c r="Y99" s="36"/>
      <c r="Z99" s="36"/>
      <c r="AA99" s="36"/>
      <c r="AB99" s="36"/>
      <c r="AC99" s="36"/>
      <c r="AD99" s="36"/>
      <c r="AE99" s="36"/>
      <c r="AR99" s="193" t="s">
        <v>126</v>
      </c>
      <c r="AT99" s="193" t="s">
        <v>232</v>
      </c>
      <c r="AU99" s="193" t="s">
        <v>78</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126</v>
      </c>
      <c r="BM99" s="193" t="s">
        <v>1678</v>
      </c>
    </row>
    <row r="100" spans="1:47" s="2" customFormat="1" ht="19.5">
      <c r="A100" s="36"/>
      <c r="B100" s="37"/>
      <c r="C100" s="38"/>
      <c r="D100" s="197" t="s">
        <v>811</v>
      </c>
      <c r="E100" s="38"/>
      <c r="F100" s="248" t="s">
        <v>1679</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811</v>
      </c>
      <c r="AU100" s="19" t="s">
        <v>78</v>
      </c>
    </row>
    <row r="101" spans="2:51" s="13" customFormat="1" ht="11.25">
      <c r="B101" s="195"/>
      <c r="C101" s="196"/>
      <c r="D101" s="197" t="s">
        <v>237</v>
      </c>
      <c r="E101" s="198" t="s">
        <v>19</v>
      </c>
      <c r="F101" s="199" t="s">
        <v>1680</v>
      </c>
      <c r="G101" s="196"/>
      <c r="H101" s="200">
        <v>54</v>
      </c>
      <c r="I101" s="201"/>
      <c r="J101" s="196"/>
      <c r="K101" s="196"/>
      <c r="L101" s="202"/>
      <c r="M101" s="203"/>
      <c r="N101" s="204"/>
      <c r="O101" s="204"/>
      <c r="P101" s="204"/>
      <c r="Q101" s="204"/>
      <c r="R101" s="204"/>
      <c r="S101" s="204"/>
      <c r="T101" s="205"/>
      <c r="AT101" s="206" t="s">
        <v>237</v>
      </c>
      <c r="AU101" s="206" t="s">
        <v>78</v>
      </c>
      <c r="AV101" s="13" t="s">
        <v>78</v>
      </c>
      <c r="AW101" s="13" t="s">
        <v>31</v>
      </c>
      <c r="AX101" s="13" t="s">
        <v>76</v>
      </c>
      <c r="AY101" s="206" t="s">
        <v>229</v>
      </c>
    </row>
    <row r="102" spans="1:65" s="2" customFormat="1" ht="21.75" customHeight="1">
      <c r="A102" s="36"/>
      <c r="B102" s="37"/>
      <c r="C102" s="207" t="s">
        <v>89</v>
      </c>
      <c r="D102" s="207" t="s">
        <v>239</v>
      </c>
      <c r="E102" s="208" t="s">
        <v>536</v>
      </c>
      <c r="F102" s="209" t="s">
        <v>537</v>
      </c>
      <c r="G102" s="210" t="s">
        <v>326</v>
      </c>
      <c r="H102" s="211">
        <v>77.112</v>
      </c>
      <c r="I102" s="212"/>
      <c r="J102" s="213">
        <f>ROUND(I102*H102,2)</f>
        <v>0</v>
      </c>
      <c r="K102" s="214"/>
      <c r="L102" s="215"/>
      <c r="M102" s="216" t="s">
        <v>19</v>
      </c>
      <c r="N102" s="217" t="s">
        <v>40</v>
      </c>
      <c r="O102" s="66"/>
      <c r="P102" s="191">
        <f>O102*H102</f>
        <v>0</v>
      </c>
      <c r="Q102" s="191">
        <v>1</v>
      </c>
      <c r="R102" s="191">
        <f>Q102*H102</f>
        <v>77.112</v>
      </c>
      <c r="S102" s="191">
        <v>0</v>
      </c>
      <c r="T102" s="192">
        <f>S102*H102</f>
        <v>0</v>
      </c>
      <c r="U102" s="36"/>
      <c r="V102" s="36"/>
      <c r="W102" s="36"/>
      <c r="X102" s="36"/>
      <c r="Y102" s="36"/>
      <c r="Z102" s="36"/>
      <c r="AA102" s="36"/>
      <c r="AB102" s="36"/>
      <c r="AC102" s="36"/>
      <c r="AD102" s="36"/>
      <c r="AE102" s="36"/>
      <c r="AR102" s="193" t="s">
        <v>243</v>
      </c>
      <c r="AT102" s="193" t="s">
        <v>239</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1681</v>
      </c>
    </row>
    <row r="103" spans="2:51" s="13" customFormat="1" ht="11.25">
      <c r="B103" s="195"/>
      <c r="C103" s="196"/>
      <c r="D103" s="197" t="s">
        <v>237</v>
      </c>
      <c r="E103" s="198" t="s">
        <v>19</v>
      </c>
      <c r="F103" s="199" t="s">
        <v>1682</v>
      </c>
      <c r="G103" s="196"/>
      <c r="H103" s="200">
        <v>77.112</v>
      </c>
      <c r="I103" s="201"/>
      <c r="J103" s="196"/>
      <c r="K103" s="196"/>
      <c r="L103" s="202"/>
      <c r="M103" s="203"/>
      <c r="N103" s="204"/>
      <c r="O103" s="204"/>
      <c r="P103" s="204"/>
      <c r="Q103" s="204"/>
      <c r="R103" s="204"/>
      <c r="S103" s="204"/>
      <c r="T103" s="205"/>
      <c r="AT103" s="206" t="s">
        <v>237</v>
      </c>
      <c r="AU103" s="206" t="s">
        <v>78</v>
      </c>
      <c r="AV103" s="13" t="s">
        <v>78</v>
      </c>
      <c r="AW103" s="13" t="s">
        <v>31</v>
      </c>
      <c r="AX103" s="13" t="s">
        <v>76</v>
      </c>
      <c r="AY103" s="206" t="s">
        <v>229</v>
      </c>
    </row>
    <row r="104" spans="1:65" s="2" customFormat="1" ht="78" customHeight="1">
      <c r="A104" s="36"/>
      <c r="B104" s="37"/>
      <c r="C104" s="181" t="s">
        <v>126</v>
      </c>
      <c r="D104" s="181" t="s">
        <v>232</v>
      </c>
      <c r="E104" s="182" t="s">
        <v>1683</v>
      </c>
      <c r="F104" s="183" t="s">
        <v>1684</v>
      </c>
      <c r="G104" s="184" t="s">
        <v>254</v>
      </c>
      <c r="H104" s="185">
        <v>0.015</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1685</v>
      </c>
    </row>
    <row r="105" spans="2:51" s="13" customFormat="1" ht="11.25">
      <c r="B105" s="195"/>
      <c r="C105" s="196"/>
      <c r="D105" s="197" t="s">
        <v>237</v>
      </c>
      <c r="E105" s="198" t="s">
        <v>19</v>
      </c>
      <c r="F105" s="199" t="s">
        <v>1686</v>
      </c>
      <c r="G105" s="196"/>
      <c r="H105" s="200">
        <v>0.015</v>
      </c>
      <c r="I105" s="201"/>
      <c r="J105" s="196"/>
      <c r="K105" s="196"/>
      <c r="L105" s="202"/>
      <c r="M105" s="203"/>
      <c r="N105" s="204"/>
      <c r="O105" s="204"/>
      <c r="P105" s="204"/>
      <c r="Q105" s="204"/>
      <c r="R105" s="204"/>
      <c r="S105" s="204"/>
      <c r="T105" s="205"/>
      <c r="AT105" s="206" t="s">
        <v>237</v>
      </c>
      <c r="AU105" s="206" t="s">
        <v>78</v>
      </c>
      <c r="AV105" s="13" t="s">
        <v>78</v>
      </c>
      <c r="AW105" s="13" t="s">
        <v>31</v>
      </c>
      <c r="AX105" s="13" t="s">
        <v>76</v>
      </c>
      <c r="AY105" s="206" t="s">
        <v>229</v>
      </c>
    </row>
    <row r="106" spans="1:65" s="2" customFormat="1" ht="90" customHeight="1">
      <c r="A106" s="36"/>
      <c r="B106" s="37"/>
      <c r="C106" s="181" t="s">
        <v>230</v>
      </c>
      <c r="D106" s="181" t="s">
        <v>232</v>
      </c>
      <c r="E106" s="182" t="s">
        <v>1687</v>
      </c>
      <c r="F106" s="183" t="s">
        <v>1688</v>
      </c>
      <c r="G106" s="184" t="s">
        <v>254</v>
      </c>
      <c r="H106" s="185">
        <v>0.015</v>
      </c>
      <c r="I106" s="186"/>
      <c r="J106" s="187">
        <f>ROUND(I106*H106,2)</f>
        <v>0</v>
      </c>
      <c r="K106" s="188"/>
      <c r="L106" s="41"/>
      <c r="M106" s="189" t="s">
        <v>19</v>
      </c>
      <c r="N106" s="190" t="s">
        <v>40</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126</v>
      </c>
      <c r="AT106" s="193" t="s">
        <v>232</v>
      </c>
      <c r="AU106" s="193" t="s">
        <v>78</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126</v>
      </c>
      <c r="BM106" s="193" t="s">
        <v>1689</v>
      </c>
    </row>
    <row r="107" spans="2:51" s="13" customFormat="1" ht="11.25">
      <c r="B107" s="195"/>
      <c r="C107" s="196"/>
      <c r="D107" s="197" t="s">
        <v>237</v>
      </c>
      <c r="E107" s="198" t="s">
        <v>19</v>
      </c>
      <c r="F107" s="199" t="s">
        <v>1686</v>
      </c>
      <c r="G107" s="196"/>
      <c r="H107" s="200">
        <v>0.015</v>
      </c>
      <c r="I107" s="201"/>
      <c r="J107" s="196"/>
      <c r="K107" s="196"/>
      <c r="L107" s="202"/>
      <c r="M107" s="203"/>
      <c r="N107" s="204"/>
      <c r="O107" s="204"/>
      <c r="P107" s="204"/>
      <c r="Q107" s="204"/>
      <c r="R107" s="204"/>
      <c r="S107" s="204"/>
      <c r="T107" s="205"/>
      <c r="AT107" s="206" t="s">
        <v>237</v>
      </c>
      <c r="AU107" s="206" t="s">
        <v>78</v>
      </c>
      <c r="AV107" s="13" t="s">
        <v>78</v>
      </c>
      <c r="AW107" s="13" t="s">
        <v>31</v>
      </c>
      <c r="AX107" s="13" t="s">
        <v>76</v>
      </c>
      <c r="AY107" s="206" t="s">
        <v>229</v>
      </c>
    </row>
    <row r="108" spans="1:65" s="2" customFormat="1" ht="90" customHeight="1">
      <c r="A108" s="36"/>
      <c r="B108" s="37"/>
      <c r="C108" s="181" t="s">
        <v>257</v>
      </c>
      <c r="D108" s="181" t="s">
        <v>232</v>
      </c>
      <c r="E108" s="182" t="s">
        <v>1690</v>
      </c>
      <c r="F108" s="183" t="s">
        <v>1691</v>
      </c>
      <c r="G108" s="184" t="s">
        <v>1692</v>
      </c>
      <c r="H108" s="185">
        <v>4</v>
      </c>
      <c r="I108" s="186"/>
      <c r="J108" s="187">
        <f>ROUND(I108*H108,2)</f>
        <v>0</v>
      </c>
      <c r="K108" s="188"/>
      <c r="L108" s="41"/>
      <c r="M108" s="189" t="s">
        <v>19</v>
      </c>
      <c r="N108" s="190" t="s">
        <v>40</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126</v>
      </c>
      <c r="AT108" s="193" t="s">
        <v>232</v>
      </c>
      <c r="AU108" s="193" t="s">
        <v>78</v>
      </c>
      <c r="AY108" s="19" t="s">
        <v>229</v>
      </c>
      <c r="BE108" s="194">
        <f>IF(N108="základní",J108,0)</f>
        <v>0</v>
      </c>
      <c r="BF108" s="194">
        <f>IF(N108="snížená",J108,0)</f>
        <v>0</v>
      </c>
      <c r="BG108" s="194">
        <f>IF(N108="zákl. přenesená",J108,0)</f>
        <v>0</v>
      </c>
      <c r="BH108" s="194">
        <f>IF(N108="sníž. přenesená",J108,0)</f>
        <v>0</v>
      </c>
      <c r="BI108" s="194">
        <f>IF(N108="nulová",J108,0)</f>
        <v>0</v>
      </c>
      <c r="BJ108" s="19" t="s">
        <v>76</v>
      </c>
      <c r="BK108" s="194">
        <f>ROUND(I108*H108,2)</f>
        <v>0</v>
      </c>
      <c r="BL108" s="19" t="s">
        <v>126</v>
      </c>
      <c r="BM108" s="193" t="s">
        <v>1693</v>
      </c>
    </row>
    <row r="109" spans="1:65" s="2" customFormat="1" ht="90" customHeight="1">
      <c r="A109" s="36"/>
      <c r="B109" s="37"/>
      <c r="C109" s="181" t="s">
        <v>261</v>
      </c>
      <c r="D109" s="181" t="s">
        <v>232</v>
      </c>
      <c r="E109" s="182" t="s">
        <v>1694</v>
      </c>
      <c r="F109" s="183" t="s">
        <v>1695</v>
      </c>
      <c r="G109" s="184" t="s">
        <v>1692</v>
      </c>
      <c r="H109" s="185">
        <v>4</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126</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1696</v>
      </c>
    </row>
    <row r="110" spans="2:63" s="12" customFormat="1" ht="25.9" customHeight="1">
      <c r="B110" s="165"/>
      <c r="C110" s="166"/>
      <c r="D110" s="167" t="s">
        <v>68</v>
      </c>
      <c r="E110" s="168" t="s">
        <v>623</v>
      </c>
      <c r="F110" s="168" t="s">
        <v>624</v>
      </c>
      <c r="G110" s="166"/>
      <c r="H110" s="166"/>
      <c r="I110" s="169"/>
      <c r="J110" s="170">
        <f>BK110</f>
        <v>0</v>
      </c>
      <c r="K110" s="166"/>
      <c r="L110" s="171"/>
      <c r="M110" s="172"/>
      <c r="N110" s="173"/>
      <c r="O110" s="173"/>
      <c r="P110" s="174">
        <f>SUM(P111:P118)</f>
        <v>0</v>
      </c>
      <c r="Q110" s="173"/>
      <c r="R110" s="174">
        <f>SUM(R111:R118)</f>
        <v>0</v>
      </c>
      <c r="S110" s="173"/>
      <c r="T110" s="175">
        <f>SUM(T111:T118)</f>
        <v>0</v>
      </c>
      <c r="AR110" s="176" t="s">
        <v>126</v>
      </c>
      <c r="AT110" s="177" t="s">
        <v>68</v>
      </c>
      <c r="AU110" s="177" t="s">
        <v>69</v>
      </c>
      <c r="AY110" s="176" t="s">
        <v>229</v>
      </c>
      <c r="BK110" s="178">
        <f>SUM(BK111:BK118)</f>
        <v>0</v>
      </c>
    </row>
    <row r="111" spans="1:65" s="2" customFormat="1" ht="123" customHeight="1">
      <c r="A111" s="36"/>
      <c r="B111" s="37"/>
      <c r="C111" s="181" t="s">
        <v>243</v>
      </c>
      <c r="D111" s="181" t="s">
        <v>232</v>
      </c>
      <c r="E111" s="182" t="s">
        <v>1697</v>
      </c>
      <c r="F111" s="183" t="s">
        <v>1698</v>
      </c>
      <c r="G111" s="184" t="s">
        <v>326</v>
      </c>
      <c r="H111" s="185">
        <v>75</v>
      </c>
      <c r="I111" s="186"/>
      <c r="J111" s="187">
        <f>ROUND(I111*H111,2)</f>
        <v>0</v>
      </c>
      <c r="K111" s="188"/>
      <c r="L111" s="41"/>
      <c r="M111" s="189" t="s">
        <v>19</v>
      </c>
      <c r="N111" s="190" t="s">
        <v>40</v>
      </c>
      <c r="O111" s="66"/>
      <c r="P111" s="191">
        <f>O111*H111</f>
        <v>0</v>
      </c>
      <c r="Q111" s="191">
        <v>0</v>
      </c>
      <c r="R111" s="191">
        <f>Q111*H111</f>
        <v>0</v>
      </c>
      <c r="S111" s="191">
        <v>0</v>
      </c>
      <c r="T111" s="192">
        <f>S111*H111</f>
        <v>0</v>
      </c>
      <c r="U111" s="36"/>
      <c r="V111" s="36"/>
      <c r="W111" s="36"/>
      <c r="X111" s="36"/>
      <c r="Y111" s="36"/>
      <c r="Z111" s="36"/>
      <c r="AA111" s="36"/>
      <c r="AB111" s="36"/>
      <c r="AC111" s="36"/>
      <c r="AD111" s="36"/>
      <c r="AE111" s="36"/>
      <c r="AR111" s="193" t="s">
        <v>592</v>
      </c>
      <c r="AT111" s="193" t="s">
        <v>232</v>
      </c>
      <c r="AU111" s="193" t="s">
        <v>76</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592</v>
      </c>
      <c r="BM111" s="193" t="s">
        <v>1699</v>
      </c>
    </row>
    <row r="112" spans="1:47" s="2" customFormat="1" ht="19.5">
      <c r="A112" s="36"/>
      <c r="B112" s="37"/>
      <c r="C112" s="38"/>
      <c r="D112" s="197" t="s">
        <v>811</v>
      </c>
      <c r="E112" s="38"/>
      <c r="F112" s="248" t="s">
        <v>812</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811</v>
      </c>
      <c r="AU112" s="19" t="s">
        <v>76</v>
      </c>
    </row>
    <row r="113" spans="2:51" s="14" customFormat="1" ht="11.25">
      <c r="B113" s="218"/>
      <c r="C113" s="219"/>
      <c r="D113" s="197" t="s">
        <v>237</v>
      </c>
      <c r="E113" s="220" t="s">
        <v>19</v>
      </c>
      <c r="F113" s="221" t="s">
        <v>1700</v>
      </c>
      <c r="G113" s="219"/>
      <c r="H113" s="220" t="s">
        <v>19</v>
      </c>
      <c r="I113" s="222"/>
      <c r="J113" s="219"/>
      <c r="K113" s="219"/>
      <c r="L113" s="223"/>
      <c r="M113" s="224"/>
      <c r="N113" s="225"/>
      <c r="O113" s="225"/>
      <c r="P113" s="225"/>
      <c r="Q113" s="225"/>
      <c r="R113" s="225"/>
      <c r="S113" s="225"/>
      <c r="T113" s="226"/>
      <c r="AT113" s="227" t="s">
        <v>237</v>
      </c>
      <c r="AU113" s="227" t="s">
        <v>76</v>
      </c>
      <c r="AV113" s="14" t="s">
        <v>76</v>
      </c>
      <c r="AW113" s="14" t="s">
        <v>31</v>
      </c>
      <c r="AX113" s="14" t="s">
        <v>69</v>
      </c>
      <c r="AY113" s="227" t="s">
        <v>229</v>
      </c>
    </row>
    <row r="114" spans="2:51" s="13" customFormat="1" ht="11.25">
      <c r="B114" s="195"/>
      <c r="C114" s="196"/>
      <c r="D114" s="197" t="s">
        <v>237</v>
      </c>
      <c r="E114" s="198" t="s">
        <v>19</v>
      </c>
      <c r="F114" s="199" t="s">
        <v>1701</v>
      </c>
      <c r="G114" s="196"/>
      <c r="H114" s="200">
        <v>75</v>
      </c>
      <c r="I114" s="201"/>
      <c r="J114" s="196"/>
      <c r="K114" s="196"/>
      <c r="L114" s="202"/>
      <c r="M114" s="203"/>
      <c r="N114" s="204"/>
      <c r="O114" s="204"/>
      <c r="P114" s="204"/>
      <c r="Q114" s="204"/>
      <c r="R114" s="204"/>
      <c r="S114" s="204"/>
      <c r="T114" s="205"/>
      <c r="AT114" s="206" t="s">
        <v>237</v>
      </c>
      <c r="AU114" s="206" t="s">
        <v>76</v>
      </c>
      <c r="AV114" s="13" t="s">
        <v>78</v>
      </c>
      <c r="AW114" s="13" t="s">
        <v>31</v>
      </c>
      <c r="AX114" s="13" t="s">
        <v>76</v>
      </c>
      <c r="AY114" s="206" t="s">
        <v>229</v>
      </c>
    </row>
    <row r="115" spans="1:65" s="2" customFormat="1" ht="123" customHeight="1">
      <c r="A115" s="36"/>
      <c r="B115" s="37"/>
      <c r="C115" s="181" t="s">
        <v>270</v>
      </c>
      <c r="D115" s="181" t="s">
        <v>232</v>
      </c>
      <c r="E115" s="182" t="s">
        <v>603</v>
      </c>
      <c r="F115" s="183" t="s">
        <v>1702</v>
      </c>
      <c r="G115" s="184" t="s">
        <v>326</v>
      </c>
      <c r="H115" s="185">
        <v>77.112</v>
      </c>
      <c r="I115" s="186"/>
      <c r="J115" s="187">
        <f>ROUND(I115*H115,2)</f>
        <v>0</v>
      </c>
      <c r="K115" s="188"/>
      <c r="L115" s="41"/>
      <c r="M115" s="189" t="s">
        <v>19</v>
      </c>
      <c r="N115" s="190" t="s">
        <v>40</v>
      </c>
      <c r="O115" s="66"/>
      <c r="P115" s="191">
        <f>O115*H115</f>
        <v>0</v>
      </c>
      <c r="Q115" s="191">
        <v>0</v>
      </c>
      <c r="R115" s="191">
        <f>Q115*H115</f>
        <v>0</v>
      </c>
      <c r="S115" s="191">
        <v>0</v>
      </c>
      <c r="T115" s="192">
        <f>S115*H115</f>
        <v>0</v>
      </c>
      <c r="U115" s="36"/>
      <c r="V115" s="36"/>
      <c r="W115" s="36"/>
      <c r="X115" s="36"/>
      <c r="Y115" s="36"/>
      <c r="Z115" s="36"/>
      <c r="AA115" s="36"/>
      <c r="AB115" s="36"/>
      <c r="AC115" s="36"/>
      <c r="AD115" s="36"/>
      <c r="AE115" s="36"/>
      <c r="AR115" s="193" t="s">
        <v>592</v>
      </c>
      <c r="AT115" s="193" t="s">
        <v>232</v>
      </c>
      <c r="AU115" s="193" t="s">
        <v>76</v>
      </c>
      <c r="AY115" s="19" t="s">
        <v>229</v>
      </c>
      <c r="BE115" s="194">
        <f>IF(N115="základní",J115,0)</f>
        <v>0</v>
      </c>
      <c r="BF115" s="194">
        <f>IF(N115="snížená",J115,0)</f>
        <v>0</v>
      </c>
      <c r="BG115" s="194">
        <f>IF(N115="zákl. přenesená",J115,0)</f>
        <v>0</v>
      </c>
      <c r="BH115" s="194">
        <f>IF(N115="sníž. přenesená",J115,0)</f>
        <v>0</v>
      </c>
      <c r="BI115" s="194">
        <f>IF(N115="nulová",J115,0)</f>
        <v>0</v>
      </c>
      <c r="BJ115" s="19" t="s">
        <v>76</v>
      </c>
      <c r="BK115" s="194">
        <f>ROUND(I115*H115,2)</f>
        <v>0</v>
      </c>
      <c r="BL115" s="19" t="s">
        <v>592</v>
      </c>
      <c r="BM115" s="193" t="s">
        <v>1703</v>
      </c>
    </row>
    <row r="116" spans="1:47" s="2" customFormat="1" ht="19.5">
      <c r="A116" s="36"/>
      <c r="B116" s="37"/>
      <c r="C116" s="38"/>
      <c r="D116" s="197" t="s">
        <v>811</v>
      </c>
      <c r="E116" s="38"/>
      <c r="F116" s="248" t="s">
        <v>812</v>
      </c>
      <c r="G116" s="38"/>
      <c r="H116" s="38"/>
      <c r="I116" s="249"/>
      <c r="J116" s="38"/>
      <c r="K116" s="38"/>
      <c r="L116" s="41"/>
      <c r="M116" s="250"/>
      <c r="N116" s="251"/>
      <c r="O116" s="66"/>
      <c r="P116" s="66"/>
      <c r="Q116" s="66"/>
      <c r="R116" s="66"/>
      <c r="S116" s="66"/>
      <c r="T116" s="67"/>
      <c r="U116" s="36"/>
      <c r="V116" s="36"/>
      <c r="W116" s="36"/>
      <c r="X116" s="36"/>
      <c r="Y116" s="36"/>
      <c r="Z116" s="36"/>
      <c r="AA116" s="36"/>
      <c r="AB116" s="36"/>
      <c r="AC116" s="36"/>
      <c r="AD116" s="36"/>
      <c r="AE116" s="36"/>
      <c r="AT116" s="19" t="s">
        <v>811</v>
      </c>
      <c r="AU116" s="19" t="s">
        <v>76</v>
      </c>
    </row>
    <row r="117" spans="2:51" s="14" customFormat="1" ht="11.25">
      <c r="B117" s="218"/>
      <c r="C117" s="219"/>
      <c r="D117" s="197" t="s">
        <v>237</v>
      </c>
      <c r="E117" s="220" t="s">
        <v>19</v>
      </c>
      <c r="F117" s="221" t="s">
        <v>1704</v>
      </c>
      <c r="G117" s="219"/>
      <c r="H117" s="220" t="s">
        <v>19</v>
      </c>
      <c r="I117" s="222"/>
      <c r="J117" s="219"/>
      <c r="K117" s="219"/>
      <c r="L117" s="223"/>
      <c r="M117" s="224"/>
      <c r="N117" s="225"/>
      <c r="O117" s="225"/>
      <c r="P117" s="225"/>
      <c r="Q117" s="225"/>
      <c r="R117" s="225"/>
      <c r="S117" s="225"/>
      <c r="T117" s="226"/>
      <c r="AT117" s="227" t="s">
        <v>237</v>
      </c>
      <c r="AU117" s="227" t="s">
        <v>76</v>
      </c>
      <c r="AV117" s="14" t="s">
        <v>76</v>
      </c>
      <c r="AW117" s="14" t="s">
        <v>31</v>
      </c>
      <c r="AX117" s="14" t="s">
        <v>69</v>
      </c>
      <c r="AY117" s="227" t="s">
        <v>229</v>
      </c>
    </row>
    <row r="118" spans="2:51" s="13" customFormat="1" ht="11.25">
      <c r="B118" s="195"/>
      <c r="C118" s="196"/>
      <c r="D118" s="197" t="s">
        <v>237</v>
      </c>
      <c r="E118" s="198" t="s">
        <v>19</v>
      </c>
      <c r="F118" s="199" t="s">
        <v>1682</v>
      </c>
      <c r="G118" s="196"/>
      <c r="H118" s="200">
        <v>77.112</v>
      </c>
      <c r="I118" s="201"/>
      <c r="J118" s="196"/>
      <c r="K118" s="196"/>
      <c r="L118" s="202"/>
      <c r="M118" s="255"/>
      <c r="N118" s="256"/>
      <c r="O118" s="256"/>
      <c r="P118" s="256"/>
      <c r="Q118" s="256"/>
      <c r="R118" s="256"/>
      <c r="S118" s="256"/>
      <c r="T118" s="257"/>
      <c r="AT118" s="206" t="s">
        <v>237</v>
      </c>
      <c r="AU118" s="206" t="s">
        <v>76</v>
      </c>
      <c r="AV118" s="13" t="s">
        <v>78</v>
      </c>
      <c r="AW118" s="13" t="s">
        <v>31</v>
      </c>
      <c r="AX118" s="13" t="s">
        <v>76</v>
      </c>
      <c r="AY118" s="206" t="s">
        <v>229</v>
      </c>
    </row>
    <row r="119" spans="1:31" s="2" customFormat="1" ht="6.95" customHeight="1">
      <c r="A119" s="36"/>
      <c r="B119" s="49"/>
      <c r="C119" s="50"/>
      <c r="D119" s="50"/>
      <c r="E119" s="50"/>
      <c r="F119" s="50"/>
      <c r="G119" s="50"/>
      <c r="H119" s="50"/>
      <c r="I119" s="50"/>
      <c r="J119" s="50"/>
      <c r="K119" s="50"/>
      <c r="L119" s="41"/>
      <c r="M119" s="36"/>
      <c r="O119" s="36"/>
      <c r="P119" s="36"/>
      <c r="Q119" s="36"/>
      <c r="R119" s="36"/>
      <c r="S119" s="36"/>
      <c r="T119" s="36"/>
      <c r="U119" s="36"/>
      <c r="V119" s="36"/>
      <c r="W119" s="36"/>
      <c r="X119" s="36"/>
      <c r="Y119" s="36"/>
      <c r="Z119" s="36"/>
      <c r="AA119" s="36"/>
      <c r="AB119" s="36"/>
      <c r="AC119" s="36"/>
      <c r="AD119" s="36"/>
      <c r="AE119" s="36"/>
    </row>
  </sheetData>
  <sheetProtection algorithmName="SHA-512" hashValue="EiTHcAT/K7VLkM72FDSedslw3l4nCoNp0ANhiPecZ2oAI0MEfZO+5vAo3o0yI4cdnxRl3G5s7VBfanAtF0QkBg==" saltValue="USMvqU35HJm5alNN5HtJISaGgBAVtcIMWp5I4r6LVUKA2mGZTxQm8rQugw0a3xVFLz4oIIIJUXMde3aEjVb+iQ==" spinCount="100000" sheet="1" objects="1" scenarios="1" formatColumns="0" formatRows="0" autoFilter="0"/>
  <autoFilter ref="C93:K118"/>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131</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1470</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1705</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ROUND(J96,2)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ROUND((SUM(BE96:BE116)),2)</f>
        <v>0</v>
      </c>
      <c r="G37" s="36"/>
      <c r="H37" s="36"/>
      <c r="I37" s="126">
        <v>0.21</v>
      </c>
      <c r="J37" s="125">
        <f>ROUND(((SUM(BE96:BE116))*I37),2)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ROUND((SUM(BF96:BF116)),2)</f>
        <v>0</v>
      </c>
      <c r="G38" s="36"/>
      <c r="H38" s="36"/>
      <c r="I38" s="126">
        <v>0.15</v>
      </c>
      <c r="J38" s="125">
        <f>ROUND(((SUM(BF96:BF116))*I38),2)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ROUND((SUM(BG96:BG116)),2)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ROUND((SUM(BH96:BH116)),2)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ROUND((SUM(BI96:BI116)),2)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1470</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58,646</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J96</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J97</f>
        <v>0</v>
      </c>
      <c r="K68" s="143"/>
      <c r="L68" s="147"/>
    </row>
    <row r="69" spans="2:12" s="10" customFormat="1" ht="19.9" customHeight="1">
      <c r="B69" s="148"/>
      <c r="C69" s="99"/>
      <c r="D69" s="149" t="s">
        <v>1283</v>
      </c>
      <c r="E69" s="150"/>
      <c r="F69" s="150"/>
      <c r="G69" s="150"/>
      <c r="H69" s="150"/>
      <c r="I69" s="150"/>
      <c r="J69" s="151">
        <f>J98</f>
        <v>0</v>
      </c>
      <c r="K69" s="99"/>
      <c r="L69" s="152"/>
    </row>
    <row r="70" spans="2:12" s="10" customFormat="1" ht="19.9" customHeight="1">
      <c r="B70" s="148"/>
      <c r="C70" s="99"/>
      <c r="D70" s="149" t="s">
        <v>1284</v>
      </c>
      <c r="E70" s="150"/>
      <c r="F70" s="150"/>
      <c r="G70" s="150"/>
      <c r="H70" s="150"/>
      <c r="I70" s="150"/>
      <c r="J70" s="151">
        <f>J105</f>
        <v>0</v>
      </c>
      <c r="K70" s="99"/>
      <c r="L70" s="152"/>
    </row>
    <row r="71" spans="2:12" s="10" customFormat="1" ht="19.9" customHeight="1">
      <c r="B71" s="148"/>
      <c r="C71" s="99"/>
      <c r="D71" s="149" t="s">
        <v>1706</v>
      </c>
      <c r="E71" s="150"/>
      <c r="F71" s="150"/>
      <c r="G71" s="150"/>
      <c r="H71" s="150"/>
      <c r="I71" s="150"/>
      <c r="J71" s="151">
        <f>J109</f>
        <v>0</v>
      </c>
      <c r="K71" s="99"/>
      <c r="L71" s="152"/>
    </row>
    <row r="72" spans="2:12" s="10" customFormat="1" ht="19.9" customHeight="1">
      <c r="B72" s="148"/>
      <c r="C72" s="99"/>
      <c r="D72" s="149" t="s">
        <v>1285</v>
      </c>
      <c r="E72" s="150"/>
      <c r="F72" s="150"/>
      <c r="G72" s="150"/>
      <c r="H72" s="150"/>
      <c r="I72" s="150"/>
      <c r="J72" s="151">
        <f>J113</f>
        <v>0</v>
      </c>
      <c r="K72" s="99"/>
      <c r="L72" s="152"/>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214</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424" t="str">
        <f>E7</f>
        <v>Oprava trati v úseku Liběšice - Úštěk-OPRAVA č.1</v>
      </c>
      <c r="F82" s="425"/>
      <c r="G82" s="425"/>
      <c r="H82" s="425"/>
      <c r="I82" s="38"/>
      <c r="J82" s="38"/>
      <c r="K82" s="38"/>
      <c r="L82" s="115"/>
      <c r="S82" s="36"/>
      <c r="T82" s="36"/>
      <c r="U82" s="36"/>
      <c r="V82" s="36"/>
      <c r="W82" s="36"/>
      <c r="X82" s="36"/>
      <c r="Y82" s="36"/>
      <c r="Z82" s="36"/>
      <c r="AA82" s="36"/>
      <c r="AB82" s="36"/>
      <c r="AC82" s="36"/>
      <c r="AD82" s="36"/>
      <c r="AE82" s="36"/>
    </row>
    <row r="83" spans="2:12" s="1" customFormat="1" ht="12" customHeight="1">
      <c r="B83" s="23"/>
      <c r="C83" s="31" t="s">
        <v>203</v>
      </c>
      <c r="D83" s="24"/>
      <c r="E83" s="24"/>
      <c r="F83" s="24"/>
      <c r="G83" s="24"/>
      <c r="H83" s="24"/>
      <c r="I83" s="24"/>
      <c r="J83" s="24"/>
      <c r="K83" s="24"/>
      <c r="L83" s="22"/>
    </row>
    <row r="84" spans="2:12" s="1" customFormat="1" ht="16.5" customHeight="1">
      <c r="B84" s="23"/>
      <c r="C84" s="24"/>
      <c r="D84" s="24"/>
      <c r="E84" s="424" t="s">
        <v>888</v>
      </c>
      <c r="F84" s="376"/>
      <c r="G84" s="376"/>
      <c r="H84" s="376"/>
      <c r="I84" s="24"/>
      <c r="J84" s="24"/>
      <c r="K84" s="24"/>
      <c r="L84" s="22"/>
    </row>
    <row r="85" spans="2:12" s="1" customFormat="1" ht="12" customHeight="1">
      <c r="B85" s="23"/>
      <c r="C85" s="31" t="s">
        <v>205</v>
      </c>
      <c r="D85" s="24"/>
      <c r="E85" s="24"/>
      <c r="F85" s="24"/>
      <c r="G85" s="24"/>
      <c r="H85" s="24"/>
      <c r="I85" s="24"/>
      <c r="J85" s="24"/>
      <c r="K85" s="24"/>
      <c r="L85" s="22"/>
    </row>
    <row r="86" spans="1:31" s="2" customFormat="1" ht="16.5" customHeight="1">
      <c r="A86" s="36"/>
      <c r="B86" s="37"/>
      <c r="C86" s="38"/>
      <c r="D86" s="38"/>
      <c r="E86" s="428" t="s">
        <v>1470</v>
      </c>
      <c r="F86" s="426"/>
      <c r="G86" s="426"/>
      <c r="H86" s="426"/>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626</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398" t="str">
        <f>E13</f>
        <v>002 - VRN - km 58,646</v>
      </c>
      <c r="F88" s="426"/>
      <c r="G88" s="426"/>
      <c r="H88" s="426"/>
      <c r="I88" s="38"/>
      <c r="J88" s="38"/>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F16</f>
        <v xml:space="preserve"> </v>
      </c>
      <c r="G90" s="38"/>
      <c r="H90" s="38"/>
      <c r="I90" s="31" t="s">
        <v>23</v>
      </c>
      <c r="J90" s="61" t="str">
        <f>IF(J16="","",J16)</f>
        <v>10. 5. 2022</v>
      </c>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15.2" customHeight="1">
      <c r="A92" s="36"/>
      <c r="B92" s="37"/>
      <c r="C92" s="31" t="s">
        <v>25</v>
      </c>
      <c r="D92" s="38"/>
      <c r="E92" s="38"/>
      <c r="F92" s="29" t="str">
        <f>E19</f>
        <v xml:space="preserve"> </v>
      </c>
      <c r="G92" s="38"/>
      <c r="H92" s="38"/>
      <c r="I92" s="31" t="s">
        <v>30</v>
      </c>
      <c r="J92" s="34" t="str">
        <f>E25</f>
        <v xml:space="preserve"> </v>
      </c>
      <c r="K92" s="38"/>
      <c r="L92" s="115"/>
      <c r="S92" s="36"/>
      <c r="T92" s="36"/>
      <c r="U92" s="36"/>
      <c r="V92" s="36"/>
      <c r="W92" s="36"/>
      <c r="X92" s="36"/>
      <c r="Y92" s="36"/>
      <c r="Z92" s="36"/>
      <c r="AA92" s="36"/>
      <c r="AB92" s="36"/>
      <c r="AC92" s="36"/>
      <c r="AD92" s="36"/>
      <c r="AE92" s="36"/>
    </row>
    <row r="93" spans="1:31" s="2" customFormat="1" ht="15.2" customHeight="1">
      <c r="A93" s="36"/>
      <c r="B93" s="37"/>
      <c r="C93" s="31" t="s">
        <v>28</v>
      </c>
      <c r="D93" s="38"/>
      <c r="E93" s="38"/>
      <c r="F93" s="29" t="str">
        <f>IF(E22="","",E22)</f>
        <v>Vyplň údaj</v>
      </c>
      <c r="G93" s="38"/>
      <c r="H93" s="38"/>
      <c r="I93" s="31" t="s">
        <v>32</v>
      </c>
      <c r="J93" s="34" t="str">
        <f>E28</f>
        <v xml:space="preserve"> </v>
      </c>
      <c r="K93" s="38"/>
      <c r="L93" s="115"/>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11" customFormat="1" ht="29.25" customHeight="1">
      <c r="A95" s="153"/>
      <c r="B95" s="154"/>
      <c r="C95" s="155" t="s">
        <v>215</v>
      </c>
      <c r="D95" s="156" t="s">
        <v>54</v>
      </c>
      <c r="E95" s="156" t="s">
        <v>50</v>
      </c>
      <c r="F95" s="156" t="s">
        <v>51</v>
      </c>
      <c r="G95" s="156" t="s">
        <v>216</v>
      </c>
      <c r="H95" s="156" t="s">
        <v>217</v>
      </c>
      <c r="I95" s="156" t="s">
        <v>218</v>
      </c>
      <c r="J95" s="157" t="s">
        <v>209</v>
      </c>
      <c r="K95" s="158" t="s">
        <v>219</v>
      </c>
      <c r="L95" s="159"/>
      <c r="M95" s="70" t="s">
        <v>19</v>
      </c>
      <c r="N95" s="71" t="s">
        <v>39</v>
      </c>
      <c r="O95" s="71" t="s">
        <v>220</v>
      </c>
      <c r="P95" s="71" t="s">
        <v>221</v>
      </c>
      <c r="Q95" s="71" t="s">
        <v>222</v>
      </c>
      <c r="R95" s="71" t="s">
        <v>223</v>
      </c>
      <c r="S95" s="71" t="s">
        <v>224</v>
      </c>
      <c r="T95" s="72" t="s">
        <v>225</v>
      </c>
      <c r="U95" s="153"/>
      <c r="V95" s="153"/>
      <c r="W95" s="153"/>
      <c r="X95" s="153"/>
      <c r="Y95" s="153"/>
      <c r="Z95" s="153"/>
      <c r="AA95" s="153"/>
      <c r="AB95" s="153"/>
      <c r="AC95" s="153"/>
      <c r="AD95" s="153"/>
      <c r="AE95" s="153"/>
    </row>
    <row r="96" spans="1:63" s="2" customFormat="1" ht="22.9" customHeight="1">
      <c r="A96" s="36"/>
      <c r="B96" s="37"/>
      <c r="C96" s="77" t="s">
        <v>226</v>
      </c>
      <c r="D96" s="38"/>
      <c r="E96" s="38"/>
      <c r="F96" s="38"/>
      <c r="G96" s="38"/>
      <c r="H96" s="38"/>
      <c r="I96" s="38"/>
      <c r="J96" s="160">
        <f>BK96</f>
        <v>0</v>
      </c>
      <c r="K96" s="38"/>
      <c r="L96" s="41"/>
      <c r="M96" s="73"/>
      <c r="N96" s="161"/>
      <c r="O96" s="74"/>
      <c r="P96" s="162">
        <f>P97</f>
        <v>0</v>
      </c>
      <c r="Q96" s="74"/>
      <c r="R96" s="162">
        <f>R97</f>
        <v>0</v>
      </c>
      <c r="S96" s="74"/>
      <c r="T96" s="163">
        <f>T97</f>
        <v>0</v>
      </c>
      <c r="U96" s="36"/>
      <c r="V96" s="36"/>
      <c r="W96" s="36"/>
      <c r="X96" s="36"/>
      <c r="Y96" s="36"/>
      <c r="Z96" s="36"/>
      <c r="AA96" s="36"/>
      <c r="AB96" s="36"/>
      <c r="AC96" s="36"/>
      <c r="AD96" s="36"/>
      <c r="AE96" s="36"/>
      <c r="AT96" s="19" t="s">
        <v>68</v>
      </c>
      <c r="AU96" s="19" t="s">
        <v>210</v>
      </c>
      <c r="BK96" s="164">
        <f>BK97</f>
        <v>0</v>
      </c>
    </row>
    <row r="97" spans="2:63" s="12" customFormat="1" ht="25.9" customHeight="1">
      <c r="B97" s="165"/>
      <c r="C97" s="166"/>
      <c r="D97" s="167" t="s">
        <v>68</v>
      </c>
      <c r="E97" s="168" t="s">
        <v>98</v>
      </c>
      <c r="F97" s="168" t="s">
        <v>1286</v>
      </c>
      <c r="G97" s="166"/>
      <c r="H97" s="166"/>
      <c r="I97" s="169"/>
      <c r="J97" s="170">
        <f>BK97</f>
        <v>0</v>
      </c>
      <c r="K97" s="166"/>
      <c r="L97" s="171"/>
      <c r="M97" s="172"/>
      <c r="N97" s="173"/>
      <c r="O97" s="173"/>
      <c r="P97" s="174">
        <f>P98+P105+P109+P113</f>
        <v>0</v>
      </c>
      <c r="Q97" s="173"/>
      <c r="R97" s="174">
        <f>R98+R105+R109+R113</f>
        <v>0</v>
      </c>
      <c r="S97" s="173"/>
      <c r="T97" s="175">
        <f>T98+T105+T109+T113</f>
        <v>0</v>
      </c>
      <c r="AR97" s="176" t="s">
        <v>230</v>
      </c>
      <c r="AT97" s="177" t="s">
        <v>68</v>
      </c>
      <c r="AU97" s="177" t="s">
        <v>69</v>
      </c>
      <c r="AY97" s="176" t="s">
        <v>229</v>
      </c>
      <c r="BK97" s="178">
        <f>BK98+BK105+BK109+BK113</f>
        <v>0</v>
      </c>
    </row>
    <row r="98" spans="2:63" s="12" customFormat="1" ht="22.9" customHeight="1">
      <c r="B98" s="165"/>
      <c r="C98" s="166"/>
      <c r="D98" s="167" t="s">
        <v>68</v>
      </c>
      <c r="E98" s="179" t="s">
        <v>1287</v>
      </c>
      <c r="F98" s="179" t="s">
        <v>1288</v>
      </c>
      <c r="G98" s="166"/>
      <c r="H98" s="166"/>
      <c r="I98" s="169"/>
      <c r="J98" s="180">
        <f>BK98</f>
        <v>0</v>
      </c>
      <c r="K98" s="166"/>
      <c r="L98" s="171"/>
      <c r="M98" s="172"/>
      <c r="N98" s="173"/>
      <c r="O98" s="173"/>
      <c r="P98" s="174">
        <f>SUM(P99:P104)</f>
        <v>0</v>
      </c>
      <c r="Q98" s="173"/>
      <c r="R98" s="174">
        <f>SUM(R99:R104)</f>
        <v>0</v>
      </c>
      <c r="S98" s="173"/>
      <c r="T98" s="175">
        <f>SUM(T99:T104)</f>
        <v>0</v>
      </c>
      <c r="AR98" s="176" t="s">
        <v>230</v>
      </c>
      <c r="AT98" s="177" t="s">
        <v>68</v>
      </c>
      <c r="AU98" s="177" t="s">
        <v>76</v>
      </c>
      <c r="AY98" s="176" t="s">
        <v>229</v>
      </c>
      <c r="BK98" s="178">
        <f>SUM(BK99:BK104)</f>
        <v>0</v>
      </c>
    </row>
    <row r="99" spans="1:65" s="2" customFormat="1" ht="16.5" customHeight="1">
      <c r="A99" s="36"/>
      <c r="B99" s="37"/>
      <c r="C99" s="181" t="s">
        <v>76</v>
      </c>
      <c r="D99" s="181" t="s">
        <v>232</v>
      </c>
      <c r="E99" s="182" t="s">
        <v>1289</v>
      </c>
      <c r="F99" s="183" t="s">
        <v>1290</v>
      </c>
      <c r="G99" s="184" t="s">
        <v>861</v>
      </c>
      <c r="H99" s="185">
        <v>1</v>
      </c>
      <c r="I99" s="186"/>
      <c r="J99" s="187">
        <f>ROUND(I99*H99,2)</f>
        <v>0</v>
      </c>
      <c r="K99" s="188"/>
      <c r="L99" s="41"/>
      <c r="M99" s="189" t="s">
        <v>19</v>
      </c>
      <c r="N99" s="190" t="s">
        <v>40</v>
      </c>
      <c r="O99" s="66"/>
      <c r="P99" s="191">
        <f>O99*H99</f>
        <v>0</v>
      </c>
      <c r="Q99" s="191">
        <v>0</v>
      </c>
      <c r="R99" s="191">
        <f>Q99*H99</f>
        <v>0</v>
      </c>
      <c r="S99" s="191">
        <v>0</v>
      </c>
      <c r="T99" s="192">
        <f>S99*H99</f>
        <v>0</v>
      </c>
      <c r="U99" s="36"/>
      <c r="V99" s="36"/>
      <c r="W99" s="36"/>
      <c r="X99" s="36"/>
      <c r="Y99" s="36"/>
      <c r="Z99" s="36"/>
      <c r="AA99" s="36"/>
      <c r="AB99" s="36"/>
      <c r="AC99" s="36"/>
      <c r="AD99" s="36"/>
      <c r="AE99" s="36"/>
      <c r="AR99" s="193" t="s">
        <v>1291</v>
      </c>
      <c r="AT99" s="193" t="s">
        <v>232</v>
      </c>
      <c r="AU99" s="193" t="s">
        <v>78</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1291</v>
      </c>
      <c r="BM99" s="193" t="s">
        <v>1707</v>
      </c>
    </row>
    <row r="100" spans="1:47" s="2" customFormat="1" ht="11.25">
      <c r="A100" s="36"/>
      <c r="B100" s="37"/>
      <c r="C100" s="38"/>
      <c r="D100" s="263" t="s">
        <v>903</v>
      </c>
      <c r="E100" s="38"/>
      <c r="F100" s="264" t="s">
        <v>1293</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903</v>
      </c>
      <c r="AU100" s="19" t="s">
        <v>78</v>
      </c>
    </row>
    <row r="101" spans="1:47" s="2" customFormat="1" ht="39">
      <c r="A101" s="36"/>
      <c r="B101" s="37"/>
      <c r="C101" s="38"/>
      <c r="D101" s="197" t="s">
        <v>811</v>
      </c>
      <c r="E101" s="38"/>
      <c r="F101" s="248" t="s">
        <v>1294</v>
      </c>
      <c r="G101" s="38"/>
      <c r="H101" s="38"/>
      <c r="I101" s="249"/>
      <c r="J101" s="38"/>
      <c r="K101" s="38"/>
      <c r="L101" s="41"/>
      <c r="M101" s="250"/>
      <c r="N101" s="251"/>
      <c r="O101" s="66"/>
      <c r="P101" s="66"/>
      <c r="Q101" s="66"/>
      <c r="R101" s="66"/>
      <c r="S101" s="66"/>
      <c r="T101" s="67"/>
      <c r="U101" s="36"/>
      <c r="V101" s="36"/>
      <c r="W101" s="36"/>
      <c r="X101" s="36"/>
      <c r="Y101" s="36"/>
      <c r="Z101" s="36"/>
      <c r="AA101" s="36"/>
      <c r="AB101" s="36"/>
      <c r="AC101" s="36"/>
      <c r="AD101" s="36"/>
      <c r="AE101" s="36"/>
      <c r="AT101" s="19" t="s">
        <v>811</v>
      </c>
      <c r="AU101" s="19" t="s">
        <v>78</v>
      </c>
    </row>
    <row r="102" spans="1:65" s="2" customFormat="1" ht="16.5" customHeight="1">
      <c r="A102" s="36"/>
      <c r="B102" s="37"/>
      <c r="C102" s="181" t="s">
        <v>78</v>
      </c>
      <c r="D102" s="181" t="s">
        <v>232</v>
      </c>
      <c r="E102" s="182" t="s">
        <v>1295</v>
      </c>
      <c r="F102" s="183" t="s">
        <v>1296</v>
      </c>
      <c r="G102" s="184" t="s">
        <v>861</v>
      </c>
      <c r="H102" s="185">
        <v>1</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1291</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1291</v>
      </c>
      <c r="BM102" s="193" t="s">
        <v>1708</v>
      </c>
    </row>
    <row r="103" spans="1:47" s="2" customFormat="1" ht="11.25">
      <c r="A103" s="36"/>
      <c r="B103" s="37"/>
      <c r="C103" s="38"/>
      <c r="D103" s="263" t="s">
        <v>903</v>
      </c>
      <c r="E103" s="38"/>
      <c r="F103" s="264" t="s">
        <v>1298</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903</v>
      </c>
      <c r="AU103" s="19" t="s">
        <v>78</v>
      </c>
    </row>
    <row r="104" spans="1:47" s="2" customFormat="1" ht="48.75">
      <c r="A104" s="36"/>
      <c r="B104" s="37"/>
      <c r="C104" s="38"/>
      <c r="D104" s="197" t="s">
        <v>811</v>
      </c>
      <c r="E104" s="38"/>
      <c r="F104" s="248" t="s">
        <v>1299</v>
      </c>
      <c r="G104" s="38"/>
      <c r="H104" s="38"/>
      <c r="I104" s="249"/>
      <c r="J104" s="38"/>
      <c r="K104" s="38"/>
      <c r="L104" s="41"/>
      <c r="M104" s="250"/>
      <c r="N104" s="251"/>
      <c r="O104" s="66"/>
      <c r="P104" s="66"/>
      <c r="Q104" s="66"/>
      <c r="R104" s="66"/>
      <c r="S104" s="66"/>
      <c r="T104" s="67"/>
      <c r="U104" s="36"/>
      <c r="V104" s="36"/>
      <c r="W104" s="36"/>
      <c r="X104" s="36"/>
      <c r="Y104" s="36"/>
      <c r="Z104" s="36"/>
      <c r="AA104" s="36"/>
      <c r="AB104" s="36"/>
      <c r="AC104" s="36"/>
      <c r="AD104" s="36"/>
      <c r="AE104" s="36"/>
      <c r="AT104" s="19" t="s">
        <v>811</v>
      </c>
      <c r="AU104" s="19" t="s">
        <v>78</v>
      </c>
    </row>
    <row r="105" spans="2:63" s="12" customFormat="1" ht="22.9" customHeight="1">
      <c r="B105" s="165"/>
      <c r="C105" s="166"/>
      <c r="D105" s="167" t="s">
        <v>68</v>
      </c>
      <c r="E105" s="179" t="s">
        <v>1300</v>
      </c>
      <c r="F105" s="179" t="s">
        <v>1301</v>
      </c>
      <c r="G105" s="166"/>
      <c r="H105" s="166"/>
      <c r="I105" s="169"/>
      <c r="J105" s="180">
        <f>BK105</f>
        <v>0</v>
      </c>
      <c r="K105" s="166"/>
      <c r="L105" s="171"/>
      <c r="M105" s="172"/>
      <c r="N105" s="173"/>
      <c r="O105" s="173"/>
      <c r="P105" s="174">
        <f>SUM(P106:P108)</f>
        <v>0</v>
      </c>
      <c r="Q105" s="173"/>
      <c r="R105" s="174">
        <f>SUM(R106:R108)</f>
        <v>0</v>
      </c>
      <c r="S105" s="173"/>
      <c r="T105" s="175">
        <f>SUM(T106:T108)</f>
        <v>0</v>
      </c>
      <c r="AR105" s="176" t="s">
        <v>230</v>
      </c>
      <c r="AT105" s="177" t="s">
        <v>68</v>
      </c>
      <c r="AU105" s="177" t="s">
        <v>76</v>
      </c>
      <c r="AY105" s="176" t="s">
        <v>229</v>
      </c>
      <c r="BK105" s="178">
        <f>SUM(BK106:BK108)</f>
        <v>0</v>
      </c>
    </row>
    <row r="106" spans="1:65" s="2" customFormat="1" ht="16.5" customHeight="1">
      <c r="A106" s="36"/>
      <c r="B106" s="37"/>
      <c r="C106" s="181" t="s">
        <v>89</v>
      </c>
      <c r="D106" s="181" t="s">
        <v>232</v>
      </c>
      <c r="E106" s="182" t="s">
        <v>1302</v>
      </c>
      <c r="F106" s="183" t="s">
        <v>1301</v>
      </c>
      <c r="G106" s="184" t="s">
        <v>861</v>
      </c>
      <c r="H106" s="185">
        <v>1</v>
      </c>
      <c r="I106" s="186"/>
      <c r="J106" s="187">
        <f>ROUND(I106*H106,2)</f>
        <v>0</v>
      </c>
      <c r="K106" s="188"/>
      <c r="L106" s="41"/>
      <c r="M106" s="189" t="s">
        <v>19</v>
      </c>
      <c r="N106" s="190" t="s">
        <v>40</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1291</v>
      </c>
      <c r="AT106" s="193" t="s">
        <v>232</v>
      </c>
      <c r="AU106" s="193" t="s">
        <v>78</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1291</v>
      </c>
      <c r="BM106" s="193" t="s">
        <v>1709</v>
      </c>
    </row>
    <row r="107" spans="1:47" s="2" customFormat="1" ht="11.25">
      <c r="A107" s="36"/>
      <c r="B107" s="37"/>
      <c r="C107" s="38"/>
      <c r="D107" s="263" t="s">
        <v>903</v>
      </c>
      <c r="E107" s="38"/>
      <c r="F107" s="264" t="s">
        <v>1304</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903</v>
      </c>
      <c r="AU107" s="19" t="s">
        <v>78</v>
      </c>
    </row>
    <row r="108" spans="1:47" s="2" customFormat="1" ht="58.5">
      <c r="A108" s="36"/>
      <c r="B108" s="37"/>
      <c r="C108" s="38"/>
      <c r="D108" s="197" t="s">
        <v>811</v>
      </c>
      <c r="E108" s="38"/>
      <c r="F108" s="248" t="s">
        <v>1305</v>
      </c>
      <c r="G108" s="38"/>
      <c r="H108" s="38"/>
      <c r="I108" s="249"/>
      <c r="J108" s="38"/>
      <c r="K108" s="38"/>
      <c r="L108" s="41"/>
      <c r="M108" s="250"/>
      <c r="N108" s="251"/>
      <c r="O108" s="66"/>
      <c r="P108" s="66"/>
      <c r="Q108" s="66"/>
      <c r="R108" s="66"/>
      <c r="S108" s="66"/>
      <c r="T108" s="67"/>
      <c r="U108" s="36"/>
      <c r="V108" s="36"/>
      <c r="W108" s="36"/>
      <c r="X108" s="36"/>
      <c r="Y108" s="36"/>
      <c r="Z108" s="36"/>
      <c r="AA108" s="36"/>
      <c r="AB108" s="36"/>
      <c r="AC108" s="36"/>
      <c r="AD108" s="36"/>
      <c r="AE108" s="36"/>
      <c r="AT108" s="19" t="s">
        <v>811</v>
      </c>
      <c r="AU108" s="19" t="s">
        <v>78</v>
      </c>
    </row>
    <row r="109" spans="2:63" s="12" customFormat="1" ht="22.9" customHeight="1">
      <c r="B109" s="165"/>
      <c r="C109" s="166"/>
      <c r="D109" s="167" t="s">
        <v>68</v>
      </c>
      <c r="E109" s="179" t="s">
        <v>1710</v>
      </c>
      <c r="F109" s="179" t="s">
        <v>1711</v>
      </c>
      <c r="G109" s="166"/>
      <c r="H109" s="166"/>
      <c r="I109" s="169"/>
      <c r="J109" s="180">
        <f>BK109</f>
        <v>0</v>
      </c>
      <c r="K109" s="166"/>
      <c r="L109" s="171"/>
      <c r="M109" s="172"/>
      <c r="N109" s="173"/>
      <c r="O109" s="173"/>
      <c r="P109" s="174">
        <f>SUM(P110:P112)</f>
        <v>0</v>
      </c>
      <c r="Q109" s="173"/>
      <c r="R109" s="174">
        <f>SUM(R110:R112)</f>
        <v>0</v>
      </c>
      <c r="S109" s="173"/>
      <c r="T109" s="175">
        <f>SUM(T110:T112)</f>
        <v>0</v>
      </c>
      <c r="AR109" s="176" t="s">
        <v>230</v>
      </c>
      <c r="AT109" s="177" t="s">
        <v>68</v>
      </c>
      <c r="AU109" s="177" t="s">
        <v>76</v>
      </c>
      <c r="AY109" s="176" t="s">
        <v>229</v>
      </c>
      <c r="BK109" s="178">
        <f>SUM(BK110:BK112)</f>
        <v>0</v>
      </c>
    </row>
    <row r="110" spans="1:65" s="2" customFormat="1" ht="16.5" customHeight="1">
      <c r="A110" s="36"/>
      <c r="B110" s="37"/>
      <c r="C110" s="181" t="s">
        <v>126</v>
      </c>
      <c r="D110" s="181" t="s">
        <v>232</v>
      </c>
      <c r="E110" s="182" t="s">
        <v>1712</v>
      </c>
      <c r="F110" s="183" t="s">
        <v>1713</v>
      </c>
      <c r="G110" s="184" t="s">
        <v>861</v>
      </c>
      <c r="H110" s="185">
        <v>1</v>
      </c>
      <c r="I110" s="186"/>
      <c r="J110" s="187">
        <f>ROUND(I110*H110,2)</f>
        <v>0</v>
      </c>
      <c r="K110" s="188"/>
      <c r="L110" s="41"/>
      <c r="M110" s="189" t="s">
        <v>19</v>
      </c>
      <c r="N110" s="190" t="s">
        <v>40</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126</v>
      </c>
      <c r="AT110" s="193" t="s">
        <v>232</v>
      </c>
      <c r="AU110" s="193" t="s">
        <v>78</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1714</v>
      </c>
    </row>
    <row r="111" spans="1:47" s="2" customFormat="1" ht="11.25">
      <c r="A111" s="36"/>
      <c r="B111" s="37"/>
      <c r="C111" s="38"/>
      <c r="D111" s="263" t="s">
        <v>903</v>
      </c>
      <c r="E111" s="38"/>
      <c r="F111" s="264" t="s">
        <v>1715</v>
      </c>
      <c r="G111" s="38"/>
      <c r="H111" s="38"/>
      <c r="I111" s="249"/>
      <c r="J111" s="38"/>
      <c r="K111" s="38"/>
      <c r="L111" s="41"/>
      <c r="M111" s="250"/>
      <c r="N111" s="251"/>
      <c r="O111" s="66"/>
      <c r="P111" s="66"/>
      <c r="Q111" s="66"/>
      <c r="R111" s="66"/>
      <c r="S111" s="66"/>
      <c r="T111" s="67"/>
      <c r="U111" s="36"/>
      <c r="V111" s="36"/>
      <c r="W111" s="36"/>
      <c r="X111" s="36"/>
      <c r="Y111" s="36"/>
      <c r="Z111" s="36"/>
      <c r="AA111" s="36"/>
      <c r="AB111" s="36"/>
      <c r="AC111" s="36"/>
      <c r="AD111" s="36"/>
      <c r="AE111" s="36"/>
      <c r="AT111" s="19" t="s">
        <v>903</v>
      </c>
      <c r="AU111" s="19" t="s">
        <v>78</v>
      </c>
    </row>
    <row r="112" spans="1:47" s="2" customFormat="1" ht="29.25">
      <c r="A112" s="36"/>
      <c r="B112" s="37"/>
      <c r="C112" s="38"/>
      <c r="D112" s="197" t="s">
        <v>811</v>
      </c>
      <c r="E112" s="38"/>
      <c r="F112" s="248" t="s">
        <v>1716</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811</v>
      </c>
      <c r="AU112" s="19" t="s">
        <v>78</v>
      </c>
    </row>
    <row r="113" spans="2:63" s="12" customFormat="1" ht="22.9" customHeight="1">
      <c r="B113" s="165"/>
      <c r="C113" s="166"/>
      <c r="D113" s="167" t="s">
        <v>68</v>
      </c>
      <c r="E113" s="179" t="s">
        <v>1306</v>
      </c>
      <c r="F113" s="179" t="s">
        <v>1307</v>
      </c>
      <c r="G113" s="166"/>
      <c r="H113" s="166"/>
      <c r="I113" s="169"/>
      <c r="J113" s="180">
        <f>BK113</f>
        <v>0</v>
      </c>
      <c r="K113" s="166"/>
      <c r="L113" s="171"/>
      <c r="M113" s="172"/>
      <c r="N113" s="173"/>
      <c r="O113" s="173"/>
      <c r="P113" s="174">
        <f>SUM(P114:P116)</f>
        <v>0</v>
      </c>
      <c r="Q113" s="173"/>
      <c r="R113" s="174">
        <f>SUM(R114:R116)</f>
        <v>0</v>
      </c>
      <c r="S113" s="173"/>
      <c r="T113" s="175">
        <f>SUM(T114:T116)</f>
        <v>0</v>
      </c>
      <c r="AR113" s="176" t="s">
        <v>230</v>
      </c>
      <c r="AT113" s="177" t="s">
        <v>68</v>
      </c>
      <c r="AU113" s="177" t="s">
        <v>76</v>
      </c>
      <c r="AY113" s="176" t="s">
        <v>229</v>
      </c>
      <c r="BK113" s="178">
        <f>SUM(BK114:BK116)</f>
        <v>0</v>
      </c>
    </row>
    <row r="114" spans="1:65" s="2" customFormat="1" ht="16.5" customHeight="1">
      <c r="A114" s="36"/>
      <c r="B114" s="37"/>
      <c r="C114" s="181" t="s">
        <v>230</v>
      </c>
      <c r="D114" s="181" t="s">
        <v>232</v>
      </c>
      <c r="E114" s="182" t="s">
        <v>1308</v>
      </c>
      <c r="F114" s="183" t="s">
        <v>1307</v>
      </c>
      <c r="G114" s="184" t="s">
        <v>861</v>
      </c>
      <c r="H114" s="185">
        <v>1</v>
      </c>
      <c r="I114" s="186"/>
      <c r="J114" s="187">
        <f>ROUND(I114*H114,2)</f>
        <v>0</v>
      </c>
      <c r="K114" s="188"/>
      <c r="L114" s="41"/>
      <c r="M114" s="189" t="s">
        <v>19</v>
      </c>
      <c r="N114" s="190" t="s">
        <v>40</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1291</v>
      </c>
      <c r="AT114" s="193" t="s">
        <v>232</v>
      </c>
      <c r="AU114" s="193" t="s">
        <v>78</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1291</v>
      </c>
      <c r="BM114" s="193" t="s">
        <v>1717</v>
      </c>
    </row>
    <row r="115" spans="1:47" s="2" customFormat="1" ht="11.25">
      <c r="A115" s="36"/>
      <c r="B115" s="37"/>
      <c r="C115" s="38"/>
      <c r="D115" s="263" t="s">
        <v>903</v>
      </c>
      <c r="E115" s="38"/>
      <c r="F115" s="264" t="s">
        <v>1310</v>
      </c>
      <c r="G115" s="38"/>
      <c r="H115" s="38"/>
      <c r="I115" s="249"/>
      <c r="J115" s="38"/>
      <c r="K115" s="38"/>
      <c r="L115" s="41"/>
      <c r="M115" s="250"/>
      <c r="N115" s="251"/>
      <c r="O115" s="66"/>
      <c r="P115" s="66"/>
      <c r="Q115" s="66"/>
      <c r="R115" s="66"/>
      <c r="S115" s="66"/>
      <c r="T115" s="67"/>
      <c r="U115" s="36"/>
      <c r="V115" s="36"/>
      <c r="W115" s="36"/>
      <c r="X115" s="36"/>
      <c r="Y115" s="36"/>
      <c r="Z115" s="36"/>
      <c r="AA115" s="36"/>
      <c r="AB115" s="36"/>
      <c r="AC115" s="36"/>
      <c r="AD115" s="36"/>
      <c r="AE115" s="36"/>
      <c r="AT115" s="19" t="s">
        <v>903</v>
      </c>
      <c r="AU115" s="19" t="s">
        <v>78</v>
      </c>
    </row>
    <row r="116" spans="1:47" s="2" customFormat="1" ht="29.25">
      <c r="A116" s="36"/>
      <c r="B116" s="37"/>
      <c r="C116" s="38"/>
      <c r="D116" s="197" t="s">
        <v>811</v>
      </c>
      <c r="E116" s="38"/>
      <c r="F116" s="248" t="s">
        <v>1311</v>
      </c>
      <c r="G116" s="38"/>
      <c r="H116" s="38"/>
      <c r="I116" s="249"/>
      <c r="J116" s="38"/>
      <c r="K116" s="38"/>
      <c r="L116" s="41"/>
      <c r="M116" s="258"/>
      <c r="N116" s="259"/>
      <c r="O116" s="245"/>
      <c r="P116" s="245"/>
      <c r="Q116" s="245"/>
      <c r="R116" s="245"/>
      <c r="S116" s="245"/>
      <c r="T116" s="260"/>
      <c r="U116" s="36"/>
      <c r="V116" s="36"/>
      <c r="W116" s="36"/>
      <c r="X116" s="36"/>
      <c r="Y116" s="36"/>
      <c r="Z116" s="36"/>
      <c r="AA116" s="36"/>
      <c r="AB116" s="36"/>
      <c r="AC116" s="36"/>
      <c r="AD116" s="36"/>
      <c r="AE116" s="36"/>
      <c r="AT116" s="19" t="s">
        <v>811</v>
      </c>
      <c r="AU116" s="19" t="s">
        <v>78</v>
      </c>
    </row>
    <row r="117" spans="1:31"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d1CQkwD3jRYtcVLbrnkeXMpCQX6Q/3HhKP5VX2cRos+Igk6pSbBQCfYPaEx/gCJUpHLhxrFcGAPj3Dd8c4QdDQ==" saltValue="FYRtut76fJLJDKoic8qxH+K9t9SyEC8bjv0dXMhoBI7qj5xiKWfNHhQzW+0H0FYL48RRGcVOdGe3eb5Y9Ycg6g==" spinCount="100000" sheet="1" objects="1" scenarios="1" formatColumns="0" formatRows="0" autoFilter="0"/>
  <autoFilter ref="C95:K116"/>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138</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1718</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1719</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ROUND(J101,2)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ROUND((SUM(BE101:BE417)),2)</f>
        <v>0</v>
      </c>
      <c r="G37" s="36"/>
      <c r="H37" s="36"/>
      <c r="I37" s="126">
        <v>0.21</v>
      </c>
      <c r="J37" s="125">
        <f>ROUND(((SUM(BE101:BE417))*I37),2)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ROUND((SUM(BF101:BF417)),2)</f>
        <v>0</v>
      </c>
      <c r="G38" s="36"/>
      <c r="H38" s="36"/>
      <c r="I38" s="126">
        <v>0.15</v>
      </c>
      <c r="J38" s="125">
        <f>ROUND(((SUM(BF101:BF417))*I38),2)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ROUND((SUM(BG101:BG417)),2)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ROUND((SUM(BH101:BH417)),2)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ROUND((SUM(BI101:BI417)),2)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1718</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km 59,616 - propustek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J101</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J102</f>
        <v>0</v>
      </c>
      <c r="K68" s="143"/>
      <c r="L68" s="147"/>
    </row>
    <row r="69" spans="2:12" s="10" customFormat="1" ht="19.9" customHeight="1">
      <c r="B69" s="148"/>
      <c r="C69" s="99"/>
      <c r="D69" s="149" t="s">
        <v>891</v>
      </c>
      <c r="E69" s="150"/>
      <c r="F69" s="150"/>
      <c r="G69" s="150"/>
      <c r="H69" s="150"/>
      <c r="I69" s="150"/>
      <c r="J69" s="151">
        <f>J103</f>
        <v>0</v>
      </c>
      <c r="K69" s="99"/>
      <c r="L69" s="152"/>
    </row>
    <row r="70" spans="2:12" s="10" customFormat="1" ht="19.9" customHeight="1">
      <c r="B70" s="148"/>
      <c r="C70" s="99"/>
      <c r="D70" s="149" t="s">
        <v>1473</v>
      </c>
      <c r="E70" s="150"/>
      <c r="F70" s="150"/>
      <c r="G70" s="150"/>
      <c r="H70" s="150"/>
      <c r="I70" s="150"/>
      <c r="J70" s="151">
        <f>J177</f>
        <v>0</v>
      </c>
      <c r="K70" s="99"/>
      <c r="L70" s="152"/>
    </row>
    <row r="71" spans="2:12" s="10" customFormat="1" ht="19.9" customHeight="1">
      <c r="B71" s="148"/>
      <c r="C71" s="99"/>
      <c r="D71" s="149" t="s">
        <v>893</v>
      </c>
      <c r="E71" s="150"/>
      <c r="F71" s="150"/>
      <c r="G71" s="150"/>
      <c r="H71" s="150"/>
      <c r="I71" s="150"/>
      <c r="J71" s="151">
        <f>J224</f>
        <v>0</v>
      </c>
      <c r="K71" s="99"/>
      <c r="L71" s="152"/>
    </row>
    <row r="72" spans="2:12" s="10" customFormat="1" ht="19.9" customHeight="1">
      <c r="B72" s="148"/>
      <c r="C72" s="99"/>
      <c r="D72" s="149" t="s">
        <v>894</v>
      </c>
      <c r="E72" s="150"/>
      <c r="F72" s="150"/>
      <c r="G72" s="150"/>
      <c r="H72" s="150"/>
      <c r="I72" s="150"/>
      <c r="J72" s="151">
        <f>J296</f>
        <v>0</v>
      </c>
      <c r="K72" s="99"/>
      <c r="L72" s="152"/>
    </row>
    <row r="73" spans="2:12" s="10" customFormat="1" ht="19.9" customHeight="1">
      <c r="B73" s="148"/>
      <c r="C73" s="99"/>
      <c r="D73" s="149" t="s">
        <v>1720</v>
      </c>
      <c r="E73" s="150"/>
      <c r="F73" s="150"/>
      <c r="G73" s="150"/>
      <c r="H73" s="150"/>
      <c r="I73" s="150"/>
      <c r="J73" s="151">
        <f>J332</f>
        <v>0</v>
      </c>
      <c r="K73" s="99"/>
      <c r="L73" s="152"/>
    </row>
    <row r="74" spans="2:12" s="10" customFormat="1" ht="19.9" customHeight="1">
      <c r="B74" s="148"/>
      <c r="C74" s="99"/>
      <c r="D74" s="149" t="s">
        <v>897</v>
      </c>
      <c r="E74" s="150"/>
      <c r="F74" s="150"/>
      <c r="G74" s="150"/>
      <c r="H74" s="150"/>
      <c r="I74" s="150"/>
      <c r="J74" s="151">
        <f>J371</f>
        <v>0</v>
      </c>
      <c r="K74" s="99"/>
      <c r="L74" s="152"/>
    </row>
    <row r="75" spans="2:12" s="10" customFormat="1" ht="19.9" customHeight="1">
      <c r="B75" s="148"/>
      <c r="C75" s="99"/>
      <c r="D75" s="149" t="s">
        <v>898</v>
      </c>
      <c r="E75" s="150"/>
      <c r="F75" s="150"/>
      <c r="G75" s="150"/>
      <c r="H75" s="150"/>
      <c r="I75" s="150"/>
      <c r="J75" s="151">
        <f>J387</f>
        <v>0</v>
      </c>
      <c r="K75" s="99"/>
      <c r="L75" s="152"/>
    </row>
    <row r="76" spans="2:12" s="9" customFormat="1" ht="24.95" customHeight="1">
      <c r="B76" s="142"/>
      <c r="C76" s="143"/>
      <c r="D76" s="144" t="s">
        <v>1474</v>
      </c>
      <c r="E76" s="145"/>
      <c r="F76" s="145"/>
      <c r="G76" s="145"/>
      <c r="H76" s="145"/>
      <c r="I76" s="145"/>
      <c r="J76" s="146">
        <f>J391</f>
        <v>0</v>
      </c>
      <c r="K76" s="143"/>
      <c r="L76" s="147"/>
    </row>
    <row r="77" spans="2:12" s="10" customFormat="1" ht="19.9" customHeight="1">
      <c r="B77" s="148"/>
      <c r="C77" s="99"/>
      <c r="D77" s="149" t="s">
        <v>1475</v>
      </c>
      <c r="E77" s="150"/>
      <c r="F77" s="150"/>
      <c r="G77" s="150"/>
      <c r="H77" s="150"/>
      <c r="I77" s="150"/>
      <c r="J77" s="151">
        <f>J392</f>
        <v>0</v>
      </c>
      <c r="K77" s="99"/>
      <c r="L77" s="152"/>
    </row>
    <row r="78" spans="1:31" s="2" customFormat="1" ht="21.7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15"/>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15"/>
      <c r="S83" s="36"/>
      <c r="T83" s="36"/>
      <c r="U83" s="36"/>
      <c r="V83" s="36"/>
      <c r="W83" s="36"/>
      <c r="X83" s="36"/>
      <c r="Y83" s="36"/>
      <c r="Z83" s="36"/>
      <c r="AA83" s="36"/>
      <c r="AB83" s="36"/>
      <c r="AC83" s="36"/>
      <c r="AD83" s="36"/>
      <c r="AE83" s="36"/>
    </row>
    <row r="84" spans="1:31" s="2" customFormat="1" ht="24.95" customHeight="1">
      <c r="A84" s="36"/>
      <c r="B84" s="37"/>
      <c r="C84" s="25" t="s">
        <v>214</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424" t="str">
        <f>E7</f>
        <v>Oprava trati v úseku Liběšice - Úštěk-OPRAVA č.1</v>
      </c>
      <c r="F87" s="425"/>
      <c r="G87" s="425"/>
      <c r="H87" s="425"/>
      <c r="I87" s="38"/>
      <c r="J87" s="38"/>
      <c r="K87" s="38"/>
      <c r="L87" s="115"/>
      <c r="S87" s="36"/>
      <c r="T87" s="36"/>
      <c r="U87" s="36"/>
      <c r="V87" s="36"/>
      <c r="W87" s="36"/>
      <c r="X87" s="36"/>
      <c r="Y87" s="36"/>
      <c r="Z87" s="36"/>
      <c r="AA87" s="36"/>
      <c r="AB87" s="36"/>
      <c r="AC87" s="36"/>
      <c r="AD87" s="36"/>
      <c r="AE87" s="36"/>
    </row>
    <row r="88" spans="2:12" s="1" customFormat="1" ht="12" customHeight="1">
      <c r="B88" s="23"/>
      <c r="C88" s="31" t="s">
        <v>203</v>
      </c>
      <c r="D88" s="24"/>
      <c r="E88" s="24"/>
      <c r="F88" s="24"/>
      <c r="G88" s="24"/>
      <c r="H88" s="24"/>
      <c r="I88" s="24"/>
      <c r="J88" s="24"/>
      <c r="K88" s="24"/>
      <c r="L88" s="22"/>
    </row>
    <row r="89" spans="2:12" s="1" customFormat="1" ht="16.5" customHeight="1">
      <c r="B89" s="23"/>
      <c r="C89" s="24"/>
      <c r="D89" s="24"/>
      <c r="E89" s="424" t="s">
        <v>888</v>
      </c>
      <c r="F89" s="376"/>
      <c r="G89" s="376"/>
      <c r="H89" s="376"/>
      <c r="I89" s="24"/>
      <c r="J89" s="24"/>
      <c r="K89" s="24"/>
      <c r="L89" s="22"/>
    </row>
    <row r="90" spans="2:12" s="1" customFormat="1" ht="12" customHeight="1">
      <c r="B90" s="23"/>
      <c r="C90" s="31" t="s">
        <v>205</v>
      </c>
      <c r="D90" s="24"/>
      <c r="E90" s="24"/>
      <c r="F90" s="24"/>
      <c r="G90" s="24"/>
      <c r="H90" s="24"/>
      <c r="I90" s="24"/>
      <c r="J90" s="24"/>
      <c r="K90" s="24"/>
      <c r="L90" s="22"/>
    </row>
    <row r="91" spans="1:31" s="2" customFormat="1" ht="16.5" customHeight="1">
      <c r="A91" s="36"/>
      <c r="B91" s="37"/>
      <c r="C91" s="38"/>
      <c r="D91" s="38"/>
      <c r="E91" s="428" t="s">
        <v>1718</v>
      </c>
      <c r="F91" s="426"/>
      <c r="G91" s="426"/>
      <c r="H91" s="426"/>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1471</v>
      </c>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6.5" customHeight="1">
      <c r="A93" s="36"/>
      <c r="B93" s="37"/>
      <c r="C93" s="38"/>
      <c r="D93" s="38"/>
      <c r="E93" s="398" t="str">
        <f>E13</f>
        <v>001 - km 59,616 - propustek</v>
      </c>
      <c r="F93" s="426"/>
      <c r="G93" s="426"/>
      <c r="H93" s="426"/>
      <c r="I93" s="38"/>
      <c r="J93" s="38"/>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12" customHeight="1">
      <c r="A95" s="36"/>
      <c r="B95" s="37"/>
      <c r="C95" s="31" t="s">
        <v>21</v>
      </c>
      <c r="D95" s="38"/>
      <c r="E95" s="38"/>
      <c r="F95" s="29" t="str">
        <f>F16</f>
        <v xml:space="preserve"> </v>
      </c>
      <c r="G95" s="38"/>
      <c r="H95" s="38"/>
      <c r="I95" s="31" t="s">
        <v>23</v>
      </c>
      <c r="J95" s="61" t="str">
        <f>IF(J16="","",J16)</f>
        <v>10. 5. 2022</v>
      </c>
      <c r="K95" s="38"/>
      <c r="L95" s="115"/>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31" s="2" customFormat="1" ht="15.2" customHeight="1">
      <c r="A97" s="36"/>
      <c r="B97" s="37"/>
      <c r="C97" s="31" t="s">
        <v>25</v>
      </c>
      <c r="D97" s="38"/>
      <c r="E97" s="38"/>
      <c r="F97" s="29" t="str">
        <f>E19</f>
        <v xml:space="preserve"> </v>
      </c>
      <c r="G97" s="38"/>
      <c r="H97" s="38"/>
      <c r="I97" s="31" t="s">
        <v>30</v>
      </c>
      <c r="J97" s="34" t="str">
        <f>E25</f>
        <v xml:space="preserve"> </v>
      </c>
      <c r="K97" s="38"/>
      <c r="L97" s="115"/>
      <c r="S97" s="36"/>
      <c r="T97" s="36"/>
      <c r="U97" s="36"/>
      <c r="V97" s="36"/>
      <c r="W97" s="36"/>
      <c r="X97" s="36"/>
      <c r="Y97" s="36"/>
      <c r="Z97" s="36"/>
      <c r="AA97" s="36"/>
      <c r="AB97" s="36"/>
      <c r="AC97" s="36"/>
      <c r="AD97" s="36"/>
      <c r="AE97" s="36"/>
    </row>
    <row r="98" spans="1:31" s="2" customFormat="1" ht="15.2" customHeight="1">
      <c r="A98" s="36"/>
      <c r="B98" s="37"/>
      <c r="C98" s="31" t="s">
        <v>28</v>
      </c>
      <c r="D98" s="38"/>
      <c r="E98" s="38"/>
      <c r="F98" s="29" t="str">
        <f>IF(E22="","",E22)</f>
        <v>Vyplň údaj</v>
      </c>
      <c r="G98" s="38"/>
      <c r="H98" s="38"/>
      <c r="I98" s="31" t="s">
        <v>32</v>
      </c>
      <c r="J98" s="34" t="str">
        <f>E28</f>
        <v xml:space="preserve"> </v>
      </c>
      <c r="K98" s="38"/>
      <c r="L98" s="115"/>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115"/>
      <c r="S99" s="36"/>
      <c r="T99" s="36"/>
      <c r="U99" s="36"/>
      <c r="V99" s="36"/>
      <c r="W99" s="36"/>
      <c r="X99" s="36"/>
      <c r="Y99" s="36"/>
      <c r="Z99" s="36"/>
      <c r="AA99" s="36"/>
      <c r="AB99" s="36"/>
      <c r="AC99" s="36"/>
      <c r="AD99" s="36"/>
      <c r="AE99" s="36"/>
    </row>
    <row r="100" spans="1:31" s="11" customFormat="1" ht="29.25" customHeight="1">
      <c r="A100" s="153"/>
      <c r="B100" s="154"/>
      <c r="C100" s="155" t="s">
        <v>215</v>
      </c>
      <c r="D100" s="156" t="s">
        <v>54</v>
      </c>
      <c r="E100" s="156" t="s">
        <v>50</v>
      </c>
      <c r="F100" s="156" t="s">
        <v>51</v>
      </c>
      <c r="G100" s="156" t="s">
        <v>216</v>
      </c>
      <c r="H100" s="156" t="s">
        <v>217</v>
      </c>
      <c r="I100" s="156" t="s">
        <v>218</v>
      </c>
      <c r="J100" s="157" t="s">
        <v>209</v>
      </c>
      <c r="K100" s="158" t="s">
        <v>219</v>
      </c>
      <c r="L100" s="159"/>
      <c r="M100" s="70" t="s">
        <v>19</v>
      </c>
      <c r="N100" s="71" t="s">
        <v>39</v>
      </c>
      <c r="O100" s="71" t="s">
        <v>220</v>
      </c>
      <c r="P100" s="71" t="s">
        <v>221</v>
      </c>
      <c r="Q100" s="71" t="s">
        <v>222</v>
      </c>
      <c r="R100" s="71" t="s">
        <v>223</v>
      </c>
      <c r="S100" s="71" t="s">
        <v>224</v>
      </c>
      <c r="T100" s="72" t="s">
        <v>225</v>
      </c>
      <c r="U100" s="153"/>
      <c r="V100" s="153"/>
      <c r="W100" s="153"/>
      <c r="X100" s="153"/>
      <c r="Y100" s="153"/>
      <c r="Z100" s="153"/>
      <c r="AA100" s="153"/>
      <c r="AB100" s="153"/>
      <c r="AC100" s="153"/>
      <c r="AD100" s="153"/>
      <c r="AE100" s="153"/>
    </row>
    <row r="101" spans="1:63" s="2" customFormat="1" ht="22.9" customHeight="1">
      <c r="A101" s="36"/>
      <c r="B101" s="37"/>
      <c r="C101" s="77" t="s">
        <v>226</v>
      </c>
      <c r="D101" s="38"/>
      <c r="E101" s="38"/>
      <c r="F101" s="38"/>
      <c r="G101" s="38"/>
      <c r="H101" s="38"/>
      <c r="I101" s="38"/>
      <c r="J101" s="160">
        <f>BK101</f>
        <v>0</v>
      </c>
      <c r="K101" s="38"/>
      <c r="L101" s="41"/>
      <c r="M101" s="73"/>
      <c r="N101" s="161"/>
      <c r="O101" s="74"/>
      <c r="P101" s="162">
        <f>P102+P391</f>
        <v>0</v>
      </c>
      <c r="Q101" s="74"/>
      <c r="R101" s="162">
        <f>R102+R391</f>
        <v>231.86616210524804</v>
      </c>
      <c r="S101" s="74"/>
      <c r="T101" s="163">
        <f>T102+T391</f>
        <v>61.431599999999996</v>
      </c>
      <c r="U101" s="36"/>
      <c r="V101" s="36"/>
      <c r="W101" s="36"/>
      <c r="X101" s="36"/>
      <c r="Y101" s="36"/>
      <c r="Z101" s="36"/>
      <c r="AA101" s="36"/>
      <c r="AB101" s="36"/>
      <c r="AC101" s="36"/>
      <c r="AD101" s="36"/>
      <c r="AE101" s="36"/>
      <c r="AT101" s="19" t="s">
        <v>68</v>
      </c>
      <c r="AU101" s="19" t="s">
        <v>210</v>
      </c>
      <c r="BK101" s="164">
        <f>BK102+BK391</f>
        <v>0</v>
      </c>
    </row>
    <row r="102" spans="2:63" s="12" customFormat="1" ht="25.9" customHeight="1">
      <c r="B102" s="165"/>
      <c r="C102" s="166"/>
      <c r="D102" s="167" t="s">
        <v>68</v>
      </c>
      <c r="E102" s="168" t="s">
        <v>227</v>
      </c>
      <c r="F102" s="168" t="s">
        <v>228</v>
      </c>
      <c r="G102" s="166"/>
      <c r="H102" s="166"/>
      <c r="I102" s="169"/>
      <c r="J102" s="170">
        <f>BK102</f>
        <v>0</v>
      </c>
      <c r="K102" s="166"/>
      <c r="L102" s="171"/>
      <c r="M102" s="172"/>
      <c r="N102" s="173"/>
      <c r="O102" s="173"/>
      <c r="P102" s="174">
        <f>P103+P177+P224+P296+P332+P371+P387</f>
        <v>0</v>
      </c>
      <c r="Q102" s="173"/>
      <c r="R102" s="174">
        <f>R103+R177+R224+R296+R332+R371+R387</f>
        <v>231.76816210524802</v>
      </c>
      <c r="S102" s="173"/>
      <c r="T102" s="175">
        <f>T103+T177+T224+T296+T332+T371+T387</f>
        <v>61.431599999999996</v>
      </c>
      <c r="AR102" s="176" t="s">
        <v>76</v>
      </c>
      <c r="AT102" s="177" t="s">
        <v>68</v>
      </c>
      <c r="AU102" s="177" t="s">
        <v>69</v>
      </c>
      <c r="AY102" s="176" t="s">
        <v>229</v>
      </c>
      <c r="BK102" s="178">
        <f>BK103+BK177+BK224+BK296+BK332+BK371+BK387</f>
        <v>0</v>
      </c>
    </row>
    <row r="103" spans="2:63" s="12" customFormat="1" ht="22.9" customHeight="1">
      <c r="B103" s="165"/>
      <c r="C103" s="166"/>
      <c r="D103" s="167" t="s">
        <v>68</v>
      </c>
      <c r="E103" s="179" t="s">
        <v>76</v>
      </c>
      <c r="F103" s="179" t="s">
        <v>899</v>
      </c>
      <c r="G103" s="166"/>
      <c r="H103" s="166"/>
      <c r="I103" s="169"/>
      <c r="J103" s="180">
        <f>BK103</f>
        <v>0</v>
      </c>
      <c r="K103" s="166"/>
      <c r="L103" s="171"/>
      <c r="M103" s="172"/>
      <c r="N103" s="173"/>
      <c r="O103" s="173"/>
      <c r="P103" s="174">
        <f>SUM(P104:P176)</f>
        <v>0</v>
      </c>
      <c r="Q103" s="173"/>
      <c r="R103" s="174">
        <f>SUM(R104:R176)</f>
        <v>110.637576490748</v>
      </c>
      <c r="S103" s="173"/>
      <c r="T103" s="175">
        <f>SUM(T104:T176)</f>
        <v>3.516</v>
      </c>
      <c r="AR103" s="176" t="s">
        <v>76</v>
      </c>
      <c r="AT103" s="177" t="s">
        <v>68</v>
      </c>
      <c r="AU103" s="177" t="s">
        <v>76</v>
      </c>
      <c r="AY103" s="176" t="s">
        <v>229</v>
      </c>
      <c r="BK103" s="178">
        <f>SUM(BK104:BK176)</f>
        <v>0</v>
      </c>
    </row>
    <row r="104" spans="1:65" s="2" customFormat="1" ht="49.15" customHeight="1">
      <c r="A104" s="36"/>
      <c r="B104" s="37"/>
      <c r="C104" s="181" t="s">
        <v>76</v>
      </c>
      <c r="D104" s="181" t="s">
        <v>232</v>
      </c>
      <c r="E104" s="182" t="s">
        <v>1314</v>
      </c>
      <c r="F104" s="183" t="s">
        <v>1315</v>
      </c>
      <c r="G104" s="184" t="s">
        <v>495</v>
      </c>
      <c r="H104" s="185">
        <v>84</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1721</v>
      </c>
    </row>
    <row r="105" spans="1:47" s="2" customFormat="1" ht="11.25">
      <c r="A105" s="36"/>
      <c r="B105" s="37"/>
      <c r="C105" s="38"/>
      <c r="D105" s="263" t="s">
        <v>903</v>
      </c>
      <c r="E105" s="38"/>
      <c r="F105" s="264" t="s">
        <v>1317</v>
      </c>
      <c r="G105" s="38"/>
      <c r="H105" s="38"/>
      <c r="I105" s="249"/>
      <c r="J105" s="38"/>
      <c r="K105" s="38"/>
      <c r="L105" s="41"/>
      <c r="M105" s="250"/>
      <c r="N105" s="251"/>
      <c r="O105" s="66"/>
      <c r="P105" s="66"/>
      <c r="Q105" s="66"/>
      <c r="R105" s="66"/>
      <c r="S105" s="66"/>
      <c r="T105" s="67"/>
      <c r="U105" s="36"/>
      <c r="V105" s="36"/>
      <c r="W105" s="36"/>
      <c r="X105" s="36"/>
      <c r="Y105" s="36"/>
      <c r="Z105" s="36"/>
      <c r="AA105" s="36"/>
      <c r="AB105" s="36"/>
      <c r="AC105" s="36"/>
      <c r="AD105" s="36"/>
      <c r="AE105" s="36"/>
      <c r="AT105" s="19" t="s">
        <v>903</v>
      </c>
      <c r="AU105" s="19" t="s">
        <v>78</v>
      </c>
    </row>
    <row r="106" spans="2:51" s="14" customFormat="1" ht="11.25">
      <c r="B106" s="218"/>
      <c r="C106" s="219"/>
      <c r="D106" s="197" t="s">
        <v>237</v>
      </c>
      <c r="E106" s="220" t="s">
        <v>19</v>
      </c>
      <c r="F106" s="221" t="s">
        <v>1722</v>
      </c>
      <c r="G106" s="219"/>
      <c r="H106" s="220" t="s">
        <v>19</v>
      </c>
      <c r="I106" s="222"/>
      <c r="J106" s="219"/>
      <c r="K106" s="219"/>
      <c r="L106" s="223"/>
      <c r="M106" s="224"/>
      <c r="N106" s="225"/>
      <c r="O106" s="225"/>
      <c r="P106" s="225"/>
      <c r="Q106" s="225"/>
      <c r="R106" s="225"/>
      <c r="S106" s="225"/>
      <c r="T106" s="226"/>
      <c r="AT106" s="227" t="s">
        <v>237</v>
      </c>
      <c r="AU106" s="227" t="s">
        <v>78</v>
      </c>
      <c r="AV106" s="14" t="s">
        <v>76</v>
      </c>
      <c r="AW106" s="14" t="s">
        <v>31</v>
      </c>
      <c r="AX106" s="14" t="s">
        <v>69</v>
      </c>
      <c r="AY106" s="227" t="s">
        <v>229</v>
      </c>
    </row>
    <row r="107" spans="2:51" s="13" customFormat="1" ht="11.25">
      <c r="B107" s="195"/>
      <c r="C107" s="196"/>
      <c r="D107" s="197" t="s">
        <v>237</v>
      </c>
      <c r="E107" s="198" t="s">
        <v>19</v>
      </c>
      <c r="F107" s="199" t="s">
        <v>1723</v>
      </c>
      <c r="G107" s="196"/>
      <c r="H107" s="200">
        <v>42</v>
      </c>
      <c r="I107" s="201"/>
      <c r="J107" s="196"/>
      <c r="K107" s="196"/>
      <c r="L107" s="202"/>
      <c r="M107" s="203"/>
      <c r="N107" s="204"/>
      <c r="O107" s="204"/>
      <c r="P107" s="204"/>
      <c r="Q107" s="204"/>
      <c r="R107" s="204"/>
      <c r="S107" s="204"/>
      <c r="T107" s="205"/>
      <c r="AT107" s="206" t="s">
        <v>237</v>
      </c>
      <c r="AU107" s="206" t="s">
        <v>78</v>
      </c>
      <c r="AV107" s="13" t="s">
        <v>78</v>
      </c>
      <c r="AW107" s="13" t="s">
        <v>31</v>
      </c>
      <c r="AX107" s="13" t="s">
        <v>69</v>
      </c>
      <c r="AY107" s="206" t="s">
        <v>229</v>
      </c>
    </row>
    <row r="108" spans="2:51" s="14" customFormat="1" ht="11.25">
      <c r="B108" s="218"/>
      <c r="C108" s="219"/>
      <c r="D108" s="197" t="s">
        <v>237</v>
      </c>
      <c r="E108" s="220" t="s">
        <v>19</v>
      </c>
      <c r="F108" s="221" t="s">
        <v>1724</v>
      </c>
      <c r="G108" s="219"/>
      <c r="H108" s="220" t="s">
        <v>19</v>
      </c>
      <c r="I108" s="222"/>
      <c r="J108" s="219"/>
      <c r="K108" s="219"/>
      <c r="L108" s="223"/>
      <c r="M108" s="224"/>
      <c r="N108" s="225"/>
      <c r="O108" s="225"/>
      <c r="P108" s="225"/>
      <c r="Q108" s="225"/>
      <c r="R108" s="225"/>
      <c r="S108" s="225"/>
      <c r="T108" s="226"/>
      <c r="AT108" s="227" t="s">
        <v>237</v>
      </c>
      <c r="AU108" s="227" t="s">
        <v>78</v>
      </c>
      <c r="AV108" s="14" t="s">
        <v>76</v>
      </c>
      <c r="AW108" s="14" t="s">
        <v>31</v>
      </c>
      <c r="AX108" s="14" t="s">
        <v>69</v>
      </c>
      <c r="AY108" s="227" t="s">
        <v>229</v>
      </c>
    </row>
    <row r="109" spans="2:51" s="13" customFormat="1" ht="11.25">
      <c r="B109" s="195"/>
      <c r="C109" s="196"/>
      <c r="D109" s="197" t="s">
        <v>237</v>
      </c>
      <c r="E109" s="198" t="s">
        <v>19</v>
      </c>
      <c r="F109" s="199" t="s">
        <v>1725</v>
      </c>
      <c r="G109" s="196"/>
      <c r="H109" s="200">
        <v>42</v>
      </c>
      <c r="I109" s="201"/>
      <c r="J109" s="196"/>
      <c r="K109" s="196"/>
      <c r="L109" s="202"/>
      <c r="M109" s="203"/>
      <c r="N109" s="204"/>
      <c r="O109" s="204"/>
      <c r="P109" s="204"/>
      <c r="Q109" s="204"/>
      <c r="R109" s="204"/>
      <c r="S109" s="204"/>
      <c r="T109" s="205"/>
      <c r="AT109" s="206" t="s">
        <v>237</v>
      </c>
      <c r="AU109" s="206" t="s">
        <v>78</v>
      </c>
      <c r="AV109" s="13" t="s">
        <v>78</v>
      </c>
      <c r="AW109" s="13" t="s">
        <v>31</v>
      </c>
      <c r="AX109" s="13" t="s">
        <v>69</v>
      </c>
      <c r="AY109" s="206" t="s">
        <v>229</v>
      </c>
    </row>
    <row r="110" spans="2:51" s="15" customFormat="1" ht="11.25">
      <c r="B110" s="228"/>
      <c r="C110" s="229"/>
      <c r="D110" s="197" t="s">
        <v>237</v>
      </c>
      <c r="E110" s="230" t="s">
        <v>19</v>
      </c>
      <c r="F110" s="231" t="s">
        <v>281</v>
      </c>
      <c r="G110" s="229"/>
      <c r="H110" s="232">
        <v>84</v>
      </c>
      <c r="I110" s="233"/>
      <c r="J110" s="229"/>
      <c r="K110" s="229"/>
      <c r="L110" s="234"/>
      <c r="M110" s="235"/>
      <c r="N110" s="236"/>
      <c r="O110" s="236"/>
      <c r="P110" s="236"/>
      <c r="Q110" s="236"/>
      <c r="R110" s="236"/>
      <c r="S110" s="236"/>
      <c r="T110" s="237"/>
      <c r="AT110" s="238" t="s">
        <v>237</v>
      </c>
      <c r="AU110" s="238" t="s">
        <v>78</v>
      </c>
      <c r="AV110" s="15" t="s">
        <v>126</v>
      </c>
      <c r="AW110" s="15" t="s">
        <v>31</v>
      </c>
      <c r="AX110" s="15" t="s">
        <v>76</v>
      </c>
      <c r="AY110" s="238" t="s">
        <v>229</v>
      </c>
    </row>
    <row r="111" spans="1:65" s="2" customFormat="1" ht="33" customHeight="1">
      <c r="A111" s="36"/>
      <c r="B111" s="37"/>
      <c r="C111" s="181" t="s">
        <v>78</v>
      </c>
      <c r="D111" s="181" t="s">
        <v>232</v>
      </c>
      <c r="E111" s="182" t="s">
        <v>905</v>
      </c>
      <c r="F111" s="183" t="s">
        <v>906</v>
      </c>
      <c r="G111" s="184" t="s">
        <v>495</v>
      </c>
      <c r="H111" s="185">
        <v>84</v>
      </c>
      <c r="I111" s="186"/>
      <c r="J111" s="187">
        <f>ROUND(I111*H111,2)</f>
        <v>0</v>
      </c>
      <c r="K111" s="188"/>
      <c r="L111" s="41"/>
      <c r="M111" s="189" t="s">
        <v>19</v>
      </c>
      <c r="N111" s="190" t="s">
        <v>40</v>
      </c>
      <c r="O111" s="66"/>
      <c r="P111" s="191">
        <f>O111*H111</f>
        <v>0</v>
      </c>
      <c r="Q111" s="191">
        <v>0</v>
      </c>
      <c r="R111" s="191">
        <f>Q111*H111</f>
        <v>0</v>
      </c>
      <c r="S111" s="191">
        <v>0</v>
      </c>
      <c r="T111" s="192">
        <f>S111*H111</f>
        <v>0</v>
      </c>
      <c r="U111" s="36"/>
      <c r="V111" s="36"/>
      <c r="W111" s="36"/>
      <c r="X111" s="36"/>
      <c r="Y111" s="36"/>
      <c r="Z111" s="36"/>
      <c r="AA111" s="36"/>
      <c r="AB111" s="36"/>
      <c r="AC111" s="36"/>
      <c r="AD111" s="36"/>
      <c r="AE111" s="36"/>
      <c r="AR111" s="193" t="s">
        <v>126</v>
      </c>
      <c r="AT111" s="193" t="s">
        <v>232</v>
      </c>
      <c r="AU111" s="193" t="s">
        <v>78</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126</v>
      </c>
      <c r="BM111" s="193" t="s">
        <v>1726</v>
      </c>
    </row>
    <row r="112" spans="1:47" s="2" customFormat="1" ht="11.25">
      <c r="A112" s="36"/>
      <c r="B112" s="37"/>
      <c r="C112" s="38"/>
      <c r="D112" s="263" t="s">
        <v>903</v>
      </c>
      <c r="E112" s="38"/>
      <c r="F112" s="264" t="s">
        <v>908</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903</v>
      </c>
      <c r="AU112" s="19" t="s">
        <v>78</v>
      </c>
    </row>
    <row r="113" spans="1:65" s="2" customFormat="1" ht="62.65" customHeight="1">
      <c r="A113" s="36"/>
      <c r="B113" s="37"/>
      <c r="C113" s="181" t="s">
        <v>89</v>
      </c>
      <c r="D113" s="181" t="s">
        <v>232</v>
      </c>
      <c r="E113" s="182" t="s">
        <v>1727</v>
      </c>
      <c r="F113" s="183" t="s">
        <v>1728</v>
      </c>
      <c r="G113" s="184" t="s">
        <v>495</v>
      </c>
      <c r="H113" s="185">
        <v>6</v>
      </c>
      <c r="I113" s="186"/>
      <c r="J113" s="187">
        <f>ROUND(I113*H113,2)</f>
        <v>0</v>
      </c>
      <c r="K113" s="188"/>
      <c r="L113" s="41"/>
      <c r="M113" s="189" t="s">
        <v>19</v>
      </c>
      <c r="N113" s="190" t="s">
        <v>40</v>
      </c>
      <c r="O113" s="66"/>
      <c r="P113" s="191">
        <f>O113*H113</f>
        <v>0</v>
      </c>
      <c r="Q113" s="191">
        <v>0</v>
      </c>
      <c r="R113" s="191">
        <f>Q113*H113</f>
        <v>0</v>
      </c>
      <c r="S113" s="191">
        <v>0.586</v>
      </c>
      <c r="T113" s="192">
        <f>S113*H113</f>
        <v>3.516</v>
      </c>
      <c r="U113" s="36"/>
      <c r="V113" s="36"/>
      <c r="W113" s="36"/>
      <c r="X113" s="36"/>
      <c r="Y113" s="36"/>
      <c r="Z113" s="36"/>
      <c r="AA113" s="36"/>
      <c r="AB113" s="36"/>
      <c r="AC113" s="36"/>
      <c r="AD113" s="36"/>
      <c r="AE113" s="36"/>
      <c r="AR113" s="193" t="s">
        <v>126</v>
      </c>
      <c r="AT113" s="193" t="s">
        <v>232</v>
      </c>
      <c r="AU113" s="193" t="s">
        <v>78</v>
      </c>
      <c r="AY113" s="19" t="s">
        <v>229</v>
      </c>
      <c r="BE113" s="194">
        <f>IF(N113="základní",J113,0)</f>
        <v>0</v>
      </c>
      <c r="BF113" s="194">
        <f>IF(N113="snížená",J113,0)</f>
        <v>0</v>
      </c>
      <c r="BG113" s="194">
        <f>IF(N113="zákl. přenesená",J113,0)</f>
        <v>0</v>
      </c>
      <c r="BH113" s="194">
        <f>IF(N113="sníž. přenesená",J113,0)</f>
        <v>0</v>
      </c>
      <c r="BI113" s="194">
        <f>IF(N113="nulová",J113,0)</f>
        <v>0</v>
      </c>
      <c r="BJ113" s="19" t="s">
        <v>76</v>
      </c>
      <c r="BK113" s="194">
        <f>ROUND(I113*H113,2)</f>
        <v>0</v>
      </c>
      <c r="BL113" s="19" t="s">
        <v>126</v>
      </c>
      <c r="BM113" s="193" t="s">
        <v>1729</v>
      </c>
    </row>
    <row r="114" spans="1:47" s="2" customFormat="1" ht="11.25">
      <c r="A114" s="36"/>
      <c r="B114" s="37"/>
      <c r="C114" s="38"/>
      <c r="D114" s="263" t="s">
        <v>903</v>
      </c>
      <c r="E114" s="38"/>
      <c r="F114" s="264" t="s">
        <v>1730</v>
      </c>
      <c r="G114" s="38"/>
      <c r="H114" s="38"/>
      <c r="I114" s="249"/>
      <c r="J114" s="38"/>
      <c r="K114" s="38"/>
      <c r="L114" s="41"/>
      <c r="M114" s="250"/>
      <c r="N114" s="251"/>
      <c r="O114" s="66"/>
      <c r="P114" s="66"/>
      <c r="Q114" s="66"/>
      <c r="R114" s="66"/>
      <c r="S114" s="66"/>
      <c r="T114" s="67"/>
      <c r="U114" s="36"/>
      <c r="V114" s="36"/>
      <c r="W114" s="36"/>
      <c r="X114" s="36"/>
      <c r="Y114" s="36"/>
      <c r="Z114" s="36"/>
      <c r="AA114" s="36"/>
      <c r="AB114" s="36"/>
      <c r="AC114" s="36"/>
      <c r="AD114" s="36"/>
      <c r="AE114" s="36"/>
      <c r="AT114" s="19" t="s">
        <v>903</v>
      </c>
      <c r="AU114" s="19" t="s">
        <v>78</v>
      </c>
    </row>
    <row r="115" spans="2:51" s="14" customFormat="1" ht="11.25">
      <c r="B115" s="218"/>
      <c r="C115" s="219"/>
      <c r="D115" s="197" t="s">
        <v>237</v>
      </c>
      <c r="E115" s="220" t="s">
        <v>19</v>
      </c>
      <c r="F115" s="221" t="s">
        <v>1731</v>
      </c>
      <c r="G115" s="219"/>
      <c r="H115" s="220" t="s">
        <v>19</v>
      </c>
      <c r="I115" s="222"/>
      <c r="J115" s="219"/>
      <c r="K115" s="219"/>
      <c r="L115" s="223"/>
      <c r="M115" s="224"/>
      <c r="N115" s="225"/>
      <c r="O115" s="225"/>
      <c r="P115" s="225"/>
      <c r="Q115" s="225"/>
      <c r="R115" s="225"/>
      <c r="S115" s="225"/>
      <c r="T115" s="226"/>
      <c r="AT115" s="227" t="s">
        <v>237</v>
      </c>
      <c r="AU115" s="227" t="s">
        <v>78</v>
      </c>
      <c r="AV115" s="14" t="s">
        <v>76</v>
      </c>
      <c r="AW115" s="14" t="s">
        <v>31</v>
      </c>
      <c r="AX115" s="14" t="s">
        <v>69</v>
      </c>
      <c r="AY115" s="227" t="s">
        <v>229</v>
      </c>
    </row>
    <row r="116" spans="2:51" s="13" customFormat="1" ht="11.25">
      <c r="B116" s="195"/>
      <c r="C116" s="196"/>
      <c r="D116" s="197" t="s">
        <v>237</v>
      </c>
      <c r="E116" s="198" t="s">
        <v>19</v>
      </c>
      <c r="F116" s="199" t="s">
        <v>1732</v>
      </c>
      <c r="G116" s="196"/>
      <c r="H116" s="200">
        <v>6</v>
      </c>
      <c r="I116" s="201"/>
      <c r="J116" s="196"/>
      <c r="K116" s="196"/>
      <c r="L116" s="202"/>
      <c r="M116" s="203"/>
      <c r="N116" s="204"/>
      <c r="O116" s="204"/>
      <c r="P116" s="204"/>
      <c r="Q116" s="204"/>
      <c r="R116" s="204"/>
      <c r="S116" s="204"/>
      <c r="T116" s="205"/>
      <c r="AT116" s="206" t="s">
        <v>237</v>
      </c>
      <c r="AU116" s="206" t="s">
        <v>78</v>
      </c>
      <c r="AV116" s="13" t="s">
        <v>78</v>
      </c>
      <c r="AW116" s="13" t="s">
        <v>31</v>
      </c>
      <c r="AX116" s="13" t="s">
        <v>69</v>
      </c>
      <c r="AY116" s="206" t="s">
        <v>229</v>
      </c>
    </row>
    <row r="117" spans="2:51" s="15" customFormat="1" ht="11.25">
      <c r="B117" s="228"/>
      <c r="C117" s="229"/>
      <c r="D117" s="197" t="s">
        <v>237</v>
      </c>
      <c r="E117" s="230" t="s">
        <v>19</v>
      </c>
      <c r="F117" s="231" t="s">
        <v>281</v>
      </c>
      <c r="G117" s="229"/>
      <c r="H117" s="232">
        <v>6</v>
      </c>
      <c r="I117" s="233"/>
      <c r="J117" s="229"/>
      <c r="K117" s="229"/>
      <c r="L117" s="234"/>
      <c r="M117" s="235"/>
      <c r="N117" s="236"/>
      <c r="O117" s="236"/>
      <c r="P117" s="236"/>
      <c r="Q117" s="236"/>
      <c r="R117" s="236"/>
      <c r="S117" s="236"/>
      <c r="T117" s="237"/>
      <c r="AT117" s="238" t="s">
        <v>237</v>
      </c>
      <c r="AU117" s="238" t="s">
        <v>78</v>
      </c>
      <c r="AV117" s="15" t="s">
        <v>126</v>
      </c>
      <c r="AW117" s="15" t="s">
        <v>31</v>
      </c>
      <c r="AX117" s="15" t="s">
        <v>76</v>
      </c>
      <c r="AY117" s="238" t="s">
        <v>229</v>
      </c>
    </row>
    <row r="118" spans="1:65" s="2" customFormat="1" ht="21.75" customHeight="1">
      <c r="A118" s="36"/>
      <c r="B118" s="37"/>
      <c r="C118" s="181" t="s">
        <v>126</v>
      </c>
      <c r="D118" s="181" t="s">
        <v>232</v>
      </c>
      <c r="E118" s="182" t="s">
        <v>1733</v>
      </c>
      <c r="F118" s="183" t="s">
        <v>1734</v>
      </c>
      <c r="G118" s="184" t="s">
        <v>235</v>
      </c>
      <c r="H118" s="185">
        <v>11.46</v>
      </c>
      <c r="I118" s="186"/>
      <c r="J118" s="187">
        <f>ROUND(I118*H118,2)</f>
        <v>0</v>
      </c>
      <c r="K118" s="188"/>
      <c r="L118" s="41"/>
      <c r="M118" s="189" t="s">
        <v>19</v>
      </c>
      <c r="N118" s="190" t="s">
        <v>40</v>
      </c>
      <c r="O118" s="66"/>
      <c r="P118" s="191">
        <f>O118*H118</f>
        <v>0</v>
      </c>
      <c r="Q118" s="191">
        <v>0.0100433238</v>
      </c>
      <c r="R118" s="191">
        <f>Q118*H118</f>
        <v>0.115096490748</v>
      </c>
      <c r="S118" s="191">
        <v>0</v>
      </c>
      <c r="T118" s="192">
        <f>S118*H118</f>
        <v>0</v>
      </c>
      <c r="U118" s="36"/>
      <c r="V118" s="36"/>
      <c r="W118" s="36"/>
      <c r="X118" s="36"/>
      <c r="Y118" s="36"/>
      <c r="Z118" s="36"/>
      <c r="AA118" s="36"/>
      <c r="AB118" s="36"/>
      <c r="AC118" s="36"/>
      <c r="AD118" s="36"/>
      <c r="AE118" s="36"/>
      <c r="AR118" s="193" t="s">
        <v>126</v>
      </c>
      <c r="AT118" s="193" t="s">
        <v>232</v>
      </c>
      <c r="AU118" s="193" t="s">
        <v>78</v>
      </c>
      <c r="AY118" s="19" t="s">
        <v>229</v>
      </c>
      <c r="BE118" s="194">
        <f>IF(N118="základní",J118,0)</f>
        <v>0</v>
      </c>
      <c r="BF118" s="194">
        <f>IF(N118="snížená",J118,0)</f>
        <v>0</v>
      </c>
      <c r="BG118" s="194">
        <f>IF(N118="zákl. přenesená",J118,0)</f>
        <v>0</v>
      </c>
      <c r="BH118" s="194">
        <f>IF(N118="sníž. přenesená",J118,0)</f>
        <v>0</v>
      </c>
      <c r="BI118" s="194">
        <f>IF(N118="nulová",J118,0)</f>
        <v>0</v>
      </c>
      <c r="BJ118" s="19" t="s">
        <v>76</v>
      </c>
      <c r="BK118" s="194">
        <f>ROUND(I118*H118,2)</f>
        <v>0</v>
      </c>
      <c r="BL118" s="19" t="s">
        <v>126</v>
      </c>
      <c r="BM118" s="193" t="s">
        <v>1735</v>
      </c>
    </row>
    <row r="119" spans="1:47" s="2" customFormat="1" ht="11.25">
      <c r="A119" s="36"/>
      <c r="B119" s="37"/>
      <c r="C119" s="38"/>
      <c r="D119" s="263" t="s">
        <v>903</v>
      </c>
      <c r="E119" s="38"/>
      <c r="F119" s="264" t="s">
        <v>1736</v>
      </c>
      <c r="G119" s="38"/>
      <c r="H119" s="38"/>
      <c r="I119" s="249"/>
      <c r="J119" s="38"/>
      <c r="K119" s="38"/>
      <c r="L119" s="41"/>
      <c r="M119" s="250"/>
      <c r="N119" s="251"/>
      <c r="O119" s="66"/>
      <c r="P119" s="66"/>
      <c r="Q119" s="66"/>
      <c r="R119" s="66"/>
      <c r="S119" s="66"/>
      <c r="T119" s="67"/>
      <c r="U119" s="36"/>
      <c r="V119" s="36"/>
      <c r="W119" s="36"/>
      <c r="X119" s="36"/>
      <c r="Y119" s="36"/>
      <c r="Z119" s="36"/>
      <c r="AA119" s="36"/>
      <c r="AB119" s="36"/>
      <c r="AC119" s="36"/>
      <c r="AD119" s="36"/>
      <c r="AE119" s="36"/>
      <c r="AT119" s="19" t="s">
        <v>903</v>
      </c>
      <c r="AU119" s="19" t="s">
        <v>78</v>
      </c>
    </row>
    <row r="120" spans="2:51" s="14" customFormat="1" ht="11.25">
      <c r="B120" s="218"/>
      <c r="C120" s="219"/>
      <c r="D120" s="197" t="s">
        <v>237</v>
      </c>
      <c r="E120" s="220" t="s">
        <v>19</v>
      </c>
      <c r="F120" s="221" t="s">
        <v>1737</v>
      </c>
      <c r="G120" s="219"/>
      <c r="H120" s="220" t="s">
        <v>19</v>
      </c>
      <c r="I120" s="222"/>
      <c r="J120" s="219"/>
      <c r="K120" s="219"/>
      <c r="L120" s="223"/>
      <c r="M120" s="224"/>
      <c r="N120" s="225"/>
      <c r="O120" s="225"/>
      <c r="P120" s="225"/>
      <c r="Q120" s="225"/>
      <c r="R120" s="225"/>
      <c r="S120" s="225"/>
      <c r="T120" s="226"/>
      <c r="AT120" s="227" t="s">
        <v>237</v>
      </c>
      <c r="AU120" s="227" t="s">
        <v>78</v>
      </c>
      <c r="AV120" s="14" t="s">
        <v>76</v>
      </c>
      <c r="AW120" s="14" t="s">
        <v>31</v>
      </c>
      <c r="AX120" s="14" t="s">
        <v>69</v>
      </c>
      <c r="AY120" s="227" t="s">
        <v>229</v>
      </c>
    </row>
    <row r="121" spans="2:51" s="13" customFormat="1" ht="11.25">
      <c r="B121" s="195"/>
      <c r="C121" s="196"/>
      <c r="D121" s="197" t="s">
        <v>237</v>
      </c>
      <c r="E121" s="198" t="s">
        <v>19</v>
      </c>
      <c r="F121" s="199" t="s">
        <v>1738</v>
      </c>
      <c r="G121" s="196"/>
      <c r="H121" s="200">
        <v>11.46</v>
      </c>
      <c r="I121" s="201"/>
      <c r="J121" s="196"/>
      <c r="K121" s="196"/>
      <c r="L121" s="202"/>
      <c r="M121" s="203"/>
      <c r="N121" s="204"/>
      <c r="O121" s="204"/>
      <c r="P121" s="204"/>
      <c r="Q121" s="204"/>
      <c r="R121" s="204"/>
      <c r="S121" s="204"/>
      <c r="T121" s="205"/>
      <c r="AT121" s="206" t="s">
        <v>237</v>
      </c>
      <c r="AU121" s="206" t="s">
        <v>78</v>
      </c>
      <c r="AV121" s="13" t="s">
        <v>78</v>
      </c>
      <c r="AW121" s="13" t="s">
        <v>31</v>
      </c>
      <c r="AX121" s="13" t="s">
        <v>76</v>
      </c>
      <c r="AY121" s="206" t="s">
        <v>229</v>
      </c>
    </row>
    <row r="122" spans="1:65" s="2" customFormat="1" ht="90" customHeight="1">
      <c r="A122" s="36"/>
      <c r="B122" s="37"/>
      <c r="C122" s="181" t="s">
        <v>230</v>
      </c>
      <c r="D122" s="181" t="s">
        <v>232</v>
      </c>
      <c r="E122" s="182" t="s">
        <v>909</v>
      </c>
      <c r="F122" s="183" t="s">
        <v>910</v>
      </c>
      <c r="G122" s="184" t="s">
        <v>235</v>
      </c>
      <c r="H122" s="185">
        <v>12</v>
      </c>
      <c r="I122" s="186"/>
      <c r="J122" s="187">
        <f>ROUND(I122*H122,2)</f>
        <v>0</v>
      </c>
      <c r="K122" s="188"/>
      <c r="L122" s="41"/>
      <c r="M122" s="189" t="s">
        <v>19</v>
      </c>
      <c r="N122" s="190" t="s">
        <v>40</v>
      </c>
      <c r="O122" s="66"/>
      <c r="P122" s="191">
        <f>O122*H122</f>
        <v>0</v>
      </c>
      <c r="Q122" s="191">
        <v>0.0369</v>
      </c>
      <c r="R122" s="191">
        <f>Q122*H122</f>
        <v>0.4428</v>
      </c>
      <c r="S122" s="191">
        <v>0</v>
      </c>
      <c r="T122" s="192">
        <f>S122*H122</f>
        <v>0</v>
      </c>
      <c r="U122" s="36"/>
      <c r="V122" s="36"/>
      <c r="W122" s="36"/>
      <c r="X122" s="36"/>
      <c r="Y122" s="36"/>
      <c r="Z122" s="36"/>
      <c r="AA122" s="36"/>
      <c r="AB122" s="36"/>
      <c r="AC122" s="36"/>
      <c r="AD122" s="36"/>
      <c r="AE122" s="36"/>
      <c r="AR122" s="193" t="s">
        <v>126</v>
      </c>
      <c r="AT122" s="193" t="s">
        <v>232</v>
      </c>
      <c r="AU122" s="193" t="s">
        <v>78</v>
      </c>
      <c r="AY122" s="19" t="s">
        <v>229</v>
      </c>
      <c r="BE122" s="194">
        <f>IF(N122="základní",J122,0)</f>
        <v>0</v>
      </c>
      <c r="BF122" s="194">
        <f>IF(N122="snížená",J122,0)</f>
        <v>0</v>
      </c>
      <c r="BG122" s="194">
        <f>IF(N122="zákl. přenesená",J122,0)</f>
        <v>0</v>
      </c>
      <c r="BH122" s="194">
        <f>IF(N122="sníž. přenesená",J122,0)</f>
        <v>0</v>
      </c>
      <c r="BI122" s="194">
        <f>IF(N122="nulová",J122,0)</f>
        <v>0</v>
      </c>
      <c r="BJ122" s="19" t="s">
        <v>76</v>
      </c>
      <c r="BK122" s="194">
        <f>ROUND(I122*H122,2)</f>
        <v>0</v>
      </c>
      <c r="BL122" s="19" t="s">
        <v>126</v>
      </c>
      <c r="BM122" s="193" t="s">
        <v>1739</v>
      </c>
    </row>
    <row r="123" spans="1:47" s="2" customFormat="1" ht="11.25">
      <c r="A123" s="36"/>
      <c r="B123" s="37"/>
      <c r="C123" s="38"/>
      <c r="D123" s="263" t="s">
        <v>903</v>
      </c>
      <c r="E123" s="38"/>
      <c r="F123" s="264" t="s">
        <v>912</v>
      </c>
      <c r="G123" s="38"/>
      <c r="H123" s="38"/>
      <c r="I123" s="249"/>
      <c r="J123" s="38"/>
      <c r="K123" s="38"/>
      <c r="L123" s="41"/>
      <c r="M123" s="250"/>
      <c r="N123" s="251"/>
      <c r="O123" s="66"/>
      <c r="P123" s="66"/>
      <c r="Q123" s="66"/>
      <c r="R123" s="66"/>
      <c r="S123" s="66"/>
      <c r="T123" s="67"/>
      <c r="U123" s="36"/>
      <c r="V123" s="36"/>
      <c r="W123" s="36"/>
      <c r="X123" s="36"/>
      <c r="Y123" s="36"/>
      <c r="Z123" s="36"/>
      <c r="AA123" s="36"/>
      <c r="AB123" s="36"/>
      <c r="AC123" s="36"/>
      <c r="AD123" s="36"/>
      <c r="AE123" s="36"/>
      <c r="AT123" s="19" t="s">
        <v>903</v>
      </c>
      <c r="AU123" s="19" t="s">
        <v>78</v>
      </c>
    </row>
    <row r="124" spans="2:51" s="14" customFormat="1" ht="11.25">
      <c r="B124" s="218"/>
      <c r="C124" s="219"/>
      <c r="D124" s="197" t="s">
        <v>237</v>
      </c>
      <c r="E124" s="220" t="s">
        <v>19</v>
      </c>
      <c r="F124" s="221" t="s">
        <v>913</v>
      </c>
      <c r="G124" s="219"/>
      <c r="H124" s="220" t="s">
        <v>19</v>
      </c>
      <c r="I124" s="222"/>
      <c r="J124" s="219"/>
      <c r="K124" s="219"/>
      <c r="L124" s="223"/>
      <c r="M124" s="224"/>
      <c r="N124" s="225"/>
      <c r="O124" s="225"/>
      <c r="P124" s="225"/>
      <c r="Q124" s="225"/>
      <c r="R124" s="225"/>
      <c r="S124" s="225"/>
      <c r="T124" s="226"/>
      <c r="AT124" s="227" t="s">
        <v>237</v>
      </c>
      <c r="AU124" s="227" t="s">
        <v>78</v>
      </c>
      <c r="AV124" s="14" t="s">
        <v>76</v>
      </c>
      <c r="AW124" s="14" t="s">
        <v>31</v>
      </c>
      <c r="AX124" s="14" t="s">
        <v>69</v>
      </c>
      <c r="AY124" s="227" t="s">
        <v>229</v>
      </c>
    </row>
    <row r="125" spans="2:51" s="13" customFormat="1" ht="11.25">
      <c r="B125" s="195"/>
      <c r="C125" s="196"/>
      <c r="D125" s="197" t="s">
        <v>237</v>
      </c>
      <c r="E125" s="198" t="s">
        <v>19</v>
      </c>
      <c r="F125" s="199" t="s">
        <v>287</v>
      </c>
      <c r="G125" s="196"/>
      <c r="H125" s="200">
        <v>12</v>
      </c>
      <c r="I125" s="201"/>
      <c r="J125" s="196"/>
      <c r="K125" s="196"/>
      <c r="L125" s="202"/>
      <c r="M125" s="203"/>
      <c r="N125" s="204"/>
      <c r="O125" s="204"/>
      <c r="P125" s="204"/>
      <c r="Q125" s="204"/>
      <c r="R125" s="204"/>
      <c r="S125" s="204"/>
      <c r="T125" s="205"/>
      <c r="AT125" s="206" t="s">
        <v>237</v>
      </c>
      <c r="AU125" s="206" t="s">
        <v>78</v>
      </c>
      <c r="AV125" s="13" t="s">
        <v>78</v>
      </c>
      <c r="AW125" s="13" t="s">
        <v>31</v>
      </c>
      <c r="AX125" s="13" t="s">
        <v>76</v>
      </c>
      <c r="AY125" s="206" t="s">
        <v>229</v>
      </c>
    </row>
    <row r="126" spans="1:65" s="2" customFormat="1" ht="37.9" customHeight="1">
      <c r="A126" s="36"/>
      <c r="B126" s="37"/>
      <c r="C126" s="181" t="s">
        <v>257</v>
      </c>
      <c r="D126" s="181" t="s">
        <v>232</v>
      </c>
      <c r="E126" s="182" t="s">
        <v>914</v>
      </c>
      <c r="F126" s="183" t="s">
        <v>915</v>
      </c>
      <c r="G126" s="184" t="s">
        <v>532</v>
      </c>
      <c r="H126" s="185">
        <v>85.662</v>
      </c>
      <c r="I126" s="186"/>
      <c r="J126" s="187">
        <f>ROUND(I126*H126,2)</f>
        <v>0</v>
      </c>
      <c r="K126" s="188"/>
      <c r="L126" s="41"/>
      <c r="M126" s="189" t="s">
        <v>19</v>
      </c>
      <c r="N126" s="190" t="s">
        <v>40</v>
      </c>
      <c r="O126" s="66"/>
      <c r="P126" s="191">
        <f>O126*H126</f>
        <v>0</v>
      </c>
      <c r="Q126" s="191">
        <v>0</v>
      </c>
      <c r="R126" s="191">
        <f>Q126*H126</f>
        <v>0</v>
      </c>
      <c r="S126" s="191">
        <v>0</v>
      </c>
      <c r="T126" s="192">
        <f>S126*H126</f>
        <v>0</v>
      </c>
      <c r="U126" s="36"/>
      <c r="V126" s="36"/>
      <c r="W126" s="36"/>
      <c r="X126" s="36"/>
      <c r="Y126" s="36"/>
      <c r="Z126" s="36"/>
      <c r="AA126" s="36"/>
      <c r="AB126" s="36"/>
      <c r="AC126" s="36"/>
      <c r="AD126" s="36"/>
      <c r="AE126" s="36"/>
      <c r="AR126" s="193" t="s">
        <v>126</v>
      </c>
      <c r="AT126" s="193" t="s">
        <v>232</v>
      </c>
      <c r="AU126" s="193" t="s">
        <v>78</v>
      </c>
      <c r="AY126" s="19" t="s">
        <v>229</v>
      </c>
      <c r="BE126" s="194">
        <f>IF(N126="základní",J126,0)</f>
        <v>0</v>
      </c>
      <c r="BF126" s="194">
        <f>IF(N126="snížená",J126,0)</f>
        <v>0</v>
      </c>
      <c r="BG126" s="194">
        <f>IF(N126="zákl. přenesená",J126,0)</f>
        <v>0</v>
      </c>
      <c r="BH126" s="194">
        <f>IF(N126="sníž. přenesená",J126,0)</f>
        <v>0</v>
      </c>
      <c r="BI126" s="194">
        <f>IF(N126="nulová",J126,0)</f>
        <v>0</v>
      </c>
      <c r="BJ126" s="19" t="s">
        <v>76</v>
      </c>
      <c r="BK126" s="194">
        <f>ROUND(I126*H126,2)</f>
        <v>0</v>
      </c>
      <c r="BL126" s="19" t="s">
        <v>126</v>
      </c>
      <c r="BM126" s="193" t="s">
        <v>1740</v>
      </c>
    </row>
    <row r="127" spans="1:47" s="2" customFormat="1" ht="11.25">
      <c r="A127" s="36"/>
      <c r="B127" s="37"/>
      <c r="C127" s="38"/>
      <c r="D127" s="263" t="s">
        <v>903</v>
      </c>
      <c r="E127" s="38"/>
      <c r="F127" s="264" t="s">
        <v>917</v>
      </c>
      <c r="G127" s="38"/>
      <c r="H127" s="38"/>
      <c r="I127" s="249"/>
      <c r="J127" s="38"/>
      <c r="K127" s="38"/>
      <c r="L127" s="41"/>
      <c r="M127" s="250"/>
      <c r="N127" s="251"/>
      <c r="O127" s="66"/>
      <c r="P127" s="66"/>
      <c r="Q127" s="66"/>
      <c r="R127" s="66"/>
      <c r="S127" s="66"/>
      <c r="T127" s="67"/>
      <c r="U127" s="36"/>
      <c r="V127" s="36"/>
      <c r="W127" s="36"/>
      <c r="X127" s="36"/>
      <c r="Y127" s="36"/>
      <c r="Z127" s="36"/>
      <c r="AA127" s="36"/>
      <c r="AB127" s="36"/>
      <c r="AC127" s="36"/>
      <c r="AD127" s="36"/>
      <c r="AE127" s="36"/>
      <c r="AT127" s="19" t="s">
        <v>903</v>
      </c>
      <c r="AU127" s="19" t="s">
        <v>78</v>
      </c>
    </row>
    <row r="128" spans="2:51" s="14" customFormat="1" ht="11.25">
      <c r="B128" s="218"/>
      <c r="C128" s="219"/>
      <c r="D128" s="197" t="s">
        <v>237</v>
      </c>
      <c r="E128" s="220" t="s">
        <v>19</v>
      </c>
      <c r="F128" s="221" t="s">
        <v>1741</v>
      </c>
      <c r="G128" s="219"/>
      <c r="H128" s="220" t="s">
        <v>19</v>
      </c>
      <c r="I128" s="222"/>
      <c r="J128" s="219"/>
      <c r="K128" s="219"/>
      <c r="L128" s="223"/>
      <c r="M128" s="224"/>
      <c r="N128" s="225"/>
      <c r="O128" s="225"/>
      <c r="P128" s="225"/>
      <c r="Q128" s="225"/>
      <c r="R128" s="225"/>
      <c r="S128" s="225"/>
      <c r="T128" s="226"/>
      <c r="AT128" s="227" t="s">
        <v>237</v>
      </c>
      <c r="AU128" s="227" t="s">
        <v>78</v>
      </c>
      <c r="AV128" s="14" t="s">
        <v>76</v>
      </c>
      <c r="AW128" s="14" t="s">
        <v>31</v>
      </c>
      <c r="AX128" s="14" t="s">
        <v>69</v>
      </c>
      <c r="AY128" s="227" t="s">
        <v>229</v>
      </c>
    </row>
    <row r="129" spans="2:51" s="13" customFormat="1" ht="11.25">
      <c r="B129" s="195"/>
      <c r="C129" s="196"/>
      <c r="D129" s="197" t="s">
        <v>237</v>
      </c>
      <c r="E129" s="198" t="s">
        <v>19</v>
      </c>
      <c r="F129" s="199" t="s">
        <v>1742</v>
      </c>
      <c r="G129" s="196"/>
      <c r="H129" s="200">
        <v>51.837</v>
      </c>
      <c r="I129" s="201"/>
      <c r="J129" s="196"/>
      <c r="K129" s="196"/>
      <c r="L129" s="202"/>
      <c r="M129" s="203"/>
      <c r="N129" s="204"/>
      <c r="O129" s="204"/>
      <c r="P129" s="204"/>
      <c r="Q129" s="204"/>
      <c r="R129" s="204"/>
      <c r="S129" s="204"/>
      <c r="T129" s="205"/>
      <c r="AT129" s="206" t="s">
        <v>237</v>
      </c>
      <c r="AU129" s="206" t="s">
        <v>78</v>
      </c>
      <c r="AV129" s="13" t="s">
        <v>78</v>
      </c>
      <c r="AW129" s="13" t="s">
        <v>31</v>
      </c>
      <c r="AX129" s="13" t="s">
        <v>69</v>
      </c>
      <c r="AY129" s="206" t="s">
        <v>229</v>
      </c>
    </row>
    <row r="130" spans="2:51" s="14" customFormat="1" ht="11.25">
      <c r="B130" s="218"/>
      <c r="C130" s="219"/>
      <c r="D130" s="197" t="s">
        <v>237</v>
      </c>
      <c r="E130" s="220" t="s">
        <v>19</v>
      </c>
      <c r="F130" s="221" t="s">
        <v>1743</v>
      </c>
      <c r="G130" s="219"/>
      <c r="H130" s="220" t="s">
        <v>19</v>
      </c>
      <c r="I130" s="222"/>
      <c r="J130" s="219"/>
      <c r="K130" s="219"/>
      <c r="L130" s="223"/>
      <c r="M130" s="224"/>
      <c r="N130" s="225"/>
      <c r="O130" s="225"/>
      <c r="P130" s="225"/>
      <c r="Q130" s="225"/>
      <c r="R130" s="225"/>
      <c r="S130" s="225"/>
      <c r="T130" s="226"/>
      <c r="AT130" s="227" t="s">
        <v>237</v>
      </c>
      <c r="AU130" s="227" t="s">
        <v>78</v>
      </c>
      <c r="AV130" s="14" t="s">
        <v>76</v>
      </c>
      <c r="AW130" s="14" t="s">
        <v>31</v>
      </c>
      <c r="AX130" s="14" t="s">
        <v>69</v>
      </c>
      <c r="AY130" s="227" t="s">
        <v>229</v>
      </c>
    </row>
    <row r="131" spans="2:51" s="13" customFormat="1" ht="11.25">
      <c r="B131" s="195"/>
      <c r="C131" s="196"/>
      <c r="D131" s="197" t="s">
        <v>237</v>
      </c>
      <c r="E131" s="198" t="s">
        <v>19</v>
      </c>
      <c r="F131" s="199" t="s">
        <v>1744</v>
      </c>
      <c r="G131" s="196"/>
      <c r="H131" s="200">
        <v>22.08</v>
      </c>
      <c r="I131" s="201"/>
      <c r="J131" s="196"/>
      <c r="K131" s="196"/>
      <c r="L131" s="202"/>
      <c r="M131" s="203"/>
      <c r="N131" s="204"/>
      <c r="O131" s="204"/>
      <c r="P131" s="204"/>
      <c r="Q131" s="204"/>
      <c r="R131" s="204"/>
      <c r="S131" s="204"/>
      <c r="T131" s="205"/>
      <c r="AT131" s="206" t="s">
        <v>237</v>
      </c>
      <c r="AU131" s="206" t="s">
        <v>78</v>
      </c>
      <c r="AV131" s="13" t="s">
        <v>78</v>
      </c>
      <c r="AW131" s="13" t="s">
        <v>31</v>
      </c>
      <c r="AX131" s="13" t="s">
        <v>69</v>
      </c>
      <c r="AY131" s="206" t="s">
        <v>229</v>
      </c>
    </row>
    <row r="132" spans="2:51" s="13" customFormat="1" ht="11.25">
      <c r="B132" s="195"/>
      <c r="C132" s="196"/>
      <c r="D132" s="197" t="s">
        <v>237</v>
      </c>
      <c r="E132" s="198" t="s">
        <v>19</v>
      </c>
      <c r="F132" s="199" t="s">
        <v>1745</v>
      </c>
      <c r="G132" s="196"/>
      <c r="H132" s="200">
        <v>17.76</v>
      </c>
      <c r="I132" s="201"/>
      <c r="J132" s="196"/>
      <c r="K132" s="196"/>
      <c r="L132" s="202"/>
      <c r="M132" s="203"/>
      <c r="N132" s="204"/>
      <c r="O132" s="204"/>
      <c r="P132" s="204"/>
      <c r="Q132" s="204"/>
      <c r="R132" s="204"/>
      <c r="S132" s="204"/>
      <c r="T132" s="205"/>
      <c r="AT132" s="206" t="s">
        <v>237</v>
      </c>
      <c r="AU132" s="206" t="s">
        <v>78</v>
      </c>
      <c r="AV132" s="13" t="s">
        <v>78</v>
      </c>
      <c r="AW132" s="13" t="s">
        <v>31</v>
      </c>
      <c r="AX132" s="13" t="s">
        <v>69</v>
      </c>
      <c r="AY132" s="206" t="s">
        <v>229</v>
      </c>
    </row>
    <row r="133" spans="2:51" s="14" customFormat="1" ht="11.25">
      <c r="B133" s="218"/>
      <c r="C133" s="219"/>
      <c r="D133" s="197" t="s">
        <v>237</v>
      </c>
      <c r="E133" s="220" t="s">
        <v>19</v>
      </c>
      <c r="F133" s="221" t="s">
        <v>1746</v>
      </c>
      <c r="G133" s="219"/>
      <c r="H133" s="220" t="s">
        <v>19</v>
      </c>
      <c r="I133" s="222"/>
      <c r="J133" s="219"/>
      <c r="K133" s="219"/>
      <c r="L133" s="223"/>
      <c r="M133" s="224"/>
      <c r="N133" s="225"/>
      <c r="O133" s="225"/>
      <c r="P133" s="225"/>
      <c r="Q133" s="225"/>
      <c r="R133" s="225"/>
      <c r="S133" s="225"/>
      <c r="T133" s="226"/>
      <c r="AT133" s="227" t="s">
        <v>237</v>
      </c>
      <c r="AU133" s="227" t="s">
        <v>78</v>
      </c>
      <c r="AV133" s="14" t="s">
        <v>76</v>
      </c>
      <c r="AW133" s="14" t="s">
        <v>31</v>
      </c>
      <c r="AX133" s="14" t="s">
        <v>69</v>
      </c>
      <c r="AY133" s="227" t="s">
        <v>229</v>
      </c>
    </row>
    <row r="134" spans="2:51" s="13" customFormat="1" ht="11.25">
      <c r="B134" s="195"/>
      <c r="C134" s="196"/>
      <c r="D134" s="197" t="s">
        <v>237</v>
      </c>
      <c r="E134" s="198" t="s">
        <v>19</v>
      </c>
      <c r="F134" s="199" t="s">
        <v>1747</v>
      </c>
      <c r="G134" s="196"/>
      <c r="H134" s="200">
        <v>22.96</v>
      </c>
      <c r="I134" s="201"/>
      <c r="J134" s="196"/>
      <c r="K134" s="196"/>
      <c r="L134" s="202"/>
      <c r="M134" s="203"/>
      <c r="N134" s="204"/>
      <c r="O134" s="204"/>
      <c r="P134" s="204"/>
      <c r="Q134" s="204"/>
      <c r="R134" s="204"/>
      <c r="S134" s="204"/>
      <c r="T134" s="205"/>
      <c r="AT134" s="206" t="s">
        <v>237</v>
      </c>
      <c r="AU134" s="206" t="s">
        <v>78</v>
      </c>
      <c r="AV134" s="13" t="s">
        <v>78</v>
      </c>
      <c r="AW134" s="13" t="s">
        <v>31</v>
      </c>
      <c r="AX134" s="13" t="s">
        <v>69</v>
      </c>
      <c r="AY134" s="206" t="s">
        <v>229</v>
      </c>
    </row>
    <row r="135" spans="2:51" s="16" customFormat="1" ht="11.25">
      <c r="B135" s="266"/>
      <c r="C135" s="267"/>
      <c r="D135" s="197" t="s">
        <v>237</v>
      </c>
      <c r="E135" s="268" t="s">
        <v>19</v>
      </c>
      <c r="F135" s="269" t="s">
        <v>1748</v>
      </c>
      <c r="G135" s="267"/>
      <c r="H135" s="270">
        <v>114.637</v>
      </c>
      <c r="I135" s="271"/>
      <c r="J135" s="267"/>
      <c r="K135" s="267"/>
      <c r="L135" s="272"/>
      <c r="M135" s="273"/>
      <c r="N135" s="274"/>
      <c r="O135" s="274"/>
      <c r="P135" s="274"/>
      <c r="Q135" s="274"/>
      <c r="R135" s="274"/>
      <c r="S135" s="274"/>
      <c r="T135" s="275"/>
      <c r="AT135" s="276" t="s">
        <v>237</v>
      </c>
      <c r="AU135" s="276" t="s">
        <v>78</v>
      </c>
      <c r="AV135" s="16" t="s">
        <v>89</v>
      </c>
      <c r="AW135" s="16" t="s">
        <v>31</v>
      </c>
      <c r="AX135" s="16" t="s">
        <v>69</v>
      </c>
      <c r="AY135" s="276" t="s">
        <v>229</v>
      </c>
    </row>
    <row r="136" spans="2:51" s="14" customFormat="1" ht="11.25">
      <c r="B136" s="218"/>
      <c r="C136" s="219"/>
      <c r="D136" s="197" t="s">
        <v>237</v>
      </c>
      <c r="E136" s="220" t="s">
        <v>19</v>
      </c>
      <c r="F136" s="221" t="s">
        <v>1749</v>
      </c>
      <c r="G136" s="219"/>
      <c r="H136" s="220" t="s">
        <v>19</v>
      </c>
      <c r="I136" s="222"/>
      <c r="J136" s="219"/>
      <c r="K136" s="219"/>
      <c r="L136" s="223"/>
      <c r="M136" s="224"/>
      <c r="N136" s="225"/>
      <c r="O136" s="225"/>
      <c r="P136" s="225"/>
      <c r="Q136" s="225"/>
      <c r="R136" s="225"/>
      <c r="S136" s="225"/>
      <c r="T136" s="226"/>
      <c r="AT136" s="227" t="s">
        <v>237</v>
      </c>
      <c r="AU136" s="227" t="s">
        <v>78</v>
      </c>
      <c r="AV136" s="14" t="s">
        <v>76</v>
      </c>
      <c r="AW136" s="14" t="s">
        <v>31</v>
      </c>
      <c r="AX136" s="14" t="s">
        <v>69</v>
      </c>
      <c r="AY136" s="227" t="s">
        <v>229</v>
      </c>
    </row>
    <row r="137" spans="2:51" s="13" customFormat="1" ht="11.25">
      <c r="B137" s="195"/>
      <c r="C137" s="196"/>
      <c r="D137" s="197" t="s">
        <v>237</v>
      </c>
      <c r="E137" s="198" t="s">
        <v>19</v>
      </c>
      <c r="F137" s="199" t="s">
        <v>1750</v>
      </c>
      <c r="G137" s="196"/>
      <c r="H137" s="200">
        <v>-25.398</v>
      </c>
      <c r="I137" s="201"/>
      <c r="J137" s="196"/>
      <c r="K137" s="196"/>
      <c r="L137" s="202"/>
      <c r="M137" s="203"/>
      <c r="N137" s="204"/>
      <c r="O137" s="204"/>
      <c r="P137" s="204"/>
      <c r="Q137" s="204"/>
      <c r="R137" s="204"/>
      <c r="S137" s="204"/>
      <c r="T137" s="205"/>
      <c r="AT137" s="206" t="s">
        <v>237</v>
      </c>
      <c r="AU137" s="206" t="s">
        <v>78</v>
      </c>
      <c r="AV137" s="13" t="s">
        <v>78</v>
      </c>
      <c r="AW137" s="13" t="s">
        <v>31</v>
      </c>
      <c r="AX137" s="13" t="s">
        <v>69</v>
      </c>
      <c r="AY137" s="206" t="s">
        <v>229</v>
      </c>
    </row>
    <row r="138" spans="2:51" s="13" customFormat="1" ht="11.25">
      <c r="B138" s="195"/>
      <c r="C138" s="196"/>
      <c r="D138" s="197" t="s">
        <v>237</v>
      </c>
      <c r="E138" s="198" t="s">
        <v>19</v>
      </c>
      <c r="F138" s="199" t="s">
        <v>1751</v>
      </c>
      <c r="G138" s="196"/>
      <c r="H138" s="200">
        <v>-3.577</v>
      </c>
      <c r="I138" s="201"/>
      <c r="J138" s="196"/>
      <c r="K138" s="196"/>
      <c r="L138" s="202"/>
      <c r="M138" s="203"/>
      <c r="N138" s="204"/>
      <c r="O138" s="204"/>
      <c r="P138" s="204"/>
      <c r="Q138" s="204"/>
      <c r="R138" s="204"/>
      <c r="S138" s="204"/>
      <c r="T138" s="205"/>
      <c r="AT138" s="206" t="s">
        <v>237</v>
      </c>
      <c r="AU138" s="206" t="s">
        <v>78</v>
      </c>
      <c r="AV138" s="13" t="s">
        <v>78</v>
      </c>
      <c r="AW138" s="13" t="s">
        <v>31</v>
      </c>
      <c r="AX138" s="13" t="s">
        <v>69</v>
      </c>
      <c r="AY138" s="206" t="s">
        <v>229</v>
      </c>
    </row>
    <row r="139" spans="2:51" s="16" customFormat="1" ht="11.25">
      <c r="B139" s="266"/>
      <c r="C139" s="267"/>
      <c r="D139" s="197" t="s">
        <v>237</v>
      </c>
      <c r="E139" s="268" t="s">
        <v>19</v>
      </c>
      <c r="F139" s="269" t="s">
        <v>1748</v>
      </c>
      <c r="G139" s="267"/>
      <c r="H139" s="270">
        <v>-28.975</v>
      </c>
      <c r="I139" s="271"/>
      <c r="J139" s="267"/>
      <c r="K139" s="267"/>
      <c r="L139" s="272"/>
      <c r="M139" s="273"/>
      <c r="N139" s="274"/>
      <c r="O139" s="274"/>
      <c r="P139" s="274"/>
      <c r="Q139" s="274"/>
      <c r="R139" s="274"/>
      <c r="S139" s="274"/>
      <c r="T139" s="275"/>
      <c r="AT139" s="276" t="s">
        <v>237</v>
      </c>
      <c r="AU139" s="276" t="s">
        <v>78</v>
      </c>
      <c r="AV139" s="16" t="s">
        <v>89</v>
      </c>
      <c r="AW139" s="16" t="s">
        <v>31</v>
      </c>
      <c r="AX139" s="16" t="s">
        <v>69</v>
      </c>
      <c r="AY139" s="276" t="s">
        <v>229</v>
      </c>
    </row>
    <row r="140" spans="2:51" s="15" customFormat="1" ht="11.25">
      <c r="B140" s="228"/>
      <c r="C140" s="229"/>
      <c r="D140" s="197" t="s">
        <v>237</v>
      </c>
      <c r="E140" s="230" t="s">
        <v>19</v>
      </c>
      <c r="F140" s="231" t="s">
        <v>281</v>
      </c>
      <c r="G140" s="229"/>
      <c r="H140" s="232">
        <v>85.662</v>
      </c>
      <c r="I140" s="233"/>
      <c r="J140" s="229"/>
      <c r="K140" s="229"/>
      <c r="L140" s="234"/>
      <c r="M140" s="235"/>
      <c r="N140" s="236"/>
      <c r="O140" s="236"/>
      <c r="P140" s="236"/>
      <c r="Q140" s="236"/>
      <c r="R140" s="236"/>
      <c r="S140" s="236"/>
      <c r="T140" s="237"/>
      <c r="AT140" s="238" t="s">
        <v>237</v>
      </c>
      <c r="AU140" s="238" t="s">
        <v>78</v>
      </c>
      <c r="AV140" s="15" t="s">
        <v>126</v>
      </c>
      <c r="AW140" s="15" t="s">
        <v>31</v>
      </c>
      <c r="AX140" s="15" t="s">
        <v>76</v>
      </c>
      <c r="AY140" s="238" t="s">
        <v>229</v>
      </c>
    </row>
    <row r="141" spans="1:65" s="2" customFormat="1" ht="49.15" customHeight="1">
      <c r="A141" s="36"/>
      <c r="B141" s="37"/>
      <c r="C141" s="181" t="s">
        <v>261</v>
      </c>
      <c r="D141" s="181" t="s">
        <v>232</v>
      </c>
      <c r="E141" s="182" t="s">
        <v>1752</v>
      </c>
      <c r="F141" s="183" t="s">
        <v>1753</v>
      </c>
      <c r="G141" s="184" t="s">
        <v>532</v>
      </c>
      <c r="H141" s="185">
        <v>85.662</v>
      </c>
      <c r="I141" s="186"/>
      <c r="J141" s="187">
        <f>ROUND(I141*H141,2)</f>
        <v>0</v>
      </c>
      <c r="K141" s="188"/>
      <c r="L141" s="41"/>
      <c r="M141" s="189" t="s">
        <v>19</v>
      </c>
      <c r="N141" s="190" t="s">
        <v>40</v>
      </c>
      <c r="O141" s="66"/>
      <c r="P141" s="191">
        <f>O141*H141</f>
        <v>0</v>
      </c>
      <c r="Q141" s="191">
        <v>0</v>
      </c>
      <c r="R141" s="191">
        <f>Q141*H141</f>
        <v>0</v>
      </c>
      <c r="S141" s="191">
        <v>0</v>
      </c>
      <c r="T141" s="192">
        <f>S141*H141</f>
        <v>0</v>
      </c>
      <c r="U141" s="36"/>
      <c r="V141" s="36"/>
      <c r="W141" s="36"/>
      <c r="X141" s="36"/>
      <c r="Y141" s="36"/>
      <c r="Z141" s="36"/>
      <c r="AA141" s="36"/>
      <c r="AB141" s="36"/>
      <c r="AC141" s="36"/>
      <c r="AD141" s="36"/>
      <c r="AE141" s="36"/>
      <c r="AR141" s="193" t="s">
        <v>126</v>
      </c>
      <c r="AT141" s="193" t="s">
        <v>232</v>
      </c>
      <c r="AU141" s="193" t="s">
        <v>78</v>
      </c>
      <c r="AY141" s="19" t="s">
        <v>229</v>
      </c>
      <c r="BE141" s="194">
        <f>IF(N141="základní",J141,0)</f>
        <v>0</v>
      </c>
      <c r="BF141" s="194">
        <f>IF(N141="snížená",J141,0)</f>
        <v>0</v>
      </c>
      <c r="BG141" s="194">
        <f>IF(N141="zákl. přenesená",J141,0)</f>
        <v>0</v>
      </c>
      <c r="BH141" s="194">
        <f>IF(N141="sníž. přenesená",J141,0)</f>
        <v>0</v>
      </c>
      <c r="BI141" s="194">
        <f>IF(N141="nulová",J141,0)</f>
        <v>0</v>
      </c>
      <c r="BJ141" s="19" t="s">
        <v>76</v>
      </c>
      <c r="BK141" s="194">
        <f>ROUND(I141*H141,2)</f>
        <v>0</v>
      </c>
      <c r="BL141" s="19" t="s">
        <v>126</v>
      </c>
      <c r="BM141" s="193" t="s">
        <v>1754</v>
      </c>
    </row>
    <row r="142" spans="1:47" s="2" customFormat="1" ht="11.25">
      <c r="A142" s="36"/>
      <c r="B142" s="37"/>
      <c r="C142" s="38"/>
      <c r="D142" s="263" t="s">
        <v>903</v>
      </c>
      <c r="E142" s="38"/>
      <c r="F142" s="264" t="s">
        <v>1755</v>
      </c>
      <c r="G142" s="38"/>
      <c r="H142" s="38"/>
      <c r="I142" s="249"/>
      <c r="J142" s="38"/>
      <c r="K142" s="38"/>
      <c r="L142" s="41"/>
      <c r="M142" s="250"/>
      <c r="N142" s="251"/>
      <c r="O142" s="66"/>
      <c r="P142" s="66"/>
      <c r="Q142" s="66"/>
      <c r="R142" s="66"/>
      <c r="S142" s="66"/>
      <c r="T142" s="67"/>
      <c r="U142" s="36"/>
      <c r="V142" s="36"/>
      <c r="W142" s="36"/>
      <c r="X142" s="36"/>
      <c r="Y142" s="36"/>
      <c r="Z142" s="36"/>
      <c r="AA142" s="36"/>
      <c r="AB142" s="36"/>
      <c r="AC142" s="36"/>
      <c r="AD142" s="36"/>
      <c r="AE142" s="36"/>
      <c r="AT142" s="19" t="s">
        <v>903</v>
      </c>
      <c r="AU142" s="19" t="s">
        <v>78</v>
      </c>
    </row>
    <row r="143" spans="1:65" s="2" customFormat="1" ht="37.9" customHeight="1">
      <c r="A143" s="36"/>
      <c r="B143" s="37"/>
      <c r="C143" s="181" t="s">
        <v>243</v>
      </c>
      <c r="D143" s="181" t="s">
        <v>232</v>
      </c>
      <c r="E143" s="182" t="s">
        <v>922</v>
      </c>
      <c r="F143" s="183" t="s">
        <v>923</v>
      </c>
      <c r="G143" s="184" t="s">
        <v>532</v>
      </c>
      <c r="H143" s="185">
        <v>12</v>
      </c>
      <c r="I143" s="186"/>
      <c r="J143" s="187">
        <f>ROUND(I143*H143,2)</f>
        <v>0</v>
      </c>
      <c r="K143" s="188"/>
      <c r="L143" s="41"/>
      <c r="M143" s="189" t="s">
        <v>19</v>
      </c>
      <c r="N143" s="190" t="s">
        <v>40</v>
      </c>
      <c r="O143" s="66"/>
      <c r="P143" s="191">
        <f>O143*H143</f>
        <v>0</v>
      </c>
      <c r="Q143" s="191">
        <v>0</v>
      </c>
      <c r="R143" s="191">
        <f>Q143*H143</f>
        <v>0</v>
      </c>
      <c r="S143" s="191">
        <v>0</v>
      </c>
      <c r="T143" s="192">
        <f>S143*H143</f>
        <v>0</v>
      </c>
      <c r="U143" s="36"/>
      <c r="V143" s="36"/>
      <c r="W143" s="36"/>
      <c r="X143" s="36"/>
      <c r="Y143" s="36"/>
      <c r="Z143" s="36"/>
      <c r="AA143" s="36"/>
      <c r="AB143" s="36"/>
      <c r="AC143" s="36"/>
      <c r="AD143" s="36"/>
      <c r="AE143" s="36"/>
      <c r="AR143" s="193" t="s">
        <v>126</v>
      </c>
      <c r="AT143" s="193" t="s">
        <v>232</v>
      </c>
      <c r="AU143" s="193" t="s">
        <v>78</v>
      </c>
      <c r="AY143" s="19" t="s">
        <v>229</v>
      </c>
      <c r="BE143" s="194">
        <f>IF(N143="základní",J143,0)</f>
        <v>0</v>
      </c>
      <c r="BF143" s="194">
        <f>IF(N143="snížená",J143,0)</f>
        <v>0</v>
      </c>
      <c r="BG143" s="194">
        <f>IF(N143="zákl. přenesená",J143,0)</f>
        <v>0</v>
      </c>
      <c r="BH143" s="194">
        <f>IF(N143="sníž. přenesená",J143,0)</f>
        <v>0</v>
      </c>
      <c r="BI143" s="194">
        <f>IF(N143="nulová",J143,0)</f>
        <v>0</v>
      </c>
      <c r="BJ143" s="19" t="s">
        <v>76</v>
      </c>
      <c r="BK143" s="194">
        <f>ROUND(I143*H143,2)</f>
        <v>0</v>
      </c>
      <c r="BL143" s="19" t="s">
        <v>126</v>
      </c>
      <c r="BM143" s="193" t="s">
        <v>1756</v>
      </c>
    </row>
    <row r="144" spans="1:47" s="2" customFormat="1" ht="11.25">
      <c r="A144" s="36"/>
      <c r="B144" s="37"/>
      <c r="C144" s="38"/>
      <c r="D144" s="263" t="s">
        <v>903</v>
      </c>
      <c r="E144" s="38"/>
      <c r="F144" s="264" t="s">
        <v>925</v>
      </c>
      <c r="G144" s="38"/>
      <c r="H144" s="38"/>
      <c r="I144" s="249"/>
      <c r="J144" s="38"/>
      <c r="K144" s="38"/>
      <c r="L144" s="41"/>
      <c r="M144" s="250"/>
      <c r="N144" s="251"/>
      <c r="O144" s="66"/>
      <c r="P144" s="66"/>
      <c r="Q144" s="66"/>
      <c r="R144" s="66"/>
      <c r="S144" s="66"/>
      <c r="T144" s="67"/>
      <c r="U144" s="36"/>
      <c r="V144" s="36"/>
      <c r="W144" s="36"/>
      <c r="X144" s="36"/>
      <c r="Y144" s="36"/>
      <c r="Z144" s="36"/>
      <c r="AA144" s="36"/>
      <c r="AB144" s="36"/>
      <c r="AC144" s="36"/>
      <c r="AD144" s="36"/>
      <c r="AE144" s="36"/>
      <c r="AT144" s="19" t="s">
        <v>903</v>
      </c>
      <c r="AU144" s="19" t="s">
        <v>78</v>
      </c>
    </row>
    <row r="145" spans="2:51" s="14" customFormat="1" ht="11.25">
      <c r="B145" s="218"/>
      <c r="C145" s="219"/>
      <c r="D145" s="197" t="s">
        <v>237</v>
      </c>
      <c r="E145" s="220" t="s">
        <v>19</v>
      </c>
      <c r="F145" s="221" t="s">
        <v>913</v>
      </c>
      <c r="G145" s="219"/>
      <c r="H145" s="220" t="s">
        <v>19</v>
      </c>
      <c r="I145" s="222"/>
      <c r="J145" s="219"/>
      <c r="K145" s="219"/>
      <c r="L145" s="223"/>
      <c r="M145" s="224"/>
      <c r="N145" s="225"/>
      <c r="O145" s="225"/>
      <c r="P145" s="225"/>
      <c r="Q145" s="225"/>
      <c r="R145" s="225"/>
      <c r="S145" s="225"/>
      <c r="T145" s="226"/>
      <c r="AT145" s="227" t="s">
        <v>237</v>
      </c>
      <c r="AU145" s="227" t="s">
        <v>78</v>
      </c>
      <c r="AV145" s="14" t="s">
        <v>76</v>
      </c>
      <c r="AW145" s="14" t="s">
        <v>31</v>
      </c>
      <c r="AX145" s="14" t="s">
        <v>69</v>
      </c>
      <c r="AY145" s="227" t="s">
        <v>229</v>
      </c>
    </row>
    <row r="146" spans="2:51" s="13" customFormat="1" ht="11.25">
      <c r="B146" s="195"/>
      <c r="C146" s="196"/>
      <c r="D146" s="197" t="s">
        <v>237</v>
      </c>
      <c r="E146" s="198" t="s">
        <v>19</v>
      </c>
      <c r="F146" s="199" t="s">
        <v>1757</v>
      </c>
      <c r="G146" s="196"/>
      <c r="H146" s="200">
        <v>12</v>
      </c>
      <c r="I146" s="201"/>
      <c r="J146" s="196"/>
      <c r="K146" s="196"/>
      <c r="L146" s="202"/>
      <c r="M146" s="203"/>
      <c r="N146" s="204"/>
      <c r="O146" s="204"/>
      <c r="P146" s="204"/>
      <c r="Q146" s="204"/>
      <c r="R146" s="204"/>
      <c r="S146" s="204"/>
      <c r="T146" s="205"/>
      <c r="AT146" s="206" t="s">
        <v>237</v>
      </c>
      <c r="AU146" s="206" t="s">
        <v>78</v>
      </c>
      <c r="AV146" s="13" t="s">
        <v>78</v>
      </c>
      <c r="AW146" s="13" t="s">
        <v>31</v>
      </c>
      <c r="AX146" s="13" t="s">
        <v>76</v>
      </c>
      <c r="AY146" s="206" t="s">
        <v>229</v>
      </c>
    </row>
    <row r="147" spans="1:65" s="2" customFormat="1" ht="62.65" customHeight="1">
      <c r="A147" s="36"/>
      <c r="B147" s="37"/>
      <c r="C147" s="181" t="s">
        <v>270</v>
      </c>
      <c r="D147" s="181" t="s">
        <v>232</v>
      </c>
      <c r="E147" s="182" t="s">
        <v>950</v>
      </c>
      <c r="F147" s="183" t="s">
        <v>951</v>
      </c>
      <c r="G147" s="184" t="s">
        <v>532</v>
      </c>
      <c r="H147" s="185">
        <v>85.662</v>
      </c>
      <c r="I147" s="186"/>
      <c r="J147" s="187">
        <f>ROUND(I147*H147,2)</f>
        <v>0</v>
      </c>
      <c r="K147" s="188"/>
      <c r="L147" s="41"/>
      <c r="M147" s="189" t="s">
        <v>19</v>
      </c>
      <c r="N147" s="190" t="s">
        <v>40</v>
      </c>
      <c r="O147" s="66"/>
      <c r="P147" s="191">
        <f>O147*H147</f>
        <v>0</v>
      </c>
      <c r="Q147" s="191">
        <v>0</v>
      </c>
      <c r="R147" s="191">
        <f>Q147*H147</f>
        <v>0</v>
      </c>
      <c r="S147" s="191">
        <v>0</v>
      </c>
      <c r="T147" s="192">
        <f>S147*H147</f>
        <v>0</v>
      </c>
      <c r="U147" s="36"/>
      <c r="V147" s="36"/>
      <c r="W147" s="36"/>
      <c r="X147" s="36"/>
      <c r="Y147" s="36"/>
      <c r="Z147" s="36"/>
      <c r="AA147" s="36"/>
      <c r="AB147" s="36"/>
      <c r="AC147" s="36"/>
      <c r="AD147" s="36"/>
      <c r="AE147" s="36"/>
      <c r="AR147" s="193" t="s">
        <v>126</v>
      </c>
      <c r="AT147" s="193" t="s">
        <v>232</v>
      </c>
      <c r="AU147" s="193" t="s">
        <v>78</v>
      </c>
      <c r="AY147" s="19" t="s">
        <v>229</v>
      </c>
      <c r="BE147" s="194">
        <f>IF(N147="základní",J147,0)</f>
        <v>0</v>
      </c>
      <c r="BF147" s="194">
        <f>IF(N147="snížená",J147,0)</f>
        <v>0</v>
      </c>
      <c r="BG147" s="194">
        <f>IF(N147="zákl. přenesená",J147,0)</f>
        <v>0</v>
      </c>
      <c r="BH147" s="194">
        <f>IF(N147="sníž. přenesená",J147,0)</f>
        <v>0</v>
      </c>
      <c r="BI147" s="194">
        <f>IF(N147="nulová",J147,0)</f>
        <v>0</v>
      </c>
      <c r="BJ147" s="19" t="s">
        <v>76</v>
      </c>
      <c r="BK147" s="194">
        <f>ROUND(I147*H147,2)</f>
        <v>0</v>
      </c>
      <c r="BL147" s="19" t="s">
        <v>126</v>
      </c>
      <c r="BM147" s="193" t="s">
        <v>1758</v>
      </c>
    </row>
    <row r="148" spans="1:47" s="2" customFormat="1" ht="11.25">
      <c r="A148" s="36"/>
      <c r="B148" s="37"/>
      <c r="C148" s="38"/>
      <c r="D148" s="263" t="s">
        <v>903</v>
      </c>
      <c r="E148" s="38"/>
      <c r="F148" s="264" t="s">
        <v>953</v>
      </c>
      <c r="G148" s="38"/>
      <c r="H148" s="38"/>
      <c r="I148" s="249"/>
      <c r="J148" s="38"/>
      <c r="K148" s="38"/>
      <c r="L148" s="41"/>
      <c r="M148" s="250"/>
      <c r="N148" s="251"/>
      <c r="O148" s="66"/>
      <c r="P148" s="66"/>
      <c r="Q148" s="66"/>
      <c r="R148" s="66"/>
      <c r="S148" s="66"/>
      <c r="T148" s="67"/>
      <c r="U148" s="36"/>
      <c r="V148" s="36"/>
      <c r="W148" s="36"/>
      <c r="X148" s="36"/>
      <c r="Y148" s="36"/>
      <c r="Z148" s="36"/>
      <c r="AA148" s="36"/>
      <c r="AB148" s="36"/>
      <c r="AC148" s="36"/>
      <c r="AD148" s="36"/>
      <c r="AE148" s="36"/>
      <c r="AT148" s="19" t="s">
        <v>903</v>
      </c>
      <c r="AU148" s="19" t="s">
        <v>78</v>
      </c>
    </row>
    <row r="149" spans="1:65" s="2" customFormat="1" ht="66.75" customHeight="1">
      <c r="A149" s="36"/>
      <c r="B149" s="37"/>
      <c r="C149" s="181" t="s">
        <v>275</v>
      </c>
      <c r="D149" s="181" t="s">
        <v>232</v>
      </c>
      <c r="E149" s="182" t="s">
        <v>955</v>
      </c>
      <c r="F149" s="183" t="s">
        <v>956</v>
      </c>
      <c r="G149" s="184" t="s">
        <v>532</v>
      </c>
      <c r="H149" s="185">
        <v>1113.606</v>
      </c>
      <c r="I149" s="186"/>
      <c r="J149" s="187">
        <f>ROUND(I149*H149,2)</f>
        <v>0</v>
      </c>
      <c r="K149" s="188"/>
      <c r="L149" s="41"/>
      <c r="M149" s="189" t="s">
        <v>19</v>
      </c>
      <c r="N149" s="190" t="s">
        <v>40</v>
      </c>
      <c r="O149" s="66"/>
      <c r="P149" s="191">
        <f>O149*H149</f>
        <v>0</v>
      </c>
      <c r="Q149" s="191">
        <v>0</v>
      </c>
      <c r="R149" s="191">
        <f>Q149*H149</f>
        <v>0</v>
      </c>
      <c r="S149" s="191">
        <v>0</v>
      </c>
      <c r="T149" s="192">
        <f>S149*H149</f>
        <v>0</v>
      </c>
      <c r="U149" s="36"/>
      <c r="V149" s="36"/>
      <c r="W149" s="36"/>
      <c r="X149" s="36"/>
      <c r="Y149" s="36"/>
      <c r="Z149" s="36"/>
      <c r="AA149" s="36"/>
      <c r="AB149" s="36"/>
      <c r="AC149" s="36"/>
      <c r="AD149" s="36"/>
      <c r="AE149" s="36"/>
      <c r="AR149" s="193" t="s">
        <v>126</v>
      </c>
      <c r="AT149" s="193" t="s">
        <v>232</v>
      </c>
      <c r="AU149" s="193" t="s">
        <v>78</v>
      </c>
      <c r="AY149" s="19" t="s">
        <v>229</v>
      </c>
      <c r="BE149" s="194">
        <f>IF(N149="základní",J149,0)</f>
        <v>0</v>
      </c>
      <c r="BF149" s="194">
        <f>IF(N149="snížená",J149,0)</f>
        <v>0</v>
      </c>
      <c r="BG149" s="194">
        <f>IF(N149="zákl. přenesená",J149,0)</f>
        <v>0</v>
      </c>
      <c r="BH149" s="194">
        <f>IF(N149="sníž. přenesená",J149,0)</f>
        <v>0</v>
      </c>
      <c r="BI149" s="194">
        <f>IF(N149="nulová",J149,0)</f>
        <v>0</v>
      </c>
      <c r="BJ149" s="19" t="s">
        <v>76</v>
      </c>
      <c r="BK149" s="194">
        <f>ROUND(I149*H149,2)</f>
        <v>0</v>
      </c>
      <c r="BL149" s="19" t="s">
        <v>126</v>
      </c>
      <c r="BM149" s="193" t="s">
        <v>1759</v>
      </c>
    </row>
    <row r="150" spans="1:47" s="2" customFormat="1" ht="11.25">
      <c r="A150" s="36"/>
      <c r="B150" s="37"/>
      <c r="C150" s="38"/>
      <c r="D150" s="263" t="s">
        <v>903</v>
      </c>
      <c r="E150" s="38"/>
      <c r="F150" s="264" t="s">
        <v>958</v>
      </c>
      <c r="G150" s="38"/>
      <c r="H150" s="38"/>
      <c r="I150" s="249"/>
      <c r="J150" s="38"/>
      <c r="K150" s="38"/>
      <c r="L150" s="41"/>
      <c r="M150" s="250"/>
      <c r="N150" s="251"/>
      <c r="O150" s="66"/>
      <c r="P150" s="66"/>
      <c r="Q150" s="66"/>
      <c r="R150" s="66"/>
      <c r="S150" s="66"/>
      <c r="T150" s="67"/>
      <c r="U150" s="36"/>
      <c r="V150" s="36"/>
      <c r="W150" s="36"/>
      <c r="X150" s="36"/>
      <c r="Y150" s="36"/>
      <c r="Z150" s="36"/>
      <c r="AA150" s="36"/>
      <c r="AB150" s="36"/>
      <c r="AC150" s="36"/>
      <c r="AD150" s="36"/>
      <c r="AE150" s="36"/>
      <c r="AT150" s="19" t="s">
        <v>903</v>
      </c>
      <c r="AU150" s="19" t="s">
        <v>78</v>
      </c>
    </row>
    <row r="151" spans="1:47" s="2" customFormat="1" ht="29.25">
      <c r="A151" s="36"/>
      <c r="B151" s="37"/>
      <c r="C151" s="38"/>
      <c r="D151" s="197" t="s">
        <v>811</v>
      </c>
      <c r="E151" s="38"/>
      <c r="F151" s="248" t="s">
        <v>1760</v>
      </c>
      <c r="G151" s="38"/>
      <c r="H151" s="38"/>
      <c r="I151" s="249"/>
      <c r="J151" s="38"/>
      <c r="K151" s="38"/>
      <c r="L151" s="41"/>
      <c r="M151" s="250"/>
      <c r="N151" s="251"/>
      <c r="O151" s="66"/>
      <c r="P151" s="66"/>
      <c r="Q151" s="66"/>
      <c r="R151" s="66"/>
      <c r="S151" s="66"/>
      <c r="T151" s="67"/>
      <c r="U151" s="36"/>
      <c r="V151" s="36"/>
      <c r="W151" s="36"/>
      <c r="X151" s="36"/>
      <c r="Y151" s="36"/>
      <c r="Z151" s="36"/>
      <c r="AA151" s="36"/>
      <c r="AB151" s="36"/>
      <c r="AC151" s="36"/>
      <c r="AD151" s="36"/>
      <c r="AE151" s="36"/>
      <c r="AT151" s="19" t="s">
        <v>811</v>
      </c>
      <c r="AU151" s="19" t="s">
        <v>78</v>
      </c>
    </row>
    <row r="152" spans="2:51" s="13" customFormat="1" ht="11.25">
      <c r="B152" s="195"/>
      <c r="C152" s="196"/>
      <c r="D152" s="197" t="s">
        <v>237</v>
      </c>
      <c r="E152" s="198" t="s">
        <v>19</v>
      </c>
      <c r="F152" s="199" t="s">
        <v>1761</v>
      </c>
      <c r="G152" s="196"/>
      <c r="H152" s="200">
        <v>1113.606</v>
      </c>
      <c r="I152" s="201"/>
      <c r="J152" s="196"/>
      <c r="K152" s="196"/>
      <c r="L152" s="202"/>
      <c r="M152" s="203"/>
      <c r="N152" s="204"/>
      <c r="O152" s="204"/>
      <c r="P152" s="204"/>
      <c r="Q152" s="204"/>
      <c r="R152" s="204"/>
      <c r="S152" s="204"/>
      <c r="T152" s="205"/>
      <c r="AT152" s="206" t="s">
        <v>237</v>
      </c>
      <c r="AU152" s="206" t="s">
        <v>78</v>
      </c>
      <c r="AV152" s="13" t="s">
        <v>78</v>
      </c>
      <c r="AW152" s="13" t="s">
        <v>31</v>
      </c>
      <c r="AX152" s="13" t="s">
        <v>76</v>
      </c>
      <c r="AY152" s="206" t="s">
        <v>229</v>
      </c>
    </row>
    <row r="153" spans="1:65" s="2" customFormat="1" ht="62.65" customHeight="1">
      <c r="A153" s="36"/>
      <c r="B153" s="37"/>
      <c r="C153" s="181" t="s">
        <v>282</v>
      </c>
      <c r="D153" s="181" t="s">
        <v>232</v>
      </c>
      <c r="E153" s="182" t="s">
        <v>1762</v>
      </c>
      <c r="F153" s="183" t="s">
        <v>1763</v>
      </c>
      <c r="G153" s="184" t="s">
        <v>532</v>
      </c>
      <c r="H153" s="185">
        <v>1</v>
      </c>
      <c r="I153" s="186"/>
      <c r="J153" s="187">
        <f>ROUND(I153*H153,2)</f>
        <v>0</v>
      </c>
      <c r="K153" s="188"/>
      <c r="L153" s="41"/>
      <c r="M153" s="189" t="s">
        <v>19</v>
      </c>
      <c r="N153" s="190" t="s">
        <v>40</v>
      </c>
      <c r="O153" s="66"/>
      <c r="P153" s="191">
        <f>O153*H153</f>
        <v>0</v>
      </c>
      <c r="Q153" s="191">
        <v>0</v>
      </c>
      <c r="R153" s="191">
        <f>Q153*H153</f>
        <v>0</v>
      </c>
      <c r="S153" s="191">
        <v>0</v>
      </c>
      <c r="T153" s="192">
        <f>S153*H153</f>
        <v>0</v>
      </c>
      <c r="U153" s="36"/>
      <c r="V153" s="36"/>
      <c r="W153" s="36"/>
      <c r="X153" s="36"/>
      <c r="Y153" s="36"/>
      <c r="Z153" s="36"/>
      <c r="AA153" s="36"/>
      <c r="AB153" s="36"/>
      <c r="AC153" s="36"/>
      <c r="AD153" s="36"/>
      <c r="AE153" s="36"/>
      <c r="AR153" s="193" t="s">
        <v>126</v>
      </c>
      <c r="AT153" s="193" t="s">
        <v>232</v>
      </c>
      <c r="AU153" s="193" t="s">
        <v>78</v>
      </c>
      <c r="AY153" s="19" t="s">
        <v>229</v>
      </c>
      <c r="BE153" s="194">
        <f>IF(N153="základní",J153,0)</f>
        <v>0</v>
      </c>
      <c r="BF153" s="194">
        <f>IF(N153="snížená",J153,0)</f>
        <v>0</v>
      </c>
      <c r="BG153" s="194">
        <f>IF(N153="zákl. přenesená",J153,0)</f>
        <v>0</v>
      </c>
      <c r="BH153" s="194">
        <f>IF(N153="sníž. přenesená",J153,0)</f>
        <v>0</v>
      </c>
      <c r="BI153" s="194">
        <f>IF(N153="nulová",J153,0)</f>
        <v>0</v>
      </c>
      <c r="BJ153" s="19" t="s">
        <v>76</v>
      </c>
      <c r="BK153" s="194">
        <f>ROUND(I153*H153,2)</f>
        <v>0</v>
      </c>
      <c r="BL153" s="19" t="s">
        <v>126</v>
      </c>
      <c r="BM153" s="193" t="s">
        <v>1764</v>
      </c>
    </row>
    <row r="154" spans="1:47" s="2" customFormat="1" ht="11.25">
      <c r="A154" s="36"/>
      <c r="B154" s="37"/>
      <c r="C154" s="38"/>
      <c r="D154" s="263" t="s">
        <v>903</v>
      </c>
      <c r="E154" s="38"/>
      <c r="F154" s="264" t="s">
        <v>1765</v>
      </c>
      <c r="G154" s="38"/>
      <c r="H154" s="38"/>
      <c r="I154" s="249"/>
      <c r="J154" s="38"/>
      <c r="K154" s="38"/>
      <c r="L154" s="41"/>
      <c r="M154" s="250"/>
      <c r="N154" s="251"/>
      <c r="O154" s="66"/>
      <c r="P154" s="66"/>
      <c r="Q154" s="66"/>
      <c r="R154" s="66"/>
      <c r="S154" s="66"/>
      <c r="T154" s="67"/>
      <c r="U154" s="36"/>
      <c r="V154" s="36"/>
      <c r="W154" s="36"/>
      <c r="X154" s="36"/>
      <c r="Y154" s="36"/>
      <c r="Z154" s="36"/>
      <c r="AA154" s="36"/>
      <c r="AB154" s="36"/>
      <c r="AC154" s="36"/>
      <c r="AD154" s="36"/>
      <c r="AE154" s="36"/>
      <c r="AT154" s="19" t="s">
        <v>903</v>
      </c>
      <c r="AU154" s="19" t="s">
        <v>78</v>
      </c>
    </row>
    <row r="155" spans="1:65" s="2" customFormat="1" ht="44.25" customHeight="1">
      <c r="A155" s="36"/>
      <c r="B155" s="37"/>
      <c r="C155" s="181" t="s">
        <v>287</v>
      </c>
      <c r="D155" s="181" t="s">
        <v>232</v>
      </c>
      <c r="E155" s="182" t="s">
        <v>965</v>
      </c>
      <c r="F155" s="183" t="s">
        <v>966</v>
      </c>
      <c r="G155" s="184" t="s">
        <v>326</v>
      </c>
      <c r="H155" s="185">
        <v>171.324</v>
      </c>
      <c r="I155" s="186"/>
      <c r="J155" s="187">
        <f>ROUND(I155*H155,2)</f>
        <v>0</v>
      </c>
      <c r="K155" s="188"/>
      <c r="L155" s="41"/>
      <c r="M155" s="189" t="s">
        <v>19</v>
      </c>
      <c r="N155" s="190" t="s">
        <v>40</v>
      </c>
      <c r="O155" s="66"/>
      <c r="P155" s="191">
        <f>O155*H155</f>
        <v>0</v>
      </c>
      <c r="Q155" s="191">
        <v>0</v>
      </c>
      <c r="R155" s="191">
        <f>Q155*H155</f>
        <v>0</v>
      </c>
      <c r="S155" s="191">
        <v>0</v>
      </c>
      <c r="T155" s="192">
        <f>S155*H155</f>
        <v>0</v>
      </c>
      <c r="U155" s="36"/>
      <c r="V155" s="36"/>
      <c r="W155" s="36"/>
      <c r="X155" s="36"/>
      <c r="Y155" s="36"/>
      <c r="Z155" s="36"/>
      <c r="AA155" s="36"/>
      <c r="AB155" s="36"/>
      <c r="AC155" s="36"/>
      <c r="AD155" s="36"/>
      <c r="AE155" s="36"/>
      <c r="AR155" s="193" t="s">
        <v>126</v>
      </c>
      <c r="AT155" s="193" t="s">
        <v>232</v>
      </c>
      <c r="AU155" s="193" t="s">
        <v>78</v>
      </c>
      <c r="AY155" s="19" t="s">
        <v>229</v>
      </c>
      <c r="BE155" s="194">
        <f>IF(N155="základní",J155,0)</f>
        <v>0</v>
      </c>
      <c r="BF155" s="194">
        <f>IF(N155="snížená",J155,0)</f>
        <v>0</v>
      </c>
      <c r="BG155" s="194">
        <f>IF(N155="zákl. přenesená",J155,0)</f>
        <v>0</v>
      </c>
      <c r="BH155" s="194">
        <f>IF(N155="sníž. přenesená",J155,0)</f>
        <v>0</v>
      </c>
      <c r="BI155" s="194">
        <f>IF(N155="nulová",J155,0)</f>
        <v>0</v>
      </c>
      <c r="BJ155" s="19" t="s">
        <v>76</v>
      </c>
      <c r="BK155" s="194">
        <f>ROUND(I155*H155,2)</f>
        <v>0</v>
      </c>
      <c r="BL155" s="19" t="s">
        <v>126</v>
      </c>
      <c r="BM155" s="193" t="s">
        <v>1766</v>
      </c>
    </row>
    <row r="156" spans="1:47" s="2" customFormat="1" ht="11.25">
      <c r="A156" s="36"/>
      <c r="B156" s="37"/>
      <c r="C156" s="38"/>
      <c r="D156" s="263" t="s">
        <v>903</v>
      </c>
      <c r="E156" s="38"/>
      <c r="F156" s="264" t="s">
        <v>968</v>
      </c>
      <c r="G156" s="38"/>
      <c r="H156" s="38"/>
      <c r="I156" s="249"/>
      <c r="J156" s="38"/>
      <c r="K156" s="38"/>
      <c r="L156" s="41"/>
      <c r="M156" s="250"/>
      <c r="N156" s="251"/>
      <c r="O156" s="66"/>
      <c r="P156" s="66"/>
      <c r="Q156" s="66"/>
      <c r="R156" s="66"/>
      <c r="S156" s="66"/>
      <c r="T156" s="67"/>
      <c r="U156" s="36"/>
      <c r="V156" s="36"/>
      <c r="W156" s="36"/>
      <c r="X156" s="36"/>
      <c r="Y156" s="36"/>
      <c r="Z156" s="36"/>
      <c r="AA156" s="36"/>
      <c r="AB156" s="36"/>
      <c r="AC156" s="36"/>
      <c r="AD156" s="36"/>
      <c r="AE156" s="36"/>
      <c r="AT156" s="19" t="s">
        <v>903</v>
      </c>
      <c r="AU156" s="19" t="s">
        <v>78</v>
      </c>
    </row>
    <row r="157" spans="2:51" s="13" customFormat="1" ht="11.25">
      <c r="B157" s="195"/>
      <c r="C157" s="196"/>
      <c r="D157" s="197" t="s">
        <v>237</v>
      </c>
      <c r="E157" s="198" t="s">
        <v>19</v>
      </c>
      <c r="F157" s="199" t="s">
        <v>1767</v>
      </c>
      <c r="G157" s="196"/>
      <c r="H157" s="200">
        <v>171.324</v>
      </c>
      <c r="I157" s="201"/>
      <c r="J157" s="196"/>
      <c r="K157" s="196"/>
      <c r="L157" s="202"/>
      <c r="M157" s="203"/>
      <c r="N157" s="204"/>
      <c r="O157" s="204"/>
      <c r="P157" s="204"/>
      <c r="Q157" s="204"/>
      <c r="R157" s="204"/>
      <c r="S157" s="204"/>
      <c r="T157" s="205"/>
      <c r="AT157" s="206" t="s">
        <v>237</v>
      </c>
      <c r="AU157" s="206" t="s">
        <v>78</v>
      </c>
      <c r="AV157" s="13" t="s">
        <v>78</v>
      </c>
      <c r="AW157" s="13" t="s">
        <v>31</v>
      </c>
      <c r="AX157" s="13" t="s">
        <v>76</v>
      </c>
      <c r="AY157" s="206" t="s">
        <v>229</v>
      </c>
    </row>
    <row r="158" spans="1:65" s="2" customFormat="1" ht="24.2" customHeight="1">
      <c r="A158" s="36"/>
      <c r="B158" s="37"/>
      <c r="C158" s="181" t="s">
        <v>292</v>
      </c>
      <c r="D158" s="181" t="s">
        <v>232</v>
      </c>
      <c r="E158" s="182" t="s">
        <v>970</v>
      </c>
      <c r="F158" s="183" t="s">
        <v>971</v>
      </c>
      <c r="G158" s="184" t="s">
        <v>532</v>
      </c>
      <c r="H158" s="185">
        <v>55.039</v>
      </c>
      <c r="I158" s="186"/>
      <c r="J158" s="187">
        <f>ROUND(I158*H158,2)</f>
        <v>0</v>
      </c>
      <c r="K158" s="188"/>
      <c r="L158" s="41"/>
      <c r="M158" s="189" t="s">
        <v>19</v>
      </c>
      <c r="N158" s="190" t="s">
        <v>40</v>
      </c>
      <c r="O158" s="66"/>
      <c r="P158" s="191">
        <f>O158*H158</f>
        <v>0</v>
      </c>
      <c r="Q158" s="191">
        <v>0</v>
      </c>
      <c r="R158" s="191">
        <f>Q158*H158</f>
        <v>0</v>
      </c>
      <c r="S158" s="191">
        <v>0</v>
      </c>
      <c r="T158" s="192">
        <f>S158*H158</f>
        <v>0</v>
      </c>
      <c r="U158" s="36"/>
      <c r="V158" s="36"/>
      <c r="W158" s="36"/>
      <c r="X158" s="36"/>
      <c r="Y158" s="36"/>
      <c r="Z158" s="36"/>
      <c r="AA158" s="36"/>
      <c r="AB158" s="36"/>
      <c r="AC158" s="36"/>
      <c r="AD158" s="36"/>
      <c r="AE158" s="36"/>
      <c r="AR158" s="193" t="s">
        <v>126</v>
      </c>
      <c r="AT158" s="193" t="s">
        <v>232</v>
      </c>
      <c r="AU158" s="193" t="s">
        <v>78</v>
      </c>
      <c r="AY158" s="19" t="s">
        <v>229</v>
      </c>
      <c r="BE158" s="194">
        <f>IF(N158="základní",J158,0)</f>
        <v>0</v>
      </c>
      <c r="BF158" s="194">
        <f>IF(N158="snížená",J158,0)</f>
        <v>0</v>
      </c>
      <c r="BG158" s="194">
        <f>IF(N158="zákl. přenesená",J158,0)</f>
        <v>0</v>
      </c>
      <c r="BH158" s="194">
        <f>IF(N158="sníž. přenesená",J158,0)</f>
        <v>0</v>
      </c>
      <c r="BI158" s="194">
        <f>IF(N158="nulová",J158,0)</f>
        <v>0</v>
      </c>
      <c r="BJ158" s="19" t="s">
        <v>76</v>
      </c>
      <c r="BK158" s="194">
        <f>ROUND(I158*H158,2)</f>
        <v>0</v>
      </c>
      <c r="BL158" s="19" t="s">
        <v>126</v>
      </c>
      <c r="BM158" s="193" t="s">
        <v>1768</v>
      </c>
    </row>
    <row r="159" spans="1:47" s="2" customFormat="1" ht="11.25">
      <c r="A159" s="36"/>
      <c r="B159" s="37"/>
      <c r="C159" s="38"/>
      <c r="D159" s="263" t="s">
        <v>903</v>
      </c>
      <c r="E159" s="38"/>
      <c r="F159" s="264" t="s">
        <v>973</v>
      </c>
      <c r="G159" s="38"/>
      <c r="H159" s="38"/>
      <c r="I159" s="249"/>
      <c r="J159" s="38"/>
      <c r="K159" s="38"/>
      <c r="L159" s="41"/>
      <c r="M159" s="250"/>
      <c r="N159" s="251"/>
      <c r="O159" s="66"/>
      <c r="P159" s="66"/>
      <c r="Q159" s="66"/>
      <c r="R159" s="66"/>
      <c r="S159" s="66"/>
      <c r="T159" s="67"/>
      <c r="U159" s="36"/>
      <c r="V159" s="36"/>
      <c r="W159" s="36"/>
      <c r="X159" s="36"/>
      <c r="Y159" s="36"/>
      <c r="Z159" s="36"/>
      <c r="AA159" s="36"/>
      <c r="AB159" s="36"/>
      <c r="AC159" s="36"/>
      <c r="AD159" s="36"/>
      <c r="AE159" s="36"/>
      <c r="AT159" s="19" t="s">
        <v>903</v>
      </c>
      <c r="AU159" s="19" t="s">
        <v>78</v>
      </c>
    </row>
    <row r="160" spans="2:51" s="14" customFormat="1" ht="11.25">
      <c r="B160" s="218"/>
      <c r="C160" s="219"/>
      <c r="D160" s="197" t="s">
        <v>237</v>
      </c>
      <c r="E160" s="220" t="s">
        <v>19</v>
      </c>
      <c r="F160" s="221" t="s">
        <v>1769</v>
      </c>
      <c r="G160" s="219"/>
      <c r="H160" s="220" t="s">
        <v>19</v>
      </c>
      <c r="I160" s="222"/>
      <c r="J160" s="219"/>
      <c r="K160" s="219"/>
      <c r="L160" s="223"/>
      <c r="M160" s="224"/>
      <c r="N160" s="225"/>
      <c r="O160" s="225"/>
      <c r="P160" s="225"/>
      <c r="Q160" s="225"/>
      <c r="R160" s="225"/>
      <c r="S160" s="225"/>
      <c r="T160" s="226"/>
      <c r="AT160" s="227" t="s">
        <v>237</v>
      </c>
      <c r="AU160" s="227" t="s">
        <v>78</v>
      </c>
      <c r="AV160" s="14" t="s">
        <v>76</v>
      </c>
      <c r="AW160" s="14" t="s">
        <v>31</v>
      </c>
      <c r="AX160" s="14" t="s">
        <v>69</v>
      </c>
      <c r="AY160" s="227" t="s">
        <v>229</v>
      </c>
    </row>
    <row r="161" spans="2:51" s="13" customFormat="1" ht="11.25">
      <c r="B161" s="195"/>
      <c r="C161" s="196"/>
      <c r="D161" s="197" t="s">
        <v>237</v>
      </c>
      <c r="E161" s="198" t="s">
        <v>19</v>
      </c>
      <c r="F161" s="199" t="s">
        <v>1770</v>
      </c>
      <c r="G161" s="196"/>
      <c r="H161" s="200">
        <v>28.67</v>
      </c>
      <c r="I161" s="201"/>
      <c r="J161" s="196"/>
      <c r="K161" s="196"/>
      <c r="L161" s="202"/>
      <c r="M161" s="203"/>
      <c r="N161" s="204"/>
      <c r="O161" s="204"/>
      <c r="P161" s="204"/>
      <c r="Q161" s="204"/>
      <c r="R161" s="204"/>
      <c r="S161" s="204"/>
      <c r="T161" s="205"/>
      <c r="AT161" s="206" t="s">
        <v>237</v>
      </c>
      <c r="AU161" s="206" t="s">
        <v>78</v>
      </c>
      <c r="AV161" s="13" t="s">
        <v>78</v>
      </c>
      <c r="AW161" s="13" t="s">
        <v>31</v>
      </c>
      <c r="AX161" s="13" t="s">
        <v>69</v>
      </c>
      <c r="AY161" s="206" t="s">
        <v>229</v>
      </c>
    </row>
    <row r="162" spans="2:51" s="14" customFormat="1" ht="11.25">
      <c r="B162" s="218"/>
      <c r="C162" s="219"/>
      <c r="D162" s="197" t="s">
        <v>237</v>
      </c>
      <c r="E162" s="220" t="s">
        <v>19</v>
      </c>
      <c r="F162" s="221" t="s">
        <v>1771</v>
      </c>
      <c r="G162" s="219"/>
      <c r="H162" s="220" t="s">
        <v>19</v>
      </c>
      <c r="I162" s="222"/>
      <c r="J162" s="219"/>
      <c r="K162" s="219"/>
      <c r="L162" s="223"/>
      <c r="M162" s="224"/>
      <c r="N162" s="225"/>
      <c r="O162" s="225"/>
      <c r="P162" s="225"/>
      <c r="Q162" s="225"/>
      <c r="R162" s="225"/>
      <c r="S162" s="225"/>
      <c r="T162" s="226"/>
      <c r="AT162" s="227" t="s">
        <v>237</v>
      </c>
      <c r="AU162" s="227" t="s">
        <v>78</v>
      </c>
      <c r="AV162" s="14" t="s">
        <v>76</v>
      </c>
      <c r="AW162" s="14" t="s">
        <v>31</v>
      </c>
      <c r="AX162" s="14" t="s">
        <v>69</v>
      </c>
      <c r="AY162" s="227" t="s">
        <v>229</v>
      </c>
    </row>
    <row r="163" spans="2:51" s="13" customFormat="1" ht="11.25">
      <c r="B163" s="195"/>
      <c r="C163" s="196"/>
      <c r="D163" s="197" t="s">
        <v>237</v>
      </c>
      <c r="E163" s="198" t="s">
        <v>19</v>
      </c>
      <c r="F163" s="199" t="s">
        <v>1772</v>
      </c>
      <c r="G163" s="196"/>
      <c r="H163" s="200">
        <v>7.68</v>
      </c>
      <c r="I163" s="201"/>
      <c r="J163" s="196"/>
      <c r="K163" s="196"/>
      <c r="L163" s="202"/>
      <c r="M163" s="203"/>
      <c r="N163" s="204"/>
      <c r="O163" s="204"/>
      <c r="P163" s="204"/>
      <c r="Q163" s="204"/>
      <c r="R163" s="204"/>
      <c r="S163" s="204"/>
      <c r="T163" s="205"/>
      <c r="AT163" s="206" t="s">
        <v>237</v>
      </c>
      <c r="AU163" s="206" t="s">
        <v>78</v>
      </c>
      <c r="AV163" s="13" t="s">
        <v>78</v>
      </c>
      <c r="AW163" s="13" t="s">
        <v>31</v>
      </c>
      <c r="AX163" s="13" t="s">
        <v>69</v>
      </c>
      <c r="AY163" s="206" t="s">
        <v>229</v>
      </c>
    </row>
    <row r="164" spans="2:51" s="13" customFormat="1" ht="11.25">
      <c r="B164" s="195"/>
      <c r="C164" s="196"/>
      <c r="D164" s="197" t="s">
        <v>237</v>
      </c>
      <c r="E164" s="198" t="s">
        <v>19</v>
      </c>
      <c r="F164" s="199" t="s">
        <v>1773</v>
      </c>
      <c r="G164" s="196"/>
      <c r="H164" s="200">
        <v>5.76</v>
      </c>
      <c r="I164" s="201"/>
      <c r="J164" s="196"/>
      <c r="K164" s="196"/>
      <c r="L164" s="202"/>
      <c r="M164" s="203"/>
      <c r="N164" s="204"/>
      <c r="O164" s="204"/>
      <c r="P164" s="204"/>
      <c r="Q164" s="204"/>
      <c r="R164" s="204"/>
      <c r="S164" s="204"/>
      <c r="T164" s="205"/>
      <c r="AT164" s="206" t="s">
        <v>237</v>
      </c>
      <c r="AU164" s="206" t="s">
        <v>78</v>
      </c>
      <c r="AV164" s="13" t="s">
        <v>78</v>
      </c>
      <c r="AW164" s="13" t="s">
        <v>31</v>
      </c>
      <c r="AX164" s="13" t="s">
        <v>69</v>
      </c>
      <c r="AY164" s="206" t="s">
        <v>229</v>
      </c>
    </row>
    <row r="165" spans="2:51" s="14" customFormat="1" ht="11.25">
      <c r="B165" s="218"/>
      <c r="C165" s="219"/>
      <c r="D165" s="197" t="s">
        <v>237</v>
      </c>
      <c r="E165" s="220" t="s">
        <v>19</v>
      </c>
      <c r="F165" s="221" t="s">
        <v>1774</v>
      </c>
      <c r="G165" s="219"/>
      <c r="H165" s="220" t="s">
        <v>19</v>
      </c>
      <c r="I165" s="222"/>
      <c r="J165" s="219"/>
      <c r="K165" s="219"/>
      <c r="L165" s="223"/>
      <c r="M165" s="224"/>
      <c r="N165" s="225"/>
      <c r="O165" s="225"/>
      <c r="P165" s="225"/>
      <c r="Q165" s="225"/>
      <c r="R165" s="225"/>
      <c r="S165" s="225"/>
      <c r="T165" s="226"/>
      <c r="AT165" s="227" t="s">
        <v>237</v>
      </c>
      <c r="AU165" s="227" t="s">
        <v>78</v>
      </c>
      <c r="AV165" s="14" t="s">
        <v>76</v>
      </c>
      <c r="AW165" s="14" t="s">
        <v>31</v>
      </c>
      <c r="AX165" s="14" t="s">
        <v>69</v>
      </c>
      <c r="AY165" s="227" t="s">
        <v>229</v>
      </c>
    </row>
    <row r="166" spans="2:51" s="13" customFormat="1" ht="11.25">
      <c r="B166" s="195"/>
      <c r="C166" s="196"/>
      <c r="D166" s="197" t="s">
        <v>237</v>
      </c>
      <c r="E166" s="198" t="s">
        <v>19</v>
      </c>
      <c r="F166" s="199" t="s">
        <v>1775</v>
      </c>
      <c r="G166" s="196"/>
      <c r="H166" s="200">
        <v>12.929</v>
      </c>
      <c r="I166" s="201"/>
      <c r="J166" s="196"/>
      <c r="K166" s="196"/>
      <c r="L166" s="202"/>
      <c r="M166" s="203"/>
      <c r="N166" s="204"/>
      <c r="O166" s="204"/>
      <c r="P166" s="204"/>
      <c r="Q166" s="204"/>
      <c r="R166" s="204"/>
      <c r="S166" s="204"/>
      <c r="T166" s="205"/>
      <c r="AT166" s="206" t="s">
        <v>237</v>
      </c>
      <c r="AU166" s="206" t="s">
        <v>78</v>
      </c>
      <c r="AV166" s="13" t="s">
        <v>78</v>
      </c>
      <c r="AW166" s="13" t="s">
        <v>31</v>
      </c>
      <c r="AX166" s="13" t="s">
        <v>69</v>
      </c>
      <c r="AY166" s="206" t="s">
        <v>229</v>
      </c>
    </row>
    <row r="167" spans="2:51" s="15" customFormat="1" ht="11.25">
      <c r="B167" s="228"/>
      <c r="C167" s="229"/>
      <c r="D167" s="197" t="s">
        <v>237</v>
      </c>
      <c r="E167" s="230" t="s">
        <v>19</v>
      </c>
      <c r="F167" s="231" t="s">
        <v>281</v>
      </c>
      <c r="G167" s="229"/>
      <c r="H167" s="232">
        <v>55.039</v>
      </c>
      <c r="I167" s="233"/>
      <c r="J167" s="229"/>
      <c r="K167" s="229"/>
      <c r="L167" s="234"/>
      <c r="M167" s="235"/>
      <c r="N167" s="236"/>
      <c r="O167" s="236"/>
      <c r="P167" s="236"/>
      <c r="Q167" s="236"/>
      <c r="R167" s="236"/>
      <c r="S167" s="236"/>
      <c r="T167" s="237"/>
      <c r="AT167" s="238" t="s">
        <v>237</v>
      </c>
      <c r="AU167" s="238" t="s">
        <v>78</v>
      </c>
      <c r="AV167" s="15" t="s">
        <v>126</v>
      </c>
      <c r="AW167" s="15" t="s">
        <v>31</v>
      </c>
      <c r="AX167" s="15" t="s">
        <v>76</v>
      </c>
      <c r="AY167" s="238" t="s">
        <v>229</v>
      </c>
    </row>
    <row r="168" spans="1:65" s="2" customFormat="1" ht="16.5" customHeight="1">
      <c r="A168" s="36"/>
      <c r="B168" s="37"/>
      <c r="C168" s="207" t="s">
        <v>307</v>
      </c>
      <c r="D168" s="207" t="s">
        <v>239</v>
      </c>
      <c r="E168" s="208" t="s">
        <v>1776</v>
      </c>
      <c r="F168" s="209" t="s">
        <v>1777</v>
      </c>
      <c r="G168" s="210" t="s">
        <v>326</v>
      </c>
      <c r="H168" s="211">
        <v>110.078</v>
      </c>
      <c r="I168" s="212"/>
      <c r="J168" s="213">
        <f>ROUND(I168*H168,2)</f>
        <v>0</v>
      </c>
      <c r="K168" s="214"/>
      <c r="L168" s="215"/>
      <c r="M168" s="216" t="s">
        <v>19</v>
      </c>
      <c r="N168" s="217" t="s">
        <v>40</v>
      </c>
      <c r="O168" s="66"/>
      <c r="P168" s="191">
        <f>O168*H168</f>
        <v>0</v>
      </c>
      <c r="Q168" s="191">
        <v>1</v>
      </c>
      <c r="R168" s="191">
        <f>Q168*H168</f>
        <v>110.078</v>
      </c>
      <c r="S168" s="191">
        <v>0</v>
      </c>
      <c r="T168" s="192">
        <f>S168*H168</f>
        <v>0</v>
      </c>
      <c r="U168" s="36"/>
      <c r="V168" s="36"/>
      <c r="W168" s="36"/>
      <c r="X168" s="36"/>
      <c r="Y168" s="36"/>
      <c r="Z168" s="36"/>
      <c r="AA168" s="36"/>
      <c r="AB168" s="36"/>
      <c r="AC168" s="36"/>
      <c r="AD168" s="36"/>
      <c r="AE168" s="36"/>
      <c r="AR168" s="193" t="s">
        <v>243</v>
      </c>
      <c r="AT168" s="193" t="s">
        <v>239</v>
      </c>
      <c r="AU168" s="193" t="s">
        <v>78</v>
      </c>
      <c r="AY168" s="19" t="s">
        <v>229</v>
      </c>
      <c r="BE168" s="194">
        <f>IF(N168="základní",J168,0)</f>
        <v>0</v>
      </c>
      <c r="BF168" s="194">
        <f>IF(N168="snížená",J168,0)</f>
        <v>0</v>
      </c>
      <c r="BG168" s="194">
        <f>IF(N168="zákl. přenesená",J168,0)</f>
        <v>0</v>
      </c>
      <c r="BH168" s="194">
        <f>IF(N168="sníž. přenesená",J168,0)</f>
        <v>0</v>
      </c>
      <c r="BI168" s="194">
        <f>IF(N168="nulová",J168,0)</f>
        <v>0</v>
      </c>
      <c r="BJ168" s="19" t="s">
        <v>76</v>
      </c>
      <c r="BK168" s="194">
        <f>ROUND(I168*H168,2)</f>
        <v>0</v>
      </c>
      <c r="BL168" s="19" t="s">
        <v>126</v>
      </c>
      <c r="BM168" s="193" t="s">
        <v>1778</v>
      </c>
    </row>
    <row r="169" spans="2:51" s="13" customFormat="1" ht="11.25">
      <c r="B169" s="195"/>
      <c r="C169" s="196"/>
      <c r="D169" s="197" t="s">
        <v>237</v>
      </c>
      <c r="E169" s="198" t="s">
        <v>19</v>
      </c>
      <c r="F169" s="199" t="s">
        <v>1779</v>
      </c>
      <c r="G169" s="196"/>
      <c r="H169" s="200">
        <v>110.078</v>
      </c>
      <c r="I169" s="201"/>
      <c r="J169" s="196"/>
      <c r="K169" s="196"/>
      <c r="L169" s="202"/>
      <c r="M169" s="203"/>
      <c r="N169" s="204"/>
      <c r="O169" s="204"/>
      <c r="P169" s="204"/>
      <c r="Q169" s="204"/>
      <c r="R169" s="204"/>
      <c r="S169" s="204"/>
      <c r="T169" s="205"/>
      <c r="AT169" s="206" t="s">
        <v>237</v>
      </c>
      <c r="AU169" s="206" t="s">
        <v>78</v>
      </c>
      <c r="AV169" s="13" t="s">
        <v>78</v>
      </c>
      <c r="AW169" s="13" t="s">
        <v>31</v>
      </c>
      <c r="AX169" s="13" t="s">
        <v>76</v>
      </c>
      <c r="AY169" s="206" t="s">
        <v>229</v>
      </c>
    </row>
    <row r="170" spans="1:65" s="2" customFormat="1" ht="55.5" customHeight="1">
      <c r="A170" s="36"/>
      <c r="B170" s="37"/>
      <c r="C170" s="181" t="s">
        <v>8</v>
      </c>
      <c r="D170" s="181" t="s">
        <v>232</v>
      </c>
      <c r="E170" s="182" t="s">
        <v>1780</v>
      </c>
      <c r="F170" s="183" t="s">
        <v>1781</v>
      </c>
      <c r="G170" s="184" t="s">
        <v>495</v>
      </c>
      <c r="H170" s="185">
        <v>84</v>
      </c>
      <c r="I170" s="186"/>
      <c r="J170" s="187">
        <f>ROUND(I170*H170,2)</f>
        <v>0</v>
      </c>
      <c r="K170" s="188"/>
      <c r="L170" s="41"/>
      <c r="M170" s="189" t="s">
        <v>19</v>
      </c>
      <c r="N170" s="190" t="s">
        <v>40</v>
      </c>
      <c r="O170" s="66"/>
      <c r="P170" s="191">
        <f>O170*H170</f>
        <v>0</v>
      </c>
      <c r="Q170" s="191">
        <v>0</v>
      </c>
      <c r="R170" s="191">
        <f>Q170*H170</f>
        <v>0</v>
      </c>
      <c r="S170" s="191">
        <v>0</v>
      </c>
      <c r="T170" s="192">
        <f>S170*H170</f>
        <v>0</v>
      </c>
      <c r="U170" s="36"/>
      <c r="V170" s="36"/>
      <c r="W170" s="36"/>
      <c r="X170" s="36"/>
      <c r="Y170" s="36"/>
      <c r="Z170" s="36"/>
      <c r="AA170" s="36"/>
      <c r="AB170" s="36"/>
      <c r="AC170" s="36"/>
      <c r="AD170" s="36"/>
      <c r="AE170" s="36"/>
      <c r="AR170" s="193" t="s">
        <v>126</v>
      </c>
      <c r="AT170" s="193" t="s">
        <v>232</v>
      </c>
      <c r="AU170" s="193" t="s">
        <v>78</v>
      </c>
      <c r="AY170" s="19" t="s">
        <v>229</v>
      </c>
      <c r="BE170" s="194">
        <f>IF(N170="základní",J170,0)</f>
        <v>0</v>
      </c>
      <c r="BF170" s="194">
        <f>IF(N170="snížená",J170,0)</f>
        <v>0</v>
      </c>
      <c r="BG170" s="194">
        <f>IF(N170="zákl. přenesená",J170,0)</f>
        <v>0</v>
      </c>
      <c r="BH170" s="194">
        <f>IF(N170="sníž. přenesená",J170,0)</f>
        <v>0</v>
      </c>
      <c r="BI170" s="194">
        <f>IF(N170="nulová",J170,0)</f>
        <v>0</v>
      </c>
      <c r="BJ170" s="19" t="s">
        <v>76</v>
      </c>
      <c r="BK170" s="194">
        <f>ROUND(I170*H170,2)</f>
        <v>0</v>
      </c>
      <c r="BL170" s="19" t="s">
        <v>126</v>
      </c>
      <c r="BM170" s="193" t="s">
        <v>1782</v>
      </c>
    </row>
    <row r="171" spans="1:47" s="2" customFormat="1" ht="11.25">
      <c r="A171" s="36"/>
      <c r="B171" s="37"/>
      <c r="C171" s="38"/>
      <c r="D171" s="263" t="s">
        <v>903</v>
      </c>
      <c r="E171" s="38"/>
      <c r="F171" s="264" t="s">
        <v>1783</v>
      </c>
      <c r="G171" s="38"/>
      <c r="H171" s="38"/>
      <c r="I171" s="249"/>
      <c r="J171" s="38"/>
      <c r="K171" s="38"/>
      <c r="L171" s="41"/>
      <c r="M171" s="250"/>
      <c r="N171" s="251"/>
      <c r="O171" s="66"/>
      <c r="P171" s="66"/>
      <c r="Q171" s="66"/>
      <c r="R171" s="66"/>
      <c r="S171" s="66"/>
      <c r="T171" s="67"/>
      <c r="U171" s="36"/>
      <c r="V171" s="36"/>
      <c r="W171" s="36"/>
      <c r="X171" s="36"/>
      <c r="Y171" s="36"/>
      <c r="Z171" s="36"/>
      <c r="AA171" s="36"/>
      <c r="AB171" s="36"/>
      <c r="AC171" s="36"/>
      <c r="AD171" s="36"/>
      <c r="AE171" s="36"/>
      <c r="AT171" s="19" t="s">
        <v>903</v>
      </c>
      <c r="AU171" s="19" t="s">
        <v>78</v>
      </c>
    </row>
    <row r="172" spans="1:65" s="2" customFormat="1" ht="37.9" customHeight="1">
      <c r="A172" s="36"/>
      <c r="B172" s="37"/>
      <c r="C172" s="181" t="s">
        <v>315</v>
      </c>
      <c r="D172" s="181" t="s">
        <v>232</v>
      </c>
      <c r="E172" s="182" t="s">
        <v>1784</v>
      </c>
      <c r="F172" s="183" t="s">
        <v>1785</v>
      </c>
      <c r="G172" s="184" t="s">
        <v>495</v>
      </c>
      <c r="H172" s="185">
        <v>84</v>
      </c>
      <c r="I172" s="186"/>
      <c r="J172" s="187">
        <f>ROUND(I172*H172,2)</f>
        <v>0</v>
      </c>
      <c r="K172" s="188"/>
      <c r="L172" s="41"/>
      <c r="M172" s="189" t="s">
        <v>19</v>
      </c>
      <c r="N172" s="190" t="s">
        <v>40</v>
      </c>
      <c r="O172" s="66"/>
      <c r="P172" s="191">
        <f>O172*H172</f>
        <v>0</v>
      </c>
      <c r="Q172" s="191">
        <v>0</v>
      </c>
      <c r="R172" s="191">
        <f>Q172*H172</f>
        <v>0</v>
      </c>
      <c r="S172" s="191">
        <v>0</v>
      </c>
      <c r="T172" s="192">
        <f>S172*H172</f>
        <v>0</v>
      </c>
      <c r="U172" s="36"/>
      <c r="V172" s="36"/>
      <c r="W172" s="36"/>
      <c r="X172" s="36"/>
      <c r="Y172" s="36"/>
      <c r="Z172" s="36"/>
      <c r="AA172" s="36"/>
      <c r="AB172" s="36"/>
      <c r="AC172" s="36"/>
      <c r="AD172" s="36"/>
      <c r="AE172" s="36"/>
      <c r="AR172" s="193" t="s">
        <v>126</v>
      </c>
      <c r="AT172" s="193" t="s">
        <v>232</v>
      </c>
      <c r="AU172" s="193" t="s">
        <v>78</v>
      </c>
      <c r="AY172" s="19" t="s">
        <v>229</v>
      </c>
      <c r="BE172" s="194">
        <f>IF(N172="základní",J172,0)</f>
        <v>0</v>
      </c>
      <c r="BF172" s="194">
        <f>IF(N172="snížená",J172,0)</f>
        <v>0</v>
      </c>
      <c r="BG172" s="194">
        <f>IF(N172="zákl. přenesená",J172,0)</f>
        <v>0</v>
      </c>
      <c r="BH172" s="194">
        <f>IF(N172="sníž. přenesená",J172,0)</f>
        <v>0</v>
      </c>
      <c r="BI172" s="194">
        <f>IF(N172="nulová",J172,0)</f>
        <v>0</v>
      </c>
      <c r="BJ172" s="19" t="s">
        <v>76</v>
      </c>
      <c r="BK172" s="194">
        <f>ROUND(I172*H172,2)</f>
        <v>0</v>
      </c>
      <c r="BL172" s="19" t="s">
        <v>126</v>
      </c>
      <c r="BM172" s="193" t="s">
        <v>1786</v>
      </c>
    </row>
    <row r="173" spans="1:47" s="2" customFormat="1" ht="11.25">
      <c r="A173" s="36"/>
      <c r="B173" s="37"/>
      <c r="C173" s="38"/>
      <c r="D173" s="263" t="s">
        <v>903</v>
      </c>
      <c r="E173" s="38"/>
      <c r="F173" s="264" t="s">
        <v>1787</v>
      </c>
      <c r="G173" s="38"/>
      <c r="H173" s="38"/>
      <c r="I173" s="249"/>
      <c r="J173" s="38"/>
      <c r="K173" s="38"/>
      <c r="L173" s="41"/>
      <c r="M173" s="250"/>
      <c r="N173" s="251"/>
      <c r="O173" s="66"/>
      <c r="P173" s="66"/>
      <c r="Q173" s="66"/>
      <c r="R173" s="66"/>
      <c r="S173" s="66"/>
      <c r="T173" s="67"/>
      <c r="U173" s="36"/>
      <c r="V173" s="36"/>
      <c r="W173" s="36"/>
      <c r="X173" s="36"/>
      <c r="Y173" s="36"/>
      <c r="Z173" s="36"/>
      <c r="AA173" s="36"/>
      <c r="AB173" s="36"/>
      <c r="AC173" s="36"/>
      <c r="AD173" s="36"/>
      <c r="AE173" s="36"/>
      <c r="AT173" s="19" t="s">
        <v>903</v>
      </c>
      <c r="AU173" s="19" t="s">
        <v>78</v>
      </c>
    </row>
    <row r="174" spans="1:65" s="2" customFormat="1" ht="16.5" customHeight="1">
      <c r="A174" s="36"/>
      <c r="B174" s="37"/>
      <c r="C174" s="207" t="s">
        <v>319</v>
      </c>
      <c r="D174" s="207" t="s">
        <v>239</v>
      </c>
      <c r="E174" s="208" t="s">
        <v>1788</v>
      </c>
      <c r="F174" s="209" t="s">
        <v>1789</v>
      </c>
      <c r="G174" s="210" t="s">
        <v>1080</v>
      </c>
      <c r="H174" s="211">
        <v>1.68</v>
      </c>
      <c r="I174" s="212"/>
      <c r="J174" s="213">
        <f>ROUND(I174*H174,2)</f>
        <v>0</v>
      </c>
      <c r="K174" s="214"/>
      <c r="L174" s="215"/>
      <c r="M174" s="216" t="s">
        <v>19</v>
      </c>
      <c r="N174" s="217" t="s">
        <v>40</v>
      </c>
      <c r="O174" s="66"/>
      <c r="P174" s="191">
        <f>O174*H174</f>
        <v>0</v>
      </c>
      <c r="Q174" s="191">
        <v>0.001</v>
      </c>
      <c r="R174" s="191">
        <f>Q174*H174</f>
        <v>0.00168</v>
      </c>
      <c r="S174" s="191">
        <v>0</v>
      </c>
      <c r="T174" s="192">
        <f>S174*H174</f>
        <v>0</v>
      </c>
      <c r="U174" s="36"/>
      <c r="V174" s="36"/>
      <c r="W174" s="36"/>
      <c r="X174" s="36"/>
      <c r="Y174" s="36"/>
      <c r="Z174" s="36"/>
      <c r="AA174" s="36"/>
      <c r="AB174" s="36"/>
      <c r="AC174" s="36"/>
      <c r="AD174" s="36"/>
      <c r="AE174" s="36"/>
      <c r="AR174" s="193" t="s">
        <v>243</v>
      </c>
      <c r="AT174" s="193" t="s">
        <v>239</v>
      </c>
      <c r="AU174" s="193" t="s">
        <v>78</v>
      </c>
      <c r="AY174" s="19" t="s">
        <v>229</v>
      </c>
      <c r="BE174" s="194">
        <f>IF(N174="základní",J174,0)</f>
        <v>0</v>
      </c>
      <c r="BF174" s="194">
        <f>IF(N174="snížená",J174,0)</f>
        <v>0</v>
      </c>
      <c r="BG174" s="194">
        <f>IF(N174="zákl. přenesená",J174,0)</f>
        <v>0</v>
      </c>
      <c r="BH174" s="194">
        <f>IF(N174="sníž. přenesená",J174,0)</f>
        <v>0</v>
      </c>
      <c r="BI174" s="194">
        <f>IF(N174="nulová",J174,0)</f>
        <v>0</v>
      </c>
      <c r="BJ174" s="19" t="s">
        <v>76</v>
      </c>
      <c r="BK174" s="194">
        <f>ROUND(I174*H174,2)</f>
        <v>0</v>
      </c>
      <c r="BL174" s="19" t="s">
        <v>126</v>
      </c>
      <c r="BM174" s="193" t="s">
        <v>1790</v>
      </c>
    </row>
    <row r="175" spans="2:51" s="13" customFormat="1" ht="11.25">
      <c r="B175" s="195"/>
      <c r="C175" s="196"/>
      <c r="D175" s="197" t="s">
        <v>237</v>
      </c>
      <c r="E175" s="198" t="s">
        <v>19</v>
      </c>
      <c r="F175" s="199" t="s">
        <v>361</v>
      </c>
      <c r="G175" s="196"/>
      <c r="H175" s="200">
        <v>84</v>
      </c>
      <c r="I175" s="201"/>
      <c r="J175" s="196"/>
      <c r="K175" s="196"/>
      <c r="L175" s="202"/>
      <c r="M175" s="203"/>
      <c r="N175" s="204"/>
      <c r="O175" s="204"/>
      <c r="P175" s="204"/>
      <c r="Q175" s="204"/>
      <c r="R175" s="204"/>
      <c r="S175" s="204"/>
      <c r="T175" s="205"/>
      <c r="AT175" s="206" t="s">
        <v>237</v>
      </c>
      <c r="AU175" s="206" t="s">
        <v>78</v>
      </c>
      <c r="AV175" s="13" t="s">
        <v>78</v>
      </c>
      <c r="AW175" s="13" t="s">
        <v>31</v>
      </c>
      <c r="AX175" s="13" t="s">
        <v>76</v>
      </c>
      <c r="AY175" s="206" t="s">
        <v>229</v>
      </c>
    </row>
    <row r="176" spans="2:51" s="13" customFormat="1" ht="11.25">
      <c r="B176" s="195"/>
      <c r="C176" s="196"/>
      <c r="D176" s="197" t="s">
        <v>237</v>
      </c>
      <c r="E176" s="196"/>
      <c r="F176" s="199" t="s">
        <v>1791</v>
      </c>
      <c r="G176" s="196"/>
      <c r="H176" s="200">
        <v>1.68</v>
      </c>
      <c r="I176" s="201"/>
      <c r="J176" s="196"/>
      <c r="K176" s="196"/>
      <c r="L176" s="202"/>
      <c r="M176" s="203"/>
      <c r="N176" s="204"/>
      <c r="O176" s="204"/>
      <c r="P176" s="204"/>
      <c r="Q176" s="204"/>
      <c r="R176" s="204"/>
      <c r="S176" s="204"/>
      <c r="T176" s="205"/>
      <c r="AT176" s="206" t="s">
        <v>237</v>
      </c>
      <c r="AU176" s="206" t="s">
        <v>78</v>
      </c>
      <c r="AV176" s="13" t="s">
        <v>78</v>
      </c>
      <c r="AW176" s="13" t="s">
        <v>4</v>
      </c>
      <c r="AX176" s="13" t="s">
        <v>76</v>
      </c>
      <c r="AY176" s="206" t="s">
        <v>229</v>
      </c>
    </row>
    <row r="177" spans="2:63" s="12" customFormat="1" ht="22.9" customHeight="1">
      <c r="B177" s="165"/>
      <c r="C177" s="166"/>
      <c r="D177" s="167" t="s">
        <v>68</v>
      </c>
      <c r="E177" s="179" t="s">
        <v>78</v>
      </c>
      <c r="F177" s="179" t="s">
        <v>1499</v>
      </c>
      <c r="G177" s="166"/>
      <c r="H177" s="166"/>
      <c r="I177" s="169"/>
      <c r="J177" s="180">
        <f>BK177</f>
        <v>0</v>
      </c>
      <c r="K177" s="166"/>
      <c r="L177" s="171"/>
      <c r="M177" s="172"/>
      <c r="N177" s="173"/>
      <c r="O177" s="173"/>
      <c r="P177" s="174">
        <f>SUM(P178:P223)</f>
        <v>0</v>
      </c>
      <c r="Q177" s="173"/>
      <c r="R177" s="174">
        <f>SUM(R178:R223)</f>
        <v>1.2968951055</v>
      </c>
      <c r="S177" s="173"/>
      <c r="T177" s="175">
        <f>SUM(T178:T223)</f>
        <v>0</v>
      </c>
      <c r="AR177" s="176" t="s">
        <v>76</v>
      </c>
      <c r="AT177" s="177" t="s">
        <v>68</v>
      </c>
      <c r="AU177" s="177" t="s">
        <v>76</v>
      </c>
      <c r="AY177" s="176" t="s">
        <v>229</v>
      </c>
      <c r="BK177" s="178">
        <f>SUM(BK178:BK223)</f>
        <v>0</v>
      </c>
    </row>
    <row r="178" spans="1:65" s="2" customFormat="1" ht="24.2" customHeight="1">
      <c r="A178" s="36"/>
      <c r="B178" s="37"/>
      <c r="C178" s="181" t="s">
        <v>323</v>
      </c>
      <c r="D178" s="181" t="s">
        <v>232</v>
      </c>
      <c r="E178" s="182" t="s">
        <v>1792</v>
      </c>
      <c r="F178" s="183" t="s">
        <v>1793</v>
      </c>
      <c r="G178" s="184" t="s">
        <v>532</v>
      </c>
      <c r="H178" s="185">
        <v>3.408</v>
      </c>
      <c r="I178" s="186"/>
      <c r="J178" s="187">
        <f>ROUND(I178*H178,2)</f>
        <v>0</v>
      </c>
      <c r="K178" s="188"/>
      <c r="L178" s="41"/>
      <c r="M178" s="189" t="s">
        <v>19</v>
      </c>
      <c r="N178" s="190" t="s">
        <v>40</v>
      </c>
      <c r="O178" s="66"/>
      <c r="P178" s="191">
        <f>O178*H178</f>
        <v>0</v>
      </c>
      <c r="Q178" s="191">
        <v>0</v>
      </c>
      <c r="R178" s="191">
        <f>Q178*H178</f>
        <v>0</v>
      </c>
      <c r="S178" s="191">
        <v>0</v>
      </c>
      <c r="T178" s="192">
        <f>S178*H178</f>
        <v>0</v>
      </c>
      <c r="U178" s="36"/>
      <c r="V178" s="36"/>
      <c r="W178" s="36"/>
      <c r="X178" s="36"/>
      <c r="Y178" s="36"/>
      <c r="Z178" s="36"/>
      <c r="AA178" s="36"/>
      <c r="AB178" s="36"/>
      <c r="AC178" s="36"/>
      <c r="AD178" s="36"/>
      <c r="AE178" s="36"/>
      <c r="AR178" s="193" t="s">
        <v>126</v>
      </c>
      <c r="AT178" s="193" t="s">
        <v>232</v>
      </c>
      <c r="AU178" s="193" t="s">
        <v>78</v>
      </c>
      <c r="AY178" s="19" t="s">
        <v>229</v>
      </c>
      <c r="BE178" s="194">
        <f>IF(N178="základní",J178,0)</f>
        <v>0</v>
      </c>
      <c r="BF178" s="194">
        <f>IF(N178="snížená",J178,0)</f>
        <v>0</v>
      </c>
      <c r="BG178" s="194">
        <f>IF(N178="zákl. přenesená",J178,0)</f>
        <v>0</v>
      </c>
      <c r="BH178" s="194">
        <f>IF(N178="sníž. přenesená",J178,0)</f>
        <v>0</v>
      </c>
      <c r="BI178" s="194">
        <f>IF(N178="nulová",J178,0)</f>
        <v>0</v>
      </c>
      <c r="BJ178" s="19" t="s">
        <v>76</v>
      </c>
      <c r="BK178" s="194">
        <f>ROUND(I178*H178,2)</f>
        <v>0</v>
      </c>
      <c r="BL178" s="19" t="s">
        <v>126</v>
      </c>
      <c r="BM178" s="193" t="s">
        <v>1794</v>
      </c>
    </row>
    <row r="179" spans="1:47" s="2" customFormat="1" ht="11.25">
      <c r="A179" s="36"/>
      <c r="B179" s="37"/>
      <c r="C179" s="38"/>
      <c r="D179" s="263" t="s">
        <v>903</v>
      </c>
      <c r="E179" s="38"/>
      <c r="F179" s="264" t="s">
        <v>1795</v>
      </c>
      <c r="G179" s="38"/>
      <c r="H179" s="38"/>
      <c r="I179" s="249"/>
      <c r="J179" s="38"/>
      <c r="K179" s="38"/>
      <c r="L179" s="41"/>
      <c r="M179" s="250"/>
      <c r="N179" s="251"/>
      <c r="O179" s="66"/>
      <c r="P179" s="66"/>
      <c r="Q179" s="66"/>
      <c r="R179" s="66"/>
      <c r="S179" s="66"/>
      <c r="T179" s="67"/>
      <c r="U179" s="36"/>
      <c r="V179" s="36"/>
      <c r="W179" s="36"/>
      <c r="X179" s="36"/>
      <c r="Y179" s="36"/>
      <c r="Z179" s="36"/>
      <c r="AA179" s="36"/>
      <c r="AB179" s="36"/>
      <c r="AC179" s="36"/>
      <c r="AD179" s="36"/>
      <c r="AE179" s="36"/>
      <c r="AT179" s="19" t="s">
        <v>903</v>
      </c>
      <c r="AU179" s="19" t="s">
        <v>78</v>
      </c>
    </row>
    <row r="180" spans="2:51" s="14" customFormat="1" ht="11.25">
      <c r="B180" s="218"/>
      <c r="C180" s="219"/>
      <c r="D180" s="197" t="s">
        <v>237</v>
      </c>
      <c r="E180" s="220" t="s">
        <v>19</v>
      </c>
      <c r="F180" s="221" t="s">
        <v>1796</v>
      </c>
      <c r="G180" s="219"/>
      <c r="H180" s="220" t="s">
        <v>19</v>
      </c>
      <c r="I180" s="222"/>
      <c r="J180" s="219"/>
      <c r="K180" s="219"/>
      <c r="L180" s="223"/>
      <c r="M180" s="224"/>
      <c r="N180" s="225"/>
      <c r="O180" s="225"/>
      <c r="P180" s="225"/>
      <c r="Q180" s="225"/>
      <c r="R180" s="225"/>
      <c r="S180" s="225"/>
      <c r="T180" s="226"/>
      <c r="AT180" s="227" t="s">
        <v>237</v>
      </c>
      <c r="AU180" s="227" t="s">
        <v>78</v>
      </c>
      <c r="AV180" s="14" t="s">
        <v>76</v>
      </c>
      <c r="AW180" s="14" t="s">
        <v>31</v>
      </c>
      <c r="AX180" s="14" t="s">
        <v>69</v>
      </c>
      <c r="AY180" s="227" t="s">
        <v>229</v>
      </c>
    </row>
    <row r="181" spans="2:51" s="13" customFormat="1" ht="11.25">
      <c r="B181" s="195"/>
      <c r="C181" s="196"/>
      <c r="D181" s="197" t="s">
        <v>237</v>
      </c>
      <c r="E181" s="198" t="s">
        <v>19</v>
      </c>
      <c r="F181" s="199" t="s">
        <v>1797</v>
      </c>
      <c r="G181" s="196"/>
      <c r="H181" s="200">
        <v>3.408</v>
      </c>
      <c r="I181" s="201"/>
      <c r="J181" s="196"/>
      <c r="K181" s="196"/>
      <c r="L181" s="202"/>
      <c r="M181" s="203"/>
      <c r="N181" s="204"/>
      <c r="O181" s="204"/>
      <c r="P181" s="204"/>
      <c r="Q181" s="204"/>
      <c r="R181" s="204"/>
      <c r="S181" s="204"/>
      <c r="T181" s="205"/>
      <c r="AT181" s="206" t="s">
        <v>237</v>
      </c>
      <c r="AU181" s="206" t="s">
        <v>78</v>
      </c>
      <c r="AV181" s="13" t="s">
        <v>78</v>
      </c>
      <c r="AW181" s="13" t="s">
        <v>31</v>
      </c>
      <c r="AX181" s="13" t="s">
        <v>69</v>
      </c>
      <c r="AY181" s="206" t="s">
        <v>229</v>
      </c>
    </row>
    <row r="182" spans="2:51" s="15" customFormat="1" ht="11.25">
      <c r="B182" s="228"/>
      <c r="C182" s="229"/>
      <c r="D182" s="197" t="s">
        <v>237</v>
      </c>
      <c r="E182" s="230" t="s">
        <v>19</v>
      </c>
      <c r="F182" s="231" t="s">
        <v>281</v>
      </c>
      <c r="G182" s="229"/>
      <c r="H182" s="232">
        <v>3.408</v>
      </c>
      <c r="I182" s="233"/>
      <c r="J182" s="229"/>
      <c r="K182" s="229"/>
      <c r="L182" s="234"/>
      <c r="M182" s="235"/>
      <c r="N182" s="236"/>
      <c r="O182" s="236"/>
      <c r="P182" s="236"/>
      <c r="Q182" s="236"/>
      <c r="R182" s="236"/>
      <c r="S182" s="236"/>
      <c r="T182" s="237"/>
      <c r="AT182" s="238" t="s">
        <v>237</v>
      </c>
      <c r="AU182" s="238" t="s">
        <v>78</v>
      </c>
      <c r="AV182" s="15" t="s">
        <v>126</v>
      </c>
      <c r="AW182" s="15" t="s">
        <v>31</v>
      </c>
      <c r="AX182" s="15" t="s">
        <v>76</v>
      </c>
      <c r="AY182" s="238" t="s">
        <v>229</v>
      </c>
    </row>
    <row r="183" spans="1:65" s="2" customFormat="1" ht="33" customHeight="1">
      <c r="A183" s="36"/>
      <c r="B183" s="37"/>
      <c r="C183" s="181" t="s">
        <v>328</v>
      </c>
      <c r="D183" s="181" t="s">
        <v>232</v>
      </c>
      <c r="E183" s="182" t="s">
        <v>1798</v>
      </c>
      <c r="F183" s="183" t="s">
        <v>1799</v>
      </c>
      <c r="G183" s="184" t="s">
        <v>532</v>
      </c>
      <c r="H183" s="185">
        <v>3.408</v>
      </c>
      <c r="I183" s="186"/>
      <c r="J183" s="187">
        <f>ROUND(I183*H183,2)</f>
        <v>0</v>
      </c>
      <c r="K183" s="188"/>
      <c r="L183" s="41"/>
      <c r="M183" s="189" t="s">
        <v>19</v>
      </c>
      <c r="N183" s="190" t="s">
        <v>40</v>
      </c>
      <c r="O183" s="66"/>
      <c r="P183" s="191">
        <f>O183*H183</f>
        <v>0</v>
      </c>
      <c r="Q183" s="191">
        <v>0</v>
      </c>
      <c r="R183" s="191">
        <f>Q183*H183</f>
        <v>0</v>
      </c>
      <c r="S183" s="191">
        <v>0</v>
      </c>
      <c r="T183" s="192">
        <f>S183*H183</f>
        <v>0</v>
      </c>
      <c r="U183" s="36"/>
      <c r="V183" s="36"/>
      <c r="W183" s="36"/>
      <c r="X183" s="36"/>
      <c r="Y183" s="36"/>
      <c r="Z183" s="36"/>
      <c r="AA183" s="36"/>
      <c r="AB183" s="36"/>
      <c r="AC183" s="36"/>
      <c r="AD183" s="36"/>
      <c r="AE183" s="36"/>
      <c r="AR183" s="193" t="s">
        <v>126</v>
      </c>
      <c r="AT183" s="193" t="s">
        <v>232</v>
      </c>
      <c r="AU183" s="193" t="s">
        <v>78</v>
      </c>
      <c r="AY183" s="19" t="s">
        <v>229</v>
      </c>
      <c r="BE183" s="194">
        <f>IF(N183="základní",J183,0)</f>
        <v>0</v>
      </c>
      <c r="BF183" s="194">
        <f>IF(N183="snížená",J183,0)</f>
        <v>0</v>
      </c>
      <c r="BG183" s="194">
        <f>IF(N183="zákl. přenesená",J183,0)</f>
        <v>0</v>
      </c>
      <c r="BH183" s="194">
        <f>IF(N183="sníž. přenesená",J183,0)</f>
        <v>0</v>
      </c>
      <c r="BI183" s="194">
        <f>IF(N183="nulová",J183,0)</f>
        <v>0</v>
      </c>
      <c r="BJ183" s="19" t="s">
        <v>76</v>
      </c>
      <c r="BK183" s="194">
        <f>ROUND(I183*H183,2)</f>
        <v>0</v>
      </c>
      <c r="BL183" s="19" t="s">
        <v>126</v>
      </c>
      <c r="BM183" s="193" t="s">
        <v>1800</v>
      </c>
    </row>
    <row r="184" spans="1:47" s="2" customFormat="1" ht="11.25">
      <c r="A184" s="36"/>
      <c r="B184" s="37"/>
      <c r="C184" s="38"/>
      <c r="D184" s="263" t="s">
        <v>903</v>
      </c>
      <c r="E184" s="38"/>
      <c r="F184" s="264" t="s">
        <v>1801</v>
      </c>
      <c r="G184" s="38"/>
      <c r="H184" s="38"/>
      <c r="I184" s="249"/>
      <c r="J184" s="38"/>
      <c r="K184" s="38"/>
      <c r="L184" s="41"/>
      <c r="M184" s="250"/>
      <c r="N184" s="251"/>
      <c r="O184" s="66"/>
      <c r="P184" s="66"/>
      <c r="Q184" s="66"/>
      <c r="R184" s="66"/>
      <c r="S184" s="66"/>
      <c r="T184" s="67"/>
      <c r="U184" s="36"/>
      <c r="V184" s="36"/>
      <c r="W184" s="36"/>
      <c r="X184" s="36"/>
      <c r="Y184" s="36"/>
      <c r="Z184" s="36"/>
      <c r="AA184" s="36"/>
      <c r="AB184" s="36"/>
      <c r="AC184" s="36"/>
      <c r="AD184" s="36"/>
      <c r="AE184" s="36"/>
      <c r="AT184" s="19" t="s">
        <v>903</v>
      </c>
      <c r="AU184" s="19" t="s">
        <v>78</v>
      </c>
    </row>
    <row r="185" spans="1:65" s="2" customFormat="1" ht="16.5" customHeight="1">
      <c r="A185" s="36"/>
      <c r="B185" s="37"/>
      <c r="C185" s="181" t="s">
        <v>333</v>
      </c>
      <c r="D185" s="181" t="s">
        <v>232</v>
      </c>
      <c r="E185" s="182" t="s">
        <v>1802</v>
      </c>
      <c r="F185" s="183" t="s">
        <v>1803</v>
      </c>
      <c r="G185" s="184" t="s">
        <v>495</v>
      </c>
      <c r="H185" s="185">
        <v>3.815</v>
      </c>
      <c r="I185" s="186"/>
      <c r="J185" s="187">
        <f>ROUND(I185*H185,2)</f>
        <v>0</v>
      </c>
      <c r="K185" s="188"/>
      <c r="L185" s="41"/>
      <c r="M185" s="189" t="s">
        <v>19</v>
      </c>
      <c r="N185" s="190" t="s">
        <v>40</v>
      </c>
      <c r="O185" s="66"/>
      <c r="P185" s="191">
        <f>O185*H185</f>
        <v>0</v>
      </c>
      <c r="Q185" s="191">
        <v>0.0014357</v>
      </c>
      <c r="R185" s="191">
        <f>Q185*H185</f>
        <v>0.0054771955</v>
      </c>
      <c r="S185" s="191">
        <v>0</v>
      </c>
      <c r="T185" s="192">
        <f>S185*H185</f>
        <v>0</v>
      </c>
      <c r="U185" s="36"/>
      <c r="V185" s="36"/>
      <c r="W185" s="36"/>
      <c r="X185" s="36"/>
      <c r="Y185" s="36"/>
      <c r="Z185" s="36"/>
      <c r="AA185" s="36"/>
      <c r="AB185" s="36"/>
      <c r="AC185" s="36"/>
      <c r="AD185" s="36"/>
      <c r="AE185" s="36"/>
      <c r="AR185" s="193" t="s">
        <v>126</v>
      </c>
      <c r="AT185" s="193" t="s">
        <v>232</v>
      </c>
      <c r="AU185" s="193" t="s">
        <v>78</v>
      </c>
      <c r="AY185" s="19" t="s">
        <v>229</v>
      </c>
      <c r="BE185" s="194">
        <f>IF(N185="základní",J185,0)</f>
        <v>0</v>
      </c>
      <c r="BF185" s="194">
        <f>IF(N185="snížená",J185,0)</f>
        <v>0</v>
      </c>
      <c r="BG185" s="194">
        <f>IF(N185="zákl. přenesená",J185,0)</f>
        <v>0</v>
      </c>
      <c r="BH185" s="194">
        <f>IF(N185="sníž. přenesená",J185,0)</f>
        <v>0</v>
      </c>
      <c r="BI185" s="194">
        <f>IF(N185="nulová",J185,0)</f>
        <v>0</v>
      </c>
      <c r="BJ185" s="19" t="s">
        <v>76</v>
      </c>
      <c r="BK185" s="194">
        <f>ROUND(I185*H185,2)</f>
        <v>0</v>
      </c>
      <c r="BL185" s="19" t="s">
        <v>126</v>
      </c>
      <c r="BM185" s="193" t="s">
        <v>1804</v>
      </c>
    </row>
    <row r="186" spans="1:47" s="2" customFormat="1" ht="11.25">
      <c r="A186" s="36"/>
      <c r="B186" s="37"/>
      <c r="C186" s="38"/>
      <c r="D186" s="263" t="s">
        <v>903</v>
      </c>
      <c r="E186" s="38"/>
      <c r="F186" s="264" t="s">
        <v>1805</v>
      </c>
      <c r="G186" s="38"/>
      <c r="H186" s="38"/>
      <c r="I186" s="249"/>
      <c r="J186" s="38"/>
      <c r="K186" s="38"/>
      <c r="L186" s="41"/>
      <c r="M186" s="250"/>
      <c r="N186" s="251"/>
      <c r="O186" s="66"/>
      <c r="P186" s="66"/>
      <c r="Q186" s="66"/>
      <c r="R186" s="66"/>
      <c r="S186" s="66"/>
      <c r="T186" s="67"/>
      <c r="U186" s="36"/>
      <c r="V186" s="36"/>
      <c r="W186" s="36"/>
      <c r="X186" s="36"/>
      <c r="Y186" s="36"/>
      <c r="Z186" s="36"/>
      <c r="AA186" s="36"/>
      <c r="AB186" s="36"/>
      <c r="AC186" s="36"/>
      <c r="AD186" s="36"/>
      <c r="AE186" s="36"/>
      <c r="AT186" s="19" t="s">
        <v>903</v>
      </c>
      <c r="AU186" s="19" t="s">
        <v>78</v>
      </c>
    </row>
    <row r="187" spans="2:51" s="14" customFormat="1" ht="11.25">
      <c r="B187" s="218"/>
      <c r="C187" s="219"/>
      <c r="D187" s="197" t="s">
        <v>237</v>
      </c>
      <c r="E187" s="220" t="s">
        <v>19</v>
      </c>
      <c r="F187" s="221" t="s">
        <v>1806</v>
      </c>
      <c r="G187" s="219"/>
      <c r="H187" s="220" t="s">
        <v>19</v>
      </c>
      <c r="I187" s="222"/>
      <c r="J187" s="219"/>
      <c r="K187" s="219"/>
      <c r="L187" s="223"/>
      <c r="M187" s="224"/>
      <c r="N187" s="225"/>
      <c r="O187" s="225"/>
      <c r="P187" s="225"/>
      <c r="Q187" s="225"/>
      <c r="R187" s="225"/>
      <c r="S187" s="225"/>
      <c r="T187" s="226"/>
      <c r="AT187" s="227" t="s">
        <v>237</v>
      </c>
      <c r="AU187" s="227" t="s">
        <v>78</v>
      </c>
      <c r="AV187" s="14" t="s">
        <v>76</v>
      </c>
      <c r="AW187" s="14" t="s">
        <v>31</v>
      </c>
      <c r="AX187" s="14" t="s">
        <v>69</v>
      </c>
      <c r="AY187" s="227" t="s">
        <v>229</v>
      </c>
    </row>
    <row r="188" spans="2:51" s="13" customFormat="1" ht="11.25">
      <c r="B188" s="195"/>
      <c r="C188" s="196"/>
      <c r="D188" s="197" t="s">
        <v>237</v>
      </c>
      <c r="E188" s="198" t="s">
        <v>19</v>
      </c>
      <c r="F188" s="199" t="s">
        <v>1807</v>
      </c>
      <c r="G188" s="196"/>
      <c r="H188" s="200">
        <v>2.365</v>
      </c>
      <c r="I188" s="201"/>
      <c r="J188" s="196"/>
      <c r="K188" s="196"/>
      <c r="L188" s="202"/>
      <c r="M188" s="203"/>
      <c r="N188" s="204"/>
      <c r="O188" s="204"/>
      <c r="P188" s="204"/>
      <c r="Q188" s="204"/>
      <c r="R188" s="204"/>
      <c r="S188" s="204"/>
      <c r="T188" s="205"/>
      <c r="AT188" s="206" t="s">
        <v>237</v>
      </c>
      <c r="AU188" s="206" t="s">
        <v>78</v>
      </c>
      <c r="AV188" s="13" t="s">
        <v>78</v>
      </c>
      <c r="AW188" s="13" t="s">
        <v>31</v>
      </c>
      <c r="AX188" s="13" t="s">
        <v>69</v>
      </c>
      <c r="AY188" s="206" t="s">
        <v>229</v>
      </c>
    </row>
    <row r="189" spans="2:51" s="13" customFormat="1" ht="11.25">
      <c r="B189" s="195"/>
      <c r="C189" s="196"/>
      <c r="D189" s="197" t="s">
        <v>237</v>
      </c>
      <c r="E189" s="198" t="s">
        <v>19</v>
      </c>
      <c r="F189" s="199" t="s">
        <v>1808</v>
      </c>
      <c r="G189" s="196"/>
      <c r="H189" s="200">
        <v>1.45</v>
      </c>
      <c r="I189" s="201"/>
      <c r="J189" s="196"/>
      <c r="K189" s="196"/>
      <c r="L189" s="202"/>
      <c r="M189" s="203"/>
      <c r="N189" s="204"/>
      <c r="O189" s="204"/>
      <c r="P189" s="204"/>
      <c r="Q189" s="204"/>
      <c r="R189" s="204"/>
      <c r="S189" s="204"/>
      <c r="T189" s="205"/>
      <c r="AT189" s="206" t="s">
        <v>237</v>
      </c>
      <c r="AU189" s="206" t="s">
        <v>78</v>
      </c>
      <c r="AV189" s="13" t="s">
        <v>78</v>
      </c>
      <c r="AW189" s="13" t="s">
        <v>31</v>
      </c>
      <c r="AX189" s="13" t="s">
        <v>69</v>
      </c>
      <c r="AY189" s="206" t="s">
        <v>229</v>
      </c>
    </row>
    <row r="190" spans="2:51" s="15" customFormat="1" ht="11.25">
      <c r="B190" s="228"/>
      <c r="C190" s="229"/>
      <c r="D190" s="197" t="s">
        <v>237</v>
      </c>
      <c r="E190" s="230" t="s">
        <v>19</v>
      </c>
      <c r="F190" s="231" t="s">
        <v>281</v>
      </c>
      <c r="G190" s="229"/>
      <c r="H190" s="232">
        <v>3.815</v>
      </c>
      <c r="I190" s="233"/>
      <c r="J190" s="229"/>
      <c r="K190" s="229"/>
      <c r="L190" s="234"/>
      <c r="M190" s="235"/>
      <c r="N190" s="236"/>
      <c r="O190" s="236"/>
      <c r="P190" s="236"/>
      <c r="Q190" s="236"/>
      <c r="R190" s="236"/>
      <c r="S190" s="236"/>
      <c r="T190" s="237"/>
      <c r="AT190" s="238" t="s">
        <v>237</v>
      </c>
      <c r="AU190" s="238" t="s">
        <v>78</v>
      </c>
      <c r="AV190" s="15" t="s">
        <v>126</v>
      </c>
      <c r="AW190" s="15" t="s">
        <v>31</v>
      </c>
      <c r="AX190" s="15" t="s">
        <v>76</v>
      </c>
      <c r="AY190" s="238" t="s">
        <v>229</v>
      </c>
    </row>
    <row r="191" spans="1:65" s="2" customFormat="1" ht="24.2" customHeight="1">
      <c r="A191" s="36"/>
      <c r="B191" s="37"/>
      <c r="C191" s="181" t="s">
        <v>7</v>
      </c>
      <c r="D191" s="181" t="s">
        <v>232</v>
      </c>
      <c r="E191" s="182" t="s">
        <v>1809</v>
      </c>
      <c r="F191" s="183" t="s">
        <v>1810</v>
      </c>
      <c r="G191" s="184" t="s">
        <v>495</v>
      </c>
      <c r="H191" s="185">
        <v>3.815</v>
      </c>
      <c r="I191" s="186"/>
      <c r="J191" s="187">
        <f>ROUND(I191*H191,2)</f>
        <v>0</v>
      </c>
      <c r="K191" s="188"/>
      <c r="L191" s="41"/>
      <c r="M191" s="189" t="s">
        <v>19</v>
      </c>
      <c r="N191" s="190" t="s">
        <v>40</v>
      </c>
      <c r="O191" s="66"/>
      <c r="P191" s="191">
        <f>O191*H191</f>
        <v>0</v>
      </c>
      <c r="Q191" s="191">
        <v>3.6E-05</v>
      </c>
      <c r="R191" s="191">
        <f>Q191*H191</f>
        <v>0.00013734</v>
      </c>
      <c r="S191" s="191">
        <v>0</v>
      </c>
      <c r="T191" s="192">
        <f>S191*H191</f>
        <v>0</v>
      </c>
      <c r="U191" s="36"/>
      <c r="V191" s="36"/>
      <c r="W191" s="36"/>
      <c r="X191" s="36"/>
      <c r="Y191" s="36"/>
      <c r="Z191" s="36"/>
      <c r="AA191" s="36"/>
      <c r="AB191" s="36"/>
      <c r="AC191" s="36"/>
      <c r="AD191" s="36"/>
      <c r="AE191" s="36"/>
      <c r="AR191" s="193" t="s">
        <v>126</v>
      </c>
      <c r="AT191" s="193" t="s">
        <v>232</v>
      </c>
      <c r="AU191" s="193" t="s">
        <v>78</v>
      </c>
      <c r="AY191" s="19" t="s">
        <v>229</v>
      </c>
      <c r="BE191" s="194">
        <f>IF(N191="základní",J191,0)</f>
        <v>0</v>
      </c>
      <c r="BF191" s="194">
        <f>IF(N191="snížená",J191,0)</f>
        <v>0</v>
      </c>
      <c r="BG191" s="194">
        <f>IF(N191="zákl. přenesená",J191,0)</f>
        <v>0</v>
      </c>
      <c r="BH191" s="194">
        <f>IF(N191="sníž. přenesená",J191,0)</f>
        <v>0</v>
      </c>
      <c r="BI191" s="194">
        <f>IF(N191="nulová",J191,0)</f>
        <v>0</v>
      </c>
      <c r="BJ191" s="19" t="s">
        <v>76</v>
      </c>
      <c r="BK191" s="194">
        <f>ROUND(I191*H191,2)</f>
        <v>0</v>
      </c>
      <c r="BL191" s="19" t="s">
        <v>126</v>
      </c>
      <c r="BM191" s="193" t="s">
        <v>1811</v>
      </c>
    </row>
    <row r="192" spans="1:47" s="2" customFormat="1" ht="11.25">
      <c r="A192" s="36"/>
      <c r="B192" s="37"/>
      <c r="C192" s="38"/>
      <c r="D192" s="263" t="s">
        <v>903</v>
      </c>
      <c r="E192" s="38"/>
      <c r="F192" s="264" t="s">
        <v>1812</v>
      </c>
      <c r="G192" s="38"/>
      <c r="H192" s="38"/>
      <c r="I192" s="249"/>
      <c r="J192" s="38"/>
      <c r="K192" s="38"/>
      <c r="L192" s="41"/>
      <c r="M192" s="250"/>
      <c r="N192" s="251"/>
      <c r="O192" s="66"/>
      <c r="P192" s="66"/>
      <c r="Q192" s="66"/>
      <c r="R192" s="66"/>
      <c r="S192" s="66"/>
      <c r="T192" s="67"/>
      <c r="U192" s="36"/>
      <c r="V192" s="36"/>
      <c r="W192" s="36"/>
      <c r="X192" s="36"/>
      <c r="Y192" s="36"/>
      <c r="Z192" s="36"/>
      <c r="AA192" s="36"/>
      <c r="AB192" s="36"/>
      <c r="AC192" s="36"/>
      <c r="AD192" s="36"/>
      <c r="AE192" s="36"/>
      <c r="AT192" s="19" t="s">
        <v>903</v>
      </c>
      <c r="AU192" s="19" t="s">
        <v>78</v>
      </c>
    </row>
    <row r="193" spans="1:65" s="2" customFormat="1" ht="24.2" customHeight="1">
      <c r="A193" s="36"/>
      <c r="B193" s="37"/>
      <c r="C193" s="181" t="s">
        <v>341</v>
      </c>
      <c r="D193" s="181" t="s">
        <v>232</v>
      </c>
      <c r="E193" s="182" t="s">
        <v>1044</v>
      </c>
      <c r="F193" s="183" t="s">
        <v>1045</v>
      </c>
      <c r="G193" s="184" t="s">
        <v>326</v>
      </c>
      <c r="H193" s="185">
        <v>0.343</v>
      </c>
      <c r="I193" s="186"/>
      <c r="J193" s="187">
        <f>ROUND(I193*H193,2)</f>
        <v>0</v>
      </c>
      <c r="K193" s="188"/>
      <c r="L193" s="41"/>
      <c r="M193" s="189" t="s">
        <v>19</v>
      </c>
      <c r="N193" s="190" t="s">
        <v>40</v>
      </c>
      <c r="O193" s="66"/>
      <c r="P193" s="191">
        <f>O193*H193</f>
        <v>0</v>
      </c>
      <c r="Q193" s="191">
        <v>1.059738</v>
      </c>
      <c r="R193" s="191">
        <f>Q193*H193</f>
        <v>0.3634901340000001</v>
      </c>
      <c r="S193" s="191">
        <v>0</v>
      </c>
      <c r="T193" s="192">
        <f>S193*H193</f>
        <v>0</v>
      </c>
      <c r="U193" s="36"/>
      <c r="V193" s="36"/>
      <c r="W193" s="36"/>
      <c r="X193" s="36"/>
      <c r="Y193" s="36"/>
      <c r="Z193" s="36"/>
      <c r="AA193" s="36"/>
      <c r="AB193" s="36"/>
      <c r="AC193" s="36"/>
      <c r="AD193" s="36"/>
      <c r="AE193" s="36"/>
      <c r="AR193" s="193" t="s">
        <v>126</v>
      </c>
      <c r="AT193" s="193" t="s">
        <v>232</v>
      </c>
      <c r="AU193" s="193" t="s">
        <v>78</v>
      </c>
      <c r="AY193" s="19" t="s">
        <v>229</v>
      </c>
      <c r="BE193" s="194">
        <f>IF(N193="základní",J193,0)</f>
        <v>0</v>
      </c>
      <c r="BF193" s="194">
        <f>IF(N193="snížená",J193,0)</f>
        <v>0</v>
      </c>
      <c r="BG193" s="194">
        <f>IF(N193="zákl. přenesená",J193,0)</f>
        <v>0</v>
      </c>
      <c r="BH193" s="194">
        <f>IF(N193="sníž. přenesená",J193,0)</f>
        <v>0</v>
      </c>
      <c r="BI193" s="194">
        <f>IF(N193="nulová",J193,0)</f>
        <v>0</v>
      </c>
      <c r="BJ193" s="19" t="s">
        <v>76</v>
      </c>
      <c r="BK193" s="194">
        <f>ROUND(I193*H193,2)</f>
        <v>0</v>
      </c>
      <c r="BL193" s="19" t="s">
        <v>126</v>
      </c>
      <c r="BM193" s="193" t="s">
        <v>1813</v>
      </c>
    </row>
    <row r="194" spans="1:47" s="2" customFormat="1" ht="11.25">
      <c r="A194" s="36"/>
      <c r="B194" s="37"/>
      <c r="C194" s="38"/>
      <c r="D194" s="263" t="s">
        <v>903</v>
      </c>
      <c r="E194" s="38"/>
      <c r="F194" s="264" t="s">
        <v>1047</v>
      </c>
      <c r="G194" s="38"/>
      <c r="H194" s="38"/>
      <c r="I194" s="249"/>
      <c r="J194" s="38"/>
      <c r="K194" s="38"/>
      <c r="L194" s="41"/>
      <c r="M194" s="250"/>
      <c r="N194" s="251"/>
      <c r="O194" s="66"/>
      <c r="P194" s="66"/>
      <c r="Q194" s="66"/>
      <c r="R194" s="66"/>
      <c r="S194" s="66"/>
      <c r="T194" s="67"/>
      <c r="U194" s="36"/>
      <c r="V194" s="36"/>
      <c r="W194" s="36"/>
      <c r="X194" s="36"/>
      <c r="Y194" s="36"/>
      <c r="Z194" s="36"/>
      <c r="AA194" s="36"/>
      <c r="AB194" s="36"/>
      <c r="AC194" s="36"/>
      <c r="AD194" s="36"/>
      <c r="AE194" s="36"/>
      <c r="AT194" s="19" t="s">
        <v>903</v>
      </c>
      <c r="AU194" s="19" t="s">
        <v>78</v>
      </c>
    </row>
    <row r="195" spans="2:51" s="14" customFormat="1" ht="11.25">
      <c r="B195" s="218"/>
      <c r="C195" s="219"/>
      <c r="D195" s="197" t="s">
        <v>237</v>
      </c>
      <c r="E195" s="220" t="s">
        <v>19</v>
      </c>
      <c r="F195" s="221" t="s">
        <v>1814</v>
      </c>
      <c r="G195" s="219"/>
      <c r="H195" s="220" t="s">
        <v>19</v>
      </c>
      <c r="I195" s="222"/>
      <c r="J195" s="219"/>
      <c r="K195" s="219"/>
      <c r="L195" s="223"/>
      <c r="M195" s="224"/>
      <c r="N195" s="225"/>
      <c r="O195" s="225"/>
      <c r="P195" s="225"/>
      <c r="Q195" s="225"/>
      <c r="R195" s="225"/>
      <c r="S195" s="225"/>
      <c r="T195" s="226"/>
      <c r="AT195" s="227" t="s">
        <v>237</v>
      </c>
      <c r="AU195" s="227" t="s">
        <v>78</v>
      </c>
      <c r="AV195" s="14" t="s">
        <v>76</v>
      </c>
      <c r="AW195" s="14" t="s">
        <v>31</v>
      </c>
      <c r="AX195" s="14" t="s">
        <v>69</v>
      </c>
      <c r="AY195" s="227" t="s">
        <v>229</v>
      </c>
    </row>
    <row r="196" spans="2:51" s="13" customFormat="1" ht="11.25">
      <c r="B196" s="195"/>
      <c r="C196" s="196"/>
      <c r="D196" s="197" t="s">
        <v>237</v>
      </c>
      <c r="E196" s="198" t="s">
        <v>19</v>
      </c>
      <c r="F196" s="199" t="s">
        <v>1815</v>
      </c>
      <c r="G196" s="196"/>
      <c r="H196" s="200">
        <v>0.343</v>
      </c>
      <c r="I196" s="201"/>
      <c r="J196" s="196"/>
      <c r="K196" s="196"/>
      <c r="L196" s="202"/>
      <c r="M196" s="203"/>
      <c r="N196" s="204"/>
      <c r="O196" s="204"/>
      <c r="P196" s="204"/>
      <c r="Q196" s="204"/>
      <c r="R196" s="204"/>
      <c r="S196" s="204"/>
      <c r="T196" s="205"/>
      <c r="AT196" s="206" t="s">
        <v>237</v>
      </c>
      <c r="AU196" s="206" t="s">
        <v>78</v>
      </c>
      <c r="AV196" s="13" t="s">
        <v>78</v>
      </c>
      <c r="AW196" s="13" t="s">
        <v>31</v>
      </c>
      <c r="AX196" s="13" t="s">
        <v>69</v>
      </c>
      <c r="AY196" s="206" t="s">
        <v>229</v>
      </c>
    </row>
    <row r="197" spans="2:51" s="15" customFormat="1" ht="11.25">
      <c r="B197" s="228"/>
      <c r="C197" s="229"/>
      <c r="D197" s="197" t="s">
        <v>237</v>
      </c>
      <c r="E197" s="230" t="s">
        <v>19</v>
      </c>
      <c r="F197" s="231" t="s">
        <v>281</v>
      </c>
      <c r="G197" s="229"/>
      <c r="H197" s="232">
        <v>0.343</v>
      </c>
      <c r="I197" s="233"/>
      <c r="J197" s="229"/>
      <c r="K197" s="229"/>
      <c r="L197" s="234"/>
      <c r="M197" s="235"/>
      <c r="N197" s="236"/>
      <c r="O197" s="236"/>
      <c r="P197" s="236"/>
      <c r="Q197" s="236"/>
      <c r="R197" s="236"/>
      <c r="S197" s="236"/>
      <c r="T197" s="237"/>
      <c r="AT197" s="238" t="s">
        <v>237</v>
      </c>
      <c r="AU197" s="238" t="s">
        <v>78</v>
      </c>
      <c r="AV197" s="15" t="s">
        <v>126</v>
      </c>
      <c r="AW197" s="15" t="s">
        <v>31</v>
      </c>
      <c r="AX197" s="15" t="s">
        <v>76</v>
      </c>
      <c r="AY197" s="238" t="s">
        <v>229</v>
      </c>
    </row>
    <row r="198" spans="1:65" s="2" customFormat="1" ht="37.9" customHeight="1">
      <c r="A198" s="36"/>
      <c r="B198" s="37"/>
      <c r="C198" s="181" t="s">
        <v>345</v>
      </c>
      <c r="D198" s="181" t="s">
        <v>232</v>
      </c>
      <c r="E198" s="182" t="s">
        <v>1816</v>
      </c>
      <c r="F198" s="183" t="s">
        <v>1817</v>
      </c>
      <c r="G198" s="184" t="s">
        <v>532</v>
      </c>
      <c r="H198" s="185">
        <v>12.192</v>
      </c>
      <c r="I198" s="186"/>
      <c r="J198" s="187">
        <f>ROUND(I198*H198,2)</f>
        <v>0</v>
      </c>
      <c r="K198" s="188"/>
      <c r="L198" s="41"/>
      <c r="M198" s="189" t="s">
        <v>19</v>
      </c>
      <c r="N198" s="190" t="s">
        <v>40</v>
      </c>
      <c r="O198" s="66"/>
      <c r="P198" s="191">
        <f>O198*H198</f>
        <v>0</v>
      </c>
      <c r="Q198" s="191">
        <v>0</v>
      </c>
      <c r="R198" s="191">
        <f>Q198*H198</f>
        <v>0</v>
      </c>
      <c r="S198" s="191">
        <v>0</v>
      </c>
      <c r="T198" s="192">
        <f>S198*H198</f>
        <v>0</v>
      </c>
      <c r="U198" s="36"/>
      <c r="V198" s="36"/>
      <c r="W198" s="36"/>
      <c r="X198" s="36"/>
      <c r="Y198" s="36"/>
      <c r="Z198" s="36"/>
      <c r="AA198" s="36"/>
      <c r="AB198" s="36"/>
      <c r="AC198" s="36"/>
      <c r="AD198" s="36"/>
      <c r="AE198" s="36"/>
      <c r="AR198" s="193" t="s">
        <v>126</v>
      </c>
      <c r="AT198" s="193" t="s">
        <v>232</v>
      </c>
      <c r="AU198" s="193" t="s">
        <v>78</v>
      </c>
      <c r="AY198" s="19" t="s">
        <v>229</v>
      </c>
      <c r="BE198" s="194">
        <f>IF(N198="základní",J198,0)</f>
        <v>0</v>
      </c>
      <c r="BF198" s="194">
        <f>IF(N198="snížená",J198,0)</f>
        <v>0</v>
      </c>
      <c r="BG198" s="194">
        <f>IF(N198="zákl. přenesená",J198,0)</f>
        <v>0</v>
      </c>
      <c r="BH198" s="194">
        <f>IF(N198="sníž. přenesená",J198,0)</f>
        <v>0</v>
      </c>
      <c r="BI198" s="194">
        <f>IF(N198="nulová",J198,0)</f>
        <v>0</v>
      </c>
      <c r="BJ198" s="19" t="s">
        <v>76</v>
      </c>
      <c r="BK198" s="194">
        <f>ROUND(I198*H198,2)</f>
        <v>0</v>
      </c>
      <c r="BL198" s="19" t="s">
        <v>126</v>
      </c>
      <c r="BM198" s="193" t="s">
        <v>1818</v>
      </c>
    </row>
    <row r="199" spans="1:47" s="2" customFormat="1" ht="11.25">
      <c r="A199" s="36"/>
      <c r="B199" s="37"/>
      <c r="C199" s="38"/>
      <c r="D199" s="263" t="s">
        <v>903</v>
      </c>
      <c r="E199" s="38"/>
      <c r="F199" s="264" t="s">
        <v>1819</v>
      </c>
      <c r="G199" s="38"/>
      <c r="H199" s="38"/>
      <c r="I199" s="249"/>
      <c r="J199" s="38"/>
      <c r="K199" s="38"/>
      <c r="L199" s="41"/>
      <c r="M199" s="250"/>
      <c r="N199" s="251"/>
      <c r="O199" s="66"/>
      <c r="P199" s="66"/>
      <c r="Q199" s="66"/>
      <c r="R199" s="66"/>
      <c r="S199" s="66"/>
      <c r="T199" s="67"/>
      <c r="U199" s="36"/>
      <c r="V199" s="36"/>
      <c r="W199" s="36"/>
      <c r="X199" s="36"/>
      <c r="Y199" s="36"/>
      <c r="Z199" s="36"/>
      <c r="AA199" s="36"/>
      <c r="AB199" s="36"/>
      <c r="AC199" s="36"/>
      <c r="AD199" s="36"/>
      <c r="AE199" s="36"/>
      <c r="AT199" s="19" t="s">
        <v>903</v>
      </c>
      <c r="AU199" s="19" t="s">
        <v>78</v>
      </c>
    </row>
    <row r="200" spans="2:51" s="14" customFormat="1" ht="11.25">
      <c r="B200" s="218"/>
      <c r="C200" s="219"/>
      <c r="D200" s="197" t="s">
        <v>237</v>
      </c>
      <c r="E200" s="220" t="s">
        <v>19</v>
      </c>
      <c r="F200" s="221" t="s">
        <v>1820</v>
      </c>
      <c r="G200" s="219"/>
      <c r="H200" s="220" t="s">
        <v>19</v>
      </c>
      <c r="I200" s="222"/>
      <c r="J200" s="219"/>
      <c r="K200" s="219"/>
      <c r="L200" s="223"/>
      <c r="M200" s="224"/>
      <c r="N200" s="225"/>
      <c r="O200" s="225"/>
      <c r="P200" s="225"/>
      <c r="Q200" s="225"/>
      <c r="R200" s="225"/>
      <c r="S200" s="225"/>
      <c r="T200" s="226"/>
      <c r="AT200" s="227" t="s">
        <v>237</v>
      </c>
      <c r="AU200" s="227" t="s">
        <v>78</v>
      </c>
      <c r="AV200" s="14" t="s">
        <v>76</v>
      </c>
      <c r="AW200" s="14" t="s">
        <v>31</v>
      </c>
      <c r="AX200" s="14" t="s">
        <v>69</v>
      </c>
      <c r="AY200" s="227" t="s">
        <v>229</v>
      </c>
    </row>
    <row r="201" spans="2:51" s="13" customFormat="1" ht="11.25">
      <c r="B201" s="195"/>
      <c r="C201" s="196"/>
      <c r="D201" s="197" t="s">
        <v>237</v>
      </c>
      <c r="E201" s="198" t="s">
        <v>19</v>
      </c>
      <c r="F201" s="199" t="s">
        <v>1821</v>
      </c>
      <c r="G201" s="196"/>
      <c r="H201" s="200">
        <v>10.752</v>
      </c>
      <c r="I201" s="201"/>
      <c r="J201" s="196"/>
      <c r="K201" s="196"/>
      <c r="L201" s="202"/>
      <c r="M201" s="203"/>
      <c r="N201" s="204"/>
      <c r="O201" s="204"/>
      <c r="P201" s="204"/>
      <c r="Q201" s="204"/>
      <c r="R201" s="204"/>
      <c r="S201" s="204"/>
      <c r="T201" s="205"/>
      <c r="AT201" s="206" t="s">
        <v>237</v>
      </c>
      <c r="AU201" s="206" t="s">
        <v>78</v>
      </c>
      <c r="AV201" s="13" t="s">
        <v>78</v>
      </c>
      <c r="AW201" s="13" t="s">
        <v>31</v>
      </c>
      <c r="AX201" s="13" t="s">
        <v>69</v>
      </c>
      <c r="AY201" s="206" t="s">
        <v>229</v>
      </c>
    </row>
    <row r="202" spans="2:51" s="14" customFormat="1" ht="11.25">
      <c r="B202" s="218"/>
      <c r="C202" s="219"/>
      <c r="D202" s="197" t="s">
        <v>237</v>
      </c>
      <c r="E202" s="220" t="s">
        <v>19</v>
      </c>
      <c r="F202" s="221" t="s">
        <v>1822</v>
      </c>
      <c r="G202" s="219"/>
      <c r="H202" s="220" t="s">
        <v>19</v>
      </c>
      <c r="I202" s="222"/>
      <c r="J202" s="219"/>
      <c r="K202" s="219"/>
      <c r="L202" s="223"/>
      <c r="M202" s="224"/>
      <c r="N202" s="225"/>
      <c r="O202" s="225"/>
      <c r="P202" s="225"/>
      <c r="Q202" s="225"/>
      <c r="R202" s="225"/>
      <c r="S202" s="225"/>
      <c r="T202" s="226"/>
      <c r="AT202" s="227" t="s">
        <v>237</v>
      </c>
      <c r="AU202" s="227" t="s">
        <v>78</v>
      </c>
      <c r="AV202" s="14" t="s">
        <v>76</v>
      </c>
      <c r="AW202" s="14" t="s">
        <v>31</v>
      </c>
      <c r="AX202" s="14" t="s">
        <v>69</v>
      </c>
      <c r="AY202" s="227" t="s">
        <v>229</v>
      </c>
    </row>
    <row r="203" spans="2:51" s="13" customFormat="1" ht="11.25">
      <c r="B203" s="195"/>
      <c r="C203" s="196"/>
      <c r="D203" s="197" t="s">
        <v>237</v>
      </c>
      <c r="E203" s="198" t="s">
        <v>19</v>
      </c>
      <c r="F203" s="199" t="s">
        <v>1823</v>
      </c>
      <c r="G203" s="196"/>
      <c r="H203" s="200">
        <v>1.44</v>
      </c>
      <c r="I203" s="201"/>
      <c r="J203" s="196"/>
      <c r="K203" s="196"/>
      <c r="L203" s="202"/>
      <c r="M203" s="203"/>
      <c r="N203" s="204"/>
      <c r="O203" s="204"/>
      <c r="P203" s="204"/>
      <c r="Q203" s="204"/>
      <c r="R203" s="204"/>
      <c r="S203" s="204"/>
      <c r="T203" s="205"/>
      <c r="AT203" s="206" t="s">
        <v>237</v>
      </c>
      <c r="AU203" s="206" t="s">
        <v>78</v>
      </c>
      <c r="AV203" s="13" t="s">
        <v>78</v>
      </c>
      <c r="AW203" s="13" t="s">
        <v>31</v>
      </c>
      <c r="AX203" s="13" t="s">
        <v>69</v>
      </c>
      <c r="AY203" s="206" t="s">
        <v>229</v>
      </c>
    </row>
    <row r="204" spans="2:51" s="15" customFormat="1" ht="11.25">
      <c r="B204" s="228"/>
      <c r="C204" s="229"/>
      <c r="D204" s="197" t="s">
        <v>237</v>
      </c>
      <c r="E204" s="230" t="s">
        <v>19</v>
      </c>
      <c r="F204" s="231" t="s">
        <v>281</v>
      </c>
      <c r="G204" s="229"/>
      <c r="H204" s="232">
        <v>12.192</v>
      </c>
      <c r="I204" s="233"/>
      <c r="J204" s="229"/>
      <c r="K204" s="229"/>
      <c r="L204" s="234"/>
      <c r="M204" s="235"/>
      <c r="N204" s="236"/>
      <c r="O204" s="236"/>
      <c r="P204" s="236"/>
      <c r="Q204" s="236"/>
      <c r="R204" s="236"/>
      <c r="S204" s="236"/>
      <c r="T204" s="237"/>
      <c r="AT204" s="238" t="s">
        <v>237</v>
      </c>
      <c r="AU204" s="238" t="s">
        <v>78</v>
      </c>
      <c r="AV204" s="15" t="s">
        <v>126</v>
      </c>
      <c r="AW204" s="15" t="s">
        <v>31</v>
      </c>
      <c r="AX204" s="15" t="s">
        <v>76</v>
      </c>
      <c r="AY204" s="238" t="s">
        <v>229</v>
      </c>
    </row>
    <row r="205" spans="1:65" s="2" customFormat="1" ht="33" customHeight="1">
      <c r="A205" s="36"/>
      <c r="B205" s="37"/>
      <c r="C205" s="181" t="s">
        <v>349</v>
      </c>
      <c r="D205" s="181" t="s">
        <v>232</v>
      </c>
      <c r="E205" s="182" t="s">
        <v>1824</v>
      </c>
      <c r="F205" s="183" t="s">
        <v>1799</v>
      </c>
      <c r="G205" s="184" t="s">
        <v>532</v>
      </c>
      <c r="H205" s="185">
        <v>12.192</v>
      </c>
      <c r="I205" s="186"/>
      <c r="J205" s="187">
        <f>ROUND(I205*H205,2)</f>
        <v>0</v>
      </c>
      <c r="K205" s="188"/>
      <c r="L205" s="41"/>
      <c r="M205" s="189" t="s">
        <v>19</v>
      </c>
      <c r="N205" s="190" t="s">
        <v>40</v>
      </c>
      <c r="O205" s="66"/>
      <c r="P205" s="191">
        <f>O205*H205</f>
        <v>0</v>
      </c>
      <c r="Q205" s="191">
        <v>0</v>
      </c>
      <c r="R205" s="191">
        <f>Q205*H205</f>
        <v>0</v>
      </c>
      <c r="S205" s="191">
        <v>0</v>
      </c>
      <c r="T205" s="192">
        <f>S205*H205</f>
        <v>0</v>
      </c>
      <c r="U205" s="36"/>
      <c r="V205" s="36"/>
      <c r="W205" s="36"/>
      <c r="X205" s="36"/>
      <c r="Y205" s="36"/>
      <c r="Z205" s="36"/>
      <c r="AA205" s="36"/>
      <c r="AB205" s="36"/>
      <c r="AC205" s="36"/>
      <c r="AD205" s="36"/>
      <c r="AE205" s="36"/>
      <c r="AR205" s="193" t="s">
        <v>126</v>
      </c>
      <c r="AT205" s="193" t="s">
        <v>232</v>
      </c>
      <c r="AU205" s="193" t="s">
        <v>78</v>
      </c>
      <c r="AY205" s="19" t="s">
        <v>229</v>
      </c>
      <c r="BE205" s="194">
        <f>IF(N205="základní",J205,0)</f>
        <v>0</v>
      </c>
      <c r="BF205" s="194">
        <f>IF(N205="snížená",J205,0)</f>
        <v>0</v>
      </c>
      <c r="BG205" s="194">
        <f>IF(N205="zákl. přenesená",J205,0)</f>
        <v>0</v>
      </c>
      <c r="BH205" s="194">
        <f>IF(N205="sníž. přenesená",J205,0)</f>
        <v>0</v>
      </c>
      <c r="BI205" s="194">
        <f>IF(N205="nulová",J205,0)</f>
        <v>0</v>
      </c>
      <c r="BJ205" s="19" t="s">
        <v>76</v>
      </c>
      <c r="BK205" s="194">
        <f>ROUND(I205*H205,2)</f>
        <v>0</v>
      </c>
      <c r="BL205" s="19" t="s">
        <v>126</v>
      </c>
      <c r="BM205" s="193" t="s">
        <v>1825</v>
      </c>
    </row>
    <row r="206" spans="1:47" s="2" customFormat="1" ht="11.25">
      <c r="A206" s="36"/>
      <c r="B206" s="37"/>
      <c r="C206" s="38"/>
      <c r="D206" s="263" t="s">
        <v>903</v>
      </c>
      <c r="E206" s="38"/>
      <c r="F206" s="264" t="s">
        <v>1826</v>
      </c>
      <c r="G206" s="38"/>
      <c r="H206" s="38"/>
      <c r="I206" s="249"/>
      <c r="J206" s="38"/>
      <c r="K206" s="38"/>
      <c r="L206" s="41"/>
      <c r="M206" s="250"/>
      <c r="N206" s="251"/>
      <c r="O206" s="66"/>
      <c r="P206" s="66"/>
      <c r="Q206" s="66"/>
      <c r="R206" s="66"/>
      <c r="S206" s="66"/>
      <c r="T206" s="67"/>
      <c r="U206" s="36"/>
      <c r="V206" s="36"/>
      <c r="W206" s="36"/>
      <c r="X206" s="36"/>
      <c r="Y206" s="36"/>
      <c r="Z206" s="36"/>
      <c r="AA206" s="36"/>
      <c r="AB206" s="36"/>
      <c r="AC206" s="36"/>
      <c r="AD206" s="36"/>
      <c r="AE206" s="36"/>
      <c r="AT206" s="19" t="s">
        <v>903</v>
      </c>
      <c r="AU206" s="19" t="s">
        <v>78</v>
      </c>
    </row>
    <row r="207" spans="1:65" s="2" customFormat="1" ht="24.2" customHeight="1">
      <c r="A207" s="36"/>
      <c r="B207" s="37"/>
      <c r="C207" s="181" t="s">
        <v>809</v>
      </c>
      <c r="D207" s="181" t="s">
        <v>232</v>
      </c>
      <c r="E207" s="182" t="s">
        <v>1827</v>
      </c>
      <c r="F207" s="183" t="s">
        <v>1828</v>
      </c>
      <c r="G207" s="184" t="s">
        <v>495</v>
      </c>
      <c r="H207" s="185">
        <v>23.68</v>
      </c>
      <c r="I207" s="186"/>
      <c r="J207" s="187">
        <f>ROUND(I207*H207,2)</f>
        <v>0</v>
      </c>
      <c r="K207" s="188"/>
      <c r="L207" s="41"/>
      <c r="M207" s="189" t="s">
        <v>19</v>
      </c>
      <c r="N207" s="190" t="s">
        <v>40</v>
      </c>
      <c r="O207" s="66"/>
      <c r="P207" s="191">
        <f>O207*H207</f>
        <v>0</v>
      </c>
      <c r="Q207" s="191">
        <v>0.0014357</v>
      </c>
      <c r="R207" s="191">
        <f>Q207*H207</f>
        <v>0.033997376</v>
      </c>
      <c r="S207" s="191">
        <v>0</v>
      </c>
      <c r="T207" s="192">
        <f>S207*H207</f>
        <v>0</v>
      </c>
      <c r="U207" s="36"/>
      <c r="V207" s="36"/>
      <c r="W207" s="36"/>
      <c r="X207" s="36"/>
      <c r="Y207" s="36"/>
      <c r="Z207" s="36"/>
      <c r="AA207" s="36"/>
      <c r="AB207" s="36"/>
      <c r="AC207" s="36"/>
      <c r="AD207" s="36"/>
      <c r="AE207" s="36"/>
      <c r="AR207" s="193" t="s">
        <v>126</v>
      </c>
      <c r="AT207" s="193" t="s">
        <v>232</v>
      </c>
      <c r="AU207" s="193" t="s">
        <v>78</v>
      </c>
      <c r="AY207" s="19" t="s">
        <v>229</v>
      </c>
      <c r="BE207" s="194">
        <f>IF(N207="základní",J207,0)</f>
        <v>0</v>
      </c>
      <c r="BF207" s="194">
        <f>IF(N207="snížená",J207,0)</f>
        <v>0</v>
      </c>
      <c r="BG207" s="194">
        <f>IF(N207="zákl. přenesená",J207,0)</f>
        <v>0</v>
      </c>
      <c r="BH207" s="194">
        <f>IF(N207="sníž. přenesená",J207,0)</f>
        <v>0</v>
      </c>
      <c r="BI207" s="194">
        <f>IF(N207="nulová",J207,0)</f>
        <v>0</v>
      </c>
      <c r="BJ207" s="19" t="s">
        <v>76</v>
      </c>
      <c r="BK207" s="194">
        <f>ROUND(I207*H207,2)</f>
        <v>0</v>
      </c>
      <c r="BL207" s="19" t="s">
        <v>126</v>
      </c>
      <c r="BM207" s="193" t="s">
        <v>1829</v>
      </c>
    </row>
    <row r="208" spans="1:47" s="2" customFormat="1" ht="11.25">
      <c r="A208" s="36"/>
      <c r="B208" s="37"/>
      <c r="C208" s="38"/>
      <c r="D208" s="263" t="s">
        <v>903</v>
      </c>
      <c r="E208" s="38"/>
      <c r="F208" s="264" t="s">
        <v>1830</v>
      </c>
      <c r="G208" s="38"/>
      <c r="H208" s="38"/>
      <c r="I208" s="249"/>
      <c r="J208" s="38"/>
      <c r="K208" s="38"/>
      <c r="L208" s="41"/>
      <c r="M208" s="250"/>
      <c r="N208" s="251"/>
      <c r="O208" s="66"/>
      <c r="P208" s="66"/>
      <c r="Q208" s="66"/>
      <c r="R208" s="66"/>
      <c r="S208" s="66"/>
      <c r="T208" s="67"/>
      <c r="U208" s="36"/>
      <c r="V208" s="36"/>
      <c r="W208" s="36"/>
      <c r="X208" s="36"/>
      <c r="Y208" s="36"/>
      <c r="Z208" s="36"/>
      <c r="AA208" s="36"/>
      <c r="AB208" s="36"/>
      <c r="AC208" s="36"/>
      <c r="AD208" s="36"/>
      <c r="AE208" s="36"/>
      <c r="AT208" s="19" t="s">
        <v>903</v>
      </c>
      <c r="AU208" s="19" t="s">
        <v>78</v>
      </c>
    </row>
    <row r="209" spans="2:51" s="14" customFormat="1" ht="11.25">
      <c r="B209" s="218"/>
      <c r="C209" s="219"/>
      <c r="D209" s="197" t="s">
        <v>237</v>
      </c>
      <c r="E209" s="220" t="s">
        <v>19</v>
      </c>
      <c r="F209" s="221" t="s">
        <v>1831</v>
      </c>
      <c r="G209" s="219"/>
      <c r="H209" s="220" t="s">
        <v>19</v>
      </c>
      <c r="I209" s="222"/>
      <c r="J209" s="219"/>
      <c r="K209" s="219"/>
      <c r="L209" s="223"/>
      <c r="M209" s="224"/>
      <c r="N209" s="225"/>
      <c r="O209" s="225"/>
      <c r="P209" s="225"/>
      <c r="Q209" s="225"/>
      <c r="R209" s="225"/>
      <c r="S209" s="225"/>
      <c r="T209" s="226"/>
      <c r="AT209" s="227" t="s">
        <v>237</v>
      </c>
      <c r="AU209" s="227" t="s">
        <v>78</v>
      </c>
      <c r="AV209" s="14" t="s">
        <v>76</v>
      </c>
      <c r="AW209" s="14" t="s">
        <v>31</v>
      </c>
      <c r="AX209" s="14" t="s">
        <v>69</v>
      </c>
      <c r="AY209" s="227" t="s">
        <v>229</v>
      </c>
    </row>
    <row r="210" spans="2:51" s="14" customFormat="1" ht="11.25">
      <c r="B210" s="218"/>
      <c r="C210" s="219"/>
      <c r="D210" s="197" t="s">
        <v>237</v>
      </c>
      <c r="E210" s="220" t="s">
        <v>19</v>
      </c>
      <c r="F210" s="221" t="s">
        <v>1820</v>
      </c>
      <c r="G210" s="219"/>
      <c r="H210" s="220" t="s">
        <v>19</v>
      </c>
      <c r="I210" s="222"/>
      <c r="J210" s="219"/>
      <c r="K210" s="219"/>
      <c r="L210" s="223"/>
      <c r="M210" s="224"/>
      <c r="N210" s="225"/>
      <c r="O210" s="225"/>
      <c r="P210" s="225"/>
      <c r="Q210" s="225"/>
      <c r="R210" s="225"/>
      <c r="S210" s="225"/>
      <c r="T210" s="226"/>
      <c r="AT210" s="227" t="s">
        <v>237</v>
      </c>
      <c r="AU210" s="227" t="s">
        <v>78</v>
      </c>
      <c r="AV210" s="14" t="s">
        <v>76</v>
      </c>
      <c r="AW210" s="14" t="s">
        <v>31</v>
      </c>
      <c r="AX210" s="14" t="s">
        <v>69</v>
      </c>
      <c r="AY210" s="227" t="s">
        <v>229</v>
      </c>
    </row>
    <row r="211" spans="2:51" s="13" customFormat="1" ht="11.25">
      <c r="B211" s="195"/>
      <c r="C211" s="196"/>
      <c r="D211" s="197" t="s">
        <v>237</v>
      </c>
      <c r="E211" s="198" t="s">
        <v>19</v>
      </c>
      <c r="F211" s="199" t="s">
        <v>1832</v>
      </c>
      <c r="G211" s="196"/>
      <c r="H211" s="200">
        <v>4.48</v>
      </c>
      <c r="I211" s="201"/>
      <c r="J211" s="196"/>
      <c r="K211" s="196"/>
      <c r="L211" s="202"/>
      <c r="M211" s="203"/>
      <c r="N211" s="204"/>
      <c r="O211" s="204"/>
      <c r="P211" s="204"/>
      <c r="Q211" s="204"/>
      <c r="R211" s="204"/>
      <c r="S211" s="204"/>
      <c r="T211" s="205"/>
      <c r="AT211" s="206" t="s">
        <v>237</v>
      </c>
      <c r="AU211" s="206" t="s">
        <v>78</v>
      </c>
      <c r="AV211" s="13" t="s">
        <v>78</v>
      </c>
      <c r="AW211" s="13" t="s">
        <v>31</v>
      </c>
      <c r="AX211" s="13" t="s">
        <v>69</v>
      </c>
      <c r="AY211" s="206" t="s">
        <v>229</v>
      </c>
    </row>
    <row r="212" spans="2:51" s="13" customFormat="1" ht="11.25">
      <c r="B212" s="195"/>
      <c r="C212" s="196"/>
      <c r="D212" s="197" t="s">
        <v>237</v>
      </c>
      <c r="E212" s="198" t="s">
        <v>19</v>
      </c>
      <c r="F212" s="199" t="s">
        <v>1833</v>
      </c>
      <c r="G212" s="196"/>
      <c r="H212" s="200">
        <v>15.36</v>
      </c>
      <c r="I212" s="201"/>
      <c r="J212" s="196"/>
      <c r="K212" s="196"/>
      <c r="L212" s="202"/>
      <c r="M212" s="203"/>
      <c r="N212" s="204"/>
      <c r="O212" s="204"/>
      <c r="P212" s="204"/>
      <c r="Q212" s="204"/>
      <c r="R212" s="204"/>
      <c r="S212" s="204"/>
      <c r="T212" s="205"/>
      <c r="AT212" s="206" t="s">
        <v>237</v>
      </c>
      <c r="AU212" s="206" t="s">
        <v>78</v>
      </c>
      <c r="AV212" s="13" t="s">
        <v>78</v>
      </c>
      <c r="AW212" s="13" t="s">
        <v>31</v>
      </c>
      <c r="AX212" s="13" t="s">
        <v>69</v>
      </c>
      <c r="AY212" s="206" t="s">
        <v>229</v>
      </c>
    </row>
    <row r="213" spans="2:51" s="14" customFormat="1" ht="11.25">
      <c r="B213" s="218"/>
      <c r="C213" s="219"/>
      <c r="D213" s="197" t="s">
        <v>237</v>
      </c>
      <c r="E213" s="220" t="s">
        <v>19</v>
      </c>
      <c r="F213" s="221" t="s">
        <v>1822</v>
      </c>
      <c r="G213" s="219"/>
      <c r="H213" s="220" t="s">
        <v>19</v>
      </c>
      <c r="I213" s="222"/>
      <c r="J213" s="219"/>
      <c r="K213" s="219"/>
      <c r="L213" s="223"/>
      <c r="M213" s="224"/>
      <c r="N213" s="225"/>
      <c r="O213" s="225"/>
      <c r="P213" s="225"/>
      <c r="Q213" s="225"/>
      <c r="R213" s="225"/>
      <c r="S213" s="225"/>
      <c r="T213" s="226"/>
      <c r="AT213" s="227" t="s">
        <v>237</v>
      </c>
      <c r="AU213" s="227" t="s">
        <v>78</v>
      </c>
      <c r="AV213" s="14" t="s">
        <v>76</v>
      </c>
      <c r="AW213" s="14" t="s">
        <v>31</v>
      </c>
      <c r="AX213" s="14" t="s">
        <v>69</v>
      </c>
      <c r="AY213" s="227" t="s">
        <v>229</v>
      </c>
    </row>
    <row r="214" spans="2:51" s="13" customFormat="1" ht="11.25">
      <c r="B214" s="195"/>
      <c r="C214" s="196"/>
      <c r="D214" s="197" t="s">
        <v>237</v>
      </c>
      <c r="E214" s="198" t="s">
        <v>19</v>
      </c>
      <c r="F214" s="199" t="s">
        <v>1834</v>
      </c>
      <c r="G214" s="196"/>
      <c r="H214" s="200">
        <v>2.88</v>
      </c>
      <c r="I214" s="201"/>
      <c r="J214" s="196"/>
      <c r="K214" s="196"/>
      <c r="L214" s="202"/>
      <c r="M214" s="203"/>
      <c r="N214" s="204"/>
      <c r="O214" s="204"/>
      <c r="P214" s="204"/>
      <c r="Q214" s="204"/>
      <c r="R214" s="204"/>
      <c r="S214" s="204"/>
      <c r="T214" s="205"/>
      <c r="AT214" s="206" t="s">
        <v>237</v>
      </c>
      <c r="AU214" s="206" t="s">
        <v>78</v>
      </c>
      <c r="AV214" s="13" t="s">
        <v>78</v>
      </c>
      <c r="AW214" s="13" t="s">
        <v>31</v>
      </c>
      <c r="AX214" s="13" t="s">
        <v>69</v>
      </c>
      <c r="AY214" s="206" t="s">
        <v>229</v>
      </c>
    </row>
    <row r="215" spans="2:51" s="13" customFormat="1" ht="11.25">
      <c r="B215" s="195"/>
      <c r="C215" s="196"/>
      <c r="D215" s="197" t="s">
        <v>237</v>
      </c>
      <c r="E215" s="198" t="s">
        <v>19</v>
      </c>
      <c r="F215" s="199" t="s">
        <v>1835</v>
      </c>
      <c r="G215" s="196"/>
      <c r="H215" s="200">
        <v>0.96</v>
      </c>
      <c r="I215" s="201"/>
      <c r="J215" s="196"/>
      <c r="K215" s="196"/>
      <c r="L215" s="202"/>
      <c r="M215" s="203"/>
      <c r="N215" s="204"/>
      <c r="O215" s="204"/>
      <c r="P215" s="204"/>
      <c r="Q215" s="204"/>
      <c r="R215" s="204"/>
      <c r="S215" s="204"/>
      <c r="T215" s="205"/>
      <c r="AT215" s="206" t="s">
        <v>237</v>
      </c>
      <c r="AU215" s="206" t="s">
        <v>78</v>
      </c>
      <c r="AV215" s="13" t="s">
        <v>78</v>
      </c>
      <c r="AW215" s="13" t="s">
        <v>31</v>
      </c>
      <c r="AX215" s="13" t="s">
        <v>69</v>
      </c>
      <c r="AY215" s="206" t="s">
        <v>229</v>
      </c>
    </row>
    <row r="216" spans="2:51" s="15" customFormat="1" ht="11.25">
      <c r="B216" s="228"/>
      <c r="C216" s="229"/>
      <c r="D216" s="197" t="s">
        <v>237</v>
      </c>
      <c r="E216" s="230" t="s">
        <v>19</v>
      </c>
      <c r="F216" s="231" t="s">
        <v>281</v>
      </c>
      <c r="G216" s="229"/>
      <c r="H216" s="232">
        <v>23.68</v>
      </c>
      <c r="I216" s="233"/>
      <c r="J216" s="229"/>
      <c r="K216" s="229"/>
      <c r="L216" s="234"/>
      <c r="M216" s="235"/>
      <c r="N216" s="236"/>
      <c r="O216" s="236"/>
      <c r="P216" s="236"/>
      <c r="Q216" s="236"/>
      <c r="R216" s="236"/>
      <c r="S216" s="236"/>
      <c r="T216" s="237"/>
      <c r="AT216" s="238" t="s">
        <v>237</v>
      </c>
      <c r="AU216" s="238" t="s">
        <v>78</v>
      </c>
      <c r="AV216" s="15" t="s">
        <v>126</v>
      </c>
      <c r="AW216" s="15" t="s">
        <v>31</v>
      </c>
      <c r="AX216" s="15" t="s">
        <v>76</v>
      </c>
      <c r="AY216" s="238" t="s">
        <v>229</v>
      </c>
    </row>
    <row r="217" spans="1:65" s="2" customFormat="1" ht="24.2" customHeight="1">
      <c r="A217" s="36"/>
      <c r="B217" s="37"/>
      <c r="C217" s="181" t="s">
        <v>482</v>
      </c>
      <c r="D217" s="181" t="s">
        <v>232</v>
      </c>
      <c r="E217" s="182" t="s">
        <v>1836</v>
      </c>
      <c r="F217" s="183" t="s">
        <v>1837</v>
      </c>
      <c r="G217" s="184" t="s">
        <v>495</v>
      </c>
      <c r="H217" s="185">
        <v>23.68</v>
      </c>
      <c r="I217" s="186"/>
      <c r="J217" s="187">
        <f>ROUND(I217*H217,2)</f>
        <v>0</v>
      </c>
      <c r="K217" s="188"/>
      <c r="L217" s="41"/>
      <c r="M217" s="189" t="s">
        <v>19</v>
      </c>
      <c r="N217" s="190" t="s">
        <v>40</v>
      </c>
      <c r="O217" s="66"/>
      <c r="P217" s="191">
        <f>O217*H217</f>
        <v>0</v>
      </c>
      <c r="Q217" s="191">
        <v>3.6E-05</v>
      </c>
      <c r="R217" s="191">
        <f>Q217*H217</f>
        <v>0.00085248</v>
      </c>
      <c r="S217" s="191">
        <v>0</v>
      </c>
      <c r="T217" s="192">
        <f>S217*H217</f>
        <v>0</v>
      </c>
      <c r="U217" s="36"/>
      <c r="V217" s="36"/>
      <c r="W217" s="36"/>
      <c r="X217" s="36"/>
      <c r="Y217" s="36"/>
      <c r="Z217" s="36"/>
      <c r="AA217" s="36"/>
      <c r="AB217" s="36"/>
      <c r="AC217" s="36"/>
      <c r="AD217" s="36"/>
      <c r="AE217" s="36"/>
      <c r="AR217" s="193" t="s">
        <v>126</v>
      </c>
      <c r="AT217" s="193" t="s">
        <v>232</v>
      </c>
      <c r="AU217" s="193" t="s">
        <v>78</v>
      </c>
      <c r="AY217" s="19" t="s">
        <v>229</v>
      </c>
      <c r="BE217" s="194">
        <f>IF(N217="základní",J217,0)</f>
        <v>0</v>
      </c>
      <c r="BF217" s="194">
        <f>IF(N217="snížená",J217,0)</f>
        <v>0</v>
      </c>
      <c r="BG217" s="194">
        <f>IF(N217="zákl. přenesená",J217,0)</f>
        <v>0</v>
      </c>
      <c r="BH217" s="194">
        <f>IF(N217="sníž. přenesená",J217,0)</f>
        <v>0</v>
      </c>
      <c r="BI217" s="194">
        <f>IF(N217="nulová",J217,0)</f>
        <v>0</v>
      </c>
      <c r="BJ217" s="19" t="s">
        <v>76</v>
      </c>
      <c r="BK217" s="194">
        <f>ROUND(I217*H217,2)</f>
        <v>0</v>
      </c>
      <c r="BL217" s="19" t="s">
        <v>126</v>
      </c>
      <c r="BM217" s="193" t="s">
        <v>1838</v>
      </c>
    </row>
    <row r="218" spans="1:47" s="2" customFormat="1" ht="11.25">
      <c r="A218" s="36"/>
      <c r="B218" s="37"/>
      <c r="C218" s="38"/>
      <c r="D218" s="263" t="s">
        <v>903</v>
      </c>
      <c r="E218" s="38"/>
      <c r="F218" s="264" t="s">
        <v>1839</v>
      </c>
      <c r="G218" s="38"/>
      <c r="H218" s="38"/>
      <c r="I218" s="249"/>
      <c r="J218" s="38"/>
      <c r="K218" s="38"/>
      <c r="L218" s="41"/>
      <c r="M218" s="250"/>
      <c r="N218" s="251"/>
      <c r="O218" s="66"/>
      <c r="P218" s="66"/>
      <c r="Q218" s="66"/>
      <c r="R218" s="66"/>
      <c r="S218" s="66"/>
      <c r="T218" s="67"/>
      <c r="U218" s="36"/>
      <c r="V218" s="36"/>
      <c r="W218" s="36"/>
      <c r="X218" s="36"/>
      <c r="Y218" s="36"/>
      <c r="Z218" s="36"/>
      <c r="AA218" s="36"/>
      <c r="AB218" s="36"/>
      <c r="AC218" s="36"/>
      <c r="AD218" s="36"/>
      <c r="AE218" s="36"/>
      <c r="AT218" s="19" t="s">
        <v>903</v>
      </c>
      <c r="AU218" s="19" t="s">
        <v>78</v>
      </c>
    </row>
    <row r="219" spans="1:65" s="2" customFormat="1" ht="33" customHeight="1">
      <c r="A219" s="36"/>
      <c r="B219" s="37"/>
      <c r="C219" s="181" t="s">
        <v>487</v>
      </c>
      <c r="D219" s="181" t="s">
        <v>232</v>
      </c>
      <c r="E219" s="182" t="s">
        <v>1840</v>
      </c>
      <c r="F219" s="183" t="s">
        <v>1841</v>
      </c>
      <c r="G219" s="184" t="s">
        <v>326</v>
      </c>
      <c r="H219" s="185">
        <v>0.86</v>
      </c>
      <c r="I219" s="186"/>
      <c r="J219" s="187">
        <f>ROUND(I219*H219,2)</f>
        <v>0</v>
      </c>
      <c r="K219" s="188"/>
      <c r="L219" s="41"/>
      <c r="M219" s="189" t="s">
        <v>19</v>
      </c>
      <c r="N219" s="190" t="s">
        <v>40</v>
      </c>
      <c r="O219" s="66"/>
      <c r="P219" s="191">
        <f>O219*H219</f>
        <v>0</v>
      </c>
      <c r="Q219" s="191">
        <v>1.038303</v>
      </c>
      <c r="R219" s="191">
        <f>Q219*H219</f>
        <v>0.89294058</v>
      </c>
      <c r="S219" s="191">
        <v>0</v>
      </c>
      <c r="T219" s="192">
        <f>S219*H219</f>
        <v>0</v>
      </c>
      <c r="U219" s="36"/>
      <c r="V219" s="36"/>
      <c r="W219" s="36"/>
      <c r="X219" s="36"/>
      <c r="Y219" s="36"/>
      <c r="Z219" s="36"/>
      <c r="AA219" s="36"/>
      <c r="AB219" s="36"/>
      <c r="AC219" s="36"/>
      <c r="AD219" s="36"/>
      <c r="AE219" s="36"/>
      <c r="AR219" s="193" t="s">
        <v>126</v>
      </c>
      <c r="AT219" s="193" t="s">
        <v>232</v>
      </c>
      <c r="AU219" s="193" t="s">
        <v>78</v>
      </c>
      <c r="AY219" s="19" t="s">
        <v>229</v>
      </c>
      <c r="BE219" s="194">
        <f>IF(N219="základní",J219,0)</f>
        <v>0</v>
      </c>
      <c r="BF219" s="194">
        <f>IF(N219="snížená",J219,0)</f>
        <v>0</v>
      </c>
      <c r="BG219" s="194">
        <f>IF(N219="zákl. přenesená",J219,0)</f>
        <v>0</v>
      </c>
      <c r="BH219" s="194">
        <f>IF(N219="sníž. přenesená",J219,0)</f>
        <v>0</v>
      </c>
      <c r="BI219" s="194">
        <f>IF(N219="nulová",J219,0)</f>
        <v>0</v>
      </c>
      <c r="BJ219" s="19" t="s">
        <v>76</v>
      </c>
      <c r="BK219" s="194">
        <f>ROUND(I219*H219,2)</f>
        <v>0</v>
      </c>
      <c r="BL219" s="19" t="s">
        <v>126</v>
      </c>
      <c r="BM219" s="193" t="s">
        <v>1842</v>
      </c>
    </row>
    <row r="220" spans="1:47" s="2" customFormat="1" ht="11.25">
      <c r="A220" s="36"/>
      <c r="B220" s="37"/>
      <c r="C220" s="38"/>
      <c r="D220" s="263" t="s">
        <v>903</v>
      </c>
      <c r="E220" s="38"/>
      <c r="F220" s="264" t="s">
        <v>1843</v>
      </c>
      <c r="G220" s="38"/>
      <c r="H220" s="38"/>
      <c r="I220" s="249"/>
      <c r="J220" s="38"/>
      <c r="K220" s="38"/>
      <c r="L220" s="41"/>
      <c r="M220" s="250"/>
      <c r="N220" s="251"/>
      <c r="O220" s="66"/>
      <c r="P220" s="66"/>
      <c r="Q220" s="66"/>
      <c r="R220" s="66"/>
      <c r="S220" s="66"/>
      <c r="T220" s="67"/>
      <c r="U220" s="36"/>
      <c r="V220" s="36"/>
      <c r="W220" s="36"/>
      <c r="X220" s="36"/>
      <c r="Y220" s="36"/>
      <c r="Z220" s="36"/>
      <c r="AA220" s="36"/>
      <c r="AB220" s="36"/>
      <c r="AC220" s="36"/>
      <c r="AD220" s="36"/>
      <c r="AE220" s="36"/>
      <c r="AT220" s="19" t="s">
        <v>903</v>
      </c>
      <c r="AU220" s="19" t="s">
        <v>78</v>
      </c>
    </row>
    <row r="221" spans="2:51" s="14" customFormat="1" ht="11.25">
      <c r="B221" s="218"/>
      <c r="C221" s="219"/>
      <c r="D221" s="197" t="s">
        <v>237</v>
      </c>
      <c r="E221" s="220" t="s">
        <v>19</v>
      </c>
      <c r="F221" s="221" t="s">
        <v>1844</v>
      </c>
      <c r="G221" s="219"/>
      <c r="H221" s="220" t="s">
        <v>19</v>
      </c>
      <c r="I221" s="222"/>
      <c r="J221" s="219"/>
      <c r="K221" s="219"/>
      <c r="L221" s="223"/>
      <c r="M221" s="224"/>
      <c r="N221" s="225"/>
      <c r="O221" s="225"/>
      <c r="P221" s="225"/>
      <c r="Q221" s="225"/>
      <c r="R221" s="225"/>
      <c r="S221" s="225"/>
      <c r="T221" s="226"/>
      <c r="AT221" s="227" t="s">
        <v>237</v>
      </c>
      <c r="AU221" s="227" t="s">
        <v>78</v>
      </c>
      <c r="AV221" s="14" t="s">
        <v>76</v>
      </c>
      <c r="AW221" s="14" t="s">
        <v>31</v>
      </c>
      <c r="AX221" s="14" t="s">
        <v>69</v>
      </c>
      <c r="AY221" s="227" t="s">
        <v>229</v>
      </c>
    </row>
    <row r="222" spans="2:51" s="13" customFormat="1" ht="11.25">
      <c r="B222" s="195"/>
      <c r="C222" s="196"/>
      <c r="D222" s="197" t="s">
        <v>237</v>
      </c>
      <c r="E222" s="198" t="s">
        <v>19</v>
      </c>
      <c r="F222" s="199" t="s">
        <v>1845</v>
      </c>
      <c r="G222" s="196"/>
      <c r="H222" s="200">
        <v>0.86</v>
      </c>
      <c r="I222" s="201"/>
      <c r="J222" s="196"/>
      <c r="K222" s="196"/>
      <c r="L222" s="202"/>
      <c r="M222" s="203"/>
      <c r="N222" s="204"/>
      <c r="O222" s="204"/>
      <c r="P222" s="204"/>
      <c r="Q222" s="204"/>
      <c r="R222" s="204"/>
      <c r="S222" s="204"/>
      <c r="T222" s="205"/>
      <c r="AT222" s="206" t="s">
        <v>237</v>
      </c>
      <c r="AU222" s="206" t="s">
        <v>78</v>
      </c>
      <c r="AV222" s="13" t="s">
        <v>78</v>
      </c>
      <c r="AW222" s="13" t="s">
        <v>31</v>
      </c>
      <c r="AX222" s="13" t="s">
        <v>69</v>
      </c>
      <c r="AY222" s="206" t="s">
        <v>229</v>
      </c>
    </row>
    <row r="223" spans="2:51" s="15" customFormat="1" ht="11.25">
      <c r="B223" s="228"/>
      <c r="C223" s="229"/>
      <c r="D223" s="197" t="s">
        <v>237</v>
      </c>
      <c r="E223" s="230" t="s">
        <v>19</v>
      </c>
      <c r="F223" s="231" t="s">
        <v>281</v>
      </c>
      <c r="G223" s="229"/>
      <c r="H223" s="232">
        <v>0.86</v>
      </c>
      <c r="I223" s="233"/>
      <c r="J223" s="229"/>
      <c r="K223" s="229"/>
      <c r="L223" s="234"/>
      <c r="M223" s="235"/>
      <c r="N223" s="236"/>
      <c r="O223" s="236"/>
      <c r="P223" s="236"/>
      <c r="Q223" s="236"/>
      <c r="R223" s="236"/>
      <c r="S223" s="236"/>
      <c r="T223" s="237"/>
      <c r="AT223" s="238" t="s">
        <v>237</v>
      </c>
      <c r="AU223" s="238" t="s">
        <v>78</v>
      </c>
      <c r="AV223" s="15" t="s">
        <v>126</v>
      </c>
      <c r="AW223" s="15" t="s">
        <v>31</v>
      </c>
      <c r="AX223" s="15" t="s">
        <v>76</v>
      </c>
      <c r="AY223" s="238" t="s">
        <v>229</v>
      </c>
    </row>
    <row r="224" spans="2:63" s="12" customFormat="1" ht="22.9" customHeight="1">
      <c r="B224" s="165"/>
      <c r="C224" s="166"/>
      <c r="D224" s="167" t="s">
        <v>68</v>
      </c>
      <c r="E224" s="179" t="s">
        <v>89</v>
      </c>
      <c r="F224" s="179" t="s">
        <v>999</v>
      </c>
      <c r="G224" s="166"/>
      <c r="H224" s="166"/>
      <c r="I224" s="169"/>
      <c r="J224" s="180">
        <f>BK224</f>
        <v>0</v>
      </c>
      <c r="K224" s="166"/>
      <c r="L224" s="171"/>
      <c r="M224" s="172"/>
      <c r="N224" s="173"/>
      <c r="O224" s="173"/>
      <c r="P224" s="174">
        <f>SUM(P225:P295)</f>
        <v>0</v>
      </c>
      <c r="Q224" s="173"/>
      <c r="R224" s="174">
        <f>SUM(R225:R295)</f>
        <v>65.9629547666</v>
      </c>
      <c r="S224" s="173"/>
      <c r="T224" s="175">
        <f>SUM(T225:T295)</f>
        <v>0</v>
      </c>
      <c r="AR224" s="176" t="s">
        <v>76</v>
      </c>
      <c r="AT224" s="177" t="s">
        <v>68</v>
      </c>
      <c r="AU224" s="177" t="s">
        <v>76</v>
      </c>
      <c r="AY224" s="176" t="s">
        <v>229</v>
      </c>
      <c r="BK224" s="178">
        <f>SUM(BK225:BK295)</f>
        <v>0</v>
      </c>
    </row>
    <row r="225" spans="1:65" s="2" customFormat="1" ht="16.5" customHeight="1">
      <c r="A225" s="36"/>
      <c r="B225" s="37"/>
      <c r="C225" s="181" t="s">
        <v>492</v>
      </c>
      <c r="D225" s="181" t="s">
        <v>232</v>
      </c>
      <c r="E225" s="182" t="s">
        <v>1000</v>
      </c>
      <c r="F225" s="183" t="s">
        <v>1001</v>
      </c>
      <c r="G225" s="184" t="s">
        <v>532</v>
      </c>
      <c r="H225" s="185">
        <v>2.835</v>
      </c>
      <c r="I225" s="186"/>
      <c r="J225" s="187">
        <f>ROUND(I225*H225,2)</f>
        <v>0</v>
      </c>
      <c r="K225" s="188"/>
      <c r="L225" s="41"/>
      <c r="M225" s="189" t="s">
        <v>19</v>
      </c>
      <c r="N225" s="190" t="s">
        <v>40</v>
      </c>
      <c r="O225" s="66"/>
      <c r="P225" s="191">
        <f>O225*H225</f>
        <v>0</v>
      </c>
      <c r="Q225" s="191">
        <v>0</v>
      </c>
      <c r="R225" s="191">
        <f>Q225*H225</f>
        <v>0</v>
      </c>
      <c r="S225" s="191">
        <v>0</v>
      </c>
      <c r="T225" s="192">
        <f>S225*H225</f>
        <v>0</v>
      </c>
      <c r="U225" s="36"/>
      <c r="V225" s="36"/>
      <c r="W225" s="36"/>
      <c r="X225" s="36"/>
      <c r="Y225" s="36"/>
      <c r="Z225" s="36"/>
      <c r="AA225" s="36"/>
      <c r="AB225" s="36"/>
      <c r="AC225" s="36"/>
      <c r="AD225" s="36"/>
      <c r="AE225" s="36"/>
      <c r="AR225" s="193" t="s">
        <v>126</v>
      </c>
      <c r="AT225" s="193" t="s">
        <v>232</v>
      </c>
      <c r="AU225" s="193" t="s">
        <v>78</v>
      </c>
      <c r="AY225" s="19" t="s">
        <v>229</v>
      </c>
      <c r="BE225" s="194">
        <f>IF(N225="základní",J225,0)</f>
        <v>0</v>
      </c>
      <c r="BF225" s="194">
        <f>IF(N225="snížená",J225,0)</f>
        <v>0</v>
      </c>
      <c r="BG225" s="194">
        <f>IF(N225="zákl. přenesená",J225,0)</f>
        <v>0</v>
      </c>
      <c r="BH225" s="194">
        <f>IF(N225="sníž. přenesená",J225,0)</f>
        <v>0</v>
      </c>
      <c r="BI225" s="194">
        <f>IF(N225="nulová",J225,0)</f>
        <v>0</v>
      </c>
      <c r="BJ225" s="19" t="s">
        <v>76</v>
      </c>
      <c r="BK225" s="194">
        <f>ROUND(I225*H225,2)</f>
        <v>0</v>
      </c>
      <c r="BL225" s="19" t="s">
        <v>126</v>
      </c>
      <c r="BM225" s="193" t="s">
        <v>1846</v>
      </c>
    </row>
    <row r="226" spans="1:47" s="2" customFormat="1" ht="11.25">
      <c r="A226" s="36"/>
      <c r="B226" s="37"/>
      <c r="C226" s="38"/>
      <c r="D226" s="263" t="s">
        <v>903</v>
      </c>
      <c r="E226" s="38"/>
      <c r="F226" s="264" t="s">
        <v>1003</v>
      </c>
      <c r="G226" s="38"/>
      <c r="H226" s="38"/>
      <c r="I226" s="249"/>
      <c r="J226" s="38"/>
      <c r="K226" s="38"/>
      <c r="L226" s="41"/>
      <c r="M226" s="250"/>
      <c r="N226" s="251"/>
      <c r="O226" s="66"/>
      <c r="P226" s="66"/>
      <c r="Q226" s="66"/>
      <c r="R226" s="66"/>
      <c r="S226" s="66"/>
      <c r="T226" s="67"/>
      <c r="U226" s="36"/>
      <c r="V226" s="36"/>
      <c r="W226" s="36"/>
      <c r="X226" s="36"/>
      <c r="Y226" s="36"/>
      <c r="Z226" s="36"/>
      <c r="AA226" s="36"/>
      <c r="AB226" s="36"/>
      <c r="AC226" s="36"/>
      <c r="AD226" s="36"/>
      <c r="AE226" s="36"/>
      <c r="AT226" s="19" t="s">
        <v>903</v>
      </c>
      <c r="AU226" s="19" t="s">
        <v>78</v>
      </c>
    </row>
    <row r="227" spans="2:51" s="14" customFormat="1" ht="11.25">
      <c r="B227" s="218"/>
      <c r="C227" s="219"/>
      <c r="D227" s="197" t="s">
        <v>237</v>
      </c>
      <c r="E227" s="220" t="s">
        <v>19</v>
      </c>
      <c r="F227" s="221" t="s">
        <v>1847</v>
      </c>
      <c r="G227" s="219"/>
      <c r="H227" s="220" t="s">
        <v>19</v>
      </c>
      <c r="I227" s="222"/>
      <c r="J227" s="219"/>
      <c r="K227" s="219"/>
      <c r="L227" s="223"/>
      <c r="M227" s="224"/>
      <c r="N227" s="225"/>
      <c r="O227" s="225"/>
      <c r="P227" s="225"/>
      <c r="Q227" s="225"/>
      <c r="R227" s="225"/>
      <c r="S227" s="225"/>
      <c r="T227" s="226"/>
      <c r="AT227" s="227" t="s">
        <v>237</v>
      </c>
      <c r="AU227" s="227" t="s">
        <v>78</v>
      </c>
      <c r="AV227" s="14" t="s">
        <v>76</v>
      </c>
      <c r="AW227" s="14" t="s">
        <v>31</v>
      </c>
      <c r="AX227" s="14" t="s">
        <v>69</v>
      </c>
      <c r="AY227" s="227" t="s">
        <v>229</v>
      </c>
    </row>
    <row r="228" spans="2:51" s="13" customFormat="1" ht="11.25">
      <c r="B228" s="195"/>
      <c r="C228" s="196"/>
      <c r="D228" s="197" t="s">
        <v>237</v>
      </c>
      <c r="E228" s="198" t="s">
        <v>19</v>
      </c>
      <c r="F228" s="199" t="s">
        <v>1848</v>
      </c>
      <c r="G228" s="196"/>
      <c r="H228" s="200">
        <v>1.267</v>
      </c>
      <c r="I228" s="201"/>
      <c r="J228" s="196"/>
      <c r="K228" s="196"/>
      <c r="L228" s="202"/>
      <c r="M228" s="203"/>
      <c r="N228" s="204"/>
      <c r="O228" s="204"/>
      <c r="P228" s="204"/>
      <c r="Q228" s="204"/>
      <c r="R228" s="204"/>
      <c r="S228" s="204"/>
      <c r="T228" s="205"/>
      <c r="AT228" s="206" t="s">
        <v>237</v>
      </c>
      <c r="AU228" s="206" t="s">
        <v>78</v>
      </c>
      <c r="AV228" s="13" t="s">
        <v>78</v>
      </c>
      <c r="AW228" s="13" t="s">
        <v>31</v>
      </c>
      <c r="AX228" s="13" t="s">
        <v>69</v>
      </c>
      <c r="AY228" s="206" t="s">
        <v>229</v>
      </c>
    </row>
    <row r="229" spans="2:51" s="14" customFormat="1" ht="11.25">
      <c r="B229" s="218"/>
      <c r="C229" s="219"/>
      <c r="D229" s="197" t="s">
        <v>237</v>
      </c>
      <c r="E229" s="220" t="s">
        <v>19</v>
      </c>
      <c r="F229" s="221" t="s">
        <v>1849</v>
      </c>
      <c r="G229" s="219"/>
      <c r="H229" s="220" t="s">
        <v>19</v>
      </c>
      <c r="I229" s="222"/>
      <c r="J229" s="219"/>
      <c r="K229" s="219"/>
      <c r="L229" s="223"/>
      <c r="M229" s="224"/>
      <c r="N229" s="225"/>
      <c r="O229" s="225"/>
      <c r="P229" s="225"/>
      <c r="Q229" s="225"/>
      <c r="R229" s="225"/>
      <c r="S229" s="225"/>
      <c r="T229" s="226"/>
      <c r="AT229" s="227" t="s">
        <v>237</v>
      </c>
      <c r="AU229" s="227" t="s">
        <v>78</v>
      </c>
      <c r="AV229" s="14" t="s">
        <v>76</v>
      </c>
      <c r="AW229" s="14" t="s">
        <v>31</v>
      </c>
      <c r="AX229" s="14" t="s">
        <v>69</v>
      </c>
      <c r="AY229" s="227" t="s">
        <v>229</v>
      </c>
    </row>
    <row r="230" spans="2:51" s="13" customFormat="1" ht="11.25">
      <c r="B230" s="195"/>
      <c r="C230" s="196"/>
      <c r="D230" s="197" t="s">
        <v>237</v>
      </c>
      <c r="E230" s="198" t="s">
        <v>19</v>
      </c>
      <c r="F230" s="199" t="s">
        <v>1850</v>
      </c>
      <c r="G230" s="196"/>
      <c r="H230" s="200">
        <v>1.568</v>
      </c>
      <c r="I230" s="201"/>
      <c r="J230" s="196"/>
      <c r="K230" s="196"/>
      <c r="L230" s="202"/>
      <c r="M230" s="203"/>
      <c r="N230" s="204"/>
      <c r="O230" s="204"/>
      <c r="P230" s="204"/>
      <c r="Q230" s="204"/>
      <c r="R230" s="204"/>
      <c r="S230" s="204"/>
      <c r="T230" s="205"/>
      <c r="AT230" s="206" t="s">
        <v>237</v>
      </c>
      <c r="AU230" s="206" t="s">
        <v>78</v>
      </c>
      <c r="AV230" s="13" t="s">
        <v>78</v>
      </c>
      <c r="AW230" s="13" t="s">
        <v>31</v>
      </c>
      <c r="AX230" s="13" t="s">
        <v>69</v>
      </c>
      <c r="AY230" s="206" t="s">
        <v>229</v>
      </c>
    </row>
    <row r="231" spans="2:51" s="15" customFormat="1" ht="11.25">
      <c r="B231" s="228"/>
      <c r="C231" s="229"/>
      <c r="D231" s="197" t="s">
        <v>237</v>
      </c>
      <c r="E231" s="230" t="s">
        <v>19</v>
      </c>
      <c r="F231" s="231" t="s">
        <v>281</v>
      </c>
      <c r="G231" s="229"/>
      <c r="H231" s="232">
        <v>2.835</v>
      </c>
      <c r="I231" s="233"/>
      <c r="J231" s="229"/>
      <c r="K231" s="229"/>
      <c r="L231" s="234"/>
      <c r="M231" s="235"/>
      <c r="N231" s="236"/>
      <c r="O231" s="236"/>
      <c r="P231" s="236"/>
      <c r="Q231" s="236"/>
      <c r="R231" s="236"/>
      <c r="S231" s="236"/>
      <c r="T231" s="237"/>
      <c r="AT231" s="238" t="s">
        <v>237</v>
      </c>
      <c r="AU231" s="238" t="s">
        <v>78</v>
      </c>
      <c r="AV231" s="15" t="s">
        <v>126</v>
      </c>
      <c r="AW231" s="15" t="s">
        <v>31</v>
      </c>
      <c r="AX231" s="15" t="s">
        <v>76</v>
      </c>
      <c r="AY231" s="238" t="s">
        <v>229</v>
      </c>
    </row>
    <row r="232" spans="1:65" s="2" customFormat="1" ht="24.2" customHeight="1">
      <c r="A232" s="36"/>
      <c r="B232" s="37"/>
      <c r="C232" s="181" t="s">
        <v>498</v>
      </c>
      <c r="D232" s="181" t="s">
        <v>232</v>
      </c>
      <c r="E232" s="182" t="s">
        <v>1006</v>
      </c>
      <c r="F232" s="183" t="s">
        <v>1007</v>
      </c>
      <c r="G232" s="184" t="s">
        <v>532</v>
      </c>
      <c r="H232" s="185">
        <v>2.835</v>
      </c>
      <c r="I232" s="186"/>
      <c r="J232" s="187">
        <f>ROUND(I232*H232,2)</f>
        <v>0</v>
      </c>
      <c r="K232" s="188"/>
      <c r="L232" s="41"/>
      <c r="M232" s="189" t="s">
        <v>19</v>
      </c>
      <c r="N232" s="190" t="s">
        <v>40</v>
      </c>
      <c r="O232" s="66"/>
      <c r="P232" s="191">
        <f>O232*H232</f>
        <v>0</v>
      </c>
      <c r="Q232" s="191">
        <v>0</v>
      </c>
      <c r="R232" s="191">
        <f>Q232*H232</f>
        <v>0</v>
      </c>
      <c r="S232" s="191">
        <v>0</v>
      </c>
      <c r="T232" s="192">
        <f>S232*H232</f>
        <v>0</v>
      </c>
      <c r="U232" s="36"/>
      <c r="V232" s="36"/>
      <c r="W232" s="36"/>
      <c r="X232" s="36"/>
      <c r="Y232" s="36"/>
      <c r="Z232" s="36"/>
      <c r="AA232" s="36"/>
      <c r="AB232" s="36"/>
      <c r="AC232" s="36"/>
      <c r="AD232" s="36"/>
      <c r="AE232" s="36"/>
      <c r="AR232" s="193" t="s">
        <v>126</v>
      </c>
      <c r="AT232" s="193" t="s">
        <v>232</v>
      </c>
      <c r="AU232" s="193" t="s">
        <v>78</v>
      </c>
      <c r="AY232" s="19" t="s">
        <v>229</v>
      </c>
      <c r="BE232" s="194">
        <f>IF(N232="základní",J232,0)</f>
        <v>0</v>
      </c>
      <c r="BF232" s="194">
        <f>IF(N232="snížená",J232,0)</f>
        <v>0</v>
      </c>
      <c r="BG232" s="194">
        <f>IF(N232="zákl. přenesená",J232,0)</f>
        <v>0</v>
      </c>
      <c r="BH232" s="194">
        <f>IF(N232="sníž. přenesená",J232,0)</f>
        <v>0</v>
      </c>
      <c r="BI232" s="194">
        <f>IF(N232="nulová",J232,0)</f>
        <v>0</v>
      </c>
      <c r="BJ232" s="19" t="s">
        <v>76</v>
      </c>
      <c r="BK232" s="194">
        <f>ROUND(I232*H232,2)</f>
        <v>0</v>
      </c>
      <c r="BL232" s="19" t="s">
        <v>126</v>
      </c>
      <c r="BM232" s="193" t="s">
        <v>1851</v>
      </c>
    </row>
    <row r="233" spans="1:47" s="2" customFormat="1" ht="11.25">
      <c r="A233" s="36"/>
      <c r="B233" s="37"/>
      <c r="C233" s="38"/>
      <c r="D233" s="263" t="s">
        <v>903</v>
      </c>
      <c r="E233" s="38"/>
      <c r="F233" s="264" t="s">
        <v>1009</v>
      </c>
      <c r="G233" s="38"/>
      <c r="H233" s="38"/>
      <c r="I233" s="249"/>
      <c r="J233" s="38"/>
      <c r="K233" s="38"/>
      <c r="L233" s="41"/>
      <c r="M233" s="250"/>
      <c r="N233" s="251"/>
      <c r="O233" s="66"/>
      <c r="P233" s="66"/>
      <c r="Q233" s="66"/>
      <c r="R233" s="66"/>
      <c r="S233" s="66"/>
      <c r="T233" s="67"/>
      <c r="U233" s="36"/>
      <c r="V233" s="36"/>
      <c r="W233" s="36"/>
      <c r="X233" s="36"/>
      <c r="Y233" s="36"/>
      <c r="Z233" s="36"/>
      <c r="AA233" s="36"/>
      <c r="AB233" s="36"/>
      <c r="AC233" s="36"/>
      <c r="AD233" s="36"/>
      <c r="AE233" s="36"/>
      <c r="AT233" s="19" t="s">
        <v>903</v>
      </c>
      <c r="AU233" s="19" t="s">
        <v>78</v>
      </c>
    </row>
    <row r="234" spans="1:65" s="2" customFormat="1" ht="16.5" customHeight="1">
      <c r="A234" s="36"/>
      <c r="B234" s="37"/>
      <c r="C234" s="181" t="s">
        <v>504</v>
      </c>
      <c r="D234" s="181" t="s">
        <v>232</v>
      </c>
      <c r="E234" s="182" t="s">
        <v>1010</v>
      </c>
      <c r="F234" s="183" t="s">
        <v>1011</v>
      </c>
      <c r="G234" s="184" t="s">
        <v>495</v>
      </c>
      <c r="H234" s="185">
        <v>17.539</v>
      </c>
      <c r="I234" s="186"/>
      <c r="J234" s="187">
        <f>ROUND(I234*H234,2)</f>
        <v>0</v>
      </c>
      <c r="K234" s="188"/>
      <c r="L234" s="41"/>
      <c r="M234" s="189" t="s">
        <v>19</v>
      </c>
      <c r="N234" s="190" t="s">
        <v>40</v>
      </c>
      <c r="O234" s="66"/>
      <c r="P234" s="191">
        <f>O234*H234</f>
        <v>0</v>
      </c>
      <c r="Q234" s="191">
        <v>0.0417442</v>
      </c>
      <c r="R234" s="191">
        <f>Q234*H234</f>
        <v>0.7321515238000001</v>
      </c>
      <c r="S234" s="191">
        <v>0</v>
      </c>
      <c r="T234" s="192">
        <f>S234*H234</f>
        <v>0</v>
      </c>
      <c r="U234" s="36"/>
      <c r="V234" s="36"/>
      <c r="W234" s="36"/>
      <c r="X234" s="36"/>
      <c r="Y234" s="36"/>
      <c r="Z234" s="36"/>
      <c r="AA234" s="36"/>
      <c r="AB234" s="36"/>
      <c r="AC234" s="36"/>
      <c r="AD234" s="36"/>
      <c r="AE234" s="36"/>
      <c r="AR234" s="193" t="s">
        <v>126</v>
      </c>
      <c r="AT234" s="193" t="s">
        <v>232</v>
      </c>
      <c r="AU234" s="193" t="s">
        <v>78</v>
      </c>
      <c r="AY234" s="19" t="s">
        <v>229</v>
      </c>
      <c r="BE234" s="194">
        <f>IF(N234="základní",J234,0)</f>
        <v>0</v>
      </c>
      <c r="BF234" s="194">
        <f>IF(N234="snížená",J234,0)</f>
        <v>0</v>
      </c>
      <c r="BG234" s="194">
        <f>IF(N234="zákl. přenesená",J234,0)</f>
        <v>0</v>
      </c>
      <c r="BH234" s="194">
        <f>IF(N234="sníž. přenesená",J234,0)</f>
        <v>0</v>
      </c>
      <c r="BI234" s="194">
        <f>IF(N234="nulová",J234,0)</f>
        <v>0</v>
      </c>
      <c r="BJ234" s="19" t="s">
        <v>76</v>
      </c>
      <c r="BK234" s="194">
        <f>ROUND(I234*H234,2)</f>
        <v>0</v>
      </c>
      <c r="BL234" s="19" t="s">
        <v>126</v>
      </c>
      <c r="BM234" s="193" t="s">
        <v>1852</v>
      </c>
    </row>
    <row r="235" spans="1:47" s="2" customFormat="1" ht="11.25">
      <c r="A235" s="36"/>
      <c r="B235" s="37"/>
      <c r="C235" s="38"/>
      <c r="D235" s="263" t="s">
        <v>903</v>
      </c>
      <c r="E235" s="38"/>
      <c r="F235" s="264" t="s">
        <v>1013</v>
      </c>
      <c r="G235" s="38"/>
      <c r="H235" s="38"/>
      <c r="I235" s="249"/>
      <c r="J235" s="38"/>
      <c r="K235" s="38"/>
      <c r="L235" s="41"/>
      <c r="M235" s="250"/>
      <c r="N235" s="251"/>
      <c r="O235" s="66"/>
      <c r="P235" s="66"/>
      <c r="Q235" s="66"/>
      <c r="R235" s="66"/>
      <c r="S235" s="66"/>
      <c r="T235" s="67"/>
      <c r="U235" s="36"/>
      <c r="V235" s="36"/>
      <c r="W235" s="36"/>
      <c r="X235" s="36"/>
      <c r="Y235" s="36"/>
      <c r="Z235" s="36"/>
      <c r="AA235" s="36"/>
      <c r="AB235" s="36"/>
      <c r="AC235" s="36"/>
      <c r="AD235" s="36"/>
      <c r="AE235" s="36"/>
      <c r="AT235" s="19" t="s">
        <v>903</v>
      </c>
      <c r="AU235" s="19" t="s">
        <v>78</v>
      </c>
    </row>
    <row r="236" spans="2:51" s="14" customFormat="1" ht="11.25">
      <c r="B236" s="218"/>
      <c r="C236" s="219"/>
      <c r="D236" s="197" t="s">
        <v>237</v>
      </c>
      <c r="E236" s="220" t="s">
        <v>19</v>
      </c>
      <c r="F236" s="221" t="s">
        <v>1853</v>
      </c>
      <c r="G236" s="219"/>
      <c r="H236" s="220" t="s">
        <v>19</v>
      </c>
      <c r="I236" s="222"/>
      <c r="J236" s="219"/>
      <c r="K236" s="219"/>
      <c r="L236" s="223"/>
      <c r="M236" s="224"/>
      <c r="N236" s="225"/>
      <c r="O236" s="225"/>
      <c r="P236" s="225"/>
      <c r="Q236" s="225"/>
      <c r="R236" s="225"/>
      <c r="S236" s="225"/>
      <c r="T236" s="226"/>
      <c r="AT236" s="227" t="s">
        <v>237</v>
      </c>
      <c r="AU236" s="227" t="s">
        <v>78</v>
      </c>
      <c r="AV236" s="14" t="s">
        <v>76</v>
      </c>
      <c r="AW236" s="14" t="s">
        <v>31</v>
      </c>
      <c r="AX236" s="14" t="s">
        <v>69</v>
      </c>
      <c r="AY236" s="227" t="s">
        <v>229</v>
      </c>
    </row>
    <row r="237" spans="2:51" s="13" customFormat="1" ht="11.25">
      <c r="B237" s="195"/>
      <c r="C237" s="196"/>
      <c r="D237" s="197" t="s">
        <v>237</v>
      </c>
      <c r="E237" s="198" t="s">
        <v>19</v>
      </c>
      <c r="F237" s="199" t="s">
        <v>1854</v>
      </c>
      <c r="G237" s="196"/>
      <c r="H237" s="200">
        <v>6.24</v>
      </c>
      <c r="I237" s="201"/>
      <c r="J237" s="196"/>
      <c r="K237" s="196"/>
      <c r="L237" s="202"/>
      <c r="M237" s="203"/>
      <c r="N237" s="204"/>
      <c r="O237" s="204"/>
      <c r="P237" s="204"/>
      <c r="Q237" s="204"/>
      <c r="R237" s="204"/>
      <c r="S237" s="204"/>
      <c r="T237" s="205"/>
      <c r="AT237" s="206" t="s">
        <v>237</v>
      </c>
      <c r="AU237" s="206" t="s">
        <v>78</v>
      </c>
      <c r="AV237" s="13" t="s">
        <v>78</v>
      </c>
      <c r="AW237" s="13" t="s">
        <v>31</v>
      </c>
      <c r="AX237" s="13" t="s">
        <v>69</v>
      </c>
      <c r="AY237" s="206" t="s">
        <v>229</v>
      </c>
    </row>
    <row r="238" spans="2:51" s="13" customFormat="1" ht="11.25">
      <c r="B238" s="195"/>
      <c r="C238" s="196"/>
      <c r="D238" s="197" t="s">
        <v>237</v>
      </c>
      <c r="E238" s="198" t="s">
        <v>19</v>
      </c>
      <c r="F238" s="199" t="s">
        <v>1855</v>
      </c>
      <c r="G238" s="196"/>
      <c r="H238" s="200">
        <v>0.264</v>
      </c>
      <c r="I238" s="201"/>
      <c r="J238" s="196"/>
      <c r="K238" s="196"/>
      <c r="L238" s="202"/>
      <c r="M238" s="203"/>
      <c r="N238" s="204"/>
      <c r="O238" s="204"/>
      <c r="P238" s="204"/>
      <c r="Q238" s="204"/>
      <c r="R238" s="204"/>
      <c r="S238" s="204"/>
      <c r="T238" s="205"/>
      <c r="AT238" s="206" t="s">
        <v>237</v>
      </c>
      <c r="AU238" s="206" t="s">
        <v>78</v>
      </c>
      <c r="AV238" s="13" t="s">
        <v>78</v>
      </c>
      <c r="AW238" s="13" t="s">
        <v>31</v>
      </c>
      <c r="AX238" s="13" t="s">
        <v>69</v>
      </c>
      <c r="AY238" s="206" t="s">
        <v>229</v>
      </c>
    </row>
    <row r="239" spans="2:51" s="14" customFormat="1" ht="11.25">
      <c r="B239" s="218"/>
      <c r="C239" s="219"/>
      <c r="D239" s="197" t="s">
        <v>237</v>
      </c>
      <c r="E239" s="220" t="s">
        <v>19</v>
      </c>
      <c r="F239" s="221" t="s">
        <v>1856</v>
      </c>
      <c r="G239" s="219"/>
      <c r="H239" s="220" t="s">
        <v>19</v>
      </c>
      <c r="I239" s="222"/>
      <c r="J239" s="219"/>
      <c r="K239" s="219"/>
      <c r="L239" s="223"/>
      <c r="M239" s="224"/>
      <c r="N239" s="225"/>
      <c r="O239" s="225"/>
      <c r="P239" s="225"/>
      <c r="Q239" s="225"/>
      <c r="R239" s="225"/>
      <c r="S239" s="225"/>
      <c r="T239" s="226"/>
      <c r="AT239" s="227" t="s">
        <v>237</v>
      </c>
      <c r="AU239" s="227" t="s">
        <v>78</v>
      </c>
      <c r="AV239" s="14" t="s">
        <v>76</v>
      </c>
      <c r="AW239" s="14" t="s">
        <v>31</v>
      </c>
      <c r="AX239" s="14" t="s">
        <v>69</v>
      </c>
      <c r="AY239" s="227" t="s">
        <v>229</v>
      </c>
    </row>
    <row r="240" spans="2:51" s="13" customFormat="1" ht="11.25">
      <c r="B240" s="195"/>
      <c r="C240" s="196"/>
      <c r="D240" s="197" t="s">
        <v>237</v>
      </c>
      <c r="E240" s="198" t="s">
        <v>19</v>
      </c>
      <c r="F240" s="199" t="s">
        <v>1857</v>
      </c>
      <c r="G240" s="196"/>
      <c r="H240" s="200">
        <v>9.979</v>
      </c>
      <c r="I240" s="201"/>
      <c r="J240" s="196"/>
      <c r="K240" s="196"/>
      <c r="L240" s="202"/>
      <c r="M240" s="203"/>
      <c r="N240" s="204"/>
      <c r="O240" s="204"/>
      <c r="P240" s="204"/>
      <c r="Q240" s="204"/>
      <c r="R240" s="204"/>
      <c r="S240" s="204"/>
      <c r="T240" s="205"/>
      <c r="AT240" s="206" t="s">
        <v>237</v>
      </c>
      <c r="AU240" s="206" t="s">
        <v>78</v>
      </c>
      <c r="AV240" s="13" t="s">
        <v>78</v>
      </c>
      <c r="AW240" s="13" t="s">
        <v>31</v>
      </c>
      <c r="AX240" s="13" t="s">
        <v>69</v>
      </c>
      <c r="AY240" s="206" t="s">
        <v>229</v>
      </c>
    </row>
    <row r="241" spans="2:51" s="13" customFormat="1" ht="11.25">
      <c r="B241" s="195"/>
      <c r="C241" s="196"/>
      <c r="D241" s="197" t="s">
        <v>237</v>
      </c>
      <c r="E241" s="198" t="s">
        <v>19</v>
      </c>
      <c r="F241" s="199" t="s">
        <v>1858</v>
      </c>
      <c r="G241" s="196"/>
      <c r="H241" s="200">
        <v>1.056</v>
      </c>
      <c r="I241" s="201"/>
      <c r="J241" s="196"/>
      <c r="K241" s="196"/>
      <c r="L241" s="202"/>
      <c r="M241" s="203"/>
      <c r="N241" s="204"/>
      <c r="O241" s="204"/>
      <c r="P241" s="204"/>
      <c r="Q241" s="204"/>
      <c r="R241" s="204"/>
      <c r="S241" s="204"/>
      <c r="T241" s="205"/>
      <c r="AT241" s="206" t="s">
        <v>237</v>
      </c>
      <c r="AU241" s="206" t="s">
        <v>78</v>
      </c>
      <c r="AV241" s="13" t="s">
        <v>78</v>
      </c>
      <c r="AW241" s="13" t="s">
        <v>31</v>
      </c>
      <c r="AX241" s="13" t="s">
        <v>69</v>
      </c>
      <c r="AY241" s="206" t="s">
        <v>229</v>
      </c>
    </row>
    <row r="242" spans="2:51" s="15" customFormat="1" ht="11.25">
      <c r="B242" s="228"/>
      <c r="C242" s="229"/>
      <c r="D242" s="197" t="s">
        <v>237</v>
      </c>
      <c r="E242" s="230" t="s">
        <v>19</v>
      </c>
      <c r="F242" s="231" t="s">
        <v>281</v>
      </c>
      <c r="G242" s="229"/>
      <c r="H242" s="232">
        <v>17.539</v>
      </c>
      <c r="I242" s="233"/>
      <c r="J242" s="229"/>
      <c r="K242" s="229"/>
      <c r="L242" s="234"/>
      <c r="M242" s="235"/>
      <c r="N242" s="236"/>
      <c r="O242" s="236"/>
      <c r="P242" s="236"/>
      <c r="Q242" s="236"/>
      <c r="R242" s="236"/>
      <c r="S242" s="236"/>
      <c r="T242" s="237"/>
      <c r="AT242" s="238" t="s">
        <v>237</v>
      </c>
      <c r="AU242" s="238" t="s">
        <v>78</v>
      </c>
      <c r="AV242" s="15" t="s">
        <v>126</v>
      </c>
      <c r="AW242" s="15" t="s">
        <v>31</v>
      </c>
      <c r="AX242" s="15" t="s">
        <v>76</v>
      </c>
      <c r="AY242" s="238" t="s">
        <v>229</v>
      </c>
    </row>
    <row r="243" spans="1:65" s="2" customFormat="1" ht="16.5" customHeight="1">
      <c r="A243" s="36"/>
      <c r="B243" s="37"/>
      <c r="C243" s="181" t="s">
        <v>508</v>
      </c>
      <c r="D243" s="181" t="s">
        <v>232</v>
      </c>
      <c r="E243" s="182" t="s">
        <v>1016</v>
      </c>
      <c r="F243" s="183" t="s">
        <v>1017</v>
      </c>
      <c r="G243" s="184" t="s">
        <v>495</v>
      </c>
      <c r="H243" s="185">
        <v>17.539</v>
      </c>
      <c r="I243" s="186"/>
      <c r="J243" s="187">
        <f>ROUND(I243*H243,2)</f>
        <v>0</v>
      </c>
      <c r="K243" s="188"/>
      <c r="L243" s="41"/>
      <c r="M243" s="189" t="s">
        <v>19</v>
      </c>
      <c r="N243" s="190" t="s">
        <v>40</v>
      </c>
      <c r="O243" s="66"/>
      <c r="P243" s="191">
        <f>O243*H243</f>
        <v>0</v>
      </c>
      <c r="Q243" s="191">
        <v>1.5E-05</v>
      </c>
      <c r="R243" s="191">
        <f>Q243*H243</f>
        <v>0.00026308500000000003</v>
      </c>
      <c r="S243" s="191">
        <v>0</v>
      </c>
      <c r="T243" s="192">
        <f>S243*H243</f>
        <v>0</v>
      </c>
      <c r="U243" s="36"/>
      <c r="V243" s="36"/>
      <c r="W243" s="36"/>
      <c r="X243" s="36"/>
      <c r="Y243" s="36"/>
      <c r="Z243" s="36"/>
      <c r="AA243" s="36"/>
      <c r="AB243" s="36"/>
      <c r="AC243" s="36"/>
      <c r="AD243" s="36"/>
      <c r="AE243" s="36"/>
      <c r="AR243" s="193" t="s">
        <v>126</v>
      </c>
      <c r="AT243" s="193" t="s">
        <v>232</v>
      </c>
      <c r="AU243" s="193" t="s">
        <v>78</v>
      </c>
      <c r="AY243" s="19" t="s">
        <v>229</v>
      </c>
      <c r="BE243" s="194">
        <f>IF(N243="základní",J243,0)</f>
        <v>0</v>
      </c>
      <c r="BF243" s="194">
        <f>IF(N243="snížená",J243,0)</f>
        <v>0</v>
      </c>
      <c r="BG243" s="194">
        <f>IF(N243="zákl. přenesená",J243,0)</f>
        <v>0</v>
      </c>
      <c r="BH243" s="194">
        <f>IF(N243="sníž. přenesená",J243,0)</f>
        <v>0</v>
      </c>
      <c r="BI243" s="194">
        <f>IF(N243="nulová",J243,0)</f>
        <v>0</v>
      </c>
      <c r="BJ243" s="19" t="s">
        <v>76</v>
      </c>
      <c r="BK243" s="194">
        <f>ROUND(I243*H243,2)</f>
        <v>0</v>
      </c>
      <c r="BL243" s="19" t="s">
        <v>126</v>
      </c>
      <c r="BM243" s="193" t="s">
        <v>1859</v>
      </c>
    </row>
    <row r="244" spans="1:47" s="2" customFormat="1" ht="11.25">
      <c r="A244" s="36"/>
      <c r="B244" s="37"/>
      <c r="C244" s="38"/>
      <c r="D244" s="263" t="s">
        <v>903</v>
      </c>
      <c r="E244" s="38"/>
      <c r="F244" s="264" t="s">
        <v>1019</v>
      </c>
      <c r="G244" s="38"/>
      <c r="H244" s="38"/>
      <c r="I244" s="249"/>
      <c r="J244" s="38"/>
      <c r="K244" s="38"/>
      <c r="L244" s="41"/>
      <c r="M244" s="250"/>
      <c r="N244" s="251"/>
      <c r="O244" s="66"/>
      <c r="P244" s="66"/>
      <c r="Q244" s="66"/>
      <c r="R244" s="66"/>
      <c r="S244" s="66"/>
      <c r="T244" s="67"/>
      <c r="U244" s="36"/>
      <c r="V244" s="36"/>
      <c r="W244" s="36"/>
      <c r="X244" s="36"/>
      <c r="Y244" s="36"/>
      <c r="Z244" s="36"/>
      <c r="AA244" s="36"/>
      <c r="AB244" s="36"/>
      <c r="AC244" s="36"/>
      <c r="AD244" s="36"/>
      <c r="AE244" s="36"/>
      <c r="AT244" s="19" t="s">
        <v>903</v>
      </c>
      <c r="AU244" s="19" t="s">
        <v>78</v>
      </c>
    </row>
    <row r="245" spans="1:65" s="2" customFormat="1" ht="24.2" customHeight="1">
      <c r="A245" s="36"/>
      <c r="B245" s="37"/>
      <c r="C245" s="181" t="s">
        <v>513</v>
      </c>
      <c r="D245" s="181" t="s">
        <v>232</v>
      </c>
      <c r="E245" s="182" t="s">
        <v>1020</v>
      </c>
      <c r="F245" s="183" t="s">
        <v>1021</v>
      </c>
      <c r="G245" s="184" t="s">
        <v>326</v>
      </c>
      <c r="H245" s="185">
        <v>0.51</v>
      </c>
      <c r="I245" s="186"/>
      <c r="J245" s="187">
        <f>ROUND(I245*H245,2)</f>
        <v>0</v>
      </c>
      <c r="K245" s="188"/>
      <c r="L245" s="41"/>
      <c r="M245" s="189" t="s">
        <v>19</v>
      </c>
      <c r="N245" s="190" t="s">
        <v>40</v>
      </c>
      <c r="O245" s="66"/>
      <c r="P245" s="191">
        <f>O245*H245</f>
        <v>0</v>
      </c>
      <c r="Q245" s="191">
        <v>1.0487652</v>
      </c>
      <c r="R245" s="191">
        <f>Q245*H245</f>
        <v>0.534870252</v>
      </c>
      <c r="S245" s="191">
        <v>0</v>
      </c>
      <c r="T245" s="192">
        <f>S245*H245</f>
        <v>0</v>
      </c>
      <c r="U245" s="36"/>
      <c r="V245" s="36"/>
      <c r="W245" s="36"/>
      <c r="X245" s="36"/>
      <c r="Y245" s="36"/>
      <c r="Z245" s="36"/>
      <c r="AA245" s="36"/>
      <c r="AB245" s="36"/>
      <c r="AC245" s="36"/>
      <c r="AD245" s="36"/>
      <c r="AE245" s="36"/>
      <c r="AR245" s="193" t="s">
        <v>126</v>
      </c>
      <c r="AT245" s="193" t="s">
        <v>232</v>
      </c>
      <c r="AU245" s="193" t="s">
        <v>78</v>
      </c>
      <c r="AY245" s="19" t="s">
        <v>229</v>
      </c>
      <c r="BE245" s="194">
        <f>IF(N245="základní",J245,0)</f>
        <v>0</v>
      </c>
      <c r="BF245" s="194">
        <f>IF(N245="snížená",J245,0)</f>
        <v>0</v>
      </c>
      <c r="BG245" s="194">
        <f>IF(N245="zákl. přenesená",J245,0)</f>
        <v>0</v>
      </c>
      <c r="BH245" s="194">
        <f>IF(N245="sníž. přenesená",J245,0)</f>
        <v>0</v>
      </c>
      <c r="BI245" s="194">
        <f>IF(N245="nulová",J245,0)</f>
        <v>0</v>
      </c>
      <c r="BJ245" s="19" t="s">
        <v>76</v>
      </c>
      <c r="BK245" s="194">
        <f>ROUND(I245*H245,2)</f>
        <v>0</v>
      </c>
      <c r="BL245" s="19" t="s">
        <v>126</v>
      </c>
      <c r="BM245" s="193" t="s">
        <v>1860</v>
      </c>
    </row>
    <row r="246" spans="1:47" s="2" customFormat="1" ht="11.25">
      <c r="A246" s="36"/>
      <c r="B246" s="37"/>
      <c r="C246" s="38"/>
      <c r="D246" s="263" t="s">
        <v>903</v>
      </c>
      <c r="E246" s="38"/>
      <c r="F246" s="264" t="s">
        <v>1023</v>
      </c>
      <c r="G246" s="38"/>
      <c r="H246" s="38"/>
      <c r="I246" s="249"/>
      <c r="J246" s="38"/>
      <c r="K246" s="38"/>
      <c r="L246" s="41"/>
      <c r="M246" s="250"/>
      <c r="N246" s="251"/>
      <c r="O246" s="66"/>
      <c r="P246" s="66"/>
      <c r="Q246" s="66"/>
      <c r="R246" s="66"/>
      <c r="S246" s="66"/>
      <c r="T246" s="67"/>
      <c r="U246" s="36"/>
      <c r="V246" s="36"/>
      <c r="W246" s="36"/>
      <c r="X246" s="36"/>
      <c r="Y246" s="36"/>
      <c r="Z246" s="36"/>
      <c r="AA246" s="36"/>
      <c r="AB246" s="36"/>
      <c r="AC246" s="36"/>
      <c r="AD246" s="36"/>
      <c r="AE246" s="36"/>
      <c r="AT246" s="19" t="s">
        <v>903</v>
      </c>
      <c r="AU246" s="19" t="s">
        <v>78</v>
      </c>
    </row>
    <row r="247" spans="2:51" s="14" customFormat="1" ht="11.25">
      <c r="B247" s="218"/>
      <c r="C247" s="219"/>
      <c r="D247" s="197" t="s">
        <v>237</v>
      </c>
      <c r="E247" s="220" t="s">
        <v>19</v>
      </c>
      <c r="F247" s="221" t="s">
        <v>1861</v>
      </c>
      <c r="G247" s="219"/>
      <c r="H247" s="220" t="s">
        <v>19</v>
      </c>
      <c r="I247" s="222"/>
      <c r="J247" s="219"/>
      <c r="K247" s="219"/>
      <c r="L247" s="223"/>
      <c r="M247" s="224"/>
      <c r="N247" s="225"/>
      <c r="O247" s="225"/>
      <c r="P247" s="225"/>
      <c r="Q247" s="225"/>
      <c r="R247" s="225"/>
      <c r="S247" s="225"/>
      <c r="T247" s="226"/>
      <c r="AT247" s="227" t="s">
        <v>237</v>
      </c>
      <c r="AU247" s="227" t="s">
        <v>78</v>
      </c>
      <c r="AV247" s="14" t="s">
        <v>76</v>
      </c>
      <c r="AW247" s="14" t="s">
        <v>31</v>
      </c>
      <c r="AX247" s="14" t="s">
        <v>69</v>
      </c>
      <c r="AY247" s="227" t="s">
        <v>229</v>
      </c>
    </row>
    <row r="248" spans="2:51" s="13" customFormat="1" ht="11.25">
      <c r="B248" s="195"/>
      <c r="C248" s="196"/>
      <c r="D248" s="197" t="s">
        <v>237</v>
      </c>
      <c r="E248" s="198" t="s">
        <v>19</v>
      </c>
      <c r="F248" s="199" t="s">
        <v>1862</v>
      </c>
      <c r="G248" s="196"/>
      <c r="H248" s="200">
        <v>0.51</v>
      </c>
      <c r="I248" s="201"/>
      <c r="J248" s="196"/>
      <c r="K248" s="196"/>
      <c r="L248" s="202"/>
      <c r="M248" s="203"/>
      <c r="N248" s="204"/>
      <c r="O248" s="204"/>
      <c r="P248" s="204"/>
      <c r="Q248" s="204"/>
      <c r="R248" s="204"/>
      <c r="S248" s="204"/>
      <c r="T248" s="205"/>
      <c r="AT248" s="206" t="s">
        <v>237</v>
      </c>
      <c r="AU248" s="206" t="s">
        <v>78</v>
      </c>
      <c r="AV248" s="13" t="s">
        <v>78</v>
      </c>
      <c r="AW248" s="13" t="s">
        <v>31</v>
      </c>
      <c r="AX248" s="13" t="s">
        <v>69</v>
      </c>
      <c r="AY248" s="206" t="s">
        <v>229</v>
      </c>
    </row>
    <row r="249" spans="2:51" s="15" customFormat="1" ht="11.25">
      <c r="B249" s="228"/>
      <c r="C249" s="229"/>
      <c r="D249" s="197" t="s">
        <v>237</v>
      </c>
      <c r="E249" s="230" t="s">
        <v>19</v>
      </c>
      <c r="F249" s="231" t="s">
        <v>281</v>
      </c>
      <c r="G249" s="229"/>
      <c r="H249" s="232">
        <v>0.51</v>
      </c>
      <c r="I249" s="233"/>
      <c r="J249" s="229"/>
      <c r="K249" s="229"/>
      <c r="L249" s="234"/>
      <c r="M249" s="235"/>
      <c r="N249" s="236"/>
      <c r="O249" s="236"/>
      <c r="P249" s="236"/>
      <c r="Q249" s="236"/>
      <c r="R249" s="236"/>
      <c r="S249" s="236"/>
      <c r="T249" s="237"/>
      <c r="AT249" s="238" t="s">
        <v>237</v>
      </c>
      <c r="AU249" s="238" t="s">
        <v>78</v>
      </c>
      <c r="AV249" s="15" t="s">
        <v>126</v>
      </c>
      <c r="AW249" s="15" t="s">
        <v>31</v>
      </c>
      <c r="AX249" s="15" t="s">
        <v>76</v>
      </c>
      <c r="AY249" s="238" t="s">
        <v>229</v>
      </c>
    </row>
    <row r="250" spans="1:65" s="2" customFormat="1" ht="55.5" customHeight="1">
      <c r="A250" s="36"/>
      <c r="B250" s="37"/>
      <c r="C250" s="181" t="s">
        <v>517</v>
      </c>
      <c r="D250" s="181" t="s">
        <v>232</v>
      </c>
      <c r="E250" s="182" t="s">
        <v>1863</v>
      </c>
      <c r="F250" s="183" t="s">
        <v>1864</v>
      </c>
      <c r="G250" s="184" t="s">
        <v>242</v>
      </c>
      <c r="H250" s="185">
        <v>4</v>
      </c>
      <c r="I250" s="186"/>
      <c r="J250" s="187">
        <f>ROUND(I250*H250,2)</f>
        <v>0</v>
      </c>
      <c r="K250" s="188"/>
      <c r="L250" s="41"/>
      <c r="M250" s="189" t="s">
        <v>19</v>
      </c>
      <c r="N250" s="190" t="s">
        <v>40</v>
      </c>
      <c r="O250" s="66"/>
      <c r="P250" s="191">
        <f>O250*H250</f>
        <v>0</v>
      </c>
      <c r="Q250" s="191">
        <v>0</v>
      </c>
      <c r="R250" s="191">
        <f>Q250*H250</f>
        <v>0</v>
      </c>
      <c r="S250" s="191">
        <v>0</v>
      </c>
      <c r="T250" s="192">
        <f>S250*H250</f>
        <v>0</v>
      </c>
      <c r="U250" s="36"/>
      <c r="V250" s="36"/>
      <c r="W250" s="36"/>
      <c r="X250" s="36"/>
      <c r="Y250" s="36"/>
      <c r="Z250" s="36"/>
      <c r="AA250" s="36"/>
      <c r="AB250" s="36"/>
      <c r="AC250" s="36"/>
      <c r="AD250" s="36"/>
      <c r="AE250" s="36"/>
      <c r="AR250" s="193" t="s">
        <v>126</v>
      </c>
      <c r="AT250" s="193" t="s">
        <v>232</v>
      </c>
      <c r="AU250" s="193" t="s">
        <v>78</v>
      </c>
      <c r="AY250" s="19" t="s">
        <v>229</v>
      </c>
      <c r="BE250" s="194">
        <f>IF(N250="základní",J250,0)</f>
        <v>0</v>
      </c>
      <c r="BF250" s="194">
        <f>IF(N250="snížená",J250,0)</f>
        <v>0</v>
      </c>
      <c r="BG250" s="194">
        <f>IF(N250="zákl. přenesená",J250,0)</f>
        <v>0</v>
      </c>
      <c r="BH250" s="194">
        <f>IF(N250="sníž. přenesená",J250,0)</f>
        <v>0</v>
      </c>
      <c r="BI250" s="194">
        <f>IF(N250="nulová",J250,0)</f>
        <v>0</v>
      </c>
      <c r="BJ250" s="19" t="s">
        <v>76</v>
      </c>
      <c r="BK250" s="194">
        <f>ROUND(I250*H250,2)</f>
        <v>0</v>
      </c>
      <c r="BL250" s="19" t="s">
        <v>126</v>
      </c>
      <c r="BM250" s="193" t="s">
        <v>1865</v>
      </c>
    </row>
    <row r="251" spans="1:47" s="2" customFormat="1" ht="11.25">
      <c r="A251" s="36"/>
      <c r="B251" s="37"/>
      <c r="C251" s="38"/>
      <c r="D251" s="263" t="s">
        <v>903</v>
      </c>
      <c r="E251" s="38"/>
      <c r="F251" s="264" t="s">
        <v>1866</v>
      </c>
      <c r="G251" s="38"/>
      <c r="H251" s="38"/>
      <c r="I251" s="249"/>
      <c r="J251" s="38"/>
      <c r="K251" s="38"/>
      <c r="L251" s="41"/>
      <c r="M251" s="250"/>
      <c r="N251" s="251"/>
      <c r="O251" s="66"/>
      <c r="P251" s="66"/>
      <c r="Q251" s="66"/>
      <c r="R251" s="66"/>
      <c r="S251" s="66"/>
      <c r="T251" s="67"/>
      <c r="U251" s="36"/>
      <c r="V251" s="36"/>
      <c r="W251" s="36"/>
      <c r="X251" s="36"/>
      <c r="Y251" s="36"/>
      <c r="Z251" s="36"/>
      <c r="AA251" s="36"/>
      <c r="AB251" s="36"/>
      <c r="AC251" s="36"/>
      <c r="AD251" s="36"/>
      <c r="AE251" s="36"/>
      <c r="AT251" s="19" t="s">
        <v>903</v>
      </c>
      <c r="AU251" s="19" t="s">
        <v>78</v>
      </c>
    </row>
    <row r="252" spans="1:47" s="2" customFormat="1" ht="19.5">
      <c r="A252" s="36"/>
      <c r="B252" s="37"/>
      <c r="C252" s="38"/>
      <c r="D252" s="197" t="s">
        <v>811</v>
      </c>
      <c r="E252" s="38"/>
      <c r="F252" s="248" t="s">
        <v>1867</v>
      </c>
      <c r="G252" s="38"/>
      <c r="H252" s="38"/>
      <c r="I252" s="249"/>
      <c r="J252" s="38"/>
      <c r="K252" s="38"/>
      <c r="L252" s="41"/>
      <c r="M252" s="250"/>
      <c r="N252" s="251"/>
      <c r="O252" s="66"/>
      <c r="P252" s="66"/>
      <c r="Q252" s="66"/>
      <c r="R252" s="66"/>
      <c r="S252" s="66"/>
      <c r="T252" s="67"/>
      <c r="U252" s="36"/>
      <c r="V252" s="36"/>
      <c r="W252" s="36"/>
      <c r="X252" s="36"/>
      <c r="Y252" s="36"/>
      <c r="Z252" s="36"/>
      <c r="AA252" s="36"/>
      <c r="AB252" s="36"/>
      <c r="AC252" s="36"/>
      <c r="AD252" s="36"/>
      <c r="AE252" s="36"/>
      <c r="AT252" s="19" t="s">
        <v>811</v>
      </c>
      <c r="AU252" s="19" t="s">
        <v>78</v>
      </c>
    </row>
    <row r="253" spans="2:51" s="14" customFormat="1" ht="11.25">
      <c r="B253" s="218"/>
      <c r="C253" s="219"/>
      <c r="D253" s="197" t="s">
        <v>237</v>
      </c>
      <c r="E253" s="220" t="s">
        <v>19</v>
      </c>
      <c r="F253" s="221" t="s">
        <v>1868</v>
      </c>
      <c r="G253" s="219"/>
      <c r="H253" s="220" t="s">
        <v>19</v>
      </c>
      <c r="I253" s="222"/>
      <c r="J253" s="219"/>
      <c r="K253" s="219"/>
      <c r="L253" s="223"/>
      <c r="M253" s="224"/>
      <c r="N253" s="225"/>
      <c r="O253" s="225"/>
      <c r="P253" s="225"/>
      <c r="Q253" s="225"/>
      <c r="R253" s="225"/>
      <c r="S253" s="225"/>
      <c r="T253" s="226"/>
      <c r="AT253" s="227" t="s">
        <v>237</v>
      </c>
      <c r="AU253" s="227" t="s">
        <v>78</v>
      </c>
      <c r="AV253" s="14" t="s">
        <v>76</v>
      </c>
      <c r="AW253" s="14" t="s">
        <v>31</v>
      </c>
      <c r="AX253" s="14" t="s">
        <v>69</v>
      </c>
      <c r="AY253" s="227" t="s">
        <v>229</v>
      </c>
    </row>
    <row r="254" spans="2:51" s="13" customFormat="1" ht="11.25">
      <c r="B254" s="195"/>
      <c r="C254" s="196"/>
      <c r="D254" s="197" t="s">
        <v>237</v>
      </c>
      <c r="E254" s="198" t="s">
        <v>19</v>
      </c>
      <c r="F254" s="199" t="s">
        <v>126</v>
      </c>
      <c r="G254" s="196"/>
      <c r="H254" s="200">
        <v>4</v>
      </c>
      <c r="I254" s="201"/>
      <c r="J254" s="196"/>
      <c r="K254" s="196"/>
      <c r="L254" s="202"/>
      <c r="M254" s="203"/>
      <c r="N254" s="204"/>
      <c r="O254" s="204"/>
      <c r="P254" s="204"/>
      <c r="Q254" s="204"/>
      <c r="R254" s="204"/>
      <c r="S254" s="204"/>
      <c r="T254" s="205"/>
      <c r="AT254" s="206" t="s">
        <v>237</v>
      </c>
      <c r="AU254" s="206" t="s">
        <v>78</v>
      </c>
      <c r="AV254" s="13" t="s">
        <v>78</v>
      </c>
      <c r="AW254" s="13" t="s">
        <v>31</v>
      </c>
      <c r="AX254" s="13" t="s">
        <v>69</v>
      </c>
      <c r="AY254" s="206" t="s">
        <v>229</v>
      </c>
    </row>
    <row r="255" spans="2:51" s="15" customFormat="1" ht="11.25">
      <c r="B255" s="228"/>
      <c r="C255" s="229"/>
      <c r="D255" s="197" t="s">
        <v>237</v>
      </c>
      <c r="E255" s="230" t="s">
        <v>19</v>
      </c>
      <c r="F255" s="231" t="s">
        <v>281</v>
      </c>
      <c r="G255" s="229"/>
      <c r="H255" s="232">
        <v>4</v>
      </c>
      <c r="I255" s="233"/>
      <c r="J255" s="229"/>
      <c r="K255" s="229"/>
      <c r="L255" s="234"/>
      <c r="M255" s="235"/>
      <c r="N255" s="236"/>
      <c r="O255" s="236"/>
      <c r="P255" s="236"/>
      <c r="Q255" s="236"/>
      <c r="R255" s="236"/>
      <c r="S255" s="236"/>
      <c r="T255" s="237"/>
      <c r="AT255" s="238" t="s">
        <v>237</v>
      </c>
      <c r="AU255" s="238" t="s">
        <v>78</v>
      </c>
      <c r="AV255" s="15" t="s">
        <v>126</v>
      </c>
      <c r="AW255" s="15" t="s">
        <v>31</v>
      </c>
      <c r="AX255" s="15" t="s">
        <v>76</v>
      </c>
      <c r="AY255" s="238" t="s">
        <v>229</v>
      </c>
    </row>
    <row r="256" spans="1:65" s="2" customFormat="1" ht="24.2" customHeight="1">
      <c r="A256" s="36"/>
      <c r="B256" s="37"/>
      <c r="C256" s="207" t="s">
        <v>521</v>
      </c>
      <c r="D256" s="207" t="s">
        <v>239</v>
      </c>
      <c r="E256" s="208" t="s">
        <v>1869</v>
      </c>
      <c r="F256" s="209" t="s">
        <v>1870</v>
      </c>
      <c r="G256" s="210" t="s">
        <v>242</v>
      </c>
      <c r="H256" s="211">
        <v>4</v>
      </c>
      <c r="I256" s="212"/>
      <c r="J256" s="213">
        <f>ROUND(I256*H256,2)</f>
        <v>0</v>
      </c>
      <c r="K256" s="214"/>
      <c r="L256" s="215"/>
      <c r="M256" s="216" t="s">
        <v>19</v>
      </c>
      <c r="N256" s="217" t="s">
        <v>40</v>
      </c>
      <c r="O256" s="66"/>
      <c r="P256" s="191">
        <f>O256*H256</f>
        <v>0</v>
      </c>
      <c r="Q256" s="191">
        <v>3.15</v>
      </c>
      <c r="R256" s="191">
        <f>Q256*H256</f>
        <v>12.6</v>
      </c>
      <c r="S256" s="191">
        <v>0</v>
      </c>
      <c r="T256" s="192">
        <f>S256*H256</f>
        <v>0</v>
      </c>
      <c r="U256" s="36"/>
      <c r="V256" s="36"/>
      <c r="W256" s="36"/>
      <c r="X256" s="36"/>
      <c r="Y256" s="36"/>
      <c r="Z256" s="36"/>
      <c r="AA256" s="36"/>
      <c r="AB256" s="36"/>
      <c r="AC256" s="36"/>
      <c r="AD256" s="36"/>
      <c r="AE256" s="36"/>
      <c r="AR256" s="193" t="s">
        <v>243</v>
      </c>
      <c r="AT256" s="193" t="s">
        <v>239</v>
      </c>
      <c r="AU256" s="193" t="s">
        <v>78</v>
      </c>
      <c r="AY256" s="19" t="s">
        <v>229</v>
      </c>
      <c r="BE256" s="194">
        <f>IF(N256="základní",J256,0)</f>
        <v>0</v>
      </c>
      <c r="BF256" s="194">
        <f>IF(N256="snížená",J256,0)</f>
        <v>0</v>
      </c>
      <c r="BG256" s="194">
        <f>IF(N256="zákl. přenesená",J256,0)</f>
        <v>0</v>
      </c>
      <c r="BH256" s="194">
        <f>IF(N256="sníž. přenesená",J256,0)</f>
        <v>0</v>
      </c>
      <c r="BI256" s="194">
        <f>IF(N256="nulová",J256,0)</f>
        <v>0</v>
      </c>
      <c r="BJ256" s="19" t="s">
        <v>76</v>
      </c>
      <c r="BK256" s="194">
        <f>ROUND(I256*H256,2)</f>
        <v>0</v>
      </c>
      <c r="BL256" s="19" t="s">
        <v>126</v>
      </c>
      <c r="BM256" s="193" t="s">
        <v>1871</v>
      </c>
    </row>
    <row r="257" spans="1:65" s="2" customFormat="1" ht="24.2" customHeight="1">
      <c r="A257" s="36"/>
      <c r="B257" s="37"/>
      <c r="C257" s="181" t="s">
        <v>525</v>
      </c>
      <c r="D257" s="181" t="s">
        <v>232</v>
      </c>
      <c r="E257" s="182" t="s">
        <v>1872</v>
      </c>
      <c r="F257" s="183" t="s">
        <v>1873</v>
      </c>
      <c r="G257" s="184" t="s">
        <v>532</v>
      </c>
      <c r="H257" s="185">
        <v>9.408</v>
      </c>
      <c r="I257" s="186"/>
      <c r="J257" s="187">
        <f>ROUND(I257*H257,2)</f>
        <v>0</v>
      </c>
      <c r="K257" s="188"/>
      <c r="L257" s="41"/>
      <c r="M257" s="189" t="s">
        <v>19</v>
      </c>
      <c r="N257" s="190" t="s">
        <v>40</v>
      </c>
      <c r="O257" s="66"/>
      <c r="P257" s="191">
        <f>O257*H257</f>
        <v>0</v>
      </c>
      <c r="Q257" s="191">
        <v>2.50209</v>
      </c>
      <c r="R257" s="191">
        <f>Q257*H257</f>
        <v>23.53966272</v>
      </c>
      <c r="S257" s="191">
        <v>0</v>
      </c>
      <c r="T257" s="192">
        <f>S257*H257</f>
        <v>0</v>
      </c>
      <c r="U257" s="36"/>
      <c r="V257" s="36"/>
      <c r="W257" s="36"/>
      <c r="X257" s="36"/>
      <c r="Y257" s="36"/>
      <c r="Z257" s="36"/>
      <c r="AA257" s="36"/>
      <c r="AB257" s="36"/>
      <c r="AC257" s="36"/>
      <c r="AD257" s="36"/>
      <c r="AE257" s="36"/>
      <c r="AR257" s="193" t="s">
        <v>126</v>
      </c>
      <c r="AT257" s="193" t="s">
        <v>232</v>
      </c>
      <c r="AU257" s="193" t="s">
        <v>78</v>
      </c>
      <c r="AY257" s="19" t="s">
        <v>229</v>
      </c>
      <c r="BE257" s="194">
        <f>IF(N257="základní",J257,0)</f>
        <v>0</v>
      </c>
      <c r="BF257" s="194">
        <f>IF(N257="snížená",J257,0)</f>
        <v>0</v>
      </c>
      <c r="BG257" s="194">
        <f>IF(N257="zákl. přenesená",J257,0)</f>
        <v>0</v>
      </c>
      <c r="BH257" s="194">
        <f>IF(N257="sníž. přenesená",J257,0)</f>
        <v>0</v>
      </c>
      <c r="BI257" s="194">
        <f>IF(N257="nulová",J257,0)</f>
        <v>0</v>
      </c>
      <c r="BJ257" s="19" t="s">
        <v>76</v>
      </c>
      <c r="BK257" s="194">
        <f>ROUND(I257*H257,2)</f>
        <v>0</v>
      </c>
      <c r="BL257" s="19" t="s">
        <v>126</v>
      </c>
      <c r="BM257" s="193" t="s">
        <v>1874</v>
      </c>
    </row>
    <row r="258" spans="1:47" s="2" customFormat="1" ht="11.25">
      <c r="A258" s="36"/>
      <c r="B258" s="37"/>
      <c r="C258" s="38"/>
      <c r="D258" s="263" t="s">
        <v>903</v>
      </c>
      <c r="E258" s="38"/>
      <c r="F258" s="264" t="s">
        <v>1875</v>
      </c>
      <c r="G258" s="38"/>
      <c r="H258" s="38"/>
      <c r="I258" s="249"/>
      <c r="J258" s="38"/>
      <c r="K258" s="38"/>
      <c r="L258" s="41"/>
      <c r="M258" s="250"/>
      <c r="N258" s="251"/>
      <c r="O258" s="66"/>
      <c r="P258" s="66"/>
      <c r="Q258" s="66"/>
      <c r="R258" s="66"/>
      <c r="S258" s="66"/>
      <c r="T258" s="67"/>
      <c r="U258" s="36"/>
      <c r="V258" s="36"/>
      <c r="W258" s="36"/>
      <c r="X258" s="36"/>
      <c r="Y258" s="36"/>
      <c r="Z258" s="36"/>
      <c r="AA258" s="36"/>
      <c r="AB258" s="36"/>
      <c r="AC258" s="36"/>
      <c r="AD258" s="36"/>
      <c r="AE258" s="36"/>
      <c r="AT258" s="19" t="s">
        <v>903</v>
      </c>
      <c r="AU258" s="19" t="s">
        <v>78</v>
      </c>
    </row>
    <row r="259" spans="2:51" s="14" customFormat="1" ht="11.25">
      <c r="B259" s="218"/>
      <c r="C259" s="219"/>
      <c r="D259" s="197" t="s">
        <v>237</v>
      </c>
      <c r="E259" s="220" t="s">
        <v>19</v>
      </c>
      <c r="F259" s="221" t="s">
        <v>1771</v>
      </c>
      <c r="G259" s="219"/>
      <c r="H259" s="220" t="s">
        <v>19</v>
      </c>
      <c r="I259" s="222"/>
      <c r="J259" s="219"/>
      <c r="K259" s="219"/>
      <c r="L259" s="223"/>
      <c r="M259" s="224"/>
      <c r="N259" s="225"/>
      <c r="O259" s="225"/>
      <c r="P259" s="225"/>
      <c r="Q259" s="225"/>
      <c r="R259" s="225"/>
      <c r="S259" s="225"/>
      <c r="T259" s="226"/>
      <c r="AT259" s="227" t="s">
        <v>237</v>
      </c>
      <c r="AU259" s="227" t="s">
        <v>78</v>
      </c>
      <c r="AV259" s="14" t="s">
        <v>76</v>
      </c>
      <c r="AW259" s="14" t="s">
        <v>31</v>
      </c>
      <c r="AX259" s="14" t="s">
        <v>69</v>
      </c>
      <c r="AY259" s="227" t="s">
        <v>229</v>
      </c>
    </row>
    <row r="260" spans="2:51" s="13" customFormat="1" ht="11.25">
      <c r="B260" s="195"/>
      <c r="C260" s="196"/>
      <c r="D260" s="197" t="s">
        <v>237</v>
      </c>
      <c r="E260" s="198" t="s">
        <v>19</v>
      </c>
      <c r="F260" s="199" t="s">
        <v>1876</v>
      </c>
      <c r="G260" s="196"/>
      <c r="H260" s="200">
        <v>16.32</v>
      </c>
      <c r="I260" s="201"/>
      <c r="J260" s="196"/>
      <c r="K260" s="196"/>
      <c r="L260" s="202"/>
      <c r="M260" s="203"/>
      <c r="N260" s="204"/>
      <c r="O260" s="204"/>
      <c r="P260" s="204"/>
      <c r="Q260" s="204"/>
      <c r="R260" s="204"/>
      <c r="S260" s="204"/>
      <c r="T260" s="205"/>
      <c r="AT260" s="206" t="s">
        <v>237</v>
      </c>
      <c r="AU260" s="206" t="s">
        <v>78</v>
      </c>
      <c r="AV260" s="13" t="s">
        <v>78</v>
      </c>
      <c r="AW260" s="13" t="s">
        <v>31</v>
      </c>
      <c r="AX260" s="13" t="s">
        <v>69</v>
      </c>
      <c r="AY260" s="206" t="s">
        <v>229</v>
      </c>
    </row>
    <row r="261" spans="2:51" s="14" customFormat="1" ht="11.25">
      <c r="B261" s="218"/>
      <c r="C261" s="219"/>
      <c r="D261" s="197" t="s">
        <v>237</v>
      </c>
      <c r="E261" s="220" t="s">
        <v>19</v>
      </c>
      <c r="F261" s="221" t="s">
        <v>1877</v>
      </c>
      <c r="G261" s="219"/>
      <c r="H261" s="220" t="s">
        <v>19</v>
      </c>
      <c r="I261" s="222"/>
      <c r="J261" s="219"/>
      <c r="K261" s="219"/>
      <c r="L261" s="223"/>
      <c r="M261" s="224"/>
      <c r="N261" s="225"/>
      <c r="O261" s="225"/>
      <c r="P261" s="225"/>
      <c r="Q261" s="225"/>
      <c r="R261" s="225"/>
      <c r="S261" s="225"/>
      <c r="T261" s="226"/>
      <c r="AT261" s="227" t="s">
        <v>237</v>
      </c>
      <c r="AU261" s="227" t="s">
        <v>78</v>
      </c>
      <c r="AV261" s="14" t="s">
        <v>76</v>
      </c>
      <c r="AW261" s="14" t="s">
        <v>31</v>
      </c>
      <c r="AX261" s="14" t="s">
        <v>69</v>
      </c>
      <c r="AY261" s="227" t="s">
        <v>229</v>
      </c>
    </row>
    <row r="262" spans="2:51" s="13" customFormat="1" ht="11.25">
      <c r="B262" s="195"/>
      <c r="C262" s="196"/>
      <c r="D262" s="197" t="s">
        <v>237</v>
      </c>
      <c r="E262" s="198" t="s">
        <v>19</v>
      </c>
      <c r="F262" s="199" t="s">
        <v>1878</v>
      </c>
      <c r="G262" s="196"/>
      <c r="H262" s="200">
        <v>-6.912</v>
      </c>
      <c r="I262" s="201"/>
      <c r="J262" s="196"/>
      <c r="K262" s="196"/>
      <c r="L262" s="202"/>
      <c r="M262" s="203"/>
      <c r="N262" s="204"/>
      <c r="O262" s="204"/>
      <c r="P262" s="204"/>
      <c r="Q262" s="204"/>
      <c r="R262" s="204"/>
      <c r="S262" s="204"/>
      <c r="T262" s="205"/>
      <c r="AT262" s="206" t="s">
        <v>237</v>
      </c>
      <c r="AU262" s="206" t="s">
        <v>78</v>
      </c>
      <c r="AV262" s="13" t="s">
        <v>78</v>
      </c>
      <c r="AW262" s="13" t="s">
        <v>31</v>
      </c>
      <c r="AX262" s="13" t="s">
        <v>69</v>
      </c>
      <c r="AY262" s="206" t="s">
        <v>229</v>
      </c>
    </row>
    <row r="263" spans="2:51" s="15" customFormat="1" ht="11.25">
      <c r="B263" s="228"/>
      <c r="C263" s="229"/>
      <c r="D263" s="197" t="s">
        <v>237</v>
      </c>
      <c r="E263" s="230" t="s">
        <v>19</v>
      </c>
      <c r="F263" s="231" t="s">
        <v>281</v>
      </c>
      <c r="G263" s="229"/>
      <c r="H263" s="232">
        <v>9.408</v>
      </c>
      <c r="I263" s="233"/>
      <c r="J263" s="229"/>
      <c r="K263" s="229"/>
      <c r="L263" s="234"/>
      <c r="M263" s="235"/>
      <c r="N263" s="236"/>
      <c r="O263" s="236"/>
      <c r="P263" s="236"/>
      <c r="Q263" s="236"/>
      <c r="R263" s="236"/>
      <c r="S263" s="236"/>
      <c r="T263" s="237"/>
      <c r="AT263" s="238" t="s">
        <v>237</v>
      </c>
      <c r="AU263" s="238" t="s">
        <v>78</v>
      </c>
      <c r="AV263" s="15" t="s">
        <v>126</v>
      </c>
      <c r="AW263" s="15" t="s">
        <v>31</v>
      </c>
      <c r="AX263" s="15" t="s">
        <v>76</v>
      </c>
      <c r="AY263" s="238" t="s">
        <v>229</v>
      </c>
    </row>
    <row r="264" spans="1:65" s="2" customFormat="1" ht="33" customHeight="1">
      <c r="A264" s="36"/>
      <c r="B264" s="37"/>
      <c r="C264" s="181" t="s">
        <v>279</v>
      </c>
      <c r="D264" s="181" t="s">
        <v>232</v>
      </c>
      <c r="E264" s="182" t="s">
        <v>1879</v>
      </c>
      <c r="F264" s="183" t="s">
        <v>1880</v>
      </c>
      <c r="G264" s="184" t="s">
        <v>532</v>
      </c>
      <c r="H264" s="185">
        <v>9.408</v>
      </c>
      <c r="I264" s="186"/>
      <c r="J264" s="187">
        <f>ROUND(I264*H264,2)</f>
        <v>0</v>
      </c>
      <c r="K264" s="188"/>
      <c r="L264" s="41"/>
      <c r="M264" s="189" t="s">
        <v>19</v>
      </c>
      <c r="N264" s="190" t="s">
        <v>40</v>
      </c>
      <c r="O264" s="66"/>
      <c r="P264" s="191">
        <f>O264*H264</f>
        <v>0</v>
      </c>
      <c r="Q264" s="191">
        <v>0.04858</v>
      </c>
      <c r="R264" s="191">
        <f>Q264*H264</f>
        <v>0.45704063999999994</v>
      </c>
      <c r="S264" s="191">
        <v>0</v>
      </c>
      <c r="T264" s="192">
        <f>S264*H264</f>
        <v>0</v>
      </c>
      <c r="U264" s="36"/>
      <c r="V264" s="36"/>
      <c r="W264" s="36"/>
      <c r="X264" s="36"/>
      <c r="Y264" s="36"/>
      <c r="Z264" s="36"/>
      <c r="AA264" s="36"/>
      <c r="AB264" s="36"/>
      <c r="AC264" s="36"/>
      <c r="AD264" s="36"/>
      <c r="AE264" s="36"/>
      <c r="AR264" s="193" t="s">
        <v>126</v>
      </c>
      <c r="AT264" s="193" t="s">
        <v>232</v>
      </c>
      <c r="AU264" s="193" t="s">
        <v>78</v>
      </c>
      <c r="AY264" s="19" t="s">
        <v>229</v>
      </c>
      <c r="BE264" s="194">
        <f>IF(N264="základní",J264,0)</f>
        <v>0</v>
      </c>
      <c r="BF264" s="194">
        <f>IF(N264="snížená",J264,0)</f>
        <v>0</v>
      </c>
      <c r="BG264" s="194">
        <f>IF(N264="zákl. přenesená",J264,0)</f>
        <v>0</v>
      </c>
      <c r="BH264" s="194">
        <f>IF(N264="sníž. přenesená",J264,0)</f>
        <v>0</v>
      </c>
      <c r="BI264" s="194">
        <f>IF(N264="nulová",J264,0)</f>
        <v>0</v>
      </c>
      <c r="BJ264" s="19" t="s">
        <v>76</v>
      </c>
      <c r="BK264" s="194">
        <f>ROUND(I264*H264,2)</f>
        <v>0</v>
      </c>
      <c r="BL264" s="19" t="s">
        <v>126</v>
      </c>
      <c r="BM264" s="193" t="s">
        <v>1881</v>
      </c>
    </row>
    <row r="265" spans="1:47" s="2" customFormat="1" ht="11.25">
      <c r="A265" s="36"/>
      <c r="B265" s="37"/>
      <c r="C265" s="38"/>
      <c r="D265" s="263" t="s">
        <v>903</v>
      </c>
      <c r="E265" s="38"/>
      <c r="F265" s="264" t="s">
        <v>1882</v>
      </c>
      <c r="G265" s="38"/>
      <c r="H265" s="38"/>
      <c r="I265" s="249"/>
      <c r="J265" s="38"/>
      <c r="K265" s="38"/>
      <c r="L265" s="41"/>
      <c r="M265" s="250"/>
      <c r="N265" s="251"/>
      <c r="O265" s="66"/>
      <c r="P265" s="66"/>
      <c r="Q265" s="66"/>
      <c r="R265" s="66"/>
      <c r="S265" s="66"/>
      <c r="T265" s="67"/>
      <c r="U265" s="36"/>
      <c r="V265" s="36"/>
      <c r="W265" s="36"/>
      <c r="X265" s="36"/>
      <c r="Y265" s="36"/>
      <c r="Z265" s="36"/>
      <c r="AA265" s="36"/>
      <c r="AB265" s="36"/>
      <c r="AC265" s="36"/>
      <c r="AD265" s="36"/>
      <c r="AE265" s="36"/>
      <c r="AT265" s="19" t="s">
        <v>903</v>
      </c>
      <c r="AU265" s="19" t="s">
        <v>78</v>
      </c>
    </row>
    <row r="266" spans="1:65" s="2" customFormat="1" ht="37.9" customHeight="1">
      <c r="A266" s="36"/>
      <c r="B266" s="37"/>
      <c r="C266" s="181" t="s">
        <v>535</v>
      </c>
      <c r="D266" s="181" t="s">
        <v>232</v>
      </c>
      <c r="E266" s="182" t="s">
        <v>1883</v>
      </c>
      <c r="F266" s="183" t="s">
        <v>1884</v>
      </c>
      <c r="G266" s="184" t="s">
        <v>495</v>
      </c>
      <c r="H266" s="185">
        <v>46.914</v>
      </c>
      <c r="I266" s="186"/>
      <c r="J266" s="187">
        <f>ROUND(I266*H266,2)</f>
        <v>0</v>
      </c>
      <c r="K266" s="188"/>
      <c r="L266" s="41"/>
      <c r="M266" s="189" t="s">
        <v>19</v>
      </c>
      <c r="N266" s="190" t="s">
        <v>40</v>
      </c>
      <c r="O266" s="66"/>
      <c r="P266" s="191">
        <f>O266*H266</f>
        <v>0</v>
      </c>
      <c r="Q266" s="191">
        <v>0.0018247</v>
      </c>
      <c r="R266" s="191">
        <f>Q266*H266</f>
        <v>0.08560397580000001</v>
      </c>
      <c r="S266" s="191">
        <v>0</v>
      </c>
      <c r="T266" s="192">
        <f>S266*H266</f>
        <v>0</v>
      </c>
      <c r="U266" s="36"/>
      <c r="V266" s="36"/>
      <c r="W266" s="36"/>
      <c r="X266" s="36"/>
      <c r="Y266" s="36"/>
      <c r="Z266" s="36"/>
      <c r="AA266" s="36"/>
      <c r="AB266" s="36"/>
      <c r="AC266" s="36"/>
      <c r="AD266" s="36"/>
      <c r="AE266" s="36"/>
      <c r="AR266" s="193" t="s">
        <v>126</v>
      </c>
      <c r="AT266" s="193" t="s">
        <v>232</v>
      </c>
      <c r="AU266" s="193" t="s">
        <v>78</v>
      </c>
      <c r="AY266" s="19" t="s">
        <v>229</v>
      </c>
      <c r="BE266" s="194">
        <f>IF(N266="základní",J266,0)</f>
        <v>0</v>
      </c>
      <c r="BF266" s="194">
        <f>IF(N266="snížená",J266,0)</f>
        <v>0</v>
      </c>
      <c r="BG266" s="194">
        <f>IF(N266="zákl. přenesená",J266,0)</f>
        <v>0</v>
      </c>
      <c r="BH266" s="194">
        <f>IF(N266="sníž. přenesená",J266,0)</f>
        <v>0</v>
      </c>
      <c r="BI266" s="194">
        <f>IF(N266="nulová",J266,0)</f>
        <v>0</v>
      </c>
      <c r="BJ266" s="19" t="s">
        <v>76</v>
      </c>
      <c r="BK266" s="194">
        <f>ROUND(I266*H266,2)</f>
        <v>0</v>
      </c>
      <c r="BL266" s="19" t="s">
        <v>126</v>
      </c>
      <c r="BM266" s="193" t="s">
        <v>1885</v>
      </c>
    </row>
    <row r="267" spans="1:47" s="2" customFormat="1" ht="11.25">
      <c r="A267" s="36"/>
      <c r="B267" s="37"/>
      <c r="C267" s="38"/>
      <c r="D267" s="263" t="s">
        <v>903</v>
      </c>
      <c r="E267" s="38"/>
      <c r="F267" s="264" t="s">
        <v>1886</v>
      </c>
      <c r="G267" s="38"/>
      <c r="H267" s="38"/>
      <c r="I267" s="249"/>
      <c r="J267" s="38"/>
      <c r="K267" s="38"/>
      <c r="L267" s="41"/>
      <c r="M267" s="250"/>
      <c r="N267" s="251"/>
      <c r="O267" s="66"/>
      <c r="P267" s="66"/>
      <c r="Q267" s="66"/>
      <c r="R267" s="66"/>
      <c r="S267" s="66"/>
      <c r="T267" s="67"/>
      <c r="U267" s="36"/>
      <c r="V267" s="36"/>
      <c r="W267" s="36"/>
      <c r="X267" s="36"/>
      <c r="Y267" s="36"/>
      <c r="Z267" s="36"/>
      <c r="AA267" s="36"/>
      <c r="AB267" s="36"/>
      <c r="AC267" s="36"/>
      <c r="AD267" s="36"/>
      <c r="AE267" s="36"/>
      <c r="AT267" s="19" t="s">
        <v>903</v>
      </c>
      <c r="AU267" s="19" t="s">
        <v>78</v>
      </c>
    </row>
    <row r="268" spans="2:51" s="14" customFormat="1" ht="11.25">
      <c r="B268" s="218"/>
      <c r="C268" s="219"/>
      <c r="D268" s="197" t="s">
        <v>237</v>
      </c>
      <c r="E268" s="220" t="s">
        <v>19</v>
      </c>
      <c r="F268" s="221" t="s">
        <v>1771</v>
      </c>
      <c r="G268" s="219"/>
      <c r="H268" s="220" t="s">
        <v>19</v>
      </c>
      <c r="I268" s="222"/>
      <c r="J268" s="219"/>
      <c r="K268" s="219"/>
      <c r="L268" s="223"/>
      <c r="M268" s="224"/>
      <c r="N268" s="225"/>
      <c r="O268" s="225"/>
      <c r="P268" s="225"/>
      <c r="Q268" s="225"/>
      <c r="R268" s="225"/>
      <c r="S268" s="225"/>
      <c r="T268" s="226"/>
      <c r="AT268" s="227" t="s">
        <v>237</v>
      </c>
      <c r="AU268" s="227" t="s">
        <v>78</v>
      </c>
      <c r="AV268" s="14" t="s">
        <v>76</v>
      </c>
      <c r="AW268" s="14" t="s">
        <v>31</v>
      </c>
      <c r="AX268" s="14" t="s">
        <v>69</v>
      </c>
      <c r="AY268" s="227" t="s">
        <v>229</v>
      </c>
    </row>
    <row r="269" spans="2:51" s="13" customFormat="1" ht="11.25">
      <c r="B269" s="195"/>
      <c r="C269" s="196"/>
      <c r="D269" s="197" t="s">
        <v>237</v>
      </c>
      <c r="E269" s="198" t="s">
        <v>19</v>
      </c>
      <c r="F269" s="199" t="s">
        <v>1887</v>
      </c>
      <c r="G269" s="196"/>
      <c r="H269" s="200">
        <v>17.712</v>
      </c>
      <c r="I269" s="201"/>
      <c r="J269" s="196"/>
      <c r="K269" s="196"/>
      <c r="L269" s="202"/>
      <c r="M269" s="203"/>
      <c r="N269" s="204"/>
      <c r="O269" s="204"/>
      <c r="P269" s="204"/>
      <c r="Q269" s="204"/>
      <c r="R269" s="204"/>
      <c r="S269" s="204"/>
      <c r="T269" s="205"/>
      <c r="AT269" s="206" t="s">
        <v>237</v>
      </c>
      <c r="AU269" s="206" t="s">
        <v>78</v>
      </c>
      <c r="AV269" s="13" t="s">
        <v>78</v>
      </c>
      <c r="AW269" s="13" t="s">
        <v>31</v>
      </c>
      <c r="AX269" s="13" t="s">
        <v>69</v>
      </c>
      <c r="AY269" s="206" t="s">
        <v>229</v>
      </c>
    </row>
    <row r="270" spans="2:51" s="13" customFormat="1" ht="11.25">
      <c r="B270" s="195"/>
      <c r="C270" s="196"/>
      <c r="D270" s="197" t="s">
        <v>237</v>
      </c>
      <c r="E270" s="198" t="s">
        <v>19</v>
      </c>
      <c r="F270" s="199" t="s">
        <v>1888</v>
      </c>
      <c r="G270" s="196"/>
      <c r="H270" s="200">
        <v>22.56</v>
      </c>
      <c r="I270" s="201"/>
      <c r="J270" s="196"/>
      <c r="K270" s="196"/>
      <c r="L270" s="202"/>
      <c r="M270" s="203"/>
      <c r="N270" s="204"/>
      <c r="O270" s="204"/>
      <c r="P270" s="204"/>
      <c r="Q270" s="204"/>
      <c r="R270" s="204"/>
      <c r="S270" s="204"/>
      <c r="T270" s="205"/>
      <c r="AT270" s="206" t="s">
        <v>237</v>
      </c>
      <c r="AU270" s="206" t="s">
        <v>78</v>
      </c>
      <c r="AV270" s="13" t="s">
        <v>78</v>
      </c>
      <c r="AW270" s="13" t="s">
        <v>31</v>
      </c>
      <c r="AX270" s="13" t="s">
        <v>69</v>
      </c>
      <c r="AY270" s="206" t="s">
        <v>229</v>
      </c>
    </row>
    <row r="271" spans="2:51" s="13" customFormat="1" ht="11.25">
      <c r="B271" s="195"/>
      <c r="C271" s="196"/>
      <c r="D271" s="197" t="s">
        <v>237</v>
      </c>
      <c r="E271" s="198" t="s">
        <v>19</v>
      </c>
      <c r="F271" s="199" t="s">
        <v>1889</v>
      </c>
      <c r="G271" s="196"/>
      <c r="H271" s="200">
        <v>6.642</v>
      </c>
      <c r="I271" s="201"/>
      <c r="J271" s="196"/>
      <c r="K271" s="196"/>
      <c r="L271" s="202"/>
      <c r="M271" s="203"/>
      <c r="N271" s="204"/>
      <c r="O271" s="204"/>
      <c r="P271" s="204"/>
      <c r="Q271" s="204"/>
      <c r="R271" s="204"/>
      <c r="S271" s="204"/>
      <c r="T271" s="205"/>
      <c r="AT271" s="206" t="s">
        <v>237</v>
      </c>
      <c r="AU271" s="206" t="s">
        <v>78</v>
      </c>
      <c r="AV271" s="13" t="s">
        <v>78</v>
      </c>
      <c r="AW271" s="13" t="s">
        <v>31</v>
      </c>
      <c r="AX271" s="13" t="s">
        <v>69</v>
      </c>
      <c r="AY271" s="206" t="s">
        <v>229</v>
      </c>
    </row>
    <row r="272" spans="2:51" s="15" customFormat="1" ht="11.25">
      <c r="B272" s="228"/>
      <c r="C272" s="229"/>
      <c r="D272" s="197" t="s">
        <v>237</v>
      </c>
      <c r="E272" s="230" t="s">
        <v>19</v>
      </c>
      <c r="F272" s="231" t="s">
        <v>281</v>
      </c>
      <c r="G272" s="229"/>
      <c r="H272" s="232">
        <v>46.914</v>
      </c>
      <c r="I272" s="233"/>
      <c r="J272" s="229"/>
      <c r="K272" s="229"/>
      <c r="L272" s="234"/>
      <c r="M272" s="235"/>
      <c r="N272" s="236"/>
      <c r="O272" s="236"/>
      <c r="P272" s="236"/>
      <c r="Q272" s="236"/>
      <c r="R272" s="236"/>
      <c r="S272" s="236"/>
      <c r="T272" s="237"/>
      <c r="AT272" s="238" t="s">
        <v>237</v>
      </c>
      <c r="AU272" s="238" t="s">
        <v>78</v>
      </c>
      <c r="AV272" s="15" t="s">
        <v>126</v>
      </c>
      <c r="AW272" s="15" t="s">
        <v>31</v>
      </c>
      <c r="AX272" s="15" t="s">
        <v>76</v>
      </c>
      <c r="AY272" s="238" t="s">
        <v>229</v>
      </c>
    </row>
    <row r="273" spans="1:65" s="2" customFormat="1" ht="24.2" customHeight="1">
      <c r="A273" s="36"/>
      <c r="B273" s="37"/>
      <c r="C273" s="181" t="s">
        <v>540</v>
      </c>
      <c r="D273" s="181" t="s">
        <v>232</v>
      </c>
      <c r="E273" s="182" t="s">
        <v>1890</v>
      </c>
      <c r="F273" s="183" t="s">
        <v>1891</v>
      </c>
      <c r="G273" s="184" t="s">
        <v>495</v>
      </c>
      <c r="H273" s="185">
        <v>46.92</v>
      </c>
      <c r="I273" s="186"/>
      <c r="J273" s="187">
        <f>ROUND(I273*H273,2)</f>
        <v>0</v>
      </c>
      <c r="K273" s="188"/>
      <c r="L273" s="41"/>
      <c r="M273" s="189" t="s">
        <v>19</v>
      </c>
      <c r="N273" s="190" t="s">
        <v>40</v>
      </c>
      <c r="O273" s="66"/>
      <c r="P273" s="191">
        <f>O273*H273</f>
        <v>0</v>
      </c>
      <c r="Q273" s="191">
        <v>3.6E-05</v>
      </c>
      <c r="R273" s="191">
        <f>Q273*H273</f>
        <v>0.0016891200000000001</v>
      </c>
      <c r="S273" s="191">
        <v>0</v>
      </c>
      <c r="T273" s="192">
        <f>S273*H273</f>
        <v>0</v>
      </c>
      <c r="U273" s="36"/>
      <c r="V273" s="36"/>
      <c r="W273" s="36"/>
      <c r="X273" s="36"/>
      <c r="Y273" s="36"/>
      <c r="Z273" s="36"/>
      <c r="AA273" s="36"/>
      <c r="AB273" s="36"/>
      <c r="AC273" s="36"/>
      <c r="AD273" s="36"/>
      <c r="AE273" s="36"/>
      <c r="AR273" s="193" t="s">
        <v>126</v>
      </c>
      <c r="AT273" s="193" t="s">
        <v>232</v>
      </c>
      <c r="AU273" s="193" t="s">
        <v>78</v>
      </c>
      <c r="AY273" s="19" t="s">
        <v>229</v>
      </c>
      <c r="BE273" s="194">
        <f>IF(N273="základní",J273,0)</f>
        <v>0</v>
      </c>
      <c r="BF273" s="194">
        <f>IF(N273="snížená",J273,0)</f>
        <v>0</v>
      </c>
      <c r="BG273" s="194">
        <f>IF(N273="zákl. přenesená",J273,0)</f>
        <v>0</v>
      </c>
      <c r="BH273" s="194">
        <f>IF(N273="sníž. přenesená",J273,0)</f>
        <v>0</v>
      </c>
      <c r="BI273" s="194">
        <f>IF(N273="nulová",J273,0)</f>
        <v>0</v>
      </c>
      <c r="BJ273" s="19" t="s">
        <v>76</v>
      </c>
      <c r="BK273" s="194">
        <f>ROUND(I273*H273,2)</f>
        <v>0</v>
      </c>
      <c r="BL273" s="19" t="s">
        <v>126</v>
      </c>
      <c r="BM273" s="193" t="s">
        <v>1892</v>
      </c>
    </row>
    <row r="274" spans="1:47" s="2" customFormat="1" ht="11.25">
      <c r="A274" s="36"/>
      <c r="B274" s="37"/>
      <c r="C274" s="38"/>
      <c r="D274" s="263" t="s">
        <v>903</v>
      </c>
      <c r="E274" s="38"/>
      <c r="F274" s="264" t="s">
        <v>1893</v>
      </c>
      <c r="G274" s="38"/>
      <c r="H274" s="38"/>
      <c r="I274" s="249"/>
      <c r="J274" s="38"/>
      <c r="K274" s="38"/>
      <c r="L274" s="41"/>
      <c r="M274" s="250"/>
      <c r="N274" s="251"/>
      <c r="O274" s="66"/>
      <c r="P274" s="66"/>
      <c r="Q274" s="66"/>
      <c r="R274" s="66"/>
      <c r="S274" s="66"/>
      <c r="T274" s="67"/>
      <c r="U274" s="36"/>
      <c r="V274" s="36"/>
      <c r="W274" s="36"/>
      <c r="X274" s="36"/>
      <c r="Y274" s="36"/>
      <c r="Z274" s="36"/>
      <c r="AA274" s="36"/>
      <c r="AB274" s="36"/>
      <c r="AC274" s="36"/>
      <c r="AD274" s="36"/>
      <c r="AE274" s="36"/>
      <c r="AT274" s="19" t="s">
        <v>903</v>
      </c>
      <c r="AU274" s="19" t="s">
        <v>78</v>
      </c>
    </row>
    <row r="275" spans="1:65" s="2" customFormat="1" ht="44.25" customHeight="1">
      <c r="A275" s="36"/>
      <c r="B275" s="37"/>
      <c r="C275" s="181" t="s">
        <v>545</v>
      </c>
      <c r="D275" s="181" t="s">
        <v>232</v>
      </c>
      <c r="E275" s="182" t="s">
        <v>1894</v>
      </c>
      <c r="F275" s="183" t="s">
        <v>1895</v>
      </c>
      <c r="G275" s="184" t="s">
        <v>326</v>
      </c>
      <c r="H275" s="185">
        <v>0.941</v>
      </c>
      <c r="I275" s="186"/>
      <c r="J275" s="187">
        <f>ROUND(I275*H275,2)</f>
        <v>0</v>
      </c>
      <c r="K275" s="188"/>
      <c r="L275" s="41"/>
      <c r="M275" s="189" t="s">
        <v>19</v>
      </c>
      <c r="N275" s="190" t="s">
        <v>40</v>
      </c>
      <c r="O275" s="66"/>
      <c r="P275" s="191">
        <f>O275*H275</f>
        <v>0</v>
      </c>
      <c r="Q275" s="191">
        <v>1.03845</v>
      </c>
      <c r="R275" s="191">
        <f>Q275*H275</f>
        <v>0.97718145</v>
      </c>
      <c r="S275" s="191">
        <v>0</v>
      </c>
      <c r="T275" s="192">
        <f>S275*H275</f>
        <v>0</v>
      </c>
      <c r="U275" s="36"/>
      <c r="V275" s="36"/>
      <c r="W275" s="36"/>
      <c r="X275" s="36"/>
      <c r="Y275" s="36"/>
      <c r="Z275" s="36"/>
      <c r="AA275" s="36"/>
      <c r="AB275" s="36"/>
      <c r="AC275" s="36"/>
      <c r="AD275" s="36"/>
      <c r="AE275" s="36"/>
      <c r="AR275" s="193" t="s">
        <v>126</v>
      </c>
      <c r="AT275" s="193" t="s">
        <v>232</v>
      </c>
      <c r="AU275" s="193" t="s">
        <v>78</v>
      </c>
      <c r="AY275" s="19" t="s">
        <v>229</v>
      </c>
      <c r="BE275" s="194">
        <f>IF(N275="základní",J275,0)</f>
        <v>0</v>
      </c>
      <c r="BF275" s="194">
        <f>IF(N275="snížená",J275,0)</f>
        <v>0</v>
      </c>
      <c r="BG275" s="194">
        <f>IF(N275="zákl. přenesená",J275,0)</f>
        <v>0</v>
      </c>
      <c r="BH275" s="194">
        <f>IF(N275="sníž. přenesená",J275,0)</f>
        <v>0</v>
      </c>
      <c r="BI275" s="194">
        <f>IF(N275="nulová",J275,0)</f>
        <v>0</v>
      </c>
      <c r="BJ275" s="19" t="s">
        <v>76</v>
      </c>
      <c r="BK275" s="194">
        <f>ROUND(I275*H275,2)</f>
        <v>0</v>
      </c>
      <c r="BL275" s="19" t="s">
        <v>126</v>
      </c>
      <c r="BM275" s="193" t="s">
        <v>1896</v>
      </c>
    </row>
    <row r="276" spans="1:47" s="2" customFormat="1" ht="11.25">
      <c r="A276" s="36"/>
      <c r="B276" s="37"/>
      <c r="C276" s="38"/>
      <c r="D276" s="263" t="s">
        <v>903</v>
      </c>
      <c r="E276" s="38"/>
      <c r="F276" s="264" t="s">
        <v>1897</v>
      </c>
      <c r="G276" s="38"/>
      <c r="H276" s="38"/>
      <c r="I276" s="249"/>
      <c r="J276" s="38"/>
      <c r="K276" s="38"/>
      <c r="L276" s="41"/>
      <c r="M276" s="250"/>
      <c r="N276" s="251"/>
      <c r="O276" s="66"/>
      <c r="P276" s="66"/>
      <c r="Q276" s="66"/>
      <c r="R276" s="66"/>
      <c r="S276" s="66"/>
      <c r="T276" s="67"/>
      <c r="U276" s="36"/>
      <c r="V276" s="36"/>
      <c r="W276" s="36"/>
      <c r="X276" s="36"/>
      <c r="Y276" s="36"/>
      <c r="Z276" s="36"/>
      <c r="AA276" s="36"/>
      <c r="AB276" s="36"/>
      <c r="AC276" s="36"/>
      <c r="AD276" s="36"/>
      <c r="AE276" s="36"/>
      <c r="AT276" s="19" t="s">
        <v>903</v>
      </c>
      <c r="AU276" s="19" t="s">
        <v>78</v>
      </c>
    </row>
    <row r="277" spans="2:51" s="14" customFormat="1" ht="11.25">
      <c r="B277" s="218"/>
      <c r="C277" s="219"/>
      <c r="D277" s="197" t="s">
        <v>237</v>
      </c>
      <c r="E277" s="220" t="s">
        <v>19</v>
      </c>
      <c r="F277" s="221" t="s">
        <v>1898</v>
      </c>
      <c r="G277" s="219"/>
      <c r="H277" s="220" t="s">
        <v>19</v>
      </c>
      <c r="I277" s="222"/>
      <c r="J277" s="219"/>
      <c r="K277" s="219"/>
      <c r="L277" s="223"/>
      <c r="M277" s="224"/>
      <c r="N277" s="225"/>
      <c r="O277" s="225"/>
      <c r="P277" s="225"/>
      <c r="Q277" s="225"/>
      <c r="R277" s="225"/>
      <c r="S277" s="225"/>
      <c r="T277" s="226"/>
      <c r="AT277" s="227" t="s">
        <v>237</v>
      </c>
      <c r="AU277" s="227" t="s">
        <v>78</v>
      </c>
      <c r="AV277" s="14" t="s">
        <v>76</v>
      </c>
      <c r="AW277" s="14" t="s">
        <v>31</v>
      </c>
      <c r="AX277" s="14" t="s">
        <v>69</v>
      </c>
      <c r="AY277" s="227" t="s">
        <v>229</v>
      </c>
    </row>
    <row r="278" spans="2:51" s="13" customFormat="1" ht="11.25">
      <c r="B278" s="195"/>
      <c r="C278" s="196"/>
      <c r="D278" s="197" t="s">
        <v>237</v>
      </c>
      <c r="E278" s="198" t="s">
        <v>19</v>
      </c>
      <c r="F278" s="199" t="s">
        <v>1899</v>
      </c>
      <c r="G278" s="196"/>
      <c r="H278" s="200">
        <v>0.941</v>
      </c>
      <c r="I278" s="201"/>
      <c r="J278" s="196"/>
      <c r="K278" s="196"/>
      <c r="L278" s="202"/>
      <c r="M278" s="203"/>
      <c r="N278" s="204"/>
      <c r="O278" s="204"/>
      <c r="P278" s="204"/>
      <c r="Q278" s="204"/>
      <c r="R278" s="204"/>
      <c r="S278" s="204"/>
      <c r="T278" s="205"/>
      <c r="AT278" s="206" t="s">
        <v>237</v>
      </c>
      <c r="AU278" s="206" t="s">
        <v>78</v>
      </c>
      <c r="AV278" s="13" t="s">
        <v>78</v>
      </c>
      <c r="AW278" s="13" t="s">
        <v>31</v>
      </c>
      <c r="AX278" s="13" t="s">
        <v>69</v>
      </c>
      <c r="AY278" s="206" t="s">
        <v>229</v>
      </c>
    </row>
    <row r="279" spans="2:51" s="15" customFormat="1" ht="11.25">
      <c r="B279" s="228"/>
      <c r="C279" s="229"/>
      <c r="D279" s="197" t="s">
        <v>237</v>
      </c>
      <c r="E279" s="230" t="s">
        <v>19</v>
      </c>
      <c r="F279" s="231" t="s">
        <v>281</v>
      </c>
      <c r="G279" s="229"/>
      <c r="H279" s="232">
        <v>0.941</v>
      </c>
      <c r="I279" s="233"/>
      <c r="J279" s="229"/>
      <c r="K279" s="229"/>
      <c r="L279" s="234"/>
      <c r="M279" s="235"/>
      <c r="N279" s="236"/>
      <c r="O279" s="236"/>
      <c r="P279" s="236"/>
      <c r="Q279" s="236"/>
      <c r="R279" s="236"/>
      <c r="S279" s="236"/>
      <c r="T279" s="237"/>
      <c r="AT279" s="238" t="s">
        <v>237</v>
      </c>
      <c r="AU279" s="238" t="s">
        <v>78</v>
      </c>
      <c r="AV279" s="15" t="s">
        <v>126</v>
      </c>
      <c r="AW279" s="15" t="s">
        <v>31</v>
      </c>
      <c r="AX279" s="15" t="s">
        <v>76</v>
      </c>
      <c r="AY279" s="238" t="s">
        <v>229</v>
      </c>
    </row>
    <row r="280" spans="1:65" s="2" customFormat="1" ht="24.2" customHeight="1">
      <c r="A280" s="36"/>
      <c r="B280" s="37"/>
      <c r="C280" s="181" t="s">
        <v>554</v>
      </c>
      <c r="D280" s="181" t="s">
        <v>232</v>
      </c>
      <c r="E280" s="182" t="s">
        <v>1900</v>
      </c>
      <c r="F280" s="183" t="s">
        <v>1901</v>
      </c>
      <c r="G280" s="184" t="s">
        <v>242</v>
      </c>
      <c r="H280" s="185">
        <v>2</v>
      </c>
      <c r="I280" s="186"/>
      <c r="J280" s="187">
        <f>ROUND(I280*H280,2)</f>
        <v>0</v>
      </c>
      <c r="K280" s="188"/>
      <c r="L280" s="41"/>
      <c r="M280" s="189" t="s">
        <v>19</v>
      </c>
      <c r="N280" s="190" t="s">
        <v>40</v>
      </c>
      <c r="O280" s="66"/>
      <c r="P280" s="191">
        <f>O280*H280</f>
        <v>0</v>
      </c>
      <c r="Q280" s="191">
        <v>0.144006</v>
      </c>
      <c r="R280" s="191">
        <f>Q280*H280</f>
        <v>0.288012</v>
      </c>
      <c r="S280" s="191">
        <v>0</v>
      </c>
      <c r="T280" s="192">
        <f>S280*H280</f>
        <v>0</v>
      </c>
      <c r="U280" s="36"/>
      <c r="V280" s="36"/>
      <c r="W280" s="36"/>
      <c r="X280" s="36"/>
      <c r="Y280" s="36"/>
      <c r="Z280" s="36"/>
      <c r="AA280" s="36"/>
      <c r="AB280" s="36"/>
      <c r="AC280" s="36"/>
      <c r="AD280" s="36"/>
      <c r="AE280" s="36"/>
      <c r="AR280" s="193" t="s">
        <v>126</v>
      </c>
      <c r="AT280" s="193" t="s">
        <v>232</v>
      </c>
      <c r="AU280" s="193" t="s">
        <v>78</v>
      </c>
      <c r="AY280" s="19" t="s">
        <v>229</v>
      </c>
      <c r="BE280" s="194">
        <f>IF(N280="základní",J280,0)</f>
        <v>0</v>
      </c>
      <c r="BF280" s="194">
        <f>IF(N280="snížená",J280,0)</f>
        <v>0</v>
      </c>
      <c r="BG280" s="194">
        <f>IF(N280="zákl. přenesená",J280,0)</f>
        <v>0</v>
      </c>
      <c r="BH280" s="194">
        <f>IF(N280="sníž. přenesená",J280,0)</f>
        <v>0</v>
      </c>
      <c r="BI280" s="194">
        <f>IF(N280="nulová",J280,0)</f>
        <v>0</v>
      </c>
      <c r="BJ280" s="19" t="s">
        <v>76</v>
      </c>
      <c r="BK280" s="194">
        <f>ROUND(I280*H280,2)</f>
        <v>0</v>
      </c>
      <c r="BL280" s="19" t="s">
        <v>126</v>
      </c>
      <c r="BM280" s="193" t="s">
        <v>1902</v>
      </c>
    </row>
    <row r="281" spans="1:47" s="2" customFormat="1" ht="11.25">
      <c r="A281" s="36"/>
      <c r="B281" s="37"/>
      <c r="C281" s="38"/>
      <c r="D281" s="263" t="s">
        <v>903</v>
      </c>
      <c r="E281" s="38"/>
      <c r="F281" s="264" t="s">
        <v>1903</v>
      </c>
      <c r="G281" s="38"/>
      <c r="H281" s="38"/>
      <c r="I281" s="249"/>
      <c r="J281" s="38"/>
      <c r="K281" s="38"/>
      <c r="L281" s="41"/>
      <c r="M281" s="250"/>
      <c r="N281" s="251"/>
      <c r="O281" s="66"/>
      <c r="P281" s="66"/>
      <c r="Q281" s="66"/>
      <c r="R281" s="66"/>
      <c r="S281" s="66"/>
      <c r="T281" s="67"/>
      <c r="U281" s="36"/>
      <c r="V281" s="36"/>
      <c r="W281" s="36"/>
      <c r="X281" s="36"/>
      <c r="Y281" s="36"/>
      <c r="Z281" s="36"/>
      <c r="AA281" s="36"/>
      <c r="AB281" s="36"/>
      <c r="AC281" s="36"/>
      <c r="AD281" s="36"/>
      <c r="AE281" s="36"/>
      <c r="AT281" s="19" t="s">
        <v>903</v>
      </c>
      <c r="AU281" s="19" t="s">
        <v>78</v>
      </c>
    </row>
    <row r="282" spans="2:51" s="14" customFormat="1" ht="11.25">
      <c r="B282" s="218"/>
      <c r="C282" s="219"/>
      <c r="D282" s="197" t="s">
        <v>237</v>
      </c>
      <c r="E282" s="220" t="s">
        <v>19</v>
      </c>
      <c r="F282" s="221" t="s">
        <v>1904</v>
      </c>
      <c r="G282" s="219"/>
      <c r="H282" s="220" t="s">
        <v>19</v>
      </c>
      <c r="I282" s="222"/>
      <c r="J282" s="219"/>
      <c r="K282" s="219"/>
      <c r="L282" s="223"/>
      <c r="M282" s="224"/>
      <c r="N282" s="225"/>
      <c r="O282" s="225"/>
      <c r="P282" s="225"/>
      <c r="Q282" s="225"/>
      <c r="R282" s="225"/>
      <c r="S282" s="225"/>
      <c r="T282" s="226"/>
      <c r="AT282" s="227" t="s">
        <v>237</v>
      </c>
      <c r="AU282" s="227" t="s">
        <v>78</v>
      </c>
      <c r="AV282" s="14" t="s">
        <v>76</v>
      </c>
      <c r="AW282" s="14" t="s">
        <v>31</v>
      </c>
      <c r="AX282" s="14" t="s">
        <v>69</v>
      </c>
      <c r="AY282" s="227" t="s">
        <v>229</v>
      </c>
    </row>
    <row r="283" spans="2:51" s="13" customFormat="1" ht="11.25">
      <c r="B283" s="195"/>
      <c r="C283" s="196"/>
      <c r="D283" s="197" t="s">
        <v>237</v>
      </c>
      <c r="E283" s="198" t="s">
        <v>19</v>
      </c>
      <c r="F283" s="199" t="s">
        <v>78</v>
      </c>
      <c r="G283" s="196"/>
      <c r="H283" s="200">
        <v>2</v>
      </c>
      <c r="I283" s="201"/>
      <c r="J283" s="196"/>
      <c r="K283" s="196"/>
      <c r="L283" s="202"/>
      <c r="M283" s="203"/>
      <c r="N283" s="204"/>
      <c r="O283" s="204"/>
      <c r="P283" s="204"/>
      <c r="Q283" s="204"/>
      <c r="R283" s="204"/>
      <c r="S283" s="204"/>
      <c r="T283" s="205"/>
      <c r="AT283" s="206" t="s">
        <v>237</v>
      </c>
      <c r="AU283" s="206" t="s">
        <v>78</v>
      </c>
      <c r="AV283" s="13" t="s">
        <v>78</v>
      </c>
      <c r="AW283" s="13" t="s">
        <v>31</v>
      </c>
      <c r="AX283" s="13" t="s">
        <v>76</v>
      </c>
      <c r="AY283" s="206" t="s">
        <v>229</v>
      </c>
    </row>
    <row r="284" spans="1:65" s="2" customFormat="1" ht="24.2" customHeight="1">
      <c r="A284" s="36"/>
      <c r="B284" s="37"/>
      <c r="C284" s="181" t="s">
        <v>566</v>
      </c>
      <c r="D284" s="181" t="s">
        <v>232</v>
      </c>
      <c r="E284" s="182" t="s">
        <v>1905</v>
      </c>
      <c r="F284" s="183" t="s">
        <v>1906</v>
      </c>
      <c r="G284" s="184" t="s">
        <v>242</v>
      </c>
      <c r="H284" s="185">
        <v>3</v>
      </c>
      <c r="I284" s="186"/>
      <c r="J284" s="187">
        <f>ROUND(I284*H284,2)</f>
        <v>0</v>
      </c>
      <c r="K284" s="188"/>
      <c r="L284" s="41"/>
      <c r="M284" s="189" t="s">
        <v>19</v>
      </c>
      <c r="N284" s="190" t="s">
        <v>40</v>
      </c>
      <c r="O284" s="66"/>
      <c r="P284" s="191">
        <f>O284*H284</f>
        <v>0</v>
      </c>
      <c r="Q284" s="191">
        <v>0.20716</v>
      </c>
      <c r="R284" s="191">
        <f>Q284*H284</f>
        <v>0.62148</v>
      </c>
      <c r="S284" s="191">
        <v>0</v>
      </c>
      <c r="T284" s="192">
        <f>S284*H284</f>
        <v>0</v>
      </c>
      <c r="U284" s="36"/>
      <c r="V284" s="36"/>
      <c r="W284" s="36"/>
      <c r="X284" s="36"/>
      <c r="Y284" s="36"/>
      <c r="Z284" s="36"/>
      <c r="AA284" s="36"/>
      <c r="AB284" s="36"/>
      <c r="AC284" s="36"/>
      <c r="AD284" s="36"/>
      <c r="AE284" s="36"/>
      <c r="AR284" s="193" t="s">
        <v>126</v>
      </c>
      <c r="AT284" s="193" t="s">
        <v>232</v>
      </c>
      <c r="AU284" s="193" t="s">
        <v>78</v>
      </c>
      <c r="AY284" s="19" t="s">
        <v>229</v>
      </c>
      <c r="BE284" s="194">
        <f>IF(N284="základní",J284,0)</f>
        <v>0</v>
      </c>
      <c r="BF284" s="194">
        <f>IF(N284="snížená",J284,0)</f>
        <v>0</v>
      </c>
      <c r="BG284" s="194">
        <f>IF(N284="zákl. přenesená",J284,0)</f>
        <v>0</v>
      </c>
      <c r="BH284" s="194">
        <f>IF(N284="sníž. přenesená",J284,0)</f>
        <v>0</v>
      </c>
      <c r="BI284" s="194">
        <f>IF(N284="nulová",J284,0)</f>
        <v>0</v>
      </c>
      <c r="BJ284" s="19" t="s">
        <v>76</v>
      </c>
      <c r="BK284" s="194">
        <f>ROUND(I284*H284,2)</f>
        <v>0</v>
      </c>
      <c r="BL284" s="19" t="s">
        <v>126</v>
      </c>
      <c r="BM284" s="193" t="s">
        <v>1907</v>
      </c>
    </row>
    <row r="285" spans="1:47" s="2" customFormat="1" ht="11.25">
      <c r="A285" s="36"/>
      <c r="B285" s="37"/>
      <c r="C285" s="38"/>
      <c r="D285" s="263" t="s">
        <v>903</v>
      </c>
      <c r="E285" s="38"/>
      <c r="F285" s="264" t="s">
        <v>1908</v>
      </c>
      <c r="G285" s="38"/>
      <c r="H285" s="38"/>
      <c r="I285" s="249"/>
      <c r="J285" s="38"/>
      <c r="K285" s="38"/>
      <c r="L285" s="41"/>
      <c r="M285" s="250"/>
      <c r="N285" s="251"/>
      <c r="O285" s="66"/>
      <c r="P285" s="66"/>
      <c r="Q285" s="66"/>
      <c r="R285" s="66"/>
      <c r="S285" s="66"/>
      <c r="T285" s="67"/>
      <c r="U285" s="36"/>
      <c r="V285" s="36"/>
      <c r="W285" s="36"/>
      <c r="X285" s="36"/>
      <c r="Y285" s="36"/>
      <c r="Z285" s="36"/>
      <c r="AA285" s="36"/>
      <c r="AB285" s="36"/>
      <c r="AC285" s="36"/>
      <c r="AD285" s="36"/>
      <c r="AE285" s="36"/>
      <c r="AT285" s="19" t="s">
        <v>903</v>
      </c>
      <c r="AU285" s="19" t="s">
        <v>78</v>
      </c>
    </row>
    <row r="286" spans="2:51" s="14" customFormat="1" ht="11.25">
      <c r="B286" s="218"/>
      <c r="C286" s="219"/>
      <c r="D286" s="197" t="s">
        <v>237</v>
      </c>
      <c r="E286" s="220" t="s">
        <v>19</v>
      </c>
      <c r="F286" s="221" t="s">
        <v>1909</v>
      </c>
      <c r="G286" s="219"/>
      <c r="H286" s="220" t="s">
        <v>19</v>
      </c>
      <c r="I286" s="222"/>
      <c r="J286" s="219"/>
      <c r="K286" s="219"/>
      <c r="L286" s="223"/>
      <c r="M286" s="224"/>
      <c r="N286" s="225"/>
      <c r="O286" s="225"/>
      <c r="P286" s="225"/>
      <c r="Q286" s="225"/>
      <c r="R286" s="225"/>
      <c r="S286" s="225"/>
      <c r="T286" s="226"/>
      <c r="AT286" s="227" t="s">
        <v>237</v>
      </c>
      <c r="AU286" s="227" t="s">
        <v>78</v>
      </c>
      <c r="AV286" s="14" t="s">
        <v>76</v>
      </c>
      <c r="AW286" s="14" t="s">
        <v>31</v>
      </c>
      <c r="AX286" s="14" t="s">
        <v>69</v>
      </c>
      <c r="AY286" s="227" t="s">
        <v>229</v>
      </c>
    </row>
    <row r="287" spans="2:51" s="13" customFormat="1" ht="11.25">
      <c r="B287" s="195"/>
      <c r="C287" s="196"/>
      <c r="D287" s="197" t="s">
        <v>237</v>
      </c>
      <c r="E287" s="198" t="s">
        <v>19</v>
      </c>
      <c r="F287" s="199" t="s">
        <v>89</v>
      </c>
      <c r="G287" s="196"/>
      <c r="H287" s="200">
        <v>3</v>
      </c>
      <c r="I287" s="201"/>
      <c r="J287" s="196"/>
      <c r="K287" s="196"/>
      <c r="L287" s="202"/>
      <c r="M287" s="203"/>
      <c r="N287" s="204"/>
      <c r="O287" s="204"/>
      <c r="P287" s="204"/>
      <c r="Q287" s="204"/>
      <c r="R287" s="204"/>
      <c r="S287" s="204"/>
      <c r="T287" s="205"/>
      <c r="AT287" s="206" t="s">
        <v>237</v>
      </c>
      <c r="AU287" s="206" t="s">
        <v>78</v>
      </c>
      <c r="AV287" s="13" t="s">
        <v>78</v>
      </c>
      <c r="AW287" s="13" t="s">
        <v>31</v>
      </c>
      <c r="AX287" s="13" t="s">
        <v>76</v>
      </c>
      <c r="AY287" s="206" t="s">
        <v>229</v>
      </c>
    </row>
    <row r="288" spans="1:65" s="2" customFormat="1" ht="16.5" customHeight="1">
      <c r="A288" s="36"/>
      <c r="B288" s="37"/>
      <c r="C288" s="207" t="s">
        <v>574</v>
      </c>
      <c r="D288" s="207" t="s">
        <v>239</v>
      </c>
      <c r="E288" s="208" t="s">
        <v>1910</v>
      </c>
      <c r="F288" s="209" t="s">
        <v>1911</v>
      </c>
      <c r="G288" s="210" t="s">
        <v>1912</v>
      </c>
      <c r="H288" s="211">
        <v>2</v>
      </c>
      <c r="I288" s="212"/>
      <c r="J288" s="213">
        <f>ROUND(I288*H288,2)</f>
        <v>0</v>
      </c>
      <c r="K288" s="214"/>
      <c r="L288" s="215"/>
      <c r="M288" s="216" t="s">
        <v>19</v>
      </c>
      <c r="N288" s="217" t="s">
        <v>40</v>
      </c>
      <c r="O288" s="66"/>
      <c r="P288" s="191">
        <f>O288*H288</f>
        <v>0</v>
      </c>
      <c r="Q288" s="191">
        <v>3.75</v>
      </c>
      <c r="R288" s="191">
        <f>Q288*H288</f>
        <v>7.5</v>
      </c>
      <c r="S288" s="191">
        <v>0</v>
      </c>
      <c r="T288" s="192">
        <f>S288*H288</f>
        <v>0</v>
      </c>
      <c r="U288" s="36"/>
      <c r="V288" s="36"/>
      <c r="W288" s="36"/>
      <c r="X288" s="36"/>
      <c r="Y288" s="36"/>
      <c r="Z288" s="36"/>
      <c r="AA288" s="36"/>
      <c r="AB288" s="36"/>
      <c r="AC288" s="36"/>
      <c r="AD288" s="36"/>
      <c r="AE288" s="36"/>
      <c r="AR288" s="193" t="s">
        <v>243</v>
      </c>
      <c r="AT288" s="193" t="s">
        <v>239</v>
      </c>
      <c r="AU288" s="193" t="s">
        <v>78</v>
      </c>
      <c r="AY288" s="19" t="s">
        <v>229</v>
      </c>
      <c r="BE288" s="194">
        <f>IF(N288="základní",J288,0)</f>
        <v>0</v>
      </c>
      <c r="BF288" s="194">
        <f>IF(N288="snížená",J288,0)</f>
        <v>0</v>
      </c>
      <c r="BG288" s="194">
        <f>IF(N288="zákl. přenesená",J288,0)</f>
        <v>0</v>
      </c>
      <c r="BH288" s="194">
        <f>IF(N288="sníž. přenesená",J288,0)</f>
        <v>0</v>
      </c>
      <c r="BI288" s="194">
        <f>IF(N288="nulová",J288,0)</f>
        <v>0</v>
      </c>
      <c r="BJ288" s="19" t="s">
        <v>76</v>
      </c>
      <c r="BK288" s="194">
        <f>ROUND(I288*H288,2)</f>
        <v>0</v>
      </c>
      <c r="BL288" s="19" t="s">
        <v>126</v>
      </c>
      <c r="BM288" s="193" t="s">
        <v>1913</v>
      </c>
    </row>
    <row r="289" spans="1:47" s="2" customFormat="1" ht="19.5">
      <c r="A289" s="36"/>
      <c r="B289" s="37"/>
      <c r="C289" s="38"/>
      <c r="D289" s="197" t="s">
        <v>811</v>
      </c>
      <c r="E289" s="38"/>
      <c r="F289" s="248" t="s">
        <v>1914</v>
      </c>
      <c r="G289" s="38"/>
      <c r="H289" s="38"/>
      <c r="I289" s="249"/>
      <c r="J289" s="38"/>
      <c r="K289" s="38"/>
      <c r="L289" s="41"/>
      <c r="M289" s="250"/>
      <c r="N289" s="251"/>
      <c r="O289" s="66"/>
      <c r="P289" s="66"/>
      <c r="Q289" s="66"/>
      <c r="R289" s="66"/>
      <c r="S289" s="66"/>
      <c r="T289" s="67"/>
      <c r="U289" s="36"/>
      <c r="V289" s="36"/>
      <c r="W289" s="36"/>
      <c r="X289" s="36"/>
      <c r="Y289" s="36"/>
      <c r="Z289" s="36"/>
      <c r="AA289" s="36"/>
      <c r="AB289" s="36"/>
      <c r="AC289" s="36"/>
      <c r="AD289" s="36"/>
      <c r="AE289" s="36"/>
      <c r="AT289" s="19" t="s">
        <v>811</v>
      </c>
      <c r="AU289" s="19" t="s">
        <v>78</v>
      </c>
    </row>
    <row r="290" spans="1:65" s="2" customFormat="1" ht="16.5" customHeight="1">
      <c r="A290" s="36"/>
      <c r="B290" s="37"/>
      <c r="C290" s="207" t="s">
        <v>583</v>
      </c>
      <c r="D290" s="207" t="s">
        <v>239</v>
      </c>
      <c r="E290" s="208" t="s">
        <v>1915</v>
      </c>
      <c r="F290" s="209" t="s">
        <v>1916</v>
      </c>
      <c r="G290" s="210" t="s">
        <v>1912</v>
      </c>
      <c r="H290" s="211">
        <v>1</v>
      </c>
      <c r="I290" s="212"/>
      <c r="J290" s="213">
        <f>ROUND(I290*H290,2)</f>
        <v>0</v>
      </c>
      <c r="K290" s="214"/>
      <c r="L290" s="215"/>
      <c r="M290" s="216" t="s">
        <v>19</v>
      </c>
      <c r="N290" s="217" t="s">
        <v>40</v>
      </c>
      <c r="O290" s="66"/>
      <c r="P290" s="191">
        <f>O290*H290</f>
        <v>0</v>
      </c>
      <c r="Q290" s="191">
        <v>5.625</v>
      </c>
      <c r="R290" s="191">
        <f>Q290*H290</f>
        <v>5.625</v>
      </c>
      <c r="S290" s="191">
        <v>0</v>
      </c>
      <c r="T290" s="192">
        <f>S290*H290</f>
        <v>0</v>
      </c>
      <c r="U290" s="36"/>
      <c r="V290" s="36"/>
      <c r="W290" s="36"/>
      <c r="X290" s="36"/>
      <c r="Y290" s="36"/>
      <c r="Z290" s="36"/>
      <c r="AA290" s="36"/>
      <c r="AB290" s="36"/>
      <c r="AC290" s="36"/>
      <c r="AD290" s="36"/>
      <c r="AE290" s="36"/>
      <c r="AR290" s="193" t="s">
        <v>243</v>
      </c>
      <c r="AT290" s="193" t="s">
        <v>239</v>
      </c>
      <c r="AU290" s="193" t="s">
        <v>78</v>
      </c>
      <c r="AY290" s="19" t="s">
        <v>229</v>
      </c>
      <c r="BE290" s="194">
        <f>IF(N290="základní",J290,0)</f>
        <v>0</v>
      </c>
      <c r="BF290" s="194">
        <f>IF(N290="snížená",J290,0)</f>
        <v>0</v>
      </c>
      <c r="BG290" s="194">
        <f>IF(N290="zákl. přenesená",J290,0)</f>
        <v>0</v>
      </c>
      <c r="BH290" s="194">
        <f>IF(N290="sníž. přenesená",J290,0)</f>
        <v>0</v>
      </c>
      <c r="BI290" s="194">
        <f>IF(N290="nulová",J290,0)</f>
        <v>0</v>
      </c>
      <c r="BJ290" s="19" t="s">
        <v>76</v>
      </c>
      <c r="BK290" s="194">
        <f>ROUND(I290*H290,2)</f>
        <v>0</v>
      </c>
      <c r="BL290" s="19" t="s">
        <v>126</v>
      </c>
      <c r="BM290" s="193" t="s">
        <v>1917</v>
      </c>
    </row>
    <row r="291" spans="1:47" s="2" customFormat="1" ht="19.5">
      <c r="A291" s="36"/>
      <c r="B291" s="37"/>
      <c r="C291" s="38"/>
      <c r="D291" s="197" t="s">
        <v>811</v>
      </c>
      <c r="E291" s="38"/>
      <c r="F291" s="248" t="s">
        <v>1914</v>
      </c>
      <c r="G291" s="38"/>
      <c r="H291" s="38"/>
      <c r="I291" s="249"/>
      <c r="J291" s="38"/>
      <c r="K291" s="38"/>
      <c r="L291" s="41"/>
      <c r="M291" s="250"/>
      <c r="N291" s="251"/>
      <c r="O291" s="66"/>
      <c r="P291" s="66"/>
      <c r="Q291" s="66"/>
      <c r="R291" s="66"/>
      <c r="S291" s="66"/>
      <c r="T291" s="67"/>
      <c r="U291" s="36"/>
      <c r="V291" s="36"/>
      <c r="W291" s="36"/>
      <c r="X291" s="36"/>
      <c r="Y291" s="36"/>
      <c r="Z291" s="36"/>
      <c r="AA291" s="36"/>
      <c r="AB291" s="36"/>
      <c r="AC291" s="36"/>
      <c r="AD291" s="36"/>
      <c r="AE291" s="36"/>
      <c r="AT291" s="19" t="s">
        <v>811</v>
      </c>
      <c r="AU291" s="19" t="s">
        <v>78</v>
      </c>
    </row>
    <row r="292" spans="1:65" s="2" customFormat="1" ht="24.2" customHeight="1">
      <c r="A292" s="36"/>
      <c r="B292" s="37"/>
      <c r="C292" s="207" t="s">
        <v>596</v>
      </c>
      <c r="D292" s="207" t="s">
        <v>239</v>
      </c>
      <c r="E292" s="208" t="s">
        <v>1918</v>
      </c>
      <c r="F292" s="209" t="s">
        <v>1919</v>
      </c>
      <c r="G292" s="210" t="s">
        <v>1912</v>
      </c>
      <c r="H292" s="211">
        <v>1</v>
      </c>
      <c r="I292" s="212"/>
      <c r="J292" s="213">
        <f>ROUND(I292*H292,2)</f>
        <v>0</v>
      </c>
      <c r="K292" s="214"/>
      <c r="L292" s="215"/>
      <c r="M292" s="216" t="s">
        <v>19</v>
      </c>
      <c r="N292" s="217" t="s">
        <v>40</v>
      </c>
      <c r="O292" s="66"/>
      <c r="P292" s="191">
        <f>O292*H292</f>
        <v>0</v>
      </c>
      <c r="Q292" s="191">
        <v>6.5</v>
      </c>
      <c r="R292" s="191">
        <f>Q292*H292</f>
        <v>6.5</v>
      </c>
      <c r="S292" s="191">
        <v>0</v>
      </c>
      <c r="T292" s="192">
        <f>S292*H292</f>
        <v>0</v>
      </c>
      <c r="U292" s="36"/>
      <c r="V292" s="36"/>
      <c r="W292" s="36"/>
      <c r="X292" s="36"/>
      <c r="Y292" s="36"/>
      <c r="Z292" s="36"/>
      <c r="AA292" s="36"/>
      <c r="AB292" s="36"/>
      <c r="AC292" s="36"/>
      <c r="AD292" s="36"/>
      <c r="AE292" s="36"/>
      <c r="AR292" s="193" t="s">
        <v>243</v>
      </c>
      <c r="AT292" s="193" t="s">
        <v>239</v>
      </c>
      <c r="AU292" s="193" t="s">
        <v>78</v>
      </c>
      <c r="AY292" s="19" t="s">
        <v>229</v>
      </c>
      <c r="BE292" s="194">
        <f>IF(N292="základní",J292,0)</f>
        <v>0</v>
      </c>
      <c r="BF292" s="194">
        <f>IF(N292="snížená",J292,0)</f>
        <v>0</v>
      </c>
      <c r="BG292" s="194">
        <f>IF(N292="zákl. přenesená",J292,0)</f>
        <v>0</v>
      </c>
      <c r="BH292" s="194">
        <f>IF(N292="sníž. přenesená",J292,0)</f>
        <v>0</v>
      </c>
      <c r="BI292" s="194">
        <f>IF(N292="nulová",J292,0)</f>
        <v>0</v>
      </c>
      <c r="BJ292" s="19" t="s">
        <v>76</v>
      </c>
      <c r="BK292" s="194">
        <f>ROUND(I292*H292,2)</f>
        <v>0</v>
      </c>
      <c r="BL292" s="19" t="s">
        <v>126</v>
      </c>
      <c r="BM292" s="193" t="s">
        <v>1920</v>
      </c>
    </row>
    <row r="293" spans="1:47" s="2" customFormat="1" ht="19.5">
      <c r="A293" s="36"/>
      <c r="B293" s="37"/>
      <c r="C293" s="38"/>
      <c r="D293" s="197" t="s">
        <v>811</v>
      </c>
      <c r="E293" s="38"/>
      <c r="F293" s="248" t="s">
        <v>1914</v>
      </c>
      <c r="G293" s="38"/>
      <c r="H293" s="38"/>
      <c r="I293" s="249"/>
      <c r="J293" s="38"/>
      <c r="K293" s="38"/>
      <c r="L293" s="41"/>
      <c r="M293" s="250"/>
      <c r="N293" s="251"/>
      <c r="O293" s="66"/>
      <c r="P293" s="66"/>
      <c r="Q293" s="66"/>
      <c r="R293" s="66"/>
      <c r="S293" s="66"/>
      <c r="T293" s="67"/>
      <c r="U293" s="36"/>
      <c r="V293" s="36"/>
      <c r="W293" s="36"/>
      <c r="X293" s="36"/>
      <c r="Y293" s="36"/>
      <c r="Z293" s="36"/>
      <c r="AA293" s="36"/>
      <c r="AB293" s="36"/>
      <c r="AC293" s="36"/>
      <c r="AD293" s="36"/>
      <c r="AE293" s="36"/>
      <c r="AT293" s="19" t="s">
        <v>811</v>
      </c>
      <c r="AU293" s="19" t="s">
        <v>78</v>
      </c>
    </row>
    <row r="294" spans="1:65" s="2" customFormat="1" ht="24.2" customHeight="1">
      <c r="A294" s="36"/>
      <c r="B294" s="37"/>
      <c r="C294" s="207" t="s">
        <v>602</v>
      </c>
      <c r="D294" s="207" t="s">
        <v>239</v>
      </c>
      <c r="E294" s="208" t="s">
        <v>1921</v>
      </c>
      <c r="F294" s="209" t="s">
        <v>1922</v>
      </c>
      <c r="G294" s="210" t="s">
        <v>1912</v>
      </c>
      <c r="H294" s="211">
        <v>1</v>
      </c>
      <c r="I294" s="212"/>
      <c r="J294" s="213">
        <f>ROUND(I294*H294,2)</f>
        <v>0</v>
      </c>
      <c r="K294" s="214"/>
      <c r="L294" s="215"/>
      <c r="M294" s="216" t="s">
        <v>19</v>
      </c>
      <c r="N294" s="217" t="s">
        <v>40</v>
      </c>
      <c r="O294" s="66"/>
      <c r="P294" s="191">
        <f>O294*H294</f>
        <v>0</v>
      </c>
      <c r="Q294" s="191">
        <v>6.5</v>
      </c>
      <c r="R294" s="191">
        <f>Q294*H294</f>
        <v>6.5</v>
      </c>
      <c r="S294" s="191">
        <v>0</v>
      </c>
      <c r="T294" s="192">
        <f>S294*H294</f>
        <v>0</v>
      </c>
      <c r="U294" s="36"/>
      <c r="V294" s="36"/>
      <c r="W294" s="36"/>
      <c r="X294" s="36"/>
      <c r="Y294" s="36"/>
      <c r="Z294" s="36"/>
      <c r="AA294" s="36"/>
      <c r="AB294" s="36"/>
      <c r="AC294" s="36"/>
      <c r="AD294" s="36"/>
      <c r="AE294" s="36"/>
      <c r="AR294" s="193" t="s">
        <v>243</v>
      </c>
      <c r="AT294" s="193" t="s">
        <v>239</v>
      </c>
      <c r="AU294" s="193" t="s">
        <v>78</v>
      </c>
      <c r="AY294" s="19" t="s">
        <v>229</v>
      </c>
      <c r="BE294" s="194">
        <f>IF(N294="základní",J294,0)</f>
        <v>0</v>
      </c>
      <c r="BF294" s="194">
        <f>IF(N294="snížená",J294,0)</f>
        <v>0</v>
      </c>
      <c r="BG294" s="194">
        <f>IF(N294="zákl. přenesená",J294,0)</f>
        <v>0</v>
      </c>
      <c r="BH294" s="194">
        <f>IF(N294="sníž. přenesená",J294,0)</f>
        <v>0</v>
      </c>
      <c r="BI294" s="194">
        <f>IF(N294="nulová",J294,0)</f>
        <v>0</v>
      </c>
      <c r="BJ294" s="19" t="s">
        <v>76</v>
      </c>
      <c r="BK294" s="194">
        <f>ROUND(I294*H294,2)</f>
        <v>0</v>
      </c>
      <c r="BL294" s="19" t="s">
        <v>126</v>
      </c>
      <c r="BM294" s="193" t="s">
        <v>1923</v>
      </c>
    </row>
    <row r="295" spans="1:47" s="2" customFormat="1" ht="19.5">
      <c r="A295" s="36"/>
      <c r="B295" s="37"/>
      <c r="C295" s="38"/>
      <c r="D295" s="197" t="s">
        <v>811</v>
      </c>
      <c r="E295" s="38"/>
      <c r="F295" s="248" t="s">
        <v>1914</v>
      </c>
      <c r="G295" s="38"/>
      <c r="H295" s="38"/>
      <c r="I295" s="249"/>
      <c r="J295" s="38"/>
      <c r="K295" s="38"/>
      <c r="L295" s="41"/>
      <c r="M295" s="250"/>
      <c r="N295" s="251"/>
      <c r="O295" s="66"/>
      <c r="P295" s="66"/>
      <c r="Q295" s="66"/>
      <c r="R295" s="66"/>
      <c r="S295" s="66"/>
      <c r="T295" s="67"/>
      <c r="U295" s="36"/>
      <c r="V295" s="36"/>
      <c r="W295" s="36"/>
      <c r="X295" s="36"/>
      <c r="Y295" s="36"/>
      <c r="Z295" s="36"/>
      <c r="AA295" s="36"/>
      <c r="AB295" s="36"/>
      <c r="AC295" s="36"/>
      <c r="AD295" s="36"/>
      <c r="AE295" s="36"/>
      <c r="AT295" s="19" t="s">
        <v>811</v>
      </c>
      <c r="AU295" s="19" t="s">
        <v>78</v>
      </c>
    </row>
    <row r="296" spans="2:63" s="12" customFormat="1" ht="22.9" customHeight="1">
      <c r="B296" s="165"/>
      <c r="C296" s="166"/>
      <c r="D296" s="167" t="s">
        <v>68</v>
      </c>
      <c r="E296" s="179" t="s">
        <v>126</v>
      </c>
      <c r="F296" s="179" t="s">
        <v>1043</v>
      </c>
      <c r="G296" s="166"/>
      <c r="H296" s="166"/>
      <c r="I296" s="169"/>
      <c r="J296" s="180">
        <f>BK296</f>
        <v>0</v>
      </c>
      <c r="K296" s="166"/>
      <c r="L296" s="171"/>
      <c r="M296" s="172"/>
      <c r="N296" s="173"/>
      <c r="O296" s="173"/>
      <c r="P296" s="174">
        <f>SUM(P297:P331)</f>
        <v>0</v>
      </c>
      <c r="Q296" s="173"/>
      <c r="R296" s="174">
        <f>SUM(R297:R331)</f>
        <v>50.786817408000005</v>
      </c>
      <c r="S296" s="173"/>
      <c r="T296" s="175">
        <f>SUM(T297:T331)</f>
        <v>0</v>
      </c>
      <c r="AR296" s="176" t="s">
        <v>76</v>
      </c>
      <c r="AT296" s="177" t="s">
        <v>68</v>
      </c>
      <c r="AU296" s="177" t="s">
        <v>76</v>
      </c>
      <c r="AY296" s="176" t="s">
        <v>229</v>
      </c>
      <c r="BK296" s="178">
        <f>SUM(BK297:BK331)</f>
        <v>0</v>
      </c>
    </row>
    <row r="297" spans="1:65" s="2" customFormat="1" ht="24.2" customHeight="1">
      <c r="A297" s="36"/>
      <c r="B297" s="37"/>
      <c r="C297" s="181" t="s">
        <v>610</v>
      </c>
      <c r="D297" s="181" t="s">
        <v>232</v>
      </c>
      <c r="E297" s="182" t="s">
        <v>1924</v>
      </c>
      <c r="F297" s="183" t="s">
        <v>1925</v>
      </c>
      <c r="G297" s="184" t="s">
        <v>495</v>
      </c>
      <c r="H297" s="185">
        <v>53.556</v>
      </c>
      <c r="I297" s="186"/>
      <c r="J297" s="187">
        <f>ROUND(I297*H297,2)</f>
        <v>0</v>
      </c>
      <c r="K297" s="188"/>
      <c r="L297" s="41"/>
      <c r="M297" s="189" t="s">
        <v>19</v>
      </c>
      <c r="N297" s="190" t="s">
        <v>40</v>
      </c>
      <c r="O297" s="66"/>
      <c r="P297" s="191">
        <f>O297*H297</f>
        <v>0</v>
      </c>
      <c r="Q297" s="191">
        <v>0</v>
      </c>
      <c r="R297" s="191">
        <f>Q297*H297</f>
        <v>0</v>
      </c>
      <c r="S297" s="191">
        <v>0</v>
      </c>
      <c r="T297" s="192">
        <f>S297*H297</f>
        <v>0</v>
      </c>
      <c r="U297" s="36"/>
      <c r="V297" s="36"/>
      <c r="W297" s="36"/>
      <c r="X297" s="36"/>
      <c r="Y297" s="36"/>
      <c r="Z297" s="36"/>
      <c r="AA297" s="36"/>
      <c r="AB297" s="36"/>
      <c r="AC297" s="36"/>
      <c r="AD297" s="36"/>
      <c r="AE297" s="36"/>
      <c r="AR297" s="193" t="s">
        <v>126</v>
      </c>
      <c r="AT297" s="193" t="s">
        <v>232</v>
      </c>
      <c r="AU297" s="193" t="s">
        <v>78</v>
      </c>
      <c r="AY297" s="19" t="s">
        <v>229</v>
      </c>
      <c r="BE297" s="194">
        <f>IF(N297="základní",J297,0)</f>
        <v>0</v>
      </c>
      <c r="BF297" s="194">
        <f>IF(N297="snížená",J297,0)</f>
        <v>0</v>
      </c>
      <c r="BG297" s="194">
        <f>IF(N297="zákl. přenesená",J297,0)</f>
        <v>0</v>
      </c>
      <c r="BH297" s="194">
        <f>IF(N297="sníž. přenesená",J297,0)</f>
        <v>0</v>
      </c>
      <c r="BI297" s="194">
        <f>IF(N297="nulová",J297,0)</f>
        <v>0</v>
      </c>
      <c r="BJ297" s="19" t="s">
        <v>76</v>
      </c>
      <c r="BK297" s="194">
        <f>ROUND(I297*H297,2)</f>
        <v>0</v>
      </c>
      <c r="BL297" s="19" t="s">
        <v>126</v>
      </c>
      <c r="BM297" s="193" t="s">
        <v>1926</v>
      </c>
    </row>
    <row r="298" spans="1:47" s="2" customFormat="1" ht="11.25">
      <c r="A298" s="36"/>
      <c r="B298" s="37"/>
      <c r="C298" s="38"/>
      <c r="D298" s="263" t="s">
        <v>903</v>
      </c>
      <c r="E298" s="38"/>
      <c r="F298" s="264" t="s">
        <v>1927</v>
      </c>
      <c r="G298" s="38"/>
      <c r="H298" s="38"/>
      <c r="I298" s="249"/>
      <c r="J298" s="38"/>
      <c r="K298" s="38"/>
      <c r="L298" s="41"/>
      <c r="M298" s="250"/>
      <c r="N298" s="251"/>
      <c r="O298" s="66"/>
      <c r="P298" s="66"/>
      <c r="Q298" s="66"/>
      <c r="R298" s="66"/>
      <c r="S298" s="66"/>
      <c r="T298" s="67"/>
      <c r="U298" s="36"/>
      <c r="V298" s="36"/>
      <c r="W298" s="36"/>
      <c r="X298" s="36"/>
      <c r="Y298" s="36"/>
      <c r="Z298" s="36"/>
      <c r="AA298" s="36"/>
      <c r="AB298" s="36"/>
      <c r="AC298" s="36"/>
      <c r="AD298" s="36"/>
      <c r="AE298" s="36"/>
      <c r="AT298" s="19" t="s">
        <v>903</v>
      </c>
      <c r="AU298" s="19" t="s">
        <v>78</v>
      </c>
    </row>
    <row r="299" spans="2:51" s="14" customFormat="1" ht="11.25">
      <c r="B299" s="218"/>
      <c r="C299" s="219"/>
      <c r="D299" s="197" t="s">
        <v>237</v>
      </c>
      <c r="E299" s="220" t="s">
        <v>19</v>
      </c>
      <c r="F299" s="221" t="s">
        <v>1928</v>
      </c>
      <c r="G299" s="219"/>
      <c r="H299" s="220" t="s">
        <v>19</v>
      </c>
      <c r="I299" s="222"/>
      <c r="J299" s="219"/>
      <c r="K299" s="219"/>
      <c r="L299" s="223"/>
      <c r="M299" s="224"/>
      <c r="N299" s="225"/>
      <c r="O299" s="225"/>
      <c r="P299" s="225"/>
      <c r="Q299" s="225"/>
      <c r="R299" s="225"/>
      <c r="S299" s="225"/>
      <c r="T299" s="226"/>
      <c r="AT299" s="227" t="s">
        <v>237</v>
      </c>
      <c r="AU299" s="227" t="s">
        <v>78</v>
      </c>
      <c r="AV299" s="14" t="s">
        <v>76</v>
      </c>
      <c r="AW299" s="14" t="s">
        <v>31</v>
      </c>
      <c r="AX299" s="14" t="s">
        <v>69</v>
      </c>
      <c r="AY299" s="227" t="s">
        <v>229</v>
      </c>
    </row>
    <row r="300" spans="2:51" s="13" customFormat="1" ht="11.25">
      <c r="B300" s="195"/>
      <c r="C300" s="196"/>
      <c r="D300" s="197" t="s">
        <v>237</v>
      </c>
      <c r="E300" s="198" t="s">
        <v>19</v>
      </c>
      <c r="F300" s="199" t="s">
        <v>1929</v>
      </c>
      <c r="G300" s="196"/>
      <c r="H300" s="200">
        <v>15.04</v>
      </c>
      <c r="I300" s="201"/>
      <c r="J300" s="196"/>
      <c r="K300" s="196"/>
      <c r="L300" s="202"/>
      <c r="M300" s="203"/>
      <c r="N300" s="204"/>
      <c r="O300" s="204"/>
      <c r="P300" s="204"/>
      <c r="Q300" s="204"/>
      <c r="R300" s="204"/>
      <c r="S300" s="204"/>
      <c r="T300" s="205"/>
      <c r="AT300" s="206" t="s">
        <v>237</v>
      </c>
      <c r="AU300" s="206" t="s">
        <v>78</v>
      </c>
      <c r="AV300" s="13" t="s">
        <v>78</v>
      </c>
      <c r="AW300" s="13" t="s">
        <v>31</v>
      </c>
      <c r="AX300" s="13" t="s">
        <v>69</v>
      </c>
      <c r="AY300" s="206" t="s">
        <v>229</v>
      </c>
    </row>
    <row r="301" spans="2:51" s="14" customFormat="1" ht="11.25">
      <c r="B301" s="218"/>
      <c r="C301" s="219"/>
      <c r="D301" s="197" t="s">
        <v>237</v>
      </c>
      <c r="E301" s="220" t="s">
        <v>19</v>
      </c>
      <c r="F301" s="221" t="s">
        <v>1930</v>
      </c>
      <c r="G301" s="219"/>
      <c r="H301" s="220" t="s">
        <v>19</v>
      </c>
      <c r="I301" s="222"/>
      <c r="J301" s="219"/>
      <c r="K301" s="219"/>
      <c r="L301" s="223"/>
      <c r="M301" s="224"/>
      <c r="N301" s="225"/>
      <c r="O301" s="225"/>
      <c r="P301" s="225"/>
      <c r="Q301" s="225"/>
      <c r="R301" s="225"/>
      <c r="S301" s="225"/>
      <c r="T301" s="226"/>
      <c r="AT301" s="227" t="s">
        <v>237</v>
      </c>
      <c r="AU301" s="227" t="s">
        <v>78</v>
      </c>
      <c r="AV301" s="14" t="s">
        <v>76</v>
      </c>
      <c r="AW301" s="14" t="s">
        <v>31</v>
      </c>
      <c r="AX301" s="14" t="s">
        <v>69</v>
      </c>
      <c r="AY301" s="227" t="s">
        <v>229</v>
      </c>
    </row>
    <row r="302" spans="2:51" s="13" customFormat="1" ht="11.25">
      <c r="B302" s="195"/>
      <c r="C302" s="196"/>
      <c r="D302" s="197" t="s">
        <v>237</v>
      </c>
      <c r="E302" s="198" t="s">
        <v>19</v>
      </c>
      <c r="F302" s="199" t="s">
        <v>1931</v>
      </c>
      <c r="G302" s="196"/>
      <c r="H302" s="200">
        <v>16.32</v>
      </c>
      <c r="I302" s="201"/>
      <c r="J302" s="196"/>
      <c r="K302" s="196"/>
      <c r="L302" s="202"/>
      <c r="M302" s="203"/>
      <c r="N302" s="204"/>
      <c r="O302" s="204"/>
      <c r="P302" s="204"/>
      <c r="Q302" s="204"/>
      <c r="R302" s="204"/>
      <c r="S302" s="204"/>
      <c r="T302" s="205"/>
      <c r="AT302" s="206" t="s">
        <v>237</v>
      </c>
      <c r="AU302" s="206" t="s">
        <v>78</v>
      </c>
      <c r="AV302" s="13" t="s">
        <v>78</v>
      </c>
      <c r="AW302" s="13" t="s">
        <v>31</v>
      </c>
      <c r="AX302" s="13" t="s">
        <v>69</v>
      </c>
      <c r="AY302" s="206" t="s">
        <v>229</v>
      </c>
    </row>
    <row r="303" spans="2:51" s="14" customFormat="1" ht="11.25">
      <c r="B303" s="218"/>
      <c r="C303" s="219"/>
      <c r="D303" s="197" t="s">
        <v>237</v>
      </c>
      <c r="E303" s="220" t="s">
        <v>19</v>
      </c>
      <c r="F303" s="221" t="s">
        <v>1932</v>
      </c>
      <c r="G303" s="219"/>
      <c r="H303" s="220" t="s">
        <v>19</v>
      </c>
      <c r="I303" s="222"/>
      <c r="J303" s="219"/>
      <c r="K303" s="219"/>
      <c r="L303" s="223"/>
      <c r="M303" s="224"/>
      <c r="N303" s="225"/>
      <c r="O303" s="225"/>
      <c r="P303" s="225"/>
      <c r="Q303" s="225"/>
      <c r="R303" s="225"/>
      <c r="S303" s="225"/>
      <c r="T303" s="226"/>
      <c r="AT303" s="227" t="s">
        <v>237</v>
      </c>
      <c r="AU303" s="227" t="s">
        <v>78</v>
      </c>
      <c r="AV303" s="14" t="s">
        <v>76</v>
      </c>
      <c r="AW303" s="14" t="s">
        <v>31</v>
      </c>
      <c r="AX303" s="14" t="s">
        <v>69</v>
      </c>
      <c r="AY303" s="227" t="s">
        <v>229</v>
      </c>
    </row>
    <row r="304" spans="2:51" s="13" customFormat="1" ht="11.25">
      <c r="B304" s="195"/>
      <c r="C304" s="196"/>
      <c r="D304" s="197" t="s">
        <v>237</v>
      </c>
      <c r="E304" s="198" t="s">
        <v>19</v>
      </c>
      <c r="F304" s="199" t="s">
        <v>1933</v>
      </c>
      <c r="G304" s="196"/>
      <c r="H304" s="200">
        <v>22.196</v>
      </c>
      <c r="I304" s="201"/>
      <c r="J304" s="196"/>
      <c r="K304" s="196"/>
      <c r="L304" s="202"/>
      <c r="M304" s="203"/>
      <c r="N304" s="204"/>
      <c r="O304" s="204"/>
      <c r="P304" s="204"/>
      <c r="Q304" s="204"/>
      <c r="R304" s="204"/>
      <c r="S304" s="204"/>
      <c r="T304" s="205"/>
      <c r="AT304" s="206" t="s">
        <v>237</v>
      </c>
      <c r="AU304" s="206" t="s">
        <v>78</v>
      </c>
      <c r="AV304" s="13" t="s">
        <v>78</v>
      </c>
      <c r="AW304" s="13" t="s">
        <v>31</v>
      </c>
      <c r="AX304" s="13" t="s">
        <v>69</v>
      </c>
      <c r="AY304" s="206" t="s">
        <v>229</v>
      </c>
    </row>
    <row r="305" spans="2:51" s="15" customFormat="1" ht="11.25">
      <c r="B305" s="228"/>
      <c r="C305" s="229"/>
      <c r="D305" s="197" t="s">
        <v>237</v>
      </c>
      <c r="E305" s="230" t="s">
        <v>19</v>
      </c>
      <c r="F305" s="231" t="s">
        <v>281</v>
      </c>
      <c r="G305" s="229"/>
      <c r="H305" s="232">
        <v>53.556</v>
      </c>
      <c r="I305" s="233"/>
      <c r="J305" s="229"/>
      <c r="K305" s="229"/>
      <c r="L305" s="234"/>
      <c r="M305" s="235"/>
      <c r="N305" s="236"/>
      <c r="O305" s="236"/>
      <c r="P305" s="236"/>
      <c r="Q305" s="236"/>
      <c r="R305" s="236"/>
      <c r="S305" s="236"/>
      <c r="T305" s="237"/>
      <c r="AT305" s="238" t="s">
        <v>237</v>
      </c>
      <c r="AU305" s="238" t="s">
        <v>78</v>
      </c>
      <c r="AV305" s="15" t="s">
        <v>126</v>
      </c>
      <c r="AW305" s="15" t="s">
        <v>31</v>
      </c>
      <c r="AX305" s="15" t="s">
        <v>76</v>
      </c>
      <c r="AY305" s="238" t="s">
        <v>229</v>
      </c>
    </row>
    <row r="306" spans="1:65" s="2" customFormat="1" ht="44.25" customHeight="1">
      <c r="A306" s="36"/>
      <c r="B306" s="37"/>
      <c r="C306" s="181" t="s">
        <v>614</v>
      </c>
      <c r="D306" s="181" t="s">
        <v>232</v>
      </c>
      <c r="E306" s="182" t="s">
        <v>1934</v>
      </c>
      <c r="F306" s="183" t="s">
        <v>1935</v>
      </c>
      <c r="G306" s="184" t="s">
        <v>495</v>
      </c>
      <c r="H306" s="185">
        <v>31.2</v>
      </c>
      <c r="I306" s="186"/>
      <c r="J306" s="187">
        <f>ROUND(I306*H306,2)</f>
        <v>0</v>
      </c>
      <c r="K306" s="188"/>
      <c r="L306" s="41"/>
      <c r="M306" s="189" t="s">
        <v>19</v>
      </c>
      <c r="N306" s="190" t="s">
        <v>40</v>
      </c>
      <c r="O306" s="66"/>
      <c r="P306" s="191">
        <f>O306*H306</f>
        <v>0</v>
      </c>
      <c r="Q306" s="191">
        <v>0.16192</v>
      </c>
      <c r="R306" s="191">
        <f>Q306*H306</f>
        <v>5.051904</v>
      </c>
      <c r="S306" s="191">
        <v>0</v>
      </c>
      <c r="T306" s="192">
        <f>S306*H306</f>
        <v>0</v>
      </c>
      <c r="U306" s="36"/>
      <c r="V306" s="36"/>
      <c r="W306" s="36"/>
      <c r="X306" s="36"/>
      <c r="Y306" s="36"/>
      <c r="Z306" s="36"/>
      <c r="AA306" s="36"/>
      <c r="AB306" s="36"/>
      <c r="AC306" s="36"/>
      <c r="AD306" s="36"/>
      <c r="AE306" s="36"/>
      <c r="AR306" s="193" t="s">
        <v>126</v>
      </c>
      <c r="AT306" s="193" t="s">
        <v>232</v>
      </c>
      <c r="AU306" s="193" t="s">
        <v>78</v>
      </c>
      <c r="AY306" s="19" t="s">
        <v>229</v>
      </c>
      <c r="BE306" s="194">
        <f>IF(N306="základní",J306,0)</f>
        <v>0</v>
      </c>
      <c r="BF306" s="194">
        <f>IF(N306="snížená",J306,0)</f>
        <v>0</v>
      </c>
      <c r="BG306" s="194">
        <f>IF(N306="zákl. přenesená",J306,0)</f>
        <v>0</v>
      </c>
      <c r="BH306" s="194">
        <f>IF(N306="sníž. přenesená",J306,0)</f>
        <v>0</v>
      </c>
      <c r="BI306" s="194">
        <f>IF(N306="nulová",J306,0)</f>
        <v>0</v>
      </c>
      <c r="BJ306" s="19" t="s">
        <v>76</v>
      </c>
      <c r="BK306" s="194">
        <f>ROUND(I306*H306,2)</f>
        <v>0</v>
      </c>
      <c r="BL306" s="19" t="s">
        <v>126</v>
      </c>
      <c r="BM306" s="193" t="s">
        <v>1936</v>
      </c>
    </row>
    <row r="307" spans="1:47" s="2" customFormat="1" ht="11.25">
      <c r="A307" s="36"/>
      <c r="B307" s="37"/>
      <c r="C307" s="38"/>
      <c r="D307" s="263" t="s">
        <v>903</v>
      </c>
      <c r="E307" s="38"/>
      <c r="F307" s="264" t="s">
        <v>1937</v>
      </c>
      <c r="G307" s="38"/>
      <c r="H307" s="38"/>
      <c r="I307" s="249"/>
      <c r="J307" s="38"/>
      <c r="K307" s="38"/>
      <c r="L307" s="41"/>
      <c r="M307" s="250"/>
      <c r="N307" s="251"/>
      <c r="O307" s="66"/>
      <c r="P307" s="66"/>
      <c r="Q307" s="66"/>
      <c r="R307" s="66"/>
      <c r="S307" s="66"/>
      <c r="T307" s="67"/>
      <c r="U307" s="36"/>
      <c r="V307" s="36"/>
      <c r="W307" s="36"/>
      <c r="X307" s="36"/>
      <c r="Y307" s="36"/>
      <c r="Z307" s="36"/>
      <c r="AA307" s="36"/>
      <c r="AB307" s="36"/>
      <c r="AC307" s="36"/>
      <c r="AD307" s="36"/>
      <c r="AE307" s="36"/>
      <c r="AT307" s="19" t="s">
        <v>903</v>
      </c>
      <c r="AU307" s="19" t="s">
        <v>78</v>
      </c>
    </row>
    <row r="308" spans="2:51" s="14" customFormat="1" ht="11.25">
      <c r="B308" s="218"/>
      <c r="C308" s="219"/>
      <c r="D308" s="197" t="s">
        <v>237</v>
      </c>
      <c r="E308" s="220" t="s">
        <v>19</v>
      </c>
      <c r="F308" s="221" t="s">
        <v>1938</v>
      </c>
      <c r="G308" s="219"/>
      <c r="H308" s="220" t="s">
        <v>19</v>
      </c>
      <c r="I308" s="222"/>
      <c r="J308" s="219"/>
      <c r="K308" s="219"/>
      <c r="L308" s="223"/>
      <c r="M308" s="224"/>
      <c r="N308" s="225"/>
      <c r="O308" s="225"/>
      <c r="P308" s="225"/>
      <c r="Q308" s="225"/>
      <c r="R308" s="225"/>
      <c r="S308" s="225"/>
      <c r="T308" s="226"/>
      <c r="AT308" s="227" t="s">
        <v>237</v>
      </c>
      <c r="AU308" s="227" t="s">
        <v>78</v>
      </c>
      <c r="AV308" s="14" t="s">
        <v>76</v>
      </c>
      <c r="AW308" s="14" t="s">
        <v>31</v>
      </c>
      <c r="AX308" s="14" t="s">
        <v>69</v>
      </c>
      <c r="AY308" s="227" t="s">
        <v>229</v>
      </c>
    </row>
    <row r="309" spans="2:51" s="13" customFormat="1" ht="11.25">
      <c r="B309" s="195"/>
      <c r="C309" s="196"/>
      <c r="D309" s="197" t="s">
        <v>237</v>
      </c>
      <c r="E309" s="198" t="s">
        <v>19</v>
      </c>
      <c r="F309" s="199" t="s">
        <v>1939</v>
      </c>
      <c r="G309" s="196"/>
      <c r="H309" s="200">
        <v>9.6</v>
      </c>
      <c r="I309" s="201"/>
      <c r="J309" s="196"/>
      <c r="K309" s="196"/>
      <c r="L309" s="202"/>
      <c r="M309" s="203"/>
      <c r="N309" s="204"/>
      <c r="O309" s="204"/>
      <c r="P309" s="204"/>
      <c r="Q309" s="204"/>
      <c r="R309" s="204"/>
      <c r="S309" s="204"/>
      <c r="T309" s="205"/>
      <c r="AT309" s="206" t="s">
        <v>237</v>
      </c>
      <c r="AU309" s="206" t="s">
        <v>78</v>
      </c>
      <c r="AV309" s="13" t="s">
        <v>78</v>
      </c>
      <c r="AW309" s="13" t="s">
        <v>31</v>
      </c>
      <c r="AX309" s="13" t="s">
        <v>69</v>
      </c>
      <c r="AY309" s="206" t="s">
        <v>229</v>
      </c>
    </row>
    <row r="310" spans="2:51" s="14" customFormat="1" ht="11.25">
      <c r="B310" s="218"/>
      <c r="C310" s="219"/>
      <c r="D310" s="197" t="s">
        <v>237</v>
      </c>
      <c r="E310" s="220" t="s">
        <v>19</v>
      </c>
      <c r="F310" s="221" t="s">
        <v>1940</v>
      </c>
      <c r="G310" s="219"/>
      <c r="H310" s="220" t="s">
        <v>19</v>
      </c>
      <c r="I310" s="222"/>
      <c r="J310" s="219"/>
      <c r="K310" s="219"/>
      <c r="L310" s="223"/>
      <c r="M310" s="224"/>
      <c r="N310" s="225"/>
      <c r="O310" s="225"/>
      <c r="P310" s="225"/>
      <c r="Q310" s="225"/>
      <c r="R310" s="225"/>
      <c r="S310" s="225"/>
      <c r="T310" s="226"/>
      <c r="AT310" s="227" t="s">
        <v>237</v>
      </c>
      <c r="AU310" s="227" t="s">
        <v>78</v>
      </c>
      <c r="AV310" s="14" t="s">
        <v>76</v>
      </c>
      <c r="AW310" s="14" t="s">
        <v>31</v>
      </c>
      <c r="AX310" s="14" t="s">
        <v>69</v>
      </c>
      <c r="AY310" s="227" t="s">
        <v>229</v>
      </c>
    </row>
    <row r="311" spans="2:51" s="13" customFormat="1" ht="11.25">
      <c r="B311" s="195"/>
      <c r="C311" s="196"/>
      <c r="D311" s="197" t="s">
        <v>237</v>
      </c>
      <c r="E311" s="198" t="s">
        <v>19</v>
      </c>
      <c r="F311" s="199" t="s">
        <v>1941</v>
      </c>
      <c r="G311" s="196"/>
      <c r="H311" s="200">
        <v>21.6</v>
      </c>
      <c r="I311" s="201"/>
      <c r="J311" s="196"/>
      <c r="K311" s="196"/>
      <c r="L311" s="202"/>
      <c r="M311" s="203"/>
      <c r="N311" s="204"/>
      <c r="O311" s="204"/>
      <c r="P311" s="204"/>
      <c r="Q311" s="204"/>
      <c r="R311" s="204"/>
      <c r="S311" s="204"/>
      <c r="T311" s="205"/>
      <c r="AT311" s="206" t="s">
        <v>237</v>
      </c>
      <c r="AU311" s="206" t="s">
        <v>78</v>
      </c>
      <c r="AV311" s="13" t="s">
        <v>78</v>
      </c>
      <c r="AW311" s="13" t="s">
        <v>31</v>
      </c>
      <c r="AX311" s="13" t="s">
        <v>69</v>
      </c>
      <c r="AY311" s="206" t="s">
        <v>229</v>
      </c>
    </row>
    <row r="312" spans="2:51" s="15" customFormat="1" ht="11.25">
      <c r="B312" s="228"/>
      <c r="C312" s="229"/>
      <c r="D312" s="197" t="s">
        <v>237</v>
      </c>
      <c r="E312" s="230" t="s">
        <v>19</v>
      </c>
      <c r="F312" s="231" t="s">
        <v>281</v>
      </c>
      <c r="G312" s="229"/>
      <c r="H312" s="232">
        <v>31.2</v>
      </c>
      <c r="I312" s="233"/>
      <c r="J312" s="229"/>
      <c r="K312" s="229"/>
      <c r="L312" s="234"/>
      <c r="M312" s="235"/>
      <c r="N312" s="236"/>
      <c r="O312" s="236"/>
      <c r="P312" s="236"/>
      <c r="Q312" s="236"/>
      <c r="R312" s="236"/>
      <c r="S312" s="236"/>
      <c r="T312" s="237"/>
      <c r="AT312" s="238" t="s">
        <v>237</v>
      </c>
      <c r="AU312" s="238" t="s">
        <v>78</v>
      </c>
      <c r="AV312" s="15" t="s">
        <v>126</v>
      </c>
      <c r="AW312" s="15" t="s">
        <v>31</v>
      </c>
      <c r="AX312" s="15" t="s">
        <v>76</v>
      </c>
      <c r="AY312" s="238" t="s">
        <v>229</v>
      </c>
    </row>
    <row r="313" spans="1:65" s="2" customFormat="1" ht="24.2" customHeight="1">
      <c r="A313" s="36"/>
      <c r="B313" s="37"/>
      <c r="C313" s="181" t="s">
        <v>618</v>
      </c>
      <c r="D313" s="181" t="s">
        <v>232</v>
      </c>
      <c r="E313" s="182" t="s">
        <v>1942</v>
      </c>
      <c r="F313" s="183" t="s">
        <v>1943</v>
      </c>
      <c r="G313" s="184" t="s">
        <v>532</v>
      </c>
      <c r="H313" s="185">
        <v>2.6</v>
      </c>
      <c r="I313" s="186"/>
      <c r="J313" s="187">
        <f>ROUND(I313*H313,2)</f>
        <v>0</v>
      </c>
      <c r="K313" s="188"/>
      <c r="L313" s="41"/>
      <c r="M313" s="189" t="s">
        <v>19</v>
      </c>
      <c r="N313" s="190" t="s">
        <v>40</v>
      </c>
      <c r="O313" s="66"/>
      <c r="P313" s="191">
        <f>O313*H313</f>
        <v>0</v>
      </c>
      <c r="Q313" s="191">
        <v>0</v>
      </c>
      <c r="R313" s="191">
        <f>Q313*H313</f>
        <v>0</v>
      </c>
      <c r="S313" s="191">
        <v>0</v>
      </c>
      <c r="T313" s="192">
        <f>S313*H313</f>
        <v>0</v>
      </c>
      <c r="U313" s="36"/>
      <c r="V313" s="36"/>
      <c r="W313" s="36"/>
      <c r="X313" s="36"/>
      <c r="Y313" s="36"/>
      <c r="Z313" s="36"/>
      <c r="AA313" s="36"/>
      <c r="AB313" s="36"/>
      <c r="AC313" s="36"/>
      <c r="AD313" s="36"/>
      <c r="AE313" s="36"/>
      <c r="AR313" s="193" t="s">
        <v>126</v>
      </c>
      <c r="AT313" s="193" t="s">
        <v>232</v>
      </c>
      <c r="AU313" s="193" t="s">
        <v>78</v>
      </c>
      <c r="AY313" s="19" t="s">
        <v>229</v>
      </c>
      <c r="BE313" s="194">
        <f>IF(N313="základní",J313,0)</f>
        <v>0</v>
      </c>
      <c r="BF313" s="194">
        <f>IF(N313="snížená",J313,0)</f>
        <v>0</v>
      </c>
      <c r="BG313" s="194">
        <f>IF(N313="zákl. přenesená",J313,0)</f>
        <v>0</v>
      </c>
      <c r="BH313" s="194">
        <f>IF(N313="sníž. přenesená",J313,0)</f>
        <v>0</v>
      </c>
      <c r="BI313" s="194">
        <f>IF(N313="nulová",J313,0)</f>
        <v>0</v>
      </c>
      <c r="BJ313" s="19" t="s">
        <v>76</v>
      </c>
      <c r="BK313" s="194">
        <f>ROUND(I313*H313,2)</f>
        <v>0</v>
      </c>
      <c r="BL313" s="19" t="s">
        <v>126</v>
      </c>
      <c r="BM313" s="193" t="s">
        <v>1944</v>
      </c>
    </row>
    <row r="314" spans="1:47" s="2" customFormat="1" ht="11.25">
      <c r="A314" s="36"/>
      <c r="B314" s="37"/>
      <c r="C314" s="38"/>
      <c r="D314" s="263" t="s">
        <v>903</v>
      </c>
      <c r="E314" s="38"/>
      <c r="F314" s="264" t="s">
        <v>1945</v>
      </c>
      <c r="G314" s="38"/>
      <c r="H314" s="38"/>
      <c r="I314" s="249"/>
      <c r="J314" s="38"/>
      <c r="K314" s="38"/>
      <c r="L314" s="41"/>
      <c r="M314" s="250"/>
      <c r="N314" s="251"/>
      <c r="O314" s="66"/>
      <c r="P314" s="66"/>
      <c r="Q314" s="66"/>
      <c r="R314" s="66"/>
      <c r="S314" s="66"/>
      <c r="T314" s="67"/>
      <c r="U314" s="36"/>
      <c r="V314" s="36"/>
      <c r="W314" s="36"/>
      <c r="X314" s="36"/>
      <c r="Y314" s="36"/>
      <c r="Z314" s="36"/>
      <c r="AA314" s="36"/>
      <c r="AB314" s="36"/>
      <c r="AC314" s="36"/>
      <c r="AD314" s="36"/>
      <c r="AE314" s="36"/>
      <c r="AT314" s="19" t="s">
        <v>903</v>
      </c>
      <c r="AU314" s="19" t="s">
        <v>78</v>
      </c>
    </row>
    <row r="315" spans="2:51" s="14" customFormat="1" ht="11.25">
      <c r="B315" s="218"/>
      <c r="C315" s="219"/>
      <c r="D315" s="197" t="s">
        <v>237</v>
      </c>
      <c r="E315" s="220" t="s">
        <v>19</v>
      </c>
      <c r="F315" s="221" t="s">
        <v>1946</v>
      </c>
      <c r="G315" s="219"/>
      <c r="H315" s="220" t="s">
        <v>19</v>
      </c>
      <c r="I315" s="222"/>
      <c r="J315" s="219"/>
      <c r="K315" s="219"/>
      <c r="L315" s="223"/>
      <c r="M315" s="224"/>
      <c r="N315" s="225"/>
      <c r="O315" s="225"/>
      <c r="P315" s="225"/>
      <c r="Q315" s="225"/>
      <c r="R315" s="225"/>
      <c r="S315" s="225"/>
      <c r="T315" s="226"/>
      <c r="AT315" s="227" t="s">
        <v>237</v>
      </c>
      <c r="AU315" s="227" t="s">
        <v>78</v>
      </c>
      <c r="AV315" s="14" t="s">
        <v>76</v>
      </c>
      <c r="AW315" s="14" t="s">
        <v>31</v>
      </c>
      <c r="AX315" s="14" t="s">
        <v>69</v>
      </c>
      <c r="AY315" s="227" t="s">
        <v>229</v>
      </c>
    </row>
    <row r="316" spans="2:51" s="13" customFormat="1" ht="11.25">
      <c r="B316" s="195"/>
      <c r="C316" s="196"/>
      <c r="D316" s="197" t="s">
        <v>237</v>
      </c>
      <c r="E316" s="198" t="s">
        <v>19</v>
      </c>
      <c r="F316" s="199" t="s">
        <v>1947</v>
      </c>
      <c r="G316" s="196"/>
      <c r="H316" s="200">
        <v>2.6</v>
      </c>
      <c r="I316" s="201"/>
      <c r="J316" s="196"/>
      <c r="K316" s="196"/>
      <c r="L316" s="202"/>
      <c r="M316" s="203"/>
      <c r="N316" s="204"/>
      <c r="O316" s="204"/>
      <c r="P316" s="204"/>
      <c r="Q316" s="204"/>
      <c r="R316" s="204"/>
      <c r="S316" s="204"/>
      <c r="T316" s="205"/>
      <c r="AT316" s="206" t="s">
        <v>237</v>
      </c>
      <c r="AU316" s="206" t="s">
        <v>78</v>
      </c>
      <c r="AV316" s="13" t="s">
        <v>78</v>
      </c>
      <c r="AW316" s="13" t="s">
        <v>31</v>
      </c>
      <c r="AX316" s="13" t="s">
        <v>69</v>
      </c>
      <c r="AY316" s="206" t="s">
        <v>229</v>
      </c>
    </row>
    <row r="317" spans="2:51" s="15" customFormat="1" ht="11.25">
      <c r="B317" s="228"/>
      <c r="C317" s="229"/>
      <c r="D317" s="197" t="s">
        <v>237</v>
      </c>
      <c r="E317" s="230" t="s">
        <v>19</v>
      </c>
      <c r="F317" s="231" t="s">
        <v>281</v>
      </c>
      <c r="G317" s="229"/>
      <c r="H317" s="232">
        <v>2.6</v>
      </c>
      <c r="I317" s="233"/>
      <c r="J317" s="229"/>
      <c r="K317" s="229"/>
      <c r="L317" s="234"/>
      <c r="M317" s="235"/>
      <c r="N317" s="236"/>
      <c r="O317" s="236"/>
      <c r="P317" s="236"/>
      <c r="Q317" s="236"/>
      <c r="R317" s="236"/>
      <c r="S317" s="236"/>
      <c r="T317" s="237"/>
      <c r="AT317" s="238" t="s">
        <v>237</v>
      </c>
      <c r="AU317" s="238" t="s">
        <v>78</v>
      </c>
      <c r="AV317" s="15" t="s">
        <v>126</v>
      </c>
      <c r="AW317" s="15" t="s">
        <v>31</v>
      </c>
      <c r="AX317" s="15" t="s">
        <v>76</v>
      </c>
      <c r="AY317" s="238" t="s">
        <v>229</v>
      </c>
    </row>
    <row r="318" spans="1:65" s="2" customFormat="1" ht="55.5" customHeight="1">
      <c r="A318" s="36"/>
      <c r="B318" s="37"/>
      <c r="C318" s="181" t="s">
        <v>561</v>
      </c>
      <c r="D318" s="181" t="s">
        <v>232</v>
      </c>
      <c r="E318" s="182" t="s">
        <v>1060</v>
      </c>
      <c r="F318" s="183" t="s">
        <v>1061</v>
      </c>
      <c r="G318" s="184" t="s">
        <v>495</v>
      </c>
      <c r="H318" s="185">
        <v>44.2</v>
      </c>
      <c r="I318" s="186"/>
      <c r="J318" s="187">
        <f>ROUND(I318*H318,2)</f>
        <v>0</v>
      </c>
      <c r="K318" s="188"/>
      <c r="L318" s="41"/>
      <c r="M318" s="189" t="s">
        <v>19</v>
      </c>
      <c r="N318" s="190" t="s">
        <v>40</v>
      </c>
      <c r="O318" s="66"/>
      <c r="P318" s="191">
        <f>O318*H318</f>
        <v>0</v>
      </c>
      <c r="Q318" s="191">
        <v>1.031199</v>
      </c>
      <c r="R318" s="191">
        <f>Q318*H318</f>
        <v>45.5789958</v>
      </c>
      <c r="S318" s="191">
        <v>0</v>
      </c>
      <c r="T318" s="192">
        <f>S318*H318</f>
        <v>0</v>
      </c>
      <c r="U318" s="36"/>
      <c r="V318" s="36"/>
      <c r="W318" s="36"/>
      <c r="X318" s="36"/>
      <c r="Y318" s="36"/>
      <c r="Z318" s="36"/>
      <c r="AA318" s="36"/>
      <c r="AB318" s="36"/>
      <c r="AC318" s="36"/>
      <c r="AD318" s="36"/>
      <c r="AE318" s="36"/>
      <c r="AR318" s="193" t="s">
        <v>126</v>
      </c>
      <c r="AT318" s="193" t="s">
        <v>232</v>
      </c>
      <c r="AU318" s="193" t="s">
        <v>78</v>
      </c>
      <c r="AY318" s="19" t="s">
        <v>229</v>
      </c>
      <c r="BE318" s="194">
        <f>IF(N318="základní",J318,0)</f>
        <v>0</v>
      </c>
      <c r="BF318" s="194">
        <f>IF(N318="snížená",J318,0)</f>
        <v>0</v>
      </c>
      <c r="BG318" s="194">
        <f>IF(N318="zákl. přenesená",J318,0)</f>
        <v>0</v>
      </c>
      <c r="BH318" s="194">
        <f>IF(N318="sníž. přenesená",J318,0)</f>
        <v>0</v>
      </c>
      <c r="BI318" s="194">
        <f>IF(N318="nulová",J318,0)</f>
        <v>0</v>
      </c>
      <c r="BJ318" s="19" t="s">
        <v>76</v>
      </c>
      <c r="BK318" s="194">
        <f>ROUND(I318*H318,2)</f>
        <v>0</v>
      </c>
      <c r="BL318" s="19" t="s">
        <v>126</v>
      </c>
      <c r="BM318" s="193" t="s">
        <v>1948</v>
      </c>
    </row>
    <row r="319" spans="1:47" s="2" customFormat="1" ht="11.25">
      <c r="A319" s="36"/>
      <c r="B319" s="37"/>
      <c r="C319" s="38"/>
      <c r="D319" s="263" t="s">
        <v>903</v>
      </c>
      <c r="E319" s="38"/>
      <c r="F319" s="264" t="s">
        <v>1063</v>
      </c>
      <c r="G319" s="38"/>
      <c r="H319" s="38"/>
      <c r="I319" s="249"/>
      <c r="J319" s="38"/>
      <c r="K319" s="38"/>
      <c r="L319" s="41"/>
      <c r="M319" s="250"/>
      <c r="N319" s="251"/>
      <c r="O319" s="66"/>
      <c r="P319" s="66"/>
      <c r="Q319" s="66"/>
      <c r="R319" s="66"/>
      <c r="S319" s="66"/>
      <c r="T319" s="67"/>
      <c r="U319" s="36"/>
      <c r="V319" s="36"/>
      <c r="W319" s="36"/>
      <c r="X319" s="36"/>
      <c r="Y319" s="36"/>
      <c r="Z319" s="36"/>
      <c r="AA319" s="36"/>
      <c r="AB319" s="36"/>
      <c r="AC319" s="36"/>
      <c r="AD319" s="36"/>
      <c r="AE319" s="36"/>
      <c r="AT319" s="19" t="s">
        <v>903</v>
      </c>
      <c r="AU319" s="19" t="s">
        <v>78</v>
      </c>
    </row>
    <row r="320" spans="2:51" s="14" customFormat="1" ht="11.25">
      <c r="B320" s="218"/>
      <c r="C320" s="219"/>
      <c r="D320" s="197" t="s">
        <v>237</v>
      </c>
      <c r="E320" s="220" t="s">
        <v>19</v>
      </c>
      <c r="F320" s="221" t="s">
        <v>1938</v>
      </c>
      <c r="G320" s="219"/>
      <c r="H320" s="220" t="s">
        <v>19</v>
      </c>
      <c r="I320" s="222"/>
      <c r="J320" s="219"/>
      <c r="K320" s="219"/>
      <c r="L320" s="223"/>
      <c r="M320" s="224"/>
      <c r="N320" s="225"/>
      <c r="O320" s="225"/>
      <c r="P320" s="225"/>
      <c r="Q320" s="225"/>
      <c r="R320" s="225"/>
      <c r="S320" s="225"/>
      <c r="T320" s="226"/>
      <c r="AT320" s="227" t="s">
        <v>237</v>
      </c>
      <c r="AU320" s="227" t="s">
        <v>78</v>
      </c>
      <c r="AV320" s="14" t="s">
        <v>76</v>
      </c>
      <c r="AW320" s="14" t="s">
        <v>31</v>
      </c>
      <c r="AX320" s="14" t="s">
        <v>69</v>
      </c>
      <c r="AY320" s="227" t="s">
        <v>229</v>
      </c>
    </row>
    <row r="321" spans="2:51" s="13" customFormat="1" ht="11.25">
      <c r="B321" s="195"/>
      <c r="C321" s="196"/>
      <c r="D321" s="197" t="s">
        <v>237</v>
      </c>
      <c r="E321" s="198" t="s">
        <v>19</v>
      </c>
      <c r="F321" s="199" t="s">
        <v>1939</v>
      </c>
      <c r="G321" s="196"/>
      <c r="H321" s="200">
        <v>9.6</v>
      </c>
      <c r="I321" s="201"/>
      <c r="J321" s="196"/>
      <c r="K321" s="196"/>
      <c r="L321" s="202"/>
      <c r="M321" s="203"/>
      <c r="N321" s="204"/>
      <c r="O321" s="204"/>
      <c r="P321" s="204"/>
      <c r="Q321" s="204"/>
      <c r="R321" s="204"/>
      <c r="S321" s="204"/>
      <c r="T321" s="205"/>
      <c r="AT321" s="206" t="s">
        <v>237</v>
      </c>
      <c r="AU321" s="206" t="s">
        <v>78</v>
      </c>
      <c r="AV321" s="13" t="s">
        <v>78</v>
      </c>
      <c r="AW321" s="13" t="s">
        <v>31</v>
      </c>
      <c r="AX321" s="13" t="s">
        <v>69</v>
      </c>
      <c r="AY321" s="206" t="s">
        <v>229</v>
      </c>
    </row>
    <row r="322" spans="2:51" s="14" customFormat="1" ht="11.25">
      <c r="B322" s="218"/>
      <c r="C322" s="219"/>
      <c r="D322" s="197" t="s">
        <v>237</v>
      </c>
      <c r="E322" s="220" t="s">
        <v>19</v>
      </c>
      <c r="F322" s="221" t="s">
        <v>1940</v>
      </c>
      <c r="G322" s="219"/>
      <c r="H322" s="220" t="s">
        <v>19</v>
      </c>
      <c r="I322" s="222"/>
      <c r="J322" s="219"/>
      <c r="K322" s="219"/>
      <c r="L322" s="223"/>
      <c r="M322" s="224"/>
      <c r="N322" s="225"/>
      <c r="O322" s="225"/>
      <c r="P322" s="225"/>
      <c r="Q322" s="225"/>
      <c r="R322" s="225"/>
      <c r="S322" s="225"/>
      <c r="T322" s="226"/>
      <c r="AT322" s="227" t="s">
        <v>237</v>
      </c>
      <c r="AU322" s="227" t="s">
        <v>78</v>
      </c>
      <c r="AV322" s="14" t="s">
        <v>76</v>
      </c>
      <c r="AW322" s="14" t="s">
        <v>31</v>
      </c>
      <c r="AX322" s="14" t="s">
        <v>69</v>
      </c>
      <c r="AY322" s="227" t="s">
        <v>229</v>
      </c>
    </row>
    <row r="323" spans="2:51" s="13" customFormat="1" ht="11.25">
      <c r="B323" s="195"/>
      <c r="C323" s="196"/>
      <c r="D323" s="197" t="s">
        <v>237</v>
      </c>
      <c r="E323" s="198" t="s">
        <v>19</v>
      </c>
      <c r="F323" s="199" t="s">
        <v>1941</v>
      </c>
      <c r="G323" s="196"/>
      <c r="H323" s="200">
        <v>21.6</v>
      </c>
      <c r="I323" s="201"/>
      <c r="J323" s="196"/>
      <c r="K323" s="196"/>
      <c r="L323" s="202"/>
      <c r="M323" s="203"/>
      <c r="N323" s="204"/>
      <c r="O323" s="204"/>
      <c r="P323" s="204"/>
      <c r="Q323" s="204"/>
      <c r="R323" s="204"/>
      <c r="S323" s="204"/>
      <c r="T323" s="205"/>
      <c r="AT323" s="206" t="s">
        <v>237</v>
      </c>
      <c r="AU323" s="206" t="s">
        <v>78</v>
      </c>
      <c r="AV323" s="13" t="s">
        <v>78</v>
      </c>
      <c r="AW323" s="13" t="s">
        <v>31</v>
      </c>
      <c r="AX323" s="13" t="s">
        <v>69</v>
      </c>
      <c r="AY323" s="206" t="s">
        <v>229</v>
      </c>
    </row>
    <row r="324" spans="2:51" s="14" customFormat="1" ht="11.25">
      <c r="B324" s="218"/>
      <c r="C324" s="219"/>
      <c r="D324" s="197" t="s">
        <v>237</v>
      </c>
      <c r="E324" s="220" t="s">
        <v>19</v>
      </c>
      <c r="F324" s="221" t="s">
        <v>1949</v>
      </c>
      <c r="G324" s="219"/>
      <c r="H324" s="220" t="s">
        <v>19</v>
      </c>
      <c r="I324" s="222"/>
      <c r="J324" s="219"/>
      <c r="K324" s="219"/>
      <c r="L324" s="223"/>
      <c r="M324" s="224"/>
      <c r="N324" s="225"/>
      <c r="O324" s="225"/>
      <c r="P324" s="225"/>
      <c r="Q324" s="225"/>
      <c r="R324" s="225"/>
      <c r="S324" s="225"/>
      <c r="T324" s="226"/>
      <c r="AT324" s="227" t="s">
        <v>237</v>
      </c>
      <c r="AU324" s="227" t="s">
        <v>78</v>
      </c>
      <c r="AV324" s="14" t="s">
        <v>76</v>
      </c>
      <c r="AW324" s="14" t="s">
        <v>31</v>
      </c>
      <c r="AX324" s="14" t="s">
        <v>69</v>
      </c>
      <c r="AY324" s="227" t="s">
        <v>229</v>
      </c>
    </row>
    <row r="325" spans="2:51" s="13" customFormat="1" ht="11.25">
      <c r="B325" s="195"/>
      <c r="C325" s="196"/>
      <c r="D325" s="197" t="s">
        <v>237</v>
      </c>
      <c r="E325" s="198" t="s">
        <v>19</v>
      </c>
      <c r="F325" s="199" t="s">
        <v>1950</v>
      </c>
      <c r="G325" s="196"/>
      <c r="H325" s="200">
        <v>13</v>
      </c>
      <c r="I325" s="201"/>
      <c r="J325" s="196"/>
      <c r="K325" s="196"/>
      <c r="L325" s="202"/>
      <c r="M325" s="203"/>
      <c r="N325" s="204"/>
      <c r="O325" s="204"/>
      <c r="P325" s="204"/>
      <c r="Q325" s="204"/>
      <c r="R325" s="204"/>
      <c r="S325" s="204"/>
      <c r="T325" s="205"/>
      <c r="AT325" s="206" t="s">
        <v>237</v>
      </c>
      <c r="AU325" s="206" t="s">
        <v>78</v>
      </c>
      <c r="AV325" s="13" t="s">
        <v>78</v>
      </c>
      <c r="AW325" s="13" t="s">
        <v>31</v>
      </c>
      <c r="AX325" s="13" t="s">
        <v>69</v>
      </c>
      <c r="AY325" s="206" t="s">
        <v>229</v>
      </c>
    </row>
    <row r="326" spans="2:51" s="15" customFormat="1" ht="11.25">
      <c r="B326" s="228"/>
      <c r="C326" s="229"/>
      <c r="D326" s="197" t="s">
        <v>237</v>
      </c>
      <c r="E326" s="230" t="s">
        <v>19</v>
      </c>
      <c r="F326" s="231" t="s">
        <v>281</v>
      </c>
      <c r="G326" s="229"/>
      <c r="H326" s="232">
        <v>44.2</v>
      </c>
      <c r="I326" s="233"/>
      <c r="J326" s="229"/>
      <c r="K326" s="229"/>
      <c r="L326" s="234"/>
      <c r="M326" s="235"/>
      <c r="N326" s="236"/>
      <c r="O326" s="236"/>
      <c r="P326" s="236"/>
      <c r="Q326" s="236"/>
      <c r="R326" s="236"/>
      <c r="S326" s="236"/>
      <c r="T326" s="237"/>
      <c r="AT326" s="238" t="s">
        <v>237</v>
      </c>
      <c r="AU326" s="238" t="s">
        <v>78</v>
      </c>
      <c r="AV326" s="15" t="s">
        <v>126</v>
      </c>
      <c r="AW326" s="15" t="s">
        <v>31</v>
      </c>
      <c r="AX326" s="15" t="s">
        <v>76</v>
      </c>
      <c r="AY326" s="238" t="s">
        <v>229</v>
      </c>
    </row>
    <row r="327" spans="1:65" s="2" customFormat="1" ht="24.2" customHeight="1">
      <c r="A327" s="36"/>
      <c r="B327" s="37"/>
      <c r="C327" s="181" t="s">
        <v>353</v>
      </c>
      <c r="D327" s="181" t="s">
        <v>232</v>
      </c>
      <c r="E327" s="182" t="s">
        <v>1951</v>
      </c>
      <c r="F327" s="183" t="s">
        <v>1952</v>
      </c>
      <c r="G327" s="184" t="s">
        <v>326</v>
      </c>
      <c r="H327" s="185">
        <v>0.147</v>
      </c>
      <c r="I327" s="186"/>
      <c r="J327" s="187">
        <f>ROUND(I327*H327,2)</f>
        <v>0</v>
      </c>
      <c r="K327" s="188"/>
      <c r="L327" s="41"/>
      <c r="M327" s="189" t="s">
        <v>19</v>
      </c>
      <c r="N327" s="190" t="s">
        <v>40</v>
      </c>
      <c r="O327" s="66"/>
      <c r="P327" s="191">
        <f>O327*H327</f>
        <v>0</v>
      </c>
      <c r="Q327" s="191">
        <v>1.060664</v>
      </c>
      <c r="R327" s="191">
        <f>Q327*H327</f>
        <v>0.15591760799999999</v>
      </c>
      <c r="S327" s="191">
        <v>0</v>
      </c>
      <c r="T327" s="192">
        <f>S327*H327</f>
        <v>0</v>
      </c>
      <c r="U327" s="36"/>
      <c r="V327" s="36"/>
      <c r="W327" s="36"/>
      <c r="X327" s="36"/>
      <c r="Y327" s="36"/>
      <c r="Z327" s="36"/>
      <c r="AA327" s="36"/>
      <c r="AB327" s="36"/>
      <c r="AC327" s="36"/>
      <c r="AD327" s="36"/>
      <c r="AE327" s="36"/>
      <c r="AR327" s="193" t="s">
        <v>126</v>
      </c>
      <c r="AT327" s="193" t="s">
        <v>232</v>
      </c>
      <c r="AU327" s="193" t="s">
        <v>78</v>
      </c>
      <c r="AY327" s="19" t="s">
        <v>229</v>
      </c>
      <c r="BE327" s="194">
        <f>IF(N327="základní",J327,0)</f>
        <v>0</v>
      </c>
      <c r="BF327" s="194">
        <f>IF(N327="snížená",J327,0)</f>
        <v>0</v>
      </c>
      <c r="BG327" s="194">
        <f>IF(N327="zákl. přenesená",J327,0)</f>
        <v>0</v>
      </c>
      <c r="BH327" s="194">
        <f>IF(N327="sníž. přenesená",J327,0)</f>
        <v>0</v>
      </c>
      <c r="BI327" s="194">
        <f>IF(N327="nulová",J327,0)</f>
        <v>0</v>
      </c>
      <c r="BJ327" s="19" t="s">
        <v>76</v>
      </c>
      <c r="BK327" s="194">
        <f>ROUND(I327*H327,2)</f>
        <v>0</v>
      </c>
      <c r="BL327" s="19" t="s">
        <v>126</v>
      </c>
      <c r="BM327" s="193" t="s">
        <v>1953</v>
      </c>
    </row>
    <row r="328" spans="1:47" s="2" customFormat="1" ht="11.25">
      <c r="A328" s="36"/>
      <c r="B328" s="37"/>
      <c r="C328" s="38"/>
      <c r="D328" s="263" t="s">
        <v>903</v>
      </c>
      <c r="E328" s="38"/>
      <c r="F328" s="264" t="s">
        <v>1954</v>
      </c>
      <c r="G328" s="38"/>
      <c r="H328" s="38"/>
      <c r="I328" s="249"/>
      <c r="J328" s="38"/>
      <c r="K328" s="38"/>
      <c r="L328" s="41"/>
      <c r="M328" s="250"/>
      <c r="N328" s="251"/>
      <c r="O328" s="66"/>
      <c r="P328" s="66"/>
      <c r="Q328" s="66"/>
      <c r="R328" s="66"/>
      <c r="S328" s="66"/>
      <c r="T328" s="67"/>
      <c r="U328" s="36"/>
      <c r="V328" s="36"/>
      <c r="W328" s="36"/>
      <c r="X328" s="36"/>
      <c r="Y328" s="36"/>
      <c r="Z328" s="36"/>
      <c r="AA328" s="36"/>
      <c r="AB328" s="36"/>
      <c r="AC328" s="36"/>
      <c r="AD328" s="36"/>
      <c r="AE328" s="36"/>
      <c r="AT328" s="19" t="s">
        <v>903</v>
      </c>
      <c r="AU328" s="19" t="s">
        <v>78</v>
      </c>
    </row>
    <row r="329" spans="2:51" s="14" customFormat="1" ht="11.25">
      <c r="B329" s="218"/>
      <c r="C329" s="219"/>
      <c r="D329" s="197" t="s">
        <v>237</v>
      </c>
      <c r="E329" s="220" t="s">
        <v>19</v>
      </c>
      <c r="F329" s="221" t="s">
        <v>1955</v>
      </c>
      <c r="G329" s="219"/>
      <c r="H329" s="220" t="s">
        <v>19</v>
      </c>
      <c r="I329" s="222"/>
      <c r="J329" s="219"/>
      <c r="K329" s="219"/>
      <c r="L329" s="223"/>
      <c r="M329" s="224"/>
      <c r="N329" s="225"/>
      <c r="O329" s="225"/>
      <c r="P329" s="225"/>
      <c r="Q329" s="225"/>
      <c r="R329" s="225"/>
      <c r="S329" s="225"/>
      <c r="T329" s="226"/>
      <c r="AT329" s="227" t="s">
        <v>237</v>
      </c>
      <c r="AU329" s="227" t="s">
        <v>78</v>
      </c>
      <c r="AV329" s="14" t="s">
        <v>76</v>
      </c>
      <c r="AW329" s="14" t="s">
        <v>31</v>
      </c>
      <c r="AX329" s="14" t="s">
        <v>69</v>
      </c>
      <c r="AY329" s="227" t="s">
        <v>229</v>
      </c>
    </row>
    <row r="330" spans="2:51" s="13" customFormat="1" ht="11.25">
      <c r="B330" s="195"/>
      <c r="C330" s="196"/>
      <c r="D330" s="197" t="s">
        <v>237</v>
      </c>
      <c r="E330" s="198" t="s">
        <v>19</v>
      </c>
      <c r="F330" s="199" t="s">
        <v>1956</v>
      </c>
      <c r="G330" s="196"/>
      <c r="H330" s="200">
        <v>0.147</v>
      </c>
      <c r="I330" s="201"/>
      <c r="J330" s="196"/>
      <c r="K330" s="196"/>
      <c r="L330" s="202"/>
      <c r="M330" s="203"/>
      <c r="N330" s="204"/>
      <c r="O330" s="204"/>
      <c r="P330" s="204"/>
      <c r="Q330" s="204"/>
      <c r="R330" s="204"/>
      <c r="S330" s="204"/>
      <c r="T330" s="205"/>
      <c r="AT330" s="206" t="s">
        <v>237</v>
      </c>
      <c r="AU330" s="206" t="s">
        <v>78</v>
      </c>
      <c r="AV330" s="13" t="s">
        <v>78</v>
      </c>
      <c r="AW330" s="13" t="s">
        <v>31</v>
      </c>
      <c r="AX330" s="13" t="s">
        <v>69</v>
      </c>
      <c r="AY330" s="206" t="s">
        <v>229</v>
      </c>
    </row>
    <row r="331" spans="2:51" s="15" customFormat="1" ht="11.25">
      <c r="B331" s="228"/>
      <c r="C331" s="229"/>
      <c r="D331" s="197" t="s">
        <v>237</v>
      </c>
      <c r="E331" s="230" t="s">
        <v>19</v>
      </c>
      <c r="F331" s="231" t="s">
        <v>281</v>
      </c>
      <c r="G331" s="229"/>
      <c r="H331" s="232">
        <v>0.147</v>
      </c>
      <c r="I331" s="233"/>
      <c r="J331" s="229"/>
      <c r="K331" s="229"/>
      <c r="L331" s="234"/>
      <c r="M331" s="235"/>
      <c r="N331" s="236"/>
      <c r="O331" s="236"/>
      <c r="P331" s="236"/>
      <c r="Q331" s="236"/>
      <c r="R331" s="236"/>
      <c r="S331" s="236"/>
      <c r="T331" s="237"/>
      <c r="AT331" s="238" t="s">
        <v>237</v>
      </c>
      <c r="AU331" s="238" t="s">
        <v>78</v>
      </c>
      <c r="AV331" s="15" t="s">
        <v>126</v>
      </c>
      <c r="AW331" s="15" t="s">
        <v>31</v>
      </c>
      <c r="AX331" s="15" t="s">
        <v>76</v>
      </c>
      <c r="AY331" s="238" t="s">
        <v>229</v>
      </c>
    </row>
    <row r="332" spans="2:63" s="12" customFormat="1" ht="22.9" customHeight="1">
      <c r="B332" s="165"/>
      <c r="C332" s="166"/>
      <c r="D332" s="167" t="s">
        <v>68</v>
      </c>
      <c r="E332" s="179" t="s">
        <v>270</v>
      </c>
      <c r="F332" s="179" t="s">
        <v>1957</v>
      </c>
      <c r="G332" s="166"/>
      <c r="H332" s="166"/>
      <c r="I332" s="169"/>
      <c r="J332" s="180">
        <f>BK332</f>
        <v>0</v>
      </c>
      <c r="K332" s="166"/>
      <c r="L332" s="171"/>
      <c r="M332" s="172"/>
      <c r="N332" s="173"/>
      <c r="O332" s="173"/>
      <c r="P332" s="174">
        <f>SUM(P333:P370)</f>
        <v>0</v>
      </c>
      <c r="Q332" s="173"/>
      <c r="R332" s="174">
        <f>SUM(R333:R370)</f>
        <v>3.0839183344</v>
      </c>
      <c r="S332" s="173"/>
      <c r="T332" s="175">
        <f>SUM(T333:T370)</f>
        <v>57.9156</v>
      </c>
      <c r="AR332" s="176" t="s">
        <v>76</v>
      </c>
      <c r="AT332" s="177" t="s">
        <v>68</v>
      </c>
      <c r="AU332" s="177" t="s">
        <v>76</v>
      </c>
      <c r="AY332" s="176" t="s">
        <v>229</v>
      </c>
      <c r="BK332" s="178">
        <f>SUM(BK333:BK370)</f>
        <v>0</v>
      </c>
    </row>
    <row r="333" spans="1:65" s="2" customFormat="1" ht="24.2" customHeight="1">
      <c r="A333" s="36"/>
      <c r="B333" s="37"/>
      <c r="C333" s="181" t="s">
        <v>357</v>
      </c>
      <c r="D333" s="181" t="s">
        <v>232</v>
      </c>
      <c r="E333" s="182" t="s">
        <v>1958</v>
      </c>
      <c r="F333" s="183" t="s">
        <v>1959</v>
      </c>
      <c r="G333" s="184" t="s">
        <v>495</v>
      </c>
      <c r="H333" s="185">
        <v>4.74</v>
      </c>
      <c r="I333" s="186"/>
      <c r="J333" s="187">
        <f>ROUND(I333*H333,2)</f>
        <v>0</v>
      </c>
      <c r="K333" s="188"/>
      <c r="L333" s="41"/>
      <c r="M333" s="189" t="s">
        <v>19</v>
      </c>
      <c r="N333" s="190" t="s">
        <v>40</v>
      </c>
      <c r="O333" s="66"/>
      <c r="P333" s="191">
        <f>O333*H333</f>
        <v>0</v>
      </c>
      <c r="Q333" s="191">
        <v>0.00063</v>
      </c>
      <c r="R333" s="191">
        <f>Q333*H333</f>
        <v>0.0029862</v>
      </c>
      <c r="S333" s="191">
        <v>0</v>
      </c>
      <c r="T333" s="192">
        <f>S333*H333</f>
        <v>0</v>
      </c>
      <c r="U333" s="36"/>
      <c r="V333" s="36"/>
      <c r="W333" s="36"/>
      <c r="X333" s="36"/>
      <c r="Y333" s="36"/>
      <c r="Z333" s="36"/>
      <c r="AA333" s="36"/>
      <c r="AB333" s="36"/>
      <c r="AC333" s="36"/>
      <c r="AD333" s="36"/>
      <c r="AE333" s="36"/>
      <c r="AR333" s="193" t="s">
        <v>126</v>
      </c>
      <c r="AT333" s="193" t="s">
        <v>232</v>
      </c>
      <c r="AU333" s="193" t="s">
        <v>78</v>
      </c>
      <c r="AY333" s="19" t="s">
        <v>229</v>
      </c>
      <c r="BE333" s="194">
        <f>IF(N333="základní",J333,0)</f>
        <v>0</v>
      </c>
      <c r="BF333" s="194">
        <f>IF(N333="snížená",J333,0)</f>
        <v>0</v>
      </c>
      <c r="BG333" s="194">
        <f>IF(N333="zákl. přenesená",J333,0)</f>
        <v>0</v>
      </c>
      <c r="BH333" s="194">
        <f>IF(N333="sníž. přenesená",J333,0)</f>
        <v>0</v>
      </c>
      <c r="BI333" s="194">
        <f>IF(N333="nulová",J333,0)</f>
        <v>0</v>
      </c>
      <c r="BJ333" s="19" t="s">
        <v>76</v>
      </c>
      <c r="BK333" s="194">
        <f>ROUND(I333*H333,2)</f>
        <v>0</v>
      </c>
      <c r="BL333" s="19" t="s">
        <v>126</v>
      </c>
      <c r="BM333" s="193" t="s">
        <v>1960</v>
      </c>
    </row>
    <row r="334" spans="1:47" s="2" customFormat="1" ht="11.25">
      <c r="A334" s="36"/>
      <c r="B334" s="37"/>
      <c r="C334" s="38"/>
      <c r="D334" s="263" t="s">
        <v>903</v>
      </c>
      <c r="E334" s="38"/>
      <c r="F334" s="264" t="s">
        <v>1961</v>
      </c>
      <c r="G334" s="38"/>
      <c r="H334" s="38"/>
      <c r="I334" s="249"/>
      <c r="J334" s="38"/>
      <c r="K334" s="38"/>
      <c r="L334" s="41"/>
      <c r="M334" s="250"/>
      <c r="N334" s="251"/>
      <c r="O334" s="66"/>
      <c r="P334" s="66"/>
      <c r="Q334" s="66"/>
      <c r="R334" s="66"/>
      <c r="S334" s="66"/>
      <c r="T334" s="67"/>
      <c r="U334" s="36"/>
      <c r="V334" s="36"/>
      <c r="W334" s="36"/>
      <c r="X334" s="36"/>
      <c r="Y334" s="36"/>
      <c r="Z334" s="36"/>
      <c r="AA334" s="36"/>
      <c r="AB334" s="36"/>
      <c r="AC334" s="36"/>
      <c r="AD334" s="36"/>
      <c r="AE334" s="36"/>
      <c r="AT334" s="19" t="s">
        <v>903</v>
      </c>
      <c r="AU334" s="19" t="s">
        <v>78</v>
      </c>
    </row>
    <row r="335" spans="2:51" s="14" customFormat="1" ht="11.25">
      <c r="B335" s="218"/>
      <c r="C335" s="219"/>
      <c r="D335" s="197" t="s">
        <v>237</v>
      </c>
      <c r="E335" s="220" t="s">
        <v>19</v>
      </c>
      <c r="F335" s="221" t="s">
        <v>1962</v>
      </c>
      <c r="G335" s="219"/>
      <c r="H335" s="220" t="s">
        <v>19</v>
      </c>
      <c r="I335" s="222"/>
      <c r="J335" s="219"/>
      <c r="K335" s="219"/>
      <c r="L335" s="223"/>
      <c r="M335" s="224"/>
      <c r="N335" s="225"/>
      <c r="O335" s="225"/>
      <c r="P335" s="225"/>
      <c r="Q335" s="225"/>
      <c r="R335" s="225"/>
      <c r="S335" s="225"/>
      <c r="T335" s="226"/>
      <c r="AT335" s="227" t="s">
        <v>237</v>
      </c>
      <c r="AU335" s="227" t="s">
        <v>78</v>
      </c>
      <c r="AV335" s="14" t="s">
        <v>76</v>
      </c>
      <c r="AW335" s="14" t="s">
        <v>31</v>
      </c>
      <c r="AX335" s="14" t="s">
        <v>69</v>
      </c>
      <c r="AY335" s="227" t="s">
        <v>229</v>
      </c>
    </row>
    <row r="336" spans="2:51" s="13" customFormat="1" ht="11.25">
      <c r="B336" s="195"/>
      <c r="C336" s="196"/>
      <c r="D336" s="197" t="s">
        <v>237</v>
      </c>
      <c r="E336" s="198" t="s">
        <v>19</v>
      </c>
      <c r="F336" s="199" t="s">
        <v>1963</v>
      </c>
      <c r="G336" s="196"/>
      <c r="H336" s="200">
        <v>3.18</v>
      </c>
      <c r="I336" s="201"/>
      <c r="J336" s="196"/>
      <c r="K336" s="196"/>
      <c r="L336" s="202"/>
      <c r="M336" s="203"/>
      <c r="N336" s="204"/>
      <c r="O336" s="204"/>
      <c r="P336" s="204"/>
      <c r="Q336" s="204"/>
      <c r="R336" s="204"/>
      <c r="S336" s="204"/>
      <c r="T336" s="205"/>
      <c r="AT336" s="206" t="s">
        <v>237</v>
      </c>
      <c r="AU336" s="206" t="s">
        <v>78</v>
      </c>
      <c r="AV336" s="13" t="s">
        <v>78</v>
      </c>
      <c r="AW336" s="13" t="s">
        <v>31</v>
      </c>
      <c r="AX336" s="13" t="s">
        <v>69</v>
      </c>
      <c r="AY336" s="206" t="s">
        <v>229</v>
      </c>
    </row>
    <row r="337" spans="2:51" s="13" customFormat="1" ht="11.25">
      <c r="B337" s="195"/>
      <c r="C337" s="196"/>
      <c r="D337" s="197" t="s">
        <v>237</v>
      </c>
      <c r="E337" s="198" t="s">
        <v>19</v>
      </c>
      <c r="F337" s="199" t="s">
        <v>1964</v>
      </c>
      <c r="G337" s="196"/>
      <c r="H337" s="200">
        <v>1.56</v>
      </c>
      <c r="I337" s="201"/>
      <c r="J337" s="196"/>
      <c r="K337" s="196"/>
      <c r="L337" s="202"/>
      <c r="M337" s="203"/>
      <c r="N337" s="204"/>
      <c r="O337" s="204"/>
      <c r="P337" s="204"/>
      <c r="Q337" s="204"/>
      <c r="R337" s="204"/>
      <c r="S337" s="204"/>
      <c r="T337" s="205"/>
      <c r="AT337" s="206" t="s">
        <v>237</v>
      </c>
      <c r="AU337" s="206" t="s">
        <v>78</v>
      </c>
      <c r="AV337" s="13" t="s">
        <v>78</v>
      </c>
      <c r="AW337" s="13" t="s">
        <v>31</v>
      </c>
      <c r="AX337" s="13" t="s">
        <v>69</v>
      </c>
      <c r="AY337" s="206" t="s">
        <v>229</v>
      </c>
    </row>
    <row r="338" spans="2:51" s="15" customFormat="1" ht="11.25">
      <c r="B338" s="228"/>
      <c r="C338" s="229"/>
      <c r="D338" s="197" t="s">
        <v>237</v>
      </c>
      <c r="E338" s="230" t="s">
        <v>19</v>
      </c>
      <c r="F338" s="231" t="s">
        <v>281</v>
      </c>
      <c r="G338" s="229"/>
      <c r="H338" s="232">
        <v>4.74</v>
      </c>
      <c r="I338" s="233"/>
      <c r="J338" s="229"/>
      <c r="K338" s="229"/>
      <c r="L338" s="234"/>
      <c r="M338" s="235"/>
      <c r="N338" s="236"/>
      <c r="O338" s="236"/>
      <c r="P338" s="236"/>
      <c r="Q338" s="236"/>
      <c r="R338" s="236"/>
      <c r="S338" s="236"/>
      <c r="T338" s="237"/>
      <c r="AT338" s="238" t="s">
        <v>237</v>
      </c>
      <c r="AU338" s="238" t="s">
        <v>78</v>
      </c>
      <c r="AV338" s="15" t="s">
        <v>126</v>
      </c>
      <c r="AW338" s="15" t="s">
        <v>31</v>
      </c>
      <c r="AX338" s="15" t="s">
        <v>76</v>
      </c>
      <c r="AY338" s="238" t="s">
        <v>229</v>
      </c>
    </row>
    <row r="339" spans="1:65" s="2" customFormat="1" ht="33" customHeight="1">
      <c r="A339" s="36"/>
      <c r="B339" s="37"/>
      <c r="C339" s="181" t="s">
        <v>1195</v>
      </c>
      <c r="D339" s="181" t="s">
        <v>232</v>
      </c>
      <c r="E339" s="182" t="s">
        <v>1965</v>
      </c>
      <c r="F339" s="183" t="s">
        <v>1966</v>
      </c>
      <c r="G339" s="184" t="s">
        <v>235</v>
      </c>
      <c r="H339" s="185">
        <v>15.8</v>
      </c>
      <c r="I339" s="186"/>
      <c r="J339" s="187">
        <f>ROUND(I339*H339,2)</f>
        <v>0</v>
      </c>
      <c r="K339" s="188"/>
      <c r="L339" s="41"/>
      <c r="M339" s="189" t="s">
        <v>19</v>
      </c>
      <c r="N339" s="190" t="s">
        <v>40</v>
      </c>
      <c r="O339" s="66"/>
      <c r="P339" s="191">
        <f>O339*H339</f>
        <v>0</v>
      </c>
      <c r="Q339" s="191">
        <v>0.000174</v>
      </c>
      <c r="R339" s="191">
        <f>Q339*H339</f>
        <v>0.0027492000000000003</v>
      </c>
      <c r="S339" s="191">
        <v>0</v>
      </c>
      <c r="T339" s="192">
        <f>S339*H339</f>
        <v>0</v>
      </c>
      <c r="U339" s="36"/>
      <c r="V339" s="36"/>
      <c r="W339" s="36"/>
      <c r="X339" s="36"/>
      <c r="Y339" s="36"/>
      <c r="Z339" s="36"/>
      <c r="AA339" s="36"/>
      <c r="AB339" s="36"/>
      <c r="AC339" s="36"/>
      <c r="AD339" s="36"/>
      <c r="AE339" s="36"/>
      <c r="AR339" s="193" t="s">
        <v>126</v>
      </c>
      <c r="AT339" s="193" t="s">
        <v>232</v>
      </c>
      <c r="AU339" s="193" t="s">
        <v>78</v>
      </c>
      <c r="AY339" s="19" t="s">
        <v>229</v>
      </c>
      <c r="BE339" s="194">
        <f>IF(N339="základní",J339,0)</f>
        <v>0</v>
      </c>
      <c r="BF339" s="194">
        <f>IF(N339="snížená",J339,0)</f>
        <v>0</v>
      </c>
      <c r="BG339" s="194">
        <f>IF(N339="zákl. přenesená",J339,0)</f>
        <v>0</v>
      </c>
      <c r="BH339" s="194">
        <f>IF(N339="sníž. přenesená",J339,0)</f>
        <v>0</v>
      </c>
      <c r="BI339" s="194">
        <f>IF(N339="nulová",J339,0)</f>
        <v>0</v>
      </c>
      <c r="BJ339" s="19" t="s">
        <v>76</v>
      </c>
      <c r="BK339" s="194">
        <f>ROUND(I339*H339,2)</f>
        <v>0</v>
      </c>
      <c r="BL339" s="19" t="s">
        <v>126</v>
      </c>
      <c r="BM339" s="193" t="s">
        <v>1967</v>
      </c>
    </row>
    <row r="340" spans="1:47" s="2" customFormat="1" ht="11.25">
      <c r="A340" s="36"/>
      <c r="B340" s="37"/>
      <c r="C340" s="38"/>
      <c r="D340" s="263" t="s">
        <v>903</v>
      </c>
      <c r="E340" s="38"/>
      <c r="F340" s="264" t="s">
        <v>1968</v>
      </c>
      <c r="G340" s="38"/>
      <c r="H340" s="38"/>
      <c r="I340" s="249"/>
      <c r="J340" s="38"/>
      <c r="K340" s="38"/>
      <c r="L340" s="41"/>
      <c r="M340" s="250"/>
      <c r="N340" s="251"/>
      <c r="O340" s="66"/>
      <c r="P340" s="66"/>
      <c r="Q340" s="66"/>
      <c r="R340" s="66"/>
      <c r="S340" s="66"/>
      <c r="T340" s="67"/>
      <c r="U340" s="36"/>
      <c r="V340" s="36"/>
      <c r="W340" s="36"/>
      <c r="X340" s="36"/>
      <c r="Y340" s="36"/>
      <c r="Z340" s="36"/>
      <c r="AA340" s="36"/>
      <c r="AB340" s="36"/>
      <c r="AC340" s="36"/>
      <c r="AD340" s="36"/>
      <c r="AE340" s="36"/>
      <c r="AT340" s="19" t="s">
        <v>903</v>
      </c>
      <c r="AU340" s="19" t="s">
        <v>78</v>
      </c>
    </row>
    <row r="341" spans="2:51" s="14" customFormat="1" ht="11.25">
      <c r="B341" s="218"/>
      <c r="C341" s="219"/>
      <c r="D341" s="197" t="s">
        <v>237</v>
      </c>
      <c r="E341" s="220" t="s">
        <v>19</v>
      </c>
      <c r="F341" s="221" t="s">
        <v>1962</v>
      </c>
      <c r="G341" s="219"/>
      <c r="H341" s="220" t="s">
        <v>19</v>
      </c>
      <c r="I341" s="222"/>
      <c r="J341" s="219"/>
      <c r="K341" s="219"/>
      <c r="L341" s="223"/>
      <c r="M341" s="224"/>
      <c r="N341" s="225"/>
      <c r="O341" s="225"/>
      <c r="P341" s="225"/>
      <c r="Q341" s="225"/>
      <c r="R341" s="225"/>
      <c r="S341" s="225"/>
      <c r="T341" s="226"/>
      <c r="AT341" s="227" t="s">
        <v>237</v>
      </c>
      <c r="AU341" s="227" t="s">
        <v>78</v>
      </c>
      <c r="AV341" s="14" t="s">
        <v>76</v>
      </c>
      <c r="AW341" s="14" t="s">
        <v>31</v>
      </c>
      <c r="AX341" s="14" t="s">
        <v>69</v>
      </c>
      <c r="AY341" s="227" t="s">
        <v>229</v>
      </c>
    </row>
    <row r="342" spans="2:51" s="13" customFormat="1" ht="11.25">
      <c r="B342" s="195"/>
      <c r="C342" s="196"/>
      <c r="D342" s="197" t="s">
        <v>237</v>
      </c>
      <c r="E342" s="198" t="s">
        <v>19</v>
      </c>
      <c r="F342" s="199" t="s">
        <v>1969</v>
      </c>
      <c r="G342" s="196"/>
      <c r="H342" s="200">
        <v>10.6</v>
      </c>
      <c r="I342" s="201"/>
      <c r="J342" s="196"/>
      <c r="K342" s="196"/>
      <c r="L342" s="202"/>
      <c r="M342" s="203"/>
      <c r="N342" s="204"/>
      <c r="O342" s="204"/>
      <c r="P342" s="204"/>
      <c r="Q342" s="204"/>
      <c r="R342" s="204"/>
      <c r="S342" s="204"/>
      <c r="T342" s="205"/>
      <c r="AT342" s="206" t="s">
        <v>237</v>
      </c>
      <c r="AU342" s="206" t="s">
        <v>78</v>
      </c>
      <c r="AV342" s="13" t="s">
        <v>78</v>
      </c>
      <c r="AW342" s="13" t="s">
        <v>31</v>
      </c>
      <c r="AX342" s="13" t="s">
        <v>69</v>
      </c>
      <c r="AY342" s="206" t="s">
        <v>229</v>
      </c>
    </row>
    <row r="343" spans="2:51" s="13" customFormat="1" ht="11.25">
      <c r="B343" s="195"/>
      <c r="C343" s="196"/>
      <c r="D343" s="197" t="s">
        <v>237</v>
      </c>
      <c r="E343" s="198" t="s">
        <v>19</v>
      </c>
      <c r="F343" s="199" t="s">
        <v>1970</v>
      </c>
      <c r="G343" s="196"/>
      <c r="H343" s="200">
        <v>5.2</v>
      </c>
      <c r="I343" s="201"/>
      <c r="J343" s="196"/>
      <c r="K343" s="196"/>
      <c r="L343" s="202"/>
      <c r="M343" s="203"/>
      <c r="N343" s="204"/>
      <c r="O343" s="204"/>
      <c r="P343" s="204"/>
      <c r="Q343" s="204"/>
      <c r="R343" s="204"/>
      <c r="S343" s="204"/>
      <c r="T343" s="205"/>
      <c r="AT343" s="206" t="s">
        <v>237</v>
      </c>
      <c r="AU343" s="206" t="s">
        <v>78</v>
      </c>
      <c r="AV343" s="13" t="s">
        <v>78</v>
      </c>
      <c r="AW343" s="13" t="s">
        <v>31</v>
      </c>
      <c r="AX343" s="13" t="s">
        <v>69</v>
      </c>
      <c r="AY343" s="206" t="s">
        <v>229</v>
      </c>
    </row>
    <row r="344" spans="2:51" s="15" customFormat="1" ht="11.25">
      <c r="B344" s="228"/>
      <c r="C344" s="229"/>
      <c r="D344" s="197" t="s">
        <v>237</v>
      </c>
      <c r="E344" s="230" t="s">
        <v>19</v>
      </c>
      <c r="F344" s="231" t="s">
        <v>281</v>
      </c>
      <c r="G344" s="229"/>
      <c r="H344" s="232">
        <v>15.8</v>
      </c>
      <c r="I344" s="233"/>
      <c r="J344" s="229"/>
      <c r="K344" s="229"/>
      <c r="L344" s="234"/>
      <c r="M344" s="235"/>
      <c r="N344" s="236"/>
      <c r="O344" s="236"/>
      <c r="P344" s="236"/>
      <c r="Q344" s="236"/>
      <c r="R344" s="236"/>
      <c r="S344" s="236"/>
      <c r="T344" s="237"/>
      <c r="AT344" s="238" t="s">
        <v>237</v>
      </c>
      <c r="AU344" s="238" t="s">
        <v>78</v>
      </c>
      <c r="AV344" s="15" t="s">
        <v>126</v>
      </c>
      <c r="AW344" s="15" t="s">
        <v>31</v>
      </c>
      <c r="AX344" s="15" t="s">
        <v>76</v>
      </c>
      <c r="AY344" s="238" t="s">
        <v>229</v>
      </c>
    </row>
    <row r="345" spans="1:65" s="2" customFormat="1" ht="24.2" customHeight="1">
      <c r="A345" s="36"/>
      <c r="B345" s="37"/>
      <c r="C345" s="181" t="s">
        <v>1205</v>
      </c>
      <c r="D345" s="181" t="s">
        <v>232</v>
      </c>
      <c r="E345" s="182" t="s">
        <v>1112</v>
      </c>
      <c r="F345" s="183" t="s">
        <v>1113</v>
      </c>
      <c r="G345" s="184" t="s">
        <v>242</v>
      </c>
      <c r="H345" s="185">
        <v>2</v>
      </c>
      <c r="I345" s="186"/>
      <c r="J345" s="187">
        <f>ROUND(I345*H345,2)</f>
        <v>0</v>
      </c>
      <c r="K345" s="188"/>
      <c r="L345" s="41"/>
      <c r="M345" s="189" t="s">
        <v>19</v>
      </c>
      <c r="N345" s="190" t="s">
        <v>40</v>
      </c>
      <c r="O345" s="66"/>
      <c r="P345" s="191">
        <f>O345*H345</f>
        <v>0</v>
      </c>
      <c r="Q345" s="191">
        <v>0.006485</v>
      </c>
      <c r="R345" s="191">
        <f>Q345*H345</f>
        <v>0.01297</v>
      </c>
      <c r="S345" s="191">
        <v>0</v>
      </c>
      <c r="T345" s="192">
        <f>S345*H345</f>
        <v>0</v>
      </c>
      <c r="U345" s="36"/>
      <c r="V345" s="36"/>
      <c r="W345" s="36"/>
      <c r="X345" s="36"/>
      <c r="Y345" s="36"/>
      <c r="Z345" s="36"/>
      <c r="AA345" s="36"/>
      <c r="AB345" s="36"/>
      <c r="AC345" s="36"/>
      <c r="AD345" s="36"/>
      <c r="AE345" s="36"/>
      <c r="AR345" s="193" t="s">
        <v>126</v>
      </c>
      <c r="AT345" s="193" t="s">
        <v>232</v>
      </c>
      <c r="AU345" s="193" t="s">
        <v>78</v>
      </c>
      <c r="AY345" s="19" t="s">
        <v>229</v>
      </c>
      <c r="BE345" s="194">
        <f>IF(N345="základní",J345,0)</f>
        <v>0</v>
      </c>
      <c r="BF345" s="194">
        <f>IF(N345="snížená",J345,0)</f>
        <v>0</v>
      </c>
      <c r="BG345" s="194">
        <f>IF(N345="zákl. přenesená",J345,0)</f>
        <v>0</v>
      </c>
      <c r="BH345" s="194">
        <f>IF(N345="sníž. přenesená",J345,0)</f>
        <v>0</v>
      </c>
      <c r="BI345" s="194">
        <f>IF(N345="nulová",J345,0)</f>
        <v>0</v>
      </c>
      <c r="BJ345" s="19" t="s">
        <v>76</v>
      </c>
      <c r="BK345" s="194">
        <f>ROUND(I345*H345,2)</f>
        <v>0</v>
      </c>
      <c r="BL345" s="19" t="s">
        <v>126</v>
      </c>
      <c r="BM345" s="193" t="s">
        <v>1971</v>
      </c>
    </row>
    <row r="346" spans="1:47" s="2" customFormat="1" ht="11.25">
      <c r="A346" s="36"/>
      <c r="B346" s="37"/>
      <c r="C346" s="38"/>
      <c r="D346" s="263" t="s">
        <v>903</v>
      </c>
      <c r="E346" s="38"/>
      <c r="F346" s="264" t="s">
        <v>1115</v>
      </c>
      <c r="G346" s="38"/>
      <c r="H346" s="38"/>
      <c r="I346" s="249"/>
      <c r="J346" s="38"/>
      <c r="K346" s="38"/>
      <c r="L346" s="41"/>
      <c r="M346" s="250"/>
      <c r="N346" s="251"/>
      <c r="O346" s="66"/>
      <c r="P346" s="66"/>
      <c r="Q346" s="66"/>
      <c r="R346" s="66"/>
      <c r="S346" s="66"/>
      <c r="T346" s="67"/>
      <c r="U346" s="36"/>
      <c r="V346" s="36"/>
      <c r="W346" s="36"/>
      <c r="X346" s="36"/>
      <c r="Y346" s="36"/>
      <c r="Z346" s="36"/>
      <c r="AA346" s="36"/>
      <c r="AB346" s="36"/>
      <c r="AC346" s="36"/>
      <c r="AD346" s="36"/>
      <c r="AE346" s="36"/>
      <c r="AT346" s="19" t="s">
        <v>903</v>
      </c>
      <c r="AU346" s="19" t="s">
        <v>78</v>
      </c>
    </row>
    <row r="347" spans="1:47" s="2" customFormat="1" ht="29.25">
      <c r="A347" s="36"/>
      <c r="B347" s="37"/>
      <c r="C347" s="38"/>
      <c r="D347" s="197" t="s">
        <v>811</v>
      </c>
      <c r="E347" s="38"/>
      <c r="F347" s="248" t="s">
        <v>1116</v>
      </c>
      <c r="G347" s="38"/>
      <c r="H347" s="38"/>
      <c r="I347" s="249"/>
      <c r="J347" s="38"/>
      <c r="K347" s="38"/>
      <c r="L347" s="41"/>
      <c r="M347" s="250"/>
      <c r="N347" s="251"/>
      <c r="O347" s="66"/>
      <c r="P347" s="66"/>
      <c r="Q347" s="66"/>
      <c r="R347" s="66"/>
      <c r="S347" s="66"/>
      <c r="T347" s="67"/>
      <c r="U347" s="36"/>
      <c r="V347" s="36"/>
      <c r="W347" s="36"/>
      <c r="X347" s="36"/>
      <c r="Y347" s="36"/>
      <c r="Z347" s="36"/>
      <c r="AA347" s="36"/>
      <c r="AB347" s="36"/>
      <c r="AC347" s="36"/>
      <c r="AD347" s="36"/>
      <c r="AE347" s="36"/>
      <c r="AT347" s="19" t="s">
        <v>811</v>
      </c>
      <c r="AU347" s="19" t="s">
        <v>78</v>
      </c>
    </row>
    <row r="348" spans="2:51" s="14" customFormat="1" ht="11.25">
      <c r="B348" s="218"/>
      <c r="C348" s="219"/>
      <c r="D348" s="197" t="s">
        <v>237</v>
      </c>
      <c r="E348" s="220" t="s">
        <v>19</v>
      </c>
      <c r="F348" s="221" t="s">
        <v>1972</v>
      </c>
      <c r="G348" s="219"/>
      <c r="H348" s="220" t="s">
        <v>19</v>
      </c>
      <c r="I348" s="222"/>
      <c r="J348" s="219"/>
      <c r="K348" s="219"/>
      <c r="L348" s="223"/>
      <c r="M348" s="224"/>
      <c r="N348" s="225"/>
      <c r="O348" s="225"/>
      <c r="P348" s="225"/>
      <c r="Q348" s="225"/>
      <c r="R348" s="225"/>
      <c r="S348" s="225"/>
      <c r="T348" s="226"/>
      <c r="AT348" s="227" t="s">
        <v>237</v>
      </c>
      <c r="AU348" s="227" t="s">
        <v>78</v>
      </c>
      <c r="AV348" s="14" t="s">
        <v>76</v>
      </c>
      <c r="AW348" s="14" t="s">
        <v>31</v>
      </c>
      <c r="AX348" s="14" t="s">
        <v>69</v>
      </c>
      <c r="AY348" s="227" t="s">
        <v>229</v>
      </c>
    </row>
    <row r="349" spans="2:51" s="13" customFormat="1" ht="11.25">
      <c r="B349" s="195"/>
      <c r="C349" s="196"/>
      <c r="D349" s="197" t="s">
        <v>237</v>
      </c>
      <c r="E349" s="198" t="s">
        <v>19</v>
      </c>
      <c r="F349" s="199" t="s">
        <v>78</v>
      </c>
      <c r="G349" s="196"/>
      <c r="H349" s="200">
        <v>2</v>
      </c>
      <c r="I349" s="201"/>
      <c r="J349" s="196"/>
      <c r="K349" s="196"/>
      <c r="L349" s="202"/>
      <c r="M349" s="203"/>
      <c r="N349" s="204"/>
      <c r="O349" s="204"/>
      <c r="P349" s="204"/>
      <c r="Q349" s="204"/>
      <c r="R349" s="204"/>
      <c r="S349" s="204"/>
      <c r="T349" s="205"/>
      <c r="AT349" s="206" t="s">
        <v>237</v>
      </c>
      <c r="AU349" s="206" t="s">
        <v>78</v>
      </c>
      <c r="AV349" s="13" t="s">
        <v>78</v>
      </c>
      <c r="AW349" s="13" t="s">
        <v>31</v>
      </c>
      <c r="AX349" s="13" t="s">
        <v>69</v>
      </c>
      <c r="AY349" s="206" t="s">
        <v>229</v>
      </c>
    </row>
    <row r="350" spans="2:51" s="15" customFormat="1" ht="11.25">
      <c r="B350" s="228"/>
      <c r="C350" s="229"/>
      <c r="D350" s="197" t="s">
        <v>237</v>
      </c>
      <c r="E350" s="230" t="s">
        <v>19</v>
      </c>
      <c r="F350" s="231" t="s">
        <v>281</v>
      </c>
      <c r="G350" s="229"/>
      <c r="H350" s="232">
        <v>2</v>
      </c>
      <c r="I350" s="233"/>
      <c r="J350" s="229"/>
      <c r="K350" s="229"/>
      <c r="L350" s="234"/>
      <c r="M350" s="235"/>
      <c r="N350" s="236"/>
      <c r="O350" s="236"/>
      <c r="P350" s="236"/>
      <c r="Q350" s="236"/>
      <c r="R350" s="236"/>
      <c r="S350" s="236"/>
      <c r="T350" s="237"/>
      <c r="AT350" s="238" t="s">
        <v>237</v>
      </c>
      <c r="AU350" s="238" t="s">
        <v>78</v>
      </c>
      <c r="AV350" s="15" t="s">
        <v>126</v>
      </c>
      <c r="AW350" s="15" t="s">
        <v>31</v>
      </c>
      <c r="AX350" s="15" t="s">
        <v>76</v>
      </c>
      <c r="AY350" s="238" t="s">
        <v>229</v>
      </c>
    </row>
    <row r="351" spans="1:65" s="2" customFormat="1" ht="21.75" customHeight="1">
      <c r="A351" s="36"/>
      <c r="B351" s="37"/>
      <c r="C351" s="181" t="s">
        <v>393</v>
      </c>
      <c r="D351" s="181" t="s">
        <v>232</v>
      </c>
      <c r="E351" s="182" t="s">
        <v>1973</v>
      </c>
      <c r="F351" s="183" t="s">
        <v>1974</v>
      </c>
      <c r="G351" s="184" t="s">
        <v>532</v>
      </c>
      <c r="H351" s="185">
        <v>15.198</v>
      </c>
      <c r="I351" s="186"/>
      <c r="J351" s="187">
        <f>ROUND(I351*H351,2)</f>
        <v>0</v>
      </c>
      <c r="K351" s="188"/>
      <c r="L351" s="41"/>
      <c r="M351" s="189" t="s">
        <v>19</v>
      </c>
      <c r="N351" s="190" t="s">
        <v>40</v>
      </c>
      <c r="O351" s="66"/>
      <c r="P351" s="191">
        <f>O351*H351</f>
        <v>0</v>
      </c>
      <c r="Q351" s="191">
        <v>0.12</v>
      </c>
      <c r="R351" s="191">
        <f>Q351*H351</f>
        <v>1.82376</v>
      </c>
      <c r="S351" s="191">
        <v>2.2</v>
      </c>
      <c r="T351" s="192">
        <f>S351*H351</f>
        <v>33.4356</v>
      </c>
      <c r="U351" s="36"/>
      <c r="V351" s="36"/>
      <c r="W351" s="36"/>
      <c r="X351" s="36"/>
      <c r="Y351" s="36"/>
      <c r="Z351" s="36"/>
      <c r="AA351" s="36"/>
      <c r="AB351" s="36"/>
      <c r="AC351" s="36"/>
      <c r="AD351" s="36"/>
      <c r="AE351" s="36"/>
      <c r="AR351" s="193" t="s">
        <v>126</v>
      </c>
      <c r="AT351" s="193" t="s">
        <v>232</v>
      </c>
      <c r="AU351" s="193" t="s">
        <v>78</v>
      </c>
      <c r="AY351" s="19" t="s">
        <v>229</v>
      </c>
      <c r="BE351" s="194">
        <f>IF(N351="základní",J351,0)</f>
        <v>0</v>
      </c>
      <c r="BF351" s="194">
        <f>IF(N351="snížená",J351,0)</f>
        <v>0</v>
      </c>
      <c r="BG351" s="194">
        <f>IF(N351="zákl. přenesená",J351,0)</f>
        <v>0</v>
      </c>
      <c r="BH351" s="194">
        <f>IF(N351="sníž. přenesená",J351,0)</f>
        <v>0</v>
      </c>
      <c r="BI351" s="194">
        <f>IF(N351="nulová",J351,0)</f>
        <v>0</v>
      </c>
      <c r="BJ351" s="19" t="s">
        <v>76</v>
      </c>
      <c r="BK351" s="194">
        <f>ROUND(I351*H351,2)</f>
        <v>0</v>
      </c>
      <c r="BL351" s="19" t="s">
        <v>126</v>
      </c>
      <c r="BM351" s="193" t="s">
        <v>1975</v>
      </c>
    </row>
    <row r="352" spans="1:47" s="2" customFormat="1" ht="11.25">
      <c r="A352" s="36"/>
      <c r="B352" s="37"/>
      <c r="C352" s="38"/>
      <c r="D352" s="263" t="s">
        <v>903</v>
      </c>
      <c r="E352" s="38"/>
      <c r="F352" s="264" t="s">
        <v>1976</v>
      </c>
      <c r="G352" s="38"/>
      <c r="H352" s="38"/>
      <c r="I352" s="249"/>
      <c r="J352" s="38"/>
      <c r="K352" s="38"/>
      <c r="L352" s="41"/>
      <c r="M352" s="250"/>
      <c r="N352" s="251"/>
      <c r="O352" s="66"/>
      <c r="P352" s="66"/>
      <c r="Q352" s="66"/>
      <c r="R352" s="66"/>
      <c r="S352" s="66"/>
      <c r="T352" s="67"/>
      <c r="U352" s="36"/>
      <c r="V352" s="36"/>
      <c r="W352" s="36"/>
      <c r="X352" s="36"/>
      <c r="Y352" s="36"/>
      <c r="Z352" s="36"/>
      <c r="AA352" s="36"/>
      <c r="AB352" s="36"/>
      <c r="AC352" s="36"/>
      <c r="AD352" s="36"/>
      <c r="AE352" s="36"/>
      <c r="AT352" s="19" t="s">
        <v>903</v>
      </c>
      <c r="AU352" s="19" t="s">
        <v>78</v>
      </c>
    </row>
    <row r="353" spans="2:51" s="14" customFormat="1" ht="11.25">
      <c r="B353" s="218"/>
      <c r="C353" s="219"/>
      <c r="D353" s="197" t="s">
        <v>237</v>
      </c>
      <c r="E353" s="220" t="s">
        <v>19</v>
      </c>
      <c r="F353" s="221" t="s">
        <v>1977</v>
      </c>
      <c r="G353" s="219"/>
      <c r="H353" s="220" t="s">
        <v>19</v>
      </c>
      <c r="I353" s="222"/>
      <c r="J353" s="219"/>
      <c r="K353" s="219"/>
      <c r="L353" s="223"/>
      <c r="M353" s="224"/>
      <c r="N353" s="225"/>
      <c r="O353" s="225"/>
      <c r="P353" s="225"/>
      <c r="Q353" s="225"/>
      <c r="R353" s="225"/>
      <c r="S353" s="225"/>
      <c r="T353" s="226"/>
      <c r="AT353" s="227" t="s">
        <v>237</v>
      </c>
      <c r="AU353" s="227" t="s">
        <v>78</v>
      </c>
      <c r="AV353" s="14" t="s">
        <v>76</v>
      </c>
      <c r="AW353" s="14" t="s">
        <v>31</v>
      </c>
      <c r="AX353" s="14" t="s">
        <v>69</v>
      </c>
      <c r="AY353" s="227" t="s">
        <v>229</v>
      </c>
    </row>
    <row r="354" spans="2:51" s="13" customFormat="1" ht="11.25">
      <c r="B354" s="195"/>
      <c r="C354" s="196"/>
      <c r="D354" s="197" t="s">
        <v>237</v>
      </c>
      <c r="E354" s="198" t="s">
        <v>19</v>
      </c>
      <c r="F354" s="199" t="s">
        <v>1978</v>
      </c>
      <c r="G354" s="196"/>
      <c r="H354" s="200">
        <v>4.41</v>
      </c>
      <c r="I354" s="201"/>
      <c r="J354" s="196"/>
      <c r="K354" s="196"/>
      <c r="L354" s="202"/>
      <c r="M354" s="203"/>
      <c r="N354" s="204"/>
      <c r="O354" s="204"/>
      <c r="P354" s="204"/>
      <c r="Q354" s="204"/>
      <c r="R354" s="204"/>
      <c r="S354" s="204"/>
      <c r="T354" s="205"/>
      <c r="AT354" s="206" t="s">
        <v>237</v>
      </c>
      <c r="AU354" s="206" t="s">
        <v>78</v>
      </c>
      <c r="AV354" s="13" t="s">
        <v>78</v>
      </c>
      <c r="AW354" s="13" t="s">
        <v>31</v>
      </c>
      <c r="AX354" s="13" t="s">
        <v>69</v>
      </c>
      <c r="AY354" s="206" t="s">
        <v>229</v>
      </c>
    </row>
    <row r="355" spans="2:51" s="14" customFormat="1" ht="11.25">
      <c r="B355" s="218"/>
      <c r="C355" s="219"/>
      <c r="D355" s="197" t="s">
        <v>237</v>
      </c>
      <c r="E355" s="220" t="s">
        <v>19</v>
      </c>
      <c r="F355" s="221" t="s">
        <v>1979</v>
      </c>
      <c r="G355" s="219"/>
      <c r="H355" s="220" t="s">
        <v>19</v>
      </c>
      <c r="I355" s="222"/>
      <c r="J355" s="219"/>
      <c r="K355" s="219"/>
      <c r="L355" s="223"/>
      <c r="M355" s="224"/>
      <c r="N355" s="225"/>
      <c r="O355" s="225"/>
      <c r="P355" s="225"/>
      <c r="Q355" s="225"/>
      <c r="R355" s="225"/>
      <c r="S355" s="225"/>
      <c r="T355" s="226"/>
      <c r="AT355" s="227" t="s">
        <v>237</v>
      </c>
      <c r="AU355" s="227" t="s">
        <v>78</v>
      </c>
      <c r="AV355" s="14" t="s">
        <v>76</v>
      </c>
      <c r="AW355" s="14" t="s">
        <v>31</v>
      </c>
      <c r="AX355" s="14" t="s">
        <v>69</v>
      </c>
      <c r="AY355" s="227" t="s">
        <v>229</v>
      </c>
    </row>
    <row r="356" spans="2:51" s="13" customFormat="1" ht="11.25">
      <c r="B356" s="195"/>
      <c r="C356" s="196"/>
      <c r="D356" s="197" t="s">
        <v>237</v>
      </c>
      <c r="E356" s="198" t="s">
        <v>19</v>
      </c>
      <c r="F356" s="199" t="s">
        <v>1980</v>
      </c>
      <c r="G356" s="196"/>
      <c r="H356" s="200">
        <v>5.301</v>
      </c>
      <c r="I356" s="201"/>
      <c r="J356" s="196"/>
      <c r="K356" s="196"/>
      <c r="L356" s="202"/>
      <c r="M356" s="203"/>
      <c r="N356" s="204"/>
      <c r="O356" s="204"/>
      <c r="P356" s="204"/>
      <c r="Q356" s="204"/>
      <c r="R356" s="204"/>
      <c r="S356" s="204"/>
      <c r="T356" s="205"/>
      <c r="AT356" s="206" t="s">
        <v>237</v>
      </c>
      <c r="AU356" s="206" t="s">
        <v>78</v>
      </c>
      <c r="AV356" s="13" t="s">
        <v>78</v>
      </c>
      <c r="AW356" s="13" t="s">
        <v>31</v>
      </c>
      <c r="AX356" s="13" t="s">
        <v>69</v>
      </c>
      <c r="AY356" s="206" t="s">
        <v>229</v>
      </c>
    </row>
    <row r="357" spans="2:51" s="13" customFormat="1" ht="11.25">
      <c r="B357" s="195"/>
      <c r="C357" s="196"/>
      <c r="D357" s="197" t="s">
        <v>237</v>
      </c>
      <c r="E357" s="198" t="s">
        <v>19</v>
      </c>
      <c r="F357" s="199" t="s">
        <v>1981</v>
      </c>
      <c r="G357" s="196"/>
      <c r="H357" s="200">
        <v>3.906</v>
      </c>
      <c r="I357" s="201"/>
      <c r="J357" s="196"/>
      <c r="K357" s="196"/>
      <c r="L357" s="202"/>
      <c r="M357" s="203"/>
      <c r="N357" s="204"/>
      <c r="O357" s="204"/>
      <c r="P357" s="204"/>
      <c r="Q357" s="204"/>
      <c r="R357" s="204"/>
      <c r="S357" s="204"/>
      <c r="T357" s="205"/>
      <c r="AT357" s="206" t="s">
        <v>237</v>
      </c>
      <c r="AU357" s="206" t="s">
        <v>78</v>
      </c>
      <c r="AV357" s="13" t="s">
        <v>78</v>
      </c>
      <c r="AW357" s="13" t="s">
        <v>31</v>
      </c>
      <c r="AX357" s="13" t="s">
        <v>69</v>
      </c>
      <c r="AY357" s="206" t="s">
        <v>229</v>
      </c>
    </row>
    <row r="358" spans="2:51" s="14" customFormat="1" ht="11.25">
      <c r="B358" s="218"/>
      <c r="C358" s="219"/>
      <c r="D358" s="197" t="s">
        <v>237</v>
      </c>
      <c r="E358" s="220" t="s">
        <v>19</v>
      </c>
      <c r="F358" s="221" t="s">
        <v>1982</v>
      </c>
      <c r="G358" s="219"/>
      <c r="H358" s="220" t="s">
        <v>19</v>
      </c>
      <c r="I358" s="222"/>
      <c r="J358" s="219"/>
      <c r="K358" s="219"/>
      <c r="L358" s="223"/>
      <c r="M358" s="224"/>
      <c r="N358" s="225"/>
      <c r="O358" s="225"/>
      <c r="P358" s="225"/>
      <c r="Q358" s="225"/>
      <c r="R358" s="225"/>
      <c r="S358" s="225"/>
      <c r="T358" s="226"/>
      <c r="AT358" s="227" t="s">
        <v>237</v>
      </c>
      <c r="AU358" s="227" t="s">
        <v>78</v>
      </c>
      <c r="AV358" s="14" t="s">
        <v>76</v>
      </c>
      <c r="AW358" s="14" t="s">
        <v>31</v>
      </c>
      <c r="AX358" s="14" t="s">
        <v>69</v>
      </c>
      <c r="AY358" s="227" t="s">
        <v>229</v>
      </c>
    </row>
    <row r="359" spans="2:51" s="13" customFormat="1" ht="11.25">
      <c r="B359" s="195"/>
      <c r="C359" s="196"/>
      <c r="D359" s="197" t="s">
        <v>237</v>
      </c>
      <c r="E359" s="198" t="s">
        <v>19</v>
      </c>
      <c r="F359" s="199" t="s">
        <v>1983</v>
      </c>
      <c r="G359" s="196"/>
      <c r="H359" s="200">
        <v>1.581</v>
      </c>
      <c r="I359" s="201"/>
      <c r="J359" s="196"/>
      <c r="K359" s="196"/>
      <c r="L359" s="202"/>
      <c r="M359" s="203"/>
      <c r="N359" s="204"/>
      <c r="O359" s="204"/>
      <c r="P359" s="204"/>
      <c r="Q359" s="204"/>
      <c r="R359" s="204"/>
      <c r="S359" s="204"/>
      <c r="T359" s="205"/>
      <c r="AT359" s="206" t="s">
        <v>237</v>
      </c>
      <c r="AU359" s="206" t="s">
        <v>78</v>
      </c>
      <c r="AV359" s="13" t="s">
        <v>78</v>
      </c>
      <c r="AW359" s="13" t="s">
        <v>31</v>
      </c>
      <c r="AX359" s="13" t="s">
        <v>69</v>
      </c>
      <c r="AY359" s="206" t="s">
        <v>229</v>
      </c>
    </row>
    <row r="360" spans="2:51" s="15" customFormat="1" ht="11.25">
      <c r="B360" s="228"/>
      <c r="C360" s="229"/>
      <c r="D360" s="197" t="s">
        <v>237</v>
      </c>
      <c r="E360" s="230" t="s">
        <v>19</v>
      </c>
      <c r="F360" s="231" t="s">
        <v>281</v>
      </c>
      <c r="G360" s="229"/>
      <c r="H360" s="232">
        <v>15.198</v>
      </c>
      <c r="I360" s="233"/>
      <c r="J360" s="229"/>
      <c r="K360" s="229"/>
      <c r="L360" s="234"/>
      <c r="M360" s="235"/>
      <c r="N360" s="236"/>
      <c r="O360" s="236"/>
      <c r="P360" s="236"/>
      <c r="Q360" s="236"/>
      <c r="R360" s="236"/>
      <c r="S360" s="236"/>
      <c r="T360" s="237"/>
      <c r="AT360" s="238" t="s">
        <v>237</v>
      </c>
      <c r="AU360" s="238" t="s">
        <v>78</v>
      </c>
      <c r="AV360" s="15" t="s">
        <v>126</v>
      </c>
      <c r="AW360" s="15" t="s">
        <v>31</v>
      </c>
      <c r="AX360" s="15" t="s">
        <v>76</v>
      </c>
      <c r="AY360" s="238" t="s">
        <v>229</v>
      </c>
    </row>
    <row r="361" spans="1:65" s="2" customFormat="1" ht="24.2" customHeight="1">
      <c r="A361" s="36"/>
      <c r="B361" s="37"/>
      <c r="C361" s="181" t="s">
        <v>397</v>
      </c>
      <c r="D361" s="181" t="s">
        <v>232</v>
      </c>
      <c r="E361" s="182" t="s">
        <v>1165</v>
      </c>
      <c r="F361" s="183" t="s">
        <v>1166</v>
      </c>
      <c r="G361" s="184" t="s">
        <v>532</v>
      </c>
      <c r="H361" s="185">
        <v>10.2</v>
      </c>
      <c r="I361" s="186"/>
      <c r="J361" s="187">
        <f>ROUND(I361*H361,2)</f>
        <v>0</v>
      </c>
      <c r="K361" s="188"/>
      <c r="L361" s="41"/>
      <c r="M361" s="189" t="s">
        <v>19</v>
      </c>
      <c r="N361" s="190" t="s">
        <v>40</v>
      </c>
      <c r="O361" s="66"/>
      <c r="P361" s="191">
        <f>O361*H361</f>
        <v>0</v>
      </c>
      <c r="Q361" s="191">
        <v>0.121711072</v>
      </c>
      <c r="R361" s="191">
        <f>Q361*H361</f>
        <v>1.2414529344</v>
      </c>
      <c r="S361" s="191">
        <v>2.4</v>
      </c>
      <c r="T361" s="192">
        <f>S361*H361</f>
        <v>24.479999999999997</v>
      </c>
      <c r="U361" s="36"/>
      <c r="V361" s="36"/>
      <c r="W361" s="36"/>
      <c r="X361" s="36"/>
      <c r="Y361" s="36"/>
      <c r="Z361" s="36"/>
      <c r="AA361" s="36"/>
      <c r="AB361" s="36"/>
      <c r="AC361" s="36"/>
      <c r="AD361" s="36"/>
      <c r="AE361" s="36"/>
      <c r="AR361" s="193" t="s">
        <v>126</v>
      </c>
      <c r="AT361" s="193" t="s">
        <v>232</v>
      </c>
      <c r="AU361" s="193" t="s">
        <v>78</v>
      </c>
      <c r="AY361" s="19" t="s">
        <v>229</v>
      </c>
      <c r="BE361" s="194">
        <f>IF(N361="základní",J361,0)</f>
        <v>0</v>
      </c>
      <c r="BF361" s="194">
        <f>IF(N361="snížená",J361,0)</f>
        <v>0</v>
      </c>
      <c r="BG361" s="194">
        <f>IF(N361="zákl. přenesená",J361,0)</f>
        <v>0</v>
      </c>
      <c r="BH361" s="194">
        <f>IF(N361="sníž. přenesená",J361,0)</f>
        <v>0</v>
      </c>
      <c r="BI361" s="194">
        <f>IF(N361="nulová",J361,0)</f>
        <v>0</v>
      </c>
      <c r="BJ361" s="19" t="s">
        <v>76</v>
      </c>
      <c r="BK361" s="194">
        <f>ROUND(I361*H361,2)</f>
        <v>0</v>
      </c>
      <c r="BL361" s="19" t="s">
        <v>126</v>
      </c>
      <c r="BM361" s="193" t="s">
        <v>1984</v>
      </c>
    </row>
    <row r="362" spans="1:47" s="2" customFormat="1" ht="11.25">
      <c r="A362" s="36"/>
      <c r="B362" s="37"/>
      <c r="C362" s="38"/>
      <c r="D362" s="263" t="s">
        <v>903</v>
      </c>
      <c r="E362" s="38"/>
      <c r="F362" s="264" t="s">
        <v>1168</v>
      </c>
      <c r="G362" s="38"/>
      <c r="H362" s="38"/>
      <c r="I362" s="249"/>
      <c r="J362" s="38"/>
      <c r="K362" s="38"/>
      <c r="L362" s="41"/>
      <c r="M362" s="250"/>
      <c r="N362" s="251"/>
      <c r="O362" s="66"/>
      <c r="P362" s="66"/>
      <c r="Q362" s="66"/>
      <c r="R362" s="66"/>
      <c r="S362" s="66"/>
      <c r="T362" s="67"/>
      <c r="U362" s="36"/>
      <c r="V362" s="36"/>
      <c r="W362" s="36"/>
      <c r="X362" s="36"/>
      <c r="Y362" s="36"/>
      <c r="Z362" s="36"/>
      <c r="AA362" s="36"/>
      <c r="AB362" s="36"/>
      <c r="AC362" s="36"/>
      <c r="AD362" s="36"/>
      <c r="AE362" s="36"/>
      <c r="AT362" s="19" t="s">
        <v>903</v>
      </c>
      <c r="AU362" s="19" t="s">
        <v>78</v>
      </c>
    </row>
    <row r="363" spans="2:51" s="14" customFormat="1" ht="11.25">
      <c r="B363" s="218"/>
      <c r="C363" s="219"/>
      <c r="D363" s="197" t="s">
        <v>237</v>
      </c>
      <c r="E363" s="220" t="s">
        <v>19</v>
      </c>
      <c r="F363" s="221" t="s">
        <v>1985</v>
      </c>
      <c r="G363" s="219"/>
      <c r="H363" s="220" t="s">
        <v>19</v>
      </c>
      <c r="I363" s="222"/>
      <c r="J363" s="219"/>
      <c r="K363" s="219"/>
      <c r="L363" s="223"/>
      <c r="M363" s="224"/>
      <c r="N363" s="225"/>
      <c r="O363" s="225"/>
      <c r="P363" s="225"/>
      <c r="Q363" s="225"/>
      <c r="R363" s="225"/>
      <c r="S363" s="225"/>
      <c r="T363" s="226"/>
      <c r="AT363" s="227" t="s">
        <v>237</v>
      </c>
      <c r="AU363" s="227" t="s">
        <v>78</v>
      </c>
      <c r="AV363" s="14" t="s">
        <v>76</v>
      </c>
      <c r="AW363" s="14" t="s">
        <v>31</v>
      </c>
      <c r="AX363" s="14" t="s">
        <v>69</v>
      </c>
      <c r="AY363" s="227" t="s">
        <v>229</v>
      </c>
    </row>
    <row r="364" spans="2:51" s="13" customFormat="1" ht="11.25">
      <c r="B364" s="195"/>
      <c r="C364" s="196"/>
      <c r="D364" s="197" t="s">
        <v>237</v>
      </c>
      <c r="E364" s="198" t="s">
        <v>19</v>
      </c>
      <c r="F364" s="199" t="s">
        <v>1986</v>
      </c>
      <c r="G364" s="196"/>
      <c r="H364" s="200">
        <v>2.009</v>
      </c>
      <c r="I364" s="201"/>
      <c r="J364" s="196"/>
      <c r="K364" s="196"/>
      <c r="L364" s="202"/>
      <c r="M364" s="203"/>
      <c r="N364" s="204"/>
      <c r="O364" s="204"/>
      <c r="P364" s="204"/>
      <c r="Q364" s="204"/>
      <c r="R364" s="204"/>
      <c r="S364" s="204"/>
      <c r="T364" s="205"/>
      <c r="AT364" s="206" t="s">
        <v>237</v>
      </c>
      <c r="AU364" s="206" t="s">
        <v>78</v>
      </c>
      <c r="AV364" s="13" t="s">
        <v>78</v>
      </c>
      <c r="AW364" s="13" t="s">
        <v>31</v>
      </c>
      <c r="AX364" s="13" t="s">
        <v>69</v>
      </c>
      <c r="AY364" s="206" t="s">
        <v>229</v>
      </c>
    </row>
    <row r="365" spans="2:51" s="14" customFormat="1" ht="11.25">
      <c r="B365" s="218"/>
      <c r="C365" s="219"/>
      <c r="D365" s="197" t="s">
        <v>237</v>
      </c>
      <c r="E365" s="220" t="s">
        <v>19</v>
      </c>
      <c r="F365" s="221" t="s">
        <v>1987</v>
      </c>
      <c r="G365" s="219"/>
      <c r="H365" s="220" t="s">
        <v>19</v>
      </c>
      <c r="I365" s="222"/>
      <c r="J365" s="219"/>
      <c r="K365" s="219"/>
      <c r="L365" s="223"/>
      <c r="M365" s="224"/>
      <c r="N365" s="225"/>
      <c r="O365" s="225"/>
      <c r="P365" s="225"/>
      <c r="Q365" s="225"/>
      <c r="R365" s="225"/>
      <c r="S365" s="225"/>
      <c r="T365" s="226"/>
      <c r="AT365" s="227" t="s">
        <v>237</v>
      </c>
      <c r="AU365" s="227" t="s">
        <v>78</v>
      </c>
      <c r="AV365" s="14" t="s">
        <v>76</v>
      </c>
      <c r="AW365" s="14" t="s">
        <v>31</v>
      </c>
      <c r="AX365" s="14" t="s">
        <v>69</v>
      </c>
      <c r="AY365" s="227" t="s">
        <v>229</v>
      </c>
    </row>
    <row r="366" spans="2:51" s="13" customFormat="1" ht="11.25">
      <c r="B366" s="195"/>
      <c r="C366" s="196"/>
      <c r="D366" s="197" t="s">
        <v>237</v>
      </c>
      <c r="E366" s="198" t="s">
        <v>19</v>
      </c>
      <c r="F366" s="199" t="s">
        <v>1988</v>
      </c>
      <c r="G366" s="196"/>
      <c r="H366" s="200">
        <v>3.09</v>
      </c>
      <c r="I366" s="201"/>
      <c r="J366" s="196"/>
      <c r="K366" s="196"/>
      <c r="L366" s="202"/>
      <c r="M366" s="203"/>
      <c r="N366" s="204"/>
      <c r="O366" s="204"/>
      <c r="P366" s="204"/>
      <c r="Q366" s="204"/>
      <c r="R366" s="204"/>
      <c r="S366" s="204"/>
      <c r="T366" s="205"/>
      <c r="AT366" s="206" t="s">
        <v>237</v>
      </c>
      <c r="AU366" s="206" t="s">
        <v>78</v>
      </c>
      <c r="AV366" s="13" t="s">
        <v>78</v>
      </c>
      <c r="AW366" s="13" t="s">
        <v>31</v>
      </c>
      <c r="AX366" s="13" t="s">
        <v>69</v>
      </c>
      <c r="AY366" s="206" t="s">
        <v>229</v>
      </c>
    </row>
    <row r="367" spans="2:51" s="13" customFormat="1" ht="11.25">
      <c r="B367" s="195"/>
      <c r="C367" s="196"/>
      <c r="D367" s="197" t="s">
        <v>237</v>
      </c>
      <c r="E367" s="198" t="s">
        <v>19</v>
      </c>
      <c r="F367" s="199" t="s">
        <v>1989</v>
      </c>
      <c r="G367" s="196"/>
      <c r="H367" s="200">
        <v>3.101</v>
      </c>
      <c r="I367" s="201"/>
      <c r="J367" s="196"/>
      <c r="K367" s="196"/>
      <c r="L367" s="202"/>
      <c r="M367" s="203"/>
      <c r="N367" s="204"/>
      <c r="O367" s="204"/>
      <c r="P367" s="204"/>
      <c r="Q367" s="204"/>
      <c r="R367" s="204"/>
      <c r="S367" s="204"/>
      <c r="T367" s="205"/>
      <c r="AT367" s="206" t="s">
        <v>237</v>
      </c>
      <c r="AU367" s="206" t="s">
        <v>78</v>
      </c>
      <c r="AV367" s="13" t="s">
        <v>78</v>
      </c>
      <c r="AW367" s="13" t="s">
        <v>31</v>
      </c>
      <c r="AX367" s="13" t="s">
        <v>69</v>
      </c>
      <c r="AY367" s="206" t="s">
        <v>229</v>
      </c>
    </row>
    <row r="368" spans="2:51" s="14" customFormat="1" ht="11.25">
      <c r="B368" s="218"/>
      <c r="C368" s="219"/>
      <c r="D368" s="197" t="s">
        <v>237</v>
      </c>
      <c r="E368" s="220" t="s">
        <v>19</v>
      </c>
      <c r="F368" s="221" t="s">
        <v>1441</v>
      </c>
      <c r="G368" s="219"/>
      <c r="H368" s="220" t="s">
        <v>19</v>
      </c>
      <c r="I368" s="222"/>
      <c r="J368" s="219"/>
      <c r="K368" s="219"/>
      <c r="L368" s="223"/>
      <c r="M368" s="224"/>
      <c r="N368" s="225"/>
      <c r="O368" s="225"/>
      <c r="P368" s="225"/>
      <c r="Q368" s="225"/>
      <c r="R368" s="225"/>
      <c r="S368" s="225"/>
      <c r="T368" s="226"/>
      <c r="AT368" s="227" t="s">
        <v>237</v>
      </c>
      <c r="AU368" s="227" t="s">
        <v>78</v>
      </c>
      <c r="AV368" s="14" t="s">
        <v>76</v>
      </c>
      <c r="AW368" s="14" t="s">
        <v>31</v>
      </c>
      <c r="AX368" s="14" t="s">
        <v>69</v>
      </c>
      <c r="AY368" s="227" t="s">
        <v>229</v>
      </c>
    </row>
    <row r="369" spans="2:51" s="13" customFormat="1" ht="11.25">
      <c r="B369" s="195"/>
      <c r="C369" s="196"/>
      <c r="D369" s="197" t="s">
        <v>237</v>
      </c>
      <c r="E369" s="198" t="s">
        <v>19</v>
      </c>
      <c r="F369" s="199" t="s">
        <v>1990</v>
      </c>
      <c r="G369" s="196"/>
      <c r="H369" s="200">
        <v>2</v>
      </c>
      <c r="I369" s="201"/>
      <c r="J369" s="196"/>
      <c r="K369" s="196"/>
      <c r="L369" s="202"/>
      <c r="M369" s="203"/>
      <c r="N369" s="204"/>
      <c r="O369" s="204"/>
      <c r="P369" s="204"/>
      <c r="Q369" s="204"/>
      <c r="R369" s="204"/>
      <c r="S369" s="204"/>
      <c r="T369" s="205"/>
      <c r="AT369" s="206" t="s">
        <v>237</v>
      </c>
      <c r="AU369" s="206" t="s">
        <v>78</v>
      </c>
      <c r="AV369" s="13" t="s">
        <v>78</v>
      </c>
      <c r="AW369" s="13" t="s">
        <v>31</v>
      </c>
      <c r="AX369" s="13" t="s">
        <v>69</v>
      </c>
      <c r="AY369" s="206" t="s">
        <v>229</v>
      </c>
    </row>
    <row r="370" spans="2:51" s="15" customFormat="1" ht="11.25">
      <c r="B370" s="228"/>
      <c r="C370" s="229"/>
      <c r="D370" s="197" t="s">
        <v>237</v>
      </c>
      <c r="E370" s="230" t="s">
        <v>19</v>
      </c>
      <c r="F370" s="231" t="s">
        <v>281</v>
      </c>
      <c r="G370" s="229"/>
      <c r="H370" s="232">
        <v>10.2</v>
      </c>
      <c r="I370" s="233"/>
      <c r="J370" s="229"/>
      <c r="K370" s="229"/>
      <c r="L370" s="234"/>
      <c r="M370" s="235"/>
      <c r="N370" s="236"/>
      <c r="O370" s="236"/>
      <c r="P370" s="236"/>
      <c r="Q370" s="236"/>
      <c r="R370" s="236"/>
      <c r="S370" s="236"/>
      <c r="T370" s="237"/>
      <c r="AT370" s="238" t="s">
        <v>237</v>
      </c>
      <c r="AU370" s="238" t="s">
        <v>78</v>
      </c>
      <c r="AV370" s="15" t="s">
        <v>126</v>
      </c>
      <c r="AW370" s="15" t="s">
        <v>31</v>
      </c>
      <c r="AX370" s="15" t="s">
        <v>76</v>
      </c>
      <c r="AY370" s="238" t="s">
        <v>229</v>
      </c>
    </row>
    <row r="371" spans="2:63" s="12" customFormat="1" ht="22.9" customHeight="1">
      <c r="B371" s="165"/>
      <c r="C371" s="166"/>
      <c r="D371" s="167" t="s">
        <v>68</v>
      </c>
      <c r="E371" s="179" t="s">
        <v>1236</v>
      </c>
      <c r="F371" s="179" t="s">
        <v>1237</v>
      </c>
      <c r="G371" s="166"/>
      <c r="H371" s="166"/>
      <c r="I371" s="169"/>
      <c r="J371" s="180">
        <f>BK371</f>
        <v>0</v>
      </c>
      <c r="K371" s="166"/>
      <c r="L371" s="171"/>
      <c r="M371" s="172"/>
      <c r="N371" s="173"/>
      <c r="O371" s="173"/>
      <c r="P371" s="174">
        <f>SUM(P372:P386)</f>
        <v>0</v>
      </c>
      <c r="Q371" s="173"/>
      <c r="R371" s="174">
        <f>SUM(R372:R386)</f>
        <v>0</v>
      </c>
      <c r="S371" s="173"/>
      <c r="T371" s="175">
        <f>SUM(T372:T386)</f>
        <v>0</v>
      </c>
      <c r="AR371" s="176" t="s">
        <v>76</v>
      </c>
      <c r="AT371" s="177" t="s">
        <v>68</v>
      </c>
      <c r="AU371" s="177" t="s">
        <v>76</v>
      </c>
      <c r="AY371" s="176" t="s">
        <v>229</v>
      </c>
      <c r="BK371" s="178">
        <f>SUM(BK372:BK386)</f>
        <v>0</v>
      </c>
    </row>
    <row r="372" spans="1:65" s="2" customFormat="1" ht="33" customHeight="1">
      <c r="A372" s="36"/>
      <c r="B372" s="37"/>
      <c r="C372" s="181" t="s">
        <v>401</v>
      </c>
      <c r="D372" s="181" t="s">
        <v>232</v>
      </c>
      <c r="E372" s="182" t="s">
        <v>1255</v>
      </c>
      <c r="F372" s="183" t="s">
        <v>1256</v>
      </c>
      <c r="G372" s="184" t="s">
        <v>326</v>
      </c>
      <c r="H372" s="185">
        <v>61.432</v>
      </c>
      <c r="I372" s="186"/>
      <c r="J372" s="187">
        <f>ROUND(I372*H372,2)</f>
        <v>0</v>
      </c>
      <c r="K372" s="188"/>
      <c r="L372" s="41"/>
      <c r="M372" s="189" t="s">
        <v>19</v>
      </c>
      <c r="N372" s="190" t="s">
        <v>40</v>
      </c>
      <c r="O372" s="66"/>
      <c r="P372" s="191">
        <f>O372*H372</f>
        <v>0</v>
      </c>
      <c r="Q372" s="191">
        <v>0</v>
      </c>
      <c r="R372" s="191">
        <f>Q372*H372</f>
        <v>0</v>
      </c>
      <c r="S372" s="191">
        <v>0</v>
      </c>
      <c r="T372" s="192">
        <f>S372*H372</f>
        <v>0</v>
      </c>
      <c r="U372" s="36"/>
      <c r="V372" s="36"/>
      <c r="W372" s="36"/>
      <c r="X372" s="36"/>
      <c r="Y372" s="36"/>
      <c r="Z372" s="36"/>
      <c r="AA372" s="36"/>
      <c r="AB372" s="36"/>
      <c r="AC372" s="36"/>
      <c r="AD372" s="36"/>
      <c r="AE372" s="36"/>
      <c r="AR372" s="193" t="s">
        <v>126</v>
      </c>
      <c r="AT372" s="193" t="s">
        <v>232</v>
      </c>
      <c r="AU372" s="193" t="s">
        <v>78</v>
      </c>
      <c r="AY372" s="19" t="s">
        <v>229</v>
      </c>
      <c r="BE372" s="194">
        <f>IF(N372="základní",J372,0)</f>
        <v>0</v>
      </c>
      <c r="BF372" s="194">
        <f>IF(N372="snížená",J372,0)</f>
        <v>0</v>
      </c>
      <c r="BG372" s="194">
        <f>IF(N372="zákl. přenesená",J372,0)</f>
        <v>0</v>
      </c>
      <c r="BH372" s="194">
        <f>IF(N372="sníž. přenesená",J372,0)</f>
        <v>0</v>
      </c>
      <c r="BI372" s="194">
        <f>IF(N372="nulová",J372,0)</f>
        <v>0</v>
      </c>
      <c r="BJ372" s="19" t="s">
        <v>76</v>
      </c>
      <c r="BK372" s="194">
        <f>ROUND(I372*H372,2)</f>
        <v>0</v>
      </c>
      <c r="BL372" s="19" t="s">
        <v>126</v>
      </c>
      <c r="BM372" s="193" t="s">
        <v>1991</v>
      </c>
    </row>
    <row r="373" spans="1:47" s="2" customFormat="1" ht="11.25">
      <c r="A373" s="36"/>
      <c r="B373" s="37"/>
      <c r="C373" s="38"/>
      <c r="D373" s="263" t="s">
        <v>903</v>
      </c>
      <c r="E373" s="38"/>
      <c r="F373" s="264" t="s">
        <v>1258</v>
      </c>
      <c r="G373" s="38"/>
      <c r="H373" s="38"/>
      <c r="I373" s="249"/>
      <c r="J373" s="38"/>
      <c r="K373" s="38"/>
      <c r="L373" s="41"/>
      <c r="M373" s="250"/>
      <c r="N373" s="251"/>
      <c r="O373" s="66"/>
      <c r="P373" s="66"/>
      <c r="Q373" s="66"/>
      <c r="R373" s="66"/>
      <c r="S373" s="66"/>
      <c r="T373" s="67"/>
      <c r="U373" s="36"/>
      <c r="V373" s="36"/>
      <c r="W373" s="36"/>
      <c r="X373" s="36"/>
      <c r="Y373" s="36"/>
      <c r="Z373" s="36"/>
      <c r="AA373" s="36"/>
      <c r="AB373" s="36"/>
      <c r="AC373" s="36"/>
      <c r="AD373" s="36"/>
      <c r="AE373" s="36"/>
      <c r="AT373" s="19" t="s">
        <v>903</v>
      </c>
      <c r="AU373" s="19" t="s">
        <v>78</v>
      </c>
    </row>
    <row r="374" spans="1:65" s="2" customFormat="1" ht="44.25" customHeight="1">
      <c r="A374" s="36"/>
      <c r="B374" s="37"/>
      <c r="C374" s="181" t="s">
        <v>405</v>
      </c>
      <c r="D374" s="181" t="s">
        <v>232</v>
      </c>
      <c r="E374" s="182" t="s">
        <v>1260</v>
      </c>
      <c r="F374" s="183" t="s">
        <v>1261</v>
      </c>
      <c r="G374" s="184" t="s">
        <v>326</v>
      </c>
      <c r="H374" s="185">
        <v>1309.484</v>
      </c>
      <c r="I374" s="186"/>
      <c r="J374" s="187">
        <f>ROUND(I374*H374,2)</f>
        <v>0</v>
      </c>
      <c r="K374" s="188"/>
      <c r="L374" s="41"/>
      <c r="M374" s="189" t="s">
        <v>19</v>
      </c>
      <c r="N374" s="190" t="s">
        <v>40</v>
      </c>
      <c r="O374" s="66"/>
      <c r="P374" s="191">
        <f>O374*H374</f>
        <v>0</v>
      </c>
      <c r="Q374" s="191">
        <v>0</v>
      </c>
      <c r="R374" s="191">
        <f>Q374*H374</f>
        <v>0</v>
      </c>
      <c r="S374" s="191">
        <v>0</v>
      </c>
      <c r="T374" s="192">
        <f>S374*H374</f>
        <v>0</v>
      </c>
      <c r="U374" s="36"/>
      <c r="V374" s="36"/>
      <c r="W374" s="36"/>
      <c r="X374" s="36"/>
      <c r="Y374" s="36"/>
      <c r="Z374" s="36"/>
      <c r="AA374" s="36"/>
      <c r="AB374" s="36"/>
      <c r="AC374" s="36"/>
      <c r="AD374" s="36"/>
      <c r="AE374" s="36"/>
      <c r="AR374" s="193" t="s">
        <v>126</v>
      </c>
      <c r="AT374" s="193" t="s">
        <v>232</v>
      </c>
      <c r="AU374" s="193" t="s">
        <v>78</v>
      </c>
      <c r="AY374" s="19" t="s">
        <v>229</v>
      </c>
      <c r="BE374" s="194">
        <f>IF(N374="základní",J374,0)</f>
        <v>0</v>
      </c>
      <c r="BF374" s="194">
        <f>IF(N374="snížená",J374,0)</f>
        <v>0</v>
      </c>
      <c r="BG374" s="194">
        <f>IF(N374="zákl. přenesená",J374,0)</f>
        <v>0</v>
      </c>
      <c r="BH374" s="194">
        <f>IF(N374="sníž. přenesená",J374,0)</f>
        <v>0</v>
      </c>
      <c r="BI374" s="194">
        <f>IF(N374="nulová",J374,0)</f>
        <v>0</v>
      </c>
      <c r="BJ374" s="19" t="s">
        <v>76</v>
      </c>
      <c r="BK374" s="194">
        <f>ROUND(I374*H374,2)</f>
        <v>0</v>
      </c>
      <c r="BL374" s="19" t="s">
        <v>126</v>
      </c>
      <c r="BM374" s="193" t="s">
        <v>1992</v>
      </c>
    </row>
    <row r="375" spans="1:47" s="2" customFormat="1" ht="11.25">
      <c r="A375" s="36"/>
      <c r="B375" s="37"/>
      <c r="C375" s="38"/>
      <c r="D375" s="263" t="s">
        <v>903</v>
      </c>
      <c r="E375" s="38"/>
      <c r="F375" s="264" t="s">
        <v>1263</v>
      </c>
      <c r="G375" s="38"/>
      <c r="H375" s="38"/>
      <c r="I375" s="249"/>
      <c r="J375" s="38"/>
      <c r="K375" s="38"/>
      <c r="L375" s="41"/>
      <c r="M375" s="250"/>
      <c r="N375" s="251"/>
      <c r="O375" s="66"/>
      <c r="P375" s="66"/>
      <c r="Q375" s="66"/>
      <c r="R375" s="66"/>
      <c r="S375" s="66"/>
      <c r="T375" s="67"/>
      <c r="U375" s="36"/>
      <c r="V375" s="36"/>
      <c r="W375" s="36"/>
      <c r="X375" s="36"/>
      <c r="Y375" s="36"/>
      <c r="Z375" s="36"/>
      <c r="AA375" s="36"/>
      <c r="AB375" s="36"/>
      <c r="AC375" s="36"/>
      <c r="AD375" s="36"/>
      <c r="AE375" s="36"/>
      <c r="AT375" s="19" t="s">
        <v>903</v>
      </c>
      <c r="AU375" s="19" t="s">
        <v>78</v>
      </c>
    </row>
    <row r="376" spans="1:47" s="2" customFormat="1" ht="29.25">
      <c r="A376" s="36"/>
      <c r="B376" s="37"/>
      <c r="C376" s="38"/>
      <c r="D376" s="197" t="s">
        <v>811</v>
      </c>
      <c r="E376" s="38"/>
      <c r="F376" s="248" t="s">
        <v>1760</v>
      </c>
      <c r="G376" s="38"/>
      <c r="H376" s="38"/>
      <c r="I376" s="249"/>
      <c r="J376" s="38"/>
      <c r="K376" s="38"/>
      <c r="L376" s="41"/>
      <c r="M376" s="250"/>
      <c r="N376" s="251"/>
      <c r="O376" s="66"/>
      <c r="P376" s="66"/>
      <c r="Q376" s="66"/>
      <c r="R376" s="66"/>
      <c r="S376" s="66"/>
      <c r="T376" s="67"/>
      <c r="U376" s="36"/>
      <c r="V376" s="36"/>
      <c r="W376" s="36"/>
      <c r="X376" s="36"/>
      <c r="Y376" s="36"/>
      <c r="Z376" s="36"/>
      <c r="AA376" s="36"/>
      <c r="AB376" s="36"/>
      <c r="AC376" s="36"/>
      <c r="AD376" s="36"/>
      <c r="AE376" s="36"/>
      <c r="AT376" s="19" t="s">
        <v>811</v>
      </c>
      <c r="AU376" s="19" t="s">
        <v>78</v>
      </c>
    </row>
    <row r="377" spans="2:51" s="13" customFormat="1" ht="11.25">
      <c r="B377" s="195"/>
      <c r="C377" s="196"/>
      <c r="D377" s="197" t="s">
        <v>237</v>
      </c>
      <c r="E377" s="198" t="s">
        <v>19</v>
      </c>
      <c r="F377" s="199" t="s">
        <v>1993</v>
      </c>
      <c r="G377" s="196"/>
      <c r="H377" s="200">
        <v>1309.484</v>
      </c>
      <c r="I377" s="201"/>
      <c r="J377" s="196"/>
      <c r="K377" s="196"/>
      <c r="L377" s="202"/>
      <c r="M377" s="203"/>
      <c r="N377" s="204"/>
      <c r="O377" s="204"/>
      <c r="P377" s="204"/>
      <c r="Q377" s="204"/>
      <c r="R377" s="204"/>
      <c r="S377" s="204"/>
      <c r="T377" s="205"/>
      <c r="AT377" s="206" t="s">
        <v>237</v>
      </c>
      <c r="AU377" s="206" t="s">
        <v>78</v>
      </c>
      <c r="AV377" s="13" t="s">
        <v>78</v>
      </c>
      <c r="AW377" s="13" t="s">
        <v>31</v>
      </c>
      <c r="AX377" s="13" t="s">
        <v>76</v>
      </c>
      <c r="AY377" s="206" t="s">
        <v>229</v>
      </c>
    </row>
    <row r="378" spans="1:65" s="2" customFormat="1" ht="24.2" customHeight="1">
      <c r="A378" s="36"/>
      <c r="B378" s="37"/>
      <c r="C378" s="181" t="s">
        <v>409</v>
      </c>
      <c r="D378" s="181" t="s">
        <v>232</v>
      </c>
      <c r="E378" s="182" t="s">
        <v>1265</v>
      </c>
      <c r="F378" s="183" t="s">
        <v>1266</v>
      </c>
      <c r="G378" s="184" t="s">
        <v>326</v>
      </c>
      <c r="H378" s="185">
        <v>61.432</v>
      </c>
      <c r="I378" s="186"/>
      <c r="J378" s="187">
        <f>ROUND(I378*H378,2)</f>
        <v>0</v>
      </c>
      <c r="K378" s="188"/>
      <c r="L378" s="41"/>
      <c r="M378" s="189" t="s">
        <v>19</v>
      </c>
      <c r="N378" s="190" t="s">
        <v>40</v>
      </c>
      <c r="O378" s="66"/>
      <c r="P378" s="191">
        <f>O378*H378</f>
        <v>0</v>
      </c>
      <c r="Q378" s="191">
        <v>0</v>
      </c>
      <c r="R378" s="191">
        <f>Q378*H378</f>
        <v>0</v>
      </c>
      <c r="S378" s="191">
        <v>0</v>
      </c>
      <c r="T378" s="192">
        <f>S378*H378</f>
        <v>0</v>
      </c>
      <c r="U378" s="36"/>
      <c r="V378" s="36"/>
      <c r="W378" s="36"/>
      <c r="X378" s="36"/>
      <c r="Y378" s="36"/>
      <c r="Z378" s="36"/>
      <c r="AA378" s="36"/>
      <c r="AB378" s="36"/>
      <c r="AC378" s="36"/>
      <c r="AD378" s="36"/>
      <c r="AE378" s="36"/>
      <c r="AR378" s="193" t="s">
        <v>126</v>
      </c>
      <c r="AT378" s="193" t="s">
        <v>232</v>
      </c>
      <c r="AU378" s="193" t="s">
        <v>78</v>
      </c>
      <c r="AY378" s="19" t="s">
        <v>229</v>
      </c>
      <c r="BE378" s="194">
        <f>IF(N378="základní",J378,0)</f>
        <v>0</v>
      </c>
      <c r="BF378" s="194">
        <f>IF(N378="snížená",J378,0)</f>
        <v>0</v>
      </c>
      <c r="BG378" s="194">
        <f>IF(N378="zákl. přenesená",J378,0)</f>
        <v>0</v>
      </c>
      <c r="BH378" s="194">
        <f>IF(N378="sníž. přenesená",J378,0)</f>
        <v>0</v>
      </c>
      <c r="BI378" s="194">
        <f>IF(N378="nulová",J378,0)</f>
        <v>0</v>
      </c>
      <c r="BJ378" s="19" t="s">
        <v>76</v>
      </c>
      <c r="BK378" s="194">
        <f>ROUND(I378*H378,2)</f>
        <v>0</v>
      </c>
      <c r="BL378" s="19" t="s">
        <v>126</v>
      </c>
      <c r="BM378" s="193" t="s">
        <v>1994</v>
      </c>
    </row>
    <row r="379" spans="1:47" s="2" customFormat="1" ht="11.25">
      <c r="A379" s="36"/>
      <c r="B379" s="37"/>
      <c r="C379" s="38"/>
      <c r="D379" s="263" t="s">
        <v>903</v>
      </c>
      <c r="E379" s="38"/>
      <c r="F379" s="264" t="s">
        <v>1268</v>
      </c>
      <c r="G379" s="38"/>
      <c r="H379" s="38"/>
      <c r="I379" s="249"/>
      <c r="J379" s="38"/>
      <c r="K379" s="38"/>
      <c r="L379" s="41"/>
      <c r="M379" s="250"/>
      <c r="N379" s="251"/>
      <c r="O379" s="66"/>
      <c r="P379" s="66"/>
      <c r="Q379" s="66"/>
      <c r="R379" s="66"/>
      <c r="S379" s="66"/>
      <c r="T379" s="67"/>
      <c r="U379" s="36"/>
      <c r="V379" s="36"/>
      <c r="W379" s="36"/>
      <c r="X379" s="36"/>
      <c r="Y379" s="36"/>
      <c r="Z379" s="36"/>
      <c r="AA379" s="36"/>
      <c r="AB379" s="36"/>
      <c r="AC379" s="36"/>
      <c r="AD379" s="36"/>
      <c r="AE379" s="36"/>
      <c r="AT379" s="19" t="s">
        <v>903</v>
      </c>
      <c r="AU379" s="19" t="s">
        <v>78</v>
      </c>
    </row>
    <row r="380" spans="1:65" s="2" customFormat="1" ht="44.25" customHeight="1">
      <c r="A380" s="36"/>
      <c r="B380" s="37"/>
      <c r="C380" s="181" t="s">
        <v>413</v>
      </c>
      <c r="D380" s="181" t="s">
        <v>232</v>
      </c>
      <c r="E380" s="182" t="s">
        <v>1450</v>
      </c>
      <c r="F380" s="183" t="s">
        <v>1451</v>
      </c>
      <c r="G380" s="184" t="s">
        <v>326</v>
      </c>
      <c r="H380" s="185">
        <v>33.436</v>
      </c>
      <c r="I380" s="186"/>
      <c r="J380" s="187">
        <f>ROUND(I380*H380,2)</f>
        <v>0</v>
      </c>
      <c r="K380" s="188"/>
      <c r="L380" s="41"/>
      <c r="M380" s="189" t="s">
        <v>19</v>
      </c>
      <c r="N380" s="190" t="s">
        <v>40</v>
      </c>
      <c r="O380" s="66"/>
      <c r="P380" s="191">
        <f>O380*H380</f>
        <v>0</v>
      </c>
      <c r="Q380" s="191">
        <v>0</v>
      </c>
      <c r="R380" s="191">
        <f>Q380*H380</f>
        <v>0</v>
      </c>
      <c r="S380" s="191">
        <v>0</v>
      </c>
      <c r="T380" s="192">
        <f>S380*H380</f>
        <v>0</v>
      </c>
      <c r="U380" s="36"/>
      <c r="V380" s="36"/>
      <c r="W380" s="36"/>
      <c r="X380" s="36"/>
      <c r="Y380" s="36"/>
      <c r="Z380" s="36"/>
      <c r="AA380" s="36"/>
      <c r="AB380" s="36"/>
      <c r="AC380" s="36"/>
      <c r="AD380" s="36"/>
      <c r="AE380" s="36"/>
      <c r="AR380" s="193" t="s">
        <v>126</v>
      </c>
      <c r="AT380" s="193" t="s">
        <v>232</v>
      </c>
      <c r="AU380" s="193" t="s">
        <v>78</v>
      </c>
      <c r="AY380" s="19" t="s">
        <v>229</v>
      </c>
      <c r="BE380" s="194">
        <f>IF(N380="základní",J380,0)</f>
        <v>0</v>
      </c>
      <c r="BF380" s="194">
        <f>IF(N380="snížená",J380,0)</f>
        <v>0</v>
      </c>
      <c r="BG380" s="194">
        <f>IF(N380="zákl. přenesená",J380,0)</f>
        <v>0</v>
      </c>
      <c r="BH380" s="194">
        <f>IF(N380="sníž. přenesená",J380,0)</f>
        <v>0</v>
      </c>
      <c r="BI380" s="194">
        <f>IF(N380="nulová",J380,0)</f>
        <v>0</v>
      </c>
      <c r="BJ380" s="19" t="s">
        <v>76</v>
      </c>
      <c r="BK380" s="194">
        <f>ROUND(I380*H380,2)</f>
        <v>0</v>
      </c>
      <c r="BL380" s="19" t="s">
        <v>126</v>
      </c>
      <c r="BM380" s="193" t="s">
        <v>1995</v>
      </c>
    </row>
    <row r="381" spans="1:47" s="2" customFormat="1" ht="11.25">
      <c r="A381" s="36"/>
      <c r="B381" s="37"/>
      <c r="C381" s="38"/>
      <c r="D381" s="263" t="s">
        <v>903</v>
      </c>
      <c r="E381" s="38"/>
      <c r="F381" s="264" t="s">
        <v>1453</v>
      </c>
      <c r="G381" s="38"/>
      <c r="H381" s="38"/>
      <c r="I381" s="249"/>
      <c r="J381" s="38"/>
      <c r="K381" s="38"/>
      <c r="L381" s="41"/>
      <c r="M381" s="250"/>
      <c r="N381" s="251"/>
      <c r="O381" s="66"/>
      <c r="P381" s="66"/>
      <c r="Q381" s="66"/>
      <c r="R381" s="66"/>
      <c r="S381" s="66"/>
      <c r="T381" s="67"/>
      <c r="U381" s="36"/>
      <c r="V381" s="36"/>
      <c r="W381" s="36"/>
      <c r="X381" s="36"/>
      <c r="Y381" s="36"/>
      <c r="Z381" s="36"/>
      <c r="AA381" s="36"/>
      <c r="AB381" s="36"/>
      <c r="AC381" s="36"/>
      <c r="AD381" s="36"/>
      <c r="AE381" s="36"/>
      <c r="AT381" s="19" t="s">
        <v>903</v>
      </c>
      <c r="AU381" s="19" t="s">
        <v>78</v>
      </c>
    </row>
    <row r="382" spans="1:65" s="2" customFormat="1" ht="44.25" customHeight="1">
      <c r="A382" s="36"/>
      <c r="B382" s="37"/>
      <c r="C382" s="181" t="s">
        <v>417</v>
      </c>
      <c r="D382" s="181" t="s">
        <v>232</v>
      </c>
      <c r="E382" s="182" t="s">
        <v>1238</v>
      </c>
      <c r="F382" s="183" t="s">
        <v>1239</v>
      </c>
      <c r="G382" s="184" t="s">
        <v>326</v>
      </c>
      <c r="H382" s="185">
        <v>24.48</v>
      </c>
      <c r="I382" s="186"/>
      <c r="J382" s="187">
        <f>ROUND(I382*H382,2)</f>
        <v>0</v>
      </c>
      <c r="K382" s="188"/>
      <c r="L382" s="41"/>
      <c r="M382" s="189" t="s">
        <v>19</v>
      </c>
      <c r="N382" s="190" t="s">
        <v>40</v>
      </c>
      <c r="O382" s="66"/>
      <c r="P382" s="191">
        <f>O382*H382</f>
        <v>0</v>
      </c>
      <c r="Q382" s="191">
        <v>0</v>
      </c>
      <c r="R382" s="191">
        <f>Q382*H382</f>
        <v>0</v>
      </c>
      <c r="S382" s="191">
        <v>0</v>
      </c>
      <c r="T382" s="192">
        <f>S382*H382</f>
        <v>0</v>
      </c>
      <c r="U382" s="36"/>
      <c r="V382" s="36"/>
      <c r="W382" s="36"/>
      <c r="X382" s="36"/>
      <c r="Y382" s="36"/>
      <c r="Z382" s="36"/>
      <c r="AA382" s="36"/>
      <c r="AB382" s="36"/>
      <c r="AC382" s="36"/>
      <c r="AD382" s="36"/>
      <c r="AE382" s="36"/>
      <c r="AR382" s="193" t="s">
        <v>126</v>
      </c>
      <c r="AT382" s="193" t="s">
        <v>232</v>
      </c>
      <c r="AU382" s="193" t="s">
        <v>78</v>
      </c>
      <c r="AY382" s="19" t="s">
        <v>229</v>
      </c>
      <c r="BE382" s="194">
        <f>IF(N382="základní",J382,0)</f>
        <v>0</v>
      </c>
      <c r="BF382" s="194">
        <f>IF(N382="snížená",J382,0)</f>
        <v>0</v>
      </c>
      <c r="BG382" s="194">
        <f>IF(N382="zákl. přenesená",J382,0)</f>
        <v>0</v>
      </c>
      <c r="BH382" s="194">
        <f>IF(N382="sníž. přenesená",J382,0)</f>
        <v>0</v>
      </c>
      <c r="BI382" s="194">
        <f>IF(N382="nulová",J382,0)</f>
        <v>0</v>
      </c>
      <c r="BJ382" s="19" t="s">
        <v>76</v>
      </c>
      <c r="BK382" s="194">
        <f>ROUND(I382*H382,2)</f>
        <v>0</v>
      </c>
      <c r="BL382" s="19" t="s">
        <v>126</v>
      </c>
      <c r="BM382" s="193" t="s">
        <v>1996</v>
      </c>
    </row>
    <row r="383" spans="1:47" s="2" customFormat="1" ht="11.25">
      <c r="A383" s="36"/>
      <c r="B383" s="37"/>
      <c r="C383" s="38"/>
      <c r="D383" s="263" t="s">
        <v>903</v>
      </c>
      <c r="E383" s="38"/>
      <c r="F383" s="264" t="s">
        <v>1241</v>
      </c>
      <c r="G383" s="38"/>
      <c r="H383" s="38"/>
      <c r="I383" s="249"/>
      <c r="J383" s="38"/>
      <c r="K383" s="38"/>
      <c r="L383" s="41"/>
      <c r="M383" s="250"/>
      <c r="N383" s="251"/>
      <c r="O383" s="66"/>
      <c r="P383" s="66"/>
      <c r="Q383" s="66"/>
      <c r="R383" s="66"/>
      <c r="S383" s="66"/>
      <c r="T383" s="67"/>
      <c r="U383" s="36"/>
      <c r="V383" s="36"/>
      <c r="W383" s="36"/>
      <c r="X383" s="36"/>
      <c r="Y383" s="36"/>
      <c r="Z383" s="36"/>
      <c r="AA383" s="36"/>
      <c r="AB383" s="36"/>
      <c r="AC383" s="36"/>
      <c r="AD383" s="36"/>
      <c r="AE383" s="36"/>
      <c r="AT383" s="19" t="s">
        <v>903</v>
      </c>
      <c r="AU383" s="19" t="s">
        <v>78</v>
      </c>
    </row>
    <row r="384" spans="1:65" s="2" customFormat="1" ht="44.25" customHeight="1">
      <c r="A384" s="36"/>
      <c r="B384" s="37"/>
      <c r="C384" s="181" t="s">
        <v>421</v>
      </c>
      <c r="D384" s="181" t="s">
        <v>232</v>
      </c>
      <c r="E384" s="182" t="s">
        <v>1242</v>
      </c>
      <c r="F384" s="183" t="s">
        <v>966</v>
      </c>
      <c r="G384" s="184" t="s">
        <v>326</v>
      </c>
      <c r="H384" s="185">
        <v>3.516</v>
      </c>
      <c r="I384" s="186"/>
      <c r="J384" s="187">
        <f>ROUND(I384*H384,2)</f>
        <v>0</v>
      </c>
      <c r="K384" s="188"/>
      <c r="L384" s="41"/>
      <c r="M384" s="189" t="s">
        <v>19</v>
      </c>
      <c r="N384" s="190" t="s">
        <v>40</v>
      </c>
      <c r="O384" s="66"/>
      <c r="P384" s="191">
        <f>O384*H384</f>
        <v>0</v>
      </c>
      <c r="Q384" s="191">
        <v>0</v>
      </c>
      <c r="R384" s="191">
        <f>Q384*H384</f>
        <v>0</v>
      </c>
      <c r="S384" s="191">
        <v>0</v>
      </c>
      <c r="T384" s="192">
        <f>S384*H384</f>
        <v>0</v>
      </c>
      <c r="U384" s="36"/>
      <c r="V384" s="36"/>
      <c r="W384" s="36"/>
      <c r="X384" s="36"/>
      <c r="Y384" s="36"/>
      <c r="Z384" s="36"/>
      <c r="AA384" s="36"/>
      <c r="AB384" s="36"/>
      <c r="AC384" s="36"/>
      <c r="AD384" s="36"/>
      <c r="AE384" s="36"/>
      <c r="AR384" s="193" t="s">
        <v>126</v>
      </c>
      <c r="AT384" s="193" t="s">
        <v>232</v>
      </c>
      <c r="AU384" s="193" t="s">
        <v>78</v>
      </c>
      <c r="AY384" s="19" t="s">
        <v>229</v>
      </c>
      <c r="BE384" s="194">
        <f>IF(N384="základní",J384,0)</f>
        <v>0</v>
      </c>
      <c r="BF384" s="194">
        <f>IF(N384="snížená",J384,0)</f>
        <v>0</v>
      </c>
      <c r="BG384" s="194">
        <f>IF(N384="zákl. přenesená",J384,0)</f>
        <v>0</v>
      </c>
      <c r="BH384" s="194">
        <f>IF(N384="sníž. přenesená",J384,0)</f>
        <v>0</v>
      </c>
      <c r="BI384" s="194">
        <f>IF(N384="nulová",J384,0)</f>
        <v>0</v>
      </c>
      <c r="BJ384" s="19" t="s">
        <v>76</v>
      </c>
      <c r="BK384" s="194">
        <f>ROUND(I384*H384,2)</f>
        <v>0</v>
      </c>
      <c r="BL384" s="19" t="s">
        <v>126</v>
      </c>
      <c r="BM384" s="193" t="s">
        <v>1997</v>
      </c>
    </row>
    <row r="385" spans="1:47" s="2" customFormat="1" ht="11.25">
      <c r="A385" s="36"/>
      <c r="B385" s="37"/>
      <c r="C385" s="38"/>
      <c r="D385" s="263" t="s">
        <v>903</v>
      </c>
      <c r="E385" s="38"/>
      <c r="F385" s="264" t="s">
        <v>1244</v>
      </c>
      <c r="G385" s="38"/>
      <c r="H385" s="38"/>
      <c r="I385" s="249"/>
      <c r="J385" s="38"/>
      <c r="K385" s="38"/>
      <c r="L385" s="41"/>
      <c r="M385" s="250"/>
      <c r="N385" s="251"/>
      <c r="O385" s="66"/>
      <c r="P385" s="66"/>
      <c r="Q385" s="66"/>
      <c r="R385" s="66"/>
      <c r="S385" s="66"/>
      <c r="T385" s="67"/>
      <c r="U385" s="36"/>
      <c r="V385" s="36"/>
      <c r="W385" s="36"/>
      <c r="X385" s="36"/>
      <c r="Y385" s="36"/>
      <c r="Z385" s="36"/>
      <c r="AA385" s="36"/>
      <c r="AB385" s="36"/>
      <c r="AC385" s="36"/>
      <c r="AD385" s="36"/>
      <c r="AE385" s="36"/>
      <c r="AT385" s="19" t="s">
        <v>903</v>
      </c>
      <c r="AU385" s="19" t="s">
        <v>78</v>
      </c>
    </row>
    <row r="386" spans="2:51" s="13" customFormat="1" ht="11.25">
      <c r="B386" s="195"/>
      <c r="C386" s="196"/>
      <c r="D386" s="197" t="s">
        <v>237</v>
      </c>
      <c r="E386" s="198" t="s">
        <v>19</v>
      </c>
      <c r="F386" s="199" t="s">
        <v>1998</v>
      </c>
      <c r="G386" s="196"/>
      <c r="H386" s="200">
        <v>3.516</v>
      </c>
      <c r="I386" s="201"/>
      <c r="J386" s="196"/>
      <c r="K386" s="196"/>
      <c r="L386" s="202"/>
      <c r="M386" s="203"/>
      <c r="N386" s="204"/>
      <c r="O386" s="204"/>
      <c r="P386" s="204"/>
      <c r="Q386" s="204"/>
      <c r="R386" s="204"/>
      <c r="S386" s="204"/>
      <c r="T386" s="205"/>
      <c r="AT386" s="206" t="s">
        <v>237</v>
      </c>
      <c r="AU386" s="206" t="s">
        <v>78</v>
      </c>
      <c r="AV386" s="13" t="s">
        <v>78</v>
      </c>
      <c r="AW386" s="13" t="s">
        <v>31</v>
      </c>
      <c r="AX386" s="13" t="s">
        <v>76</v>
      </c>
      <c r="AY386" s="206" t="s">
        <v>229</v>
      </c>
    </row>
    <row r="387" spans="2:63" s="12" customFormat="1" ht="22.9" customHeight="1">
      <c r="B387" s="165"/>
      <c r="C387" s="166"/>
      <c r="D387" s="167" t="s">
        <v>68</v>
      </c>
      <c r="E387" s="179" t="s">
        <v>1271</v>
      </c>
      <c r="F387" s="179" t="s">
        <v>1272</v>
      </c>
      <c r="G387" s="166"/>
      <c r="H387" s="166"/>
      <c r="I387" s="169"/>
      <c r="J387" s="180">
        <f>BK387</f>
        <v>0</v>
      </c>
      <c r="K387" s="166"/>
      <c r="L387" s="171"/>
      <c r="M387" s="172"/>
      <c r="N387" s="173"/>
      <c r="O387" s="173"/>
      <c r="P387" s="174">
        <f>SUM(P388:P390)</f>
        <v>0</v>
      </c>
      <c r="Q387" s="173"/>
      <c r="R387" s="174">
        <f>SUM(R388:R390)</f>
        <v>0</v>
      </c>
      <c r="S387" s="173"/>
      <c r="T387" s="175">
        <f>SUM(T388:T390)</f>
        <v>0</v>
      </c>
      <c r="AR387" s="176" t="s">
        <v>76</v>
      </c>
      <c r="AT387" s="177" t="s">
        <v>68</v>
      </c>
      <c r="AU387" s="177" t="s">
        <v>76</v>
      </c>
      <c r="AY387" s="176" t="s">
        <v>229</v>
      </c>
      <c r="BK387" s="178">
        <f>SUM(BK388:BK390)</f>
        <v>0</v>
      </c>
    </row>
    <row r="388" spans="1:65" s="2" customFormat="1" ht="44.25" customHeight="1">
      <c r="A388" s="36"/>
      <c r="B388" s="37"/>
      <c r="C388" s="181" t="s">
        <v>425</v>
      </c>
      <c r="D388" s="181" t="s">
        <v>232</v>
      </c>
      <c r="E388" s="182" t="s">
        <v>1999</v>
      </c>
      <c r="F388" s="183" t="s">
        <v>2000</v>
      </c>
      <c r="G388" s="184" t="s">
        <v>326</v>
      </c>
      <c r="H388" s="185">
        <v>231.768</v>
      </c>
      <c r="I388" s="186"/>
      <c r="J388" s="187">
        <f>ROUND(I388*H388,2)</f>
        <v>0</v>
      </c>
      <c r="K388" s="188"/>
      <c r="L388" s="41"/>
      <c r="M388" s="189" t="s">
        <v>19</v>
      </c>
      <c r="N388" s="190" t="s">
        <v>40</v>
      </c>
      <c r="O388" s="66"/>
      <c r="P388" s="191">
        <f>O388*H388</f>
        <v>0</v>
      </c>
      <c r="Q388" s="191">
        <v>0</v>
      </c>
      <c r="R388" s="191">
        <f>Q388*H388</f>
        <v>0</v>
      </c>
      <c r="S388" s="191">
        <v>0</v>
      </c>
      <c r="T388" s="192">
        <f>S388*H388</f>
        <v>0</v>
      </c>
      <c r="U388" s="36"/>
      <c r="V388" s="36"/>
      <c r="W388" s="36"/>
      <c r="X388" s="36"/>
      <c r="Y388" s="36"/>
      <c r="Z388" s="36"/>
      <c r="AA388" s="36"/>
      <c r="AB388" s="36"/>
      <c r="AC388" s="36"/>
      <c r="AD388" s="36"/>
      <c r="AE388" s="36"/>
      <c r="AR388" s="193" t="s">
        <v>126</v>
      </c>
      <c r="AT388" s="193" t="s">
        <v>232</v>
      </c>
      <c r="AU388" s="193" t="s">
        <v>78</v>
      </c>
      <c r="AY388" s="19" t="s">
        <v>229</v>
      </c>
      <c r="BE388" s="194">
        <f>IF(N388="základní",J388,0)</f>
        <v>0</v>
      </c>
      <c r="BF388" s="194">
        <f>IF(N388="snížená",J388,0)</f>
        <v>0</v>
      </c>
      <c r="BG388" s="194">
        <f>IF(N388="zákl. přenesená",J388,0)</f>
        <v>0</v>
      </c>
      <c r="BH388" s="194">
        <f>IF(N388="sníž. přenesená",J388,0)</f>
        <v>0</v>
      </c>
      <c r="BI388" s="194">
        <f>IF(N388="nulová",J388,0)</f>
        <v>0</v>
      </c>
      <c r="BJ388" s="19" t="s">
        <v>76</v>
      </c>
      <c r="BK388" s="194">
        <f>ROUND(I388*H388,2)</f>
        <v>0</v>
      </c>
      <c r="BL388" s="19" t="s">
        <v>126</v>
      </c>
      <c r="BM388" s="193" t="s">
        <v>2001</v>
      </c>
    </row>
    <row r="389" spans="1:47" s="2" customFormat="1" ht="11.25">
      <c r="A389" s="36"/>
      <c r="B389" s="37"/>
      <c r="C389" s="38"/>
      <c r="D389" s="263" t="s">
        <v>903</v>
      </c>
      <c r="E389" s="38"/>
      <c r="F389" s="264" t="s">
        <v>2002</v>
      </c>
      <c r="G389" s="38"/>
      <c r="H389" s="38"/>
      <c r="I389" s="249"/>
      <c r="J389" s="38"/>
      <c r="K389" s="38"/>
      <c r="L389" s="41"/>
      <c r="M389" s="250"/>
      <c r="N389" s="251"/>
      <c r="O389" s="66"/>
      <c r="P389" s="66"/>
      <c r="Q389" s="66"/>
      <c r="R389" s="66"/>
      <c r="S389" s="66"/>
      <c r="T389" s="67"/>
      <c r="U389" s="36"/>
      <c r="V389" s="36"/>
      <c r="W389" s="36"/>
      <c r="X389" s="36"/>
      <c r="Y389" s="36"/>
      <c r="Z389" s="36"/>
      <c r="AA389" s="36"/>
      <c r="AB389" s="36"/>
      <c r="AC389" s="36"/>
      <c r="AD389" s="36"/>
      <c r="AE389" s="36"/>
      <c r="AT389" s="19" t="s">
        <v>903</v>
      </c>
      <c r="AU389" s="19" t="s">
        <v>78</v>
      </c>
    </row>
    <row r="390" spans="1:47" s="2" customFormat="1" ht="39">
      <c r="A390" s="36"/>
      <c r="B390" s="37"/>
      <c r="C390" s="38"/>
      <c r="D390" s="197" t="s">
        <v>811</v>
      </c>
      <c r="E390" s="38"/>
      <c r="F390" s="248" t="s">
        <v>2003</v>
      </c>
      <c r="G390" s="38"/>
      <c r="H390" s="38"/>
      <c r="I390" s="249"/>
      <c r="J390" s="38"/>
      <c r="K390" s="38"/>
      <c r="L390" s="41"/>
      <c r="M390" s="250"/>
      <c r="N390" s="251"/>
      <c r="O390" s="66"/>
      <c r="P390" s="66"/>
      <c r="Q390" s="66"/>
      <c r="R390" s="66"/>
      <c r="S390" s="66"/>
      <c r="T390" s="67"/>
      <c r="U390" s="36"/>
      <c r="V390" s="36"/>
      <c r="W390" s="36"/>
      <c r="X390" s="36"/>
      <c r="Y390" s="36"/>
      <c r="Z390" s="36"/>
      <c r="AA390" s="36"/>
      <c r="AB390" s="36"/>
      <c r="AC390" s="36"/>
      <c r="AD390" s="36"/>
      <c r="AE390" s="36"/>
      <c r="AT390" s="19" t="s">
        <v>811</v>
      </c>
      <c r="AU390" s="19" t="s">
        <v>78</v>
      </c>
    </row>
    <row r="391" spans="2:63" s="12" customFormat="1" ht="25.9" customHeight="1">
      <c r="B391" s="165"/>
      <c r="C391" s="166"/>
      <c r="D391" s="167" t="s">
        <v>68</v>
      </c>
      <c r="E391" s="168" t="s">
        <v>1648</v>
      </c>
      <c r="F391" s="168" t="s">
        <v>1649</v>
      </c>
      <c r="G391" s="166"/>
      <c r="H391" s="166"/>
      <c r="I391" s="169"/>
      <c r="J391" s="170">
        <f>BK391</f>
        <v>0</v>
      </c>
      <c r="K391" s="166"/>
      <c r="L391" s="171"/>
      <c r="M391" s="172"/>
      <c r="N391" s="173"/>
      <c r="O391" s="173"/>
      <c r="P391" s="174">
        <f>P392</f>
        <v>0</v>
      </c>
      <c r="Q391" s="173"/>
      <c r="R391" s="174">
        <f>R392</f>
        <v>0.098</v>
      </c>
      <c r="S391" s="173"/>
      <c r="T391" s="175">
        <f>T392</f>
        <v>0</v>
      </c>
      <c r="AR391" s="176" t="s">
        <v>78</v>
      </c>
      <c r="AT391" s="177" t="s">
        <v>68</v>
      </c>
      <c r="AU391" s="177" t="s">
        <v>69</v>
      </c>
      <c r="AY391" s="176" t="s">
        <v>229</v>
      </c>
      <c r="BK391" s="178">
        <f>BK392</f>
        <v>0</v>
      </c>
    </row>
    <row r="392" spans="2:63" s="12" customFormat="1" ht="22.9" customHeight="1">
      <c r="B392" s="165"/>
      <c r="C392" s="166"/>
      <c r="D392" s="167" t="s">
        <v>68</v>
      </c>
      <c r="E392" s="179" t="s">
        <v>1650</v>
      </c>
      <c r="F392" s="179" t="s">
        <v>1651</v>
      </c>
      <c r="G392" s="166"/>
      <c r="H392" s="166"/>
      <c r="I392" s="169"/>
      <c r="J392" s="180">
        <f>BK392</f>
        <v>0</v>
      </c>
      <c r="K392" s="166"/>
      <c r="L392" s="171"/>
      <c r="M392" s="172"/>
      <c r="N392" s="173"/>
      <c r="O392" s="173"/>
      <c r="P392" s="174">
        <f>SUM(P393:P417)</f>
        <v>0</v>
      </c>
      <c r="Q392" s="173"/>
      <c r="R392" s="174">
        <f>SUM(R393:R417)</f>
        <v>0.098</v>
      </c>
      <c r="S392" s="173"/>
      <c r="T392" s="175">
        <f>SUM(T393:T417)</f>
        <v>0</v>
      </c>
      <c r="AR392" s="176" t="s">
        <v>78</v>
      </c>
      <c r="AT392" s="177" t="s">
        <v>68</v>
      </c>
      <c r="AU392" s="177" t="s">
        <v>76</v>
      </c>
      <c r="AY392" s="176" t="s">
        <v>229</v>
      </c>
      <c r="BK392" s="178">
        <f>SUM(BK393:BK417)</f>
        <v>0</v>
      </c>
    </row>
    <row r="393" spans="1:65" s="2" customFormat="1" ht="33" customHeight="1">
      <c r="A393" s="36"/>
      <c r="B393" s="37"/>
      <c r="C393" s="181" t="s">
        <v>429</v>
      </c>
      <c r="D393" s="181" t="s">
        <v>232</v>
      </c>
      <c r="E393" s="182" t="s">
        <v>2004</v>
      </c>
      <c r="F393" s="183" t="s">
        <v>2005</v>
      </c>
      <c r="G393" s="184" t="s">
        <v>495</v>
      </c>
      <c r="H393" s="185">
        <v>85.091</v>
      </c>
      <c r="I393" s="186"/>
      <c r="J393" s="187">
        <f>ROUND(I393*H393,2)</f>
        <v>0</v>
      </c>
      <c r="K393" s="188"/>
      <c r="L393" s="41"/>
      <c r="M393" s="189" t="s">
        <v>19</v>
      </c>
      <c r="N393" s="190" t="s">
        <v>40</v>
      </c>
      <c r="O393" s="66"/>
      <c r="P393" s="191">
        <f>O393*H393</f>
        <v>0</v>
      </c>
      <c r="Q393" s="191">
        <v>0</v>
      </c>
      <c r="R393" s="191">
        <f>Q393*H393</f>
        <v>0</v>
      </c>
      <c r="S393" s="191">
        <v>0</v>
      </c>
      <c r="T393" s="192">
        <f>S393*H393</f>
        <v>0</v>
      </c>
      <c r="U393" s="36"/>
      <c r="V393" s="36"/>
      <c r="W393" s="36"/>
      <c r="X393" s="36"/>
      <c r="Y393" s="36"/>
      <c r="Z393" s="36"/>
      <c r="AA393" s="36"/>
      <c r="AB393" s="36"/>
      <c r="AC393" s="36"/>
      <c r="AD393" s="36"/>
      <c r="AE393" s="36"/>
      <c r="AR393" s="193" t="s">
        <v>315</v>
      </c>
      <c r="AT393" s="193" t="s">
        <v>232</v>
      </c>
      <c r="AU393" s="193" t="s">
        <v>78</v>
      </c>
      <c r="AY393" s="19" t="s">
        <v>229</v>
      </c>
      <c r="BE393" s="194">
        <f>IF(N393="základní",J393,0)</f>
        <v>0</v>
      </c>
      <c r="BF393" s="194">
        <f>IF(N393="snížená",J393,0)</f>
        <v>0</v>
      </c>
      <c r="BG393" s="194">
        <f>IF(N393="zákl. přenesená",J393,0)</f>
        <v>0</v>
      </c>
      <c r="BH393" s="194">
        <f>IF(N393="sníž. přenesená",J393,0)</f>
        <v>0</v>
      </c>
      <c r="BI393" s="194">
        <f>IF(N393="nulová",J393,0)</f>
        <v>0</v>
      </c>
      <c r="BJ393" s="19" t="s">
        <v>76</v>
      </c>
      <c r="BK393" s="194">
        <f>ROUND(I393*H393,2)</f>
        <v>0</v>
      </c>
      <c r="BL393" s="19" t="s">
        <v>315</v>
      </c>
      <c r="BM393" s="193" t="s">
        <v>2006</v>
      </c>
    </row>
    <row r="394" spans="1:47" s="2" customFormat="1" ht="11.25">
      <c r="A394" s="36"/>
      <c r="B394" s="37"/>
      <c r="C394" s="38"/>
      <c r="D394" s="263" t="s">
        <v>903</v>
      </c>
      <c r="E394" s="38"/>
      <c r="F394" s="264" t="s">
        <v>2007</v>
      </c>
      <c r="G394" s="38"/>
      <c r="H394" s="38"/>
      <c r="I394" s="249"/>
      <c r="J394" s="38"/>
      <c r="K394" s="38"/>
      <c r="L394" s="41"/>
      <c r="M394" s="250"/>
      <c r="N394" s="251"/>
      <c r="O394" s="66"/>
      <c r="P394" s="66"/>
      <c r="Q394" s="66"/>
      <c r="R394" s="66"/>
      <c r="S394" s="66"/>
      <c r="T394" s="67"/>
      <c r="U394" s="36"/>
      <c r="V394" s="36"/>
      <c r="W394" s="36"/>
      <c r="X394" s="36"/>
      <c r="Y394" s="36"/>
      <c r="Z394" s="36"/>
      <c r="AA394" s="36"/>
      <c r="AB394" s="36"/>
      <c r="AC394" s="36"/>
      <c r="AD394" s="36"/>
      <c r="AE394" s="36"/>
      <c r="AT394" s="19" t="s">
        <v>903</v>
      </c>
      <c r="AU394" s="19" t="s">
        <v>78</v>
      </c>
    </row>
    <row r="395" spans="2:51" s="14" customFormat="1" ht="11.25">
      <c r="B395" s="218"/>
      <c r="C395" s="219"/>
      <c r="D395" s="197" t="s">
        <v>237</v>
      </c>
      <c r="E395" s="220" t="s">
        <v>19</v>
      </c>
      <c r="F395" s="221" t="s">
        <v>2008</v>
      </c>
      <c r="G395" s="219"/>
      <c r="H395" s="220" t="s">
        <v>19</v>
      </c>
      <c r="I395" s="222"/>
      <c r="J395" s="219"/>
      <c r="K395" s="219"/>
      <c r="L395" s="223"/>
      <c r="M395" s="224"/>
      <c r="N395" s="225"/>
      <c r="O395" s="225"/>
      <c r="P395" s="225"/>
      <c r="Q395" s="225"/>
      <c r="R395" s="225"/>
      <c r="S395" s="225"/>
      <c r="T395" s="226"/>
      <c r="AT395" s="227" t="s">
        <v>237</v>
      </c>
      <c r="AU395" s="227" t="s">
        <v>78</v>
      </c>
      <c r="AV395" s="14" t="s">
        <v>76</v>
      </c>
      <c r="AW395" s="14" t="s">
        <v>31</v>
      </c>
      <c r="AX395" s="14" t="s">
        <v>69</v>
      </c>
      <c r="AY395" s="227" t="s">
        <v>229</v>
      </c>
    </row>
    <row r="396" spans="2:51" s="13" customFormat="1" ht="11.25">
      <c r="B396" s="195"/>
      <c r="C396" s="196"/>
      <c r="D396" s="197" t="s">
        <v>237</v>
      </c>
      <c r="E396" s="198" t="s">
        <v>19</v>
      </c>
      <c r="F396" s="199" t="s">
        <v>2009</v>
      </c>
      <c r="G396" s="196"/>
      <c r="H396" s="200">
        <v>30.822</v>
      </c>
      <c r="I396" s="201"/>
      <c r="J396" s="196"/>
      <c r="K396" s="196"/>
      <c r="L396" s="202"/>
      <c r="M396" s="203"/>
      <c r="N396" s="204"/>
      <c r="O396" s="204"/>
      <c r="P396" s="204"/>
      <c r="Q396" s="204"/>
      <c r="R396" s="204"/>
      <c r="S396" s="204"/>
      <c r="T396" s="205"/>
      <c r="AT396" s="206" t="s">
        <v>237</v>
      </c>
      <c r="AU396" s="206" t="s">
        <v>78</v>
      </c>
      <c r="AV396" s="13" t="s">
        <v>78</v>
      </c>
      <c r="AW396" s="13" t="s">
        <v>31</v>
      </c>
      <c r="AX396" s="13" t="s">
        <v>69</v>
      </c>
      <c r="AY396" s="206" t="s">
        <v>229</v>
      </c>
    </row>
    <row r="397" spans="2:51" s="14" customFormat="1" ht="11.25">
      <c r="B397" s="218"/>
      <c r="C397" s="219"/>
      <c r="D397" s="197" t="s">
        <v>237</v>
      </c>
      <c r="E397" s="220" t="s">
        <v>19</v>
      </c>
      <c r="F397" s="221" t="s">
        <v>1771</v>
      </c>
      <c r="G397" s="219"/>
      <c r="H397" s="220" t="s">
        <v>19</v>
      </c>
      <c r="I397" s="222"/>
      <c r="J397" s="219"/>
      <c r="K397" s="219"/>
      <c r="L397" s="223"/>
      <c r="M397" s="224"/>
      <c r="N397" s="225"/>
      <c r="O397" s="225"/>
      <c r="P397" s="225"/>
      <c r="Q397" s="225"/>
      <c r="R397" s="225"/>
      <c r="S397" s="225"/>
      <c r="T397" s="226"/>
      <c r="AT397" s="227" t="s">
        <v>237</v>
      </c>
      <c r="AU397" s="227" t="s">
        <v>78</v>
      </c>
      <c r="AV397" s="14" t="s">
        <v>76</v>
      </c>
      <c r="AW397" s="14" t="s">
        <v>31</v>
      </c>
      <c r="AX397" s="14" t="s">
        <v>69</v>
      </c>
      <c r="AY397" s="227" t="s">
        <v>229</v>
      </c>
    </row>
    <row r="398" spans="2:51" s="13" customFormat="1" ht="11.25">
      <c r="B398" s="195"/>
      <c r="C398" s="196"/>
      <c r="D398" s="197" t="s">
        <v>237</v>
      </c>
      <c r="E398" s="198" t="s">
        <v>19</v>
      </c>
      <c r="F398" s="199" t="s">
        <v>1888</v>
      </c>
      <c r="G398" s="196"/>
      <c r="H398" s="200">
        <v>22.56</v>
      </c>
      <c r="I398" s="201"/>
      <c r="J398" s="196"/>
      <c r="K398" s="196"/>
      <c r="L398" s="202"/>
      <c r="M398" s="203"/>
      <c r="N398" s="204"/>
      <c r="O398" s="204"/>
      <c r="P398" s="204"/>
      <c r="Q398" s="204"/>
      <c r="R398" s="204"/>
      <c r="S398" s="204"/>
      <c r="T398" s="205"/>
      <c r="AT398" s="206" t="s">
        <v>237</v>
      </c>
      <c r="AU398" s="206" t="s">
        <v>78</v>
      </c>
      <c r="AV398" s="13" t="s">
        <v>78</v>
      </c>
      <c r="AW398" s="13" t="s">
        <v>31</v>
      </c>
      <c r="AX398" s="13" t="s">
        <v>69</v>
      </c>
      <c r="AY398" s="206" t="s">
        <v>229</v>
      </c>
    </row>
    <row r="399" spans="2:51" s="13" customFormat="1" ht="11.25">
      <c r="B399" s="195"/>
      <c r="C399" s="196"/>
      <c r="D399" s="197" t="s">
        <v>237</v>
      </c>
      <c r="E399" s="198" t="s">
        <v>19</v>
      </c>
      <c r="F399" s="199" t="s">
        <v>1889</v>
      </c>
      <c r="G399" s="196"/>
      <c r="H399" s="200">
        <v>6.642</v>
      </c>
      <c r="I399" s="201"/>
      <c r="J399" s="196"/>
      <c r="K399" s="196"/>
      <c r="L399" s="202"/>
      <c r="M399" s="203"/>
      <c r="N399" s="204"/>
      <c r="O399" s="204"/>
      <c r="P399" s="204"/>
      <c r="Q399" s="204"/>
      <c r="R399" s="204"/>
      <c r="S399" s="204"/>
      <c r="T399" s="205"/>
      <c r="AT399" s="206" t="s">
        <v>237</v>
      </c>
      <c r="AU399" s="206" t="s">
        <v>78</v>
      </c>
      <c r="AV399" s="13" t="s">
        <v>78</v>
      </c>
      <c r="AW399" s="13" t="s">
        <v>31</v>
      </c>
      <c r="AX399" s="13" t="s">
        <v>69</v>
      </c>
      <c r="AY399" s="206" t="s">
        <v>229</v>
      </c>
    </row>
    <row r="400" spans="2:51" s="14" customFormat="1" ht="11.25">
      <c r="B400" s="218"/>
      <c r="C400" s="219"/>
      <c r="D400" s="197" t="s">
        <v>237</v>
      </c>
      <c r="E400" s="220" t="s">
        <v>19</v>
      </c>
      <c r="F400" s="221" t="s">
        <v>2010</v>
      </c>
      <c r="G400" s="219"/>
      <c r="H400" s="220" t="s">
        <v>19</v>
      </c>
      <c r="I400" s="222"/>
      <c r="J400" s="219"/>
      <c r="K400" s="219"/>
      <c r="L400" s="223"/>
      <c r="M400" s="224"/>
      <c r="N400" s="225"/>
      <c r="O400" s="225"/>
      <c r="P400" s="225"/>
      <c r="Q400" s="225"/>
      <c r="R400" s="225"/>
      <c r="S400" s="225"/>
      <c r="T400" s="226"/>
      <c r="AT400" s="227" t="s">
        <v>237</v>
      </c>
      <c r="AU400" s="227" t="s">
        <v>78</v>
      </c>
      <c r="AV400" s="14" t="s">
        <v>76</v>
      </c>
      <c r="AW400" s="14" t="s">
        <v>31</v>
      </c>
      <c r="AX400" s="14" t="s">
        <v>69</v>
      </c>
      <c r="AY400" s="227" t="s">
        <v>229</v>
      </c>
    </row>
    <row r="401" spans="2:51" s="13" customFormat="1" ht="11.25">
      <c r="B401" s="195"/>
      <c r="C401" s="196"/>
      <c r="D401" s="197" t="s">
        <v>237</v>
      </c>
      <c r="E401" s="198" t="s">
        <v>19</v>
      </c>
      <c r="F401" s="199" t="s">
        <v>2011</v>
      </c>
      <c r="G401" s="196"/>
      <c r="H401" s="200">
        <v>10.811</v>
      </c>
      <c r="I401" s="201"/>
      <c r="J401" s="196"/>
      <c r="K401" s="196"/>
      <c r="L401" s="202"/>
      <c r="M401" s="203"/>
      <c r="N401" s="204"/>
      <c r="O401" s="204"/>
      <c r="P401" s="204"/>
      <c r="Q401" s="204"/>
      <c r="R401" s="204"/>
      <c r="S401" s="204"/>
      <c r="T401" s="205"/>
      <c r="AT401" s="206" t="s">
        <v>237</v>
      </c>
      <c r="AU401" s="206" t="s">
        <v>78</v>
      </c>
      <c r="AV401" s="13" t="s">
        <v>78</v>
      </c>
      <c r="AW401" s="13" t="s">
        <v>31</v>
      </c>
      <c r="AX401" s="13" t="s">
        <v>69</v>
      </c>
      <c r="AY401" s="206" t="s">
        <v>229</v>
      </c>
    </row>
    <row r="402" spans="2:51" s="13" customFormat="1" ht="11.25">
      <c r="B402" s="195"/>
      <c r="C402" s="196"/>
      <c r="D402" s="197" t="s">
        <v>237</v>
      </c>
      <c r="E402" s="198" t="s">
        <v>19</v>
      </c>
      <c r="F402" s="199" t="s">
        <v>2012</v>
      </c>
      <c r="G402" s="196"/>
      <c r="H402" s="200">
        <v>14.256</v>
      </c>
      <c r="I402" s="201"/>
      <c r="J402" s="196"/>
      <c r="K402" s="196"/>
      <c r="L402" s="202"/>
      <c r="M402" s="203"/>
      <c r="N402" s="204"/>
      <c r="O402" s="204"/>
      <c r="P402" s="204"/>
      <c r="Q402" s="204"/>
      <c r="R402" s="204"/>
      <c r="S402" s="204"/>
      <c r="T402" s="205"/>
      <c r="AT402" s="206" t="s">
        <v>237</v>
      </c>
      <c r="AU402" s="206" t="s">
        <v>78</v>
      </c>
      <c r="AV402" s="13" t="s">
        <v>78</v>
      </c>
      <c r="AW402" s="13" t="s">
        <v>31</v>
      </c>
      <c r="AX402" s="13" t="s">
        <v>69</v>
      </c>
      <c r="AY402" s="206" t="s">
        <v>229</v>
      </c>
    </row>
    <row r="403" spans="2:51" s="15" customFormat="1" ht="11.25">
      <c r="B403" s="228"/>
      <c r="C403" s="229"/>
      <c r="D403" s="197" t="s">
        <v>237</v>
      </c>
      <c r="E403" s="230" t="s">
        <v>19</v>
      </c>
      <c r="F403" s="231" t="s">
        <v>281</v>
      </c>
      <c r="G403" s="229"/>
      <c r="H403" s="232">
        <v>85.091</v>
      </c>
      <c r="I403" s="233"/>
      <c r="J403" s="229"/>
      <c r="K403" s="229"/>
      <c r="L403" s="234"/>
      <c r="M403" s="235"/>
      <c r="N403" s="236"/>
      <c r="O403" s="236"/>
      <c r="P403" s="236"/>
      <c r="Q403" s="236"/>
      <c r="R403" s="236"/>
      <c r="S403" s="236"/>
      <c r="T403" s="237"/>
      <c r="AT403" s="238" t="s">
        <v>237</v>
      </c>
      <c r="AU403" s="238" t="s">
        <v>78</v>
      </c>
      <c r="AV403" s="15" t="s">
        <v>126</v>
      </c>
      <c r="AW403" s="15" t="s">
        <v>31</v>
      </c>
      <c r="AX403" s="15" t="s">
        <v>76</v>
      </c>
      <c r="AY403" s="238" t="s">
        <v>229</v>
      </c>
    </row>
    <row r="404" spans="1:65" s="2" customFormat="1" ht="16.5" customHeight="1">
      <c r="A404" s="36"/>
      <c r="B404" s="37"/>
      <c r="C404" s="207" t="s">
        <v>433</v>
      </c>
      <c r="D404" s="207" t="s">
        <v>239</v>
      </c>
      <c r="E404" s="208" t="s">
        <v>2013</v>
      </c>
      <c r="F404" s="209" t="s">
        <v>2014</v>
      </c>
      <c r="G404" s="210" t="s">
        <v>326</v>
      </c>
      <c r="H404" s="211">
        <v>0.03</v>
      </c>
      <c r="I404" s="212"/>
      <c r="J404" s="213">
        <f>ROUND(I404*H404,2)</f>
        <v>0</v>
      </c>
      <c r="K404" s="214"/>
      <c r="L404" s="215"/>
      <c r="M404" s="216" t="s">
        <v>19</v>
      </c>
      <c r="N404" s="217" t="s">
        <v>40</v>
      </c>
      <c r="O404" s="66"/>
      <c r="P404" s="191">
        <f>O404*H404</f>
        <v>0</v>
      </c>
      <c r="Q404" s="191">
        <v>1</v>
      </c>
      <c r="R404" s="191">
        <f>Q404*H404</f>
        <v>0.03</v>
      </c>
      <c r="S404" s="191">
        <v>0</v>
      </c>
      <c r="T404" s="192">
        <f>S404*H404</f>
        <v>0</v>
      </c>
      <c r="U404" s="36"/>
      <c r="V404" s="36"/>
      <c r="W404" s="36"/>
      <c r="X404" s="36"/>
      <c r="Y404" s="36"/>
      <c r="Z404" s="36"/>
      <c r="AA404" s="36"/>
      <c r="AB404" s="36"/>
      <c r="AC404" s="36"/>
      <c r="AD404" s="36"/>
      <c r="AE404" s="36"/>
      <c r="AR404" s="193" t="s">
        <v>513</v>
      </c>
      <c r="AT404" s="193" t="s">
        <v>239</v>
      </c>
      <c r="AU404" s="193" t="s">
        <v>78</v>
      </c>
      <c r="AY404" s="19" t="s">
        <v>229</v>
      </c>
      <c r="BE404" s="194">
        <f>IF(N404="základní",J404,0)</f>
        <v>0</v>
      </c>
      <c r="BF404" s="194">
        <f>IF(N404="snížená",J404,0)</f>
        <v>0</v>
      </c>
      <c r="BG404" s="194">
        <f>IF(N404="zákl. přenesená",J404,0)</f>
        <v>0</v>
      </c>
      <c r="BH404" s="194">
        <f>IF(N404="sníž. přenesená",J404,0)</f>
        <v>0</v>
      </c>
      <c r="BI404" s="194">
        <f>IF(N404="nulová",J404,0)</f>
        <v>0</v>
      </c>
      <c r="BJ404" s="19" t="s">
        <v>76</v>
      </c>
      <c r="BK404" s="194">
        <f>ROUND(I404*H404,2)</f>
        <v>0</v>
      </c>
      <c r="BL404" s="19" t="s">
        <v>315</v>
      </c>
      <c r="BM404" s="193" t="s">
        <v>2015</v>
      </c>
    </row>
    <row r="405" spans="1:47" s="2" customFormat="1" ht="19.5">
      <c r="A405" s="36"/>
      <c r="B405" s="37"/>
      <c r="C405" s="38"/>
      <c r="D405" s="197" t="s">
        <v>811</v>
      </c>
      <c r="E405" s="38"/>
      <c r="F405" s="248" t="s">
        <v>2016</v>
      </c>
      <c r="G405" s="38"/>
      <c r="H405" s="38"/>
      <c r="I405" s="249"/>
      <c r="J405" s="38"/>
      <c r="K405" s="38"/>
      <c r="L405" s="41"/>
      <c r="M405" s="250"/>
      <c r="N405" s="251"/>
      <c r="O405" s="66"/>
      <c r="P405" s="66"/>
      <c r="Q405" s="66"/>
      <c r="R405" s="66"/>
      <c r="S405" s="66"/>
      <c r="T405" s="67"/>
      <c r="U405" s="36"/>
      <c r="V405" s="36"/>
      <c r="W405" s="36"/>
      <c r="X405" s="36"/>
      <c r="Y405" s="36"/>
      <c r="Z405" s="36"/>
      <c r="AA405" s="36"/>
      <c r="AB405" s="36"/>
      <c r="AC405" s="36"/>
      <c r="AD405" s="36"/>
      <c r="AE405" s="36"/>
      <c r="AT405" s="19" t="s">
        <v>811</v>
      </c>
      <c r="AU405" s="19" t="s">
        <v>78</v>
      </c>
    </row>
    <row r="406" spans="2:51" s="13" customFormat="1" ht="11.25">
      <c r="B406" s="195"/>
      <c r="C406" s="196"/>
      <c r="D406" s="197" t="s">
        <v>237</v>
      </c>
      <c r="E406" s="198" t="s">
        <v>19</v>
      </c>
      <c r="F406" s="199" t="s">
        <v>2017</v>
      </c>
      <c r="G406" s="196"/>
      <c r="H406" s="200">
        <v>0.03</v>
      </c>
      <c r="I406" s="201"/>
      <c r="J406" s="196"/>
      <c r="K406" s="196"/>
      <c r="L406" s="202"/>
      <c r="M406" s="203"/>
      <c r="N406" s="204"/>
      <c r="O406" s="204"/>
      <c r="P406" s="204"/>
      <c r="Q406" s="204"/>
      <c r="R406" s="204"/>
      <c r="S406" s="204"/>
      <c r="T406" s="205"/>
      <c r="AT406" s="206" t="s">
        <v>237</v>
      </c>
      <c r="AU406" s="206" t="s">
        <v>78</v>
      </c>
      <c r="AV406" s="13" t="s">
        <v>78</v>
      </c>
      <c r="AW406" s="13" t="s">
        <v>31</v>
      </c>
      <c r="AX406" s="13" t="s">
        <v>69</v>
      </c>
      <c r="AY406" s="206" t="s">
        <v>229</v>
      </c>
    </row>
    <row r="407" spans="2:51" s="15" customFormat="1" ht="11.25">
      <c r="B407" s="228"/>
      <c r="C407" s="229"/>
      <c r="D407" s="197" t="s">
        <v>237</v>
      </c>
      <c r="E407" s="230" t="s">
        <v>19</v>
      </c>
      <c r="F407" s="231" t="s">
        <v>281</v>
      </c>
      <c r="G407" s="229"/>
      <c r="H407" s="232">
        <v>0.03</v>
      </c>
      <c r="I407" s="233"/>
      <c r="J407" s="229"/>
      <c r="K407" s="229"/>
      <c r="L407" s="234"/>
      <c r="M407" s="235"/>
      <c r="N407" s="236"/>
      <c r="O407" s="236"/>
      <c r="P407" s="236"/>
      <c r="Q407" s="236"/>
      <c r="R407" s="236"/>
      <c r="S407" s="236"/>
      <c r="T407" s="237"/>
      <c r="AT407" s="238" t="s">
        <v>237</v>
      </c>
      <c r="AU407" s="238" t="s">
        <v>78</v>
      </c>
      <c r="AV407" s="15" t="s">
        <v>126</v>
      </c>
      <c r="AW407" s="15" t="s">
        <v>31</v>
      </c>
      <c r="AX407" s="15" t="s">
        <v>76</v>
      </c>
      <c r="AY407" s="238" t="s">
        <v>229</v>
      </c>
    </row>
    <row r="408" spans="1:65" s="2" customFormat="1" ht="37.9" customHeight="1">
      <c r="A408" s="36"/>
      <c r="B408" s="37"/>
      <c r="C408" s="181" t="s">
        <v>437</v>
      </c>
      <c r="D408" s="181" t="s">
        <v>232</v>
      </c>
      <c r="E408" s="182" t="s">
        <v>2018</v>
      </c>
      <c r="F408" s="183" t="s">
        <v>2019</v>
      </c>
      <c r="G408" s="184" t="s">
        <v>495</v>
      </c>
      <c r="H408" s="185">
        <v>170.182</v>
      </c>
      <c r="I408" s="186"/>
      <c r="J408" s="187">
        <f>ROUND(I408*H408,2)</f>
        <v>0</v>
      </c>
      <c r="K408" s="188"/>
      <c r="L408" s="41"/>
      <c r="M408" s="189" t="s">
        <v>19</v>
      </c>
      <c r="N408" s="190" t="s">
        <v>40</v>
      </c>
      <c r="O408" s="66"/>
      <c r="P408" s="191">
        <f>O408*H408</f>
        <v>0</v>
      </c>
      <c r="Q408" s="191">
        <v>0</v>
      </c>
      <c r="R408" s="191">
        <f>Q408*H408</f>
        <v>0</v>
      </c>
      <c r="S408" s="191">
        <v>0</v>
      </c>
      <c r="T408" s="192">
        <f>S408*H408</f>
        <v>0</v>
      </c>
      <c r="U408" s="36"/>
      <c r="V408" s="36"/>
      <c r="W408" s="36"/>
      <c r="X408" s="36"/>
      <c r="Y408" s="36"/>
      <c r="Z408" s="36"/>
      <c r="AA408" s="36"/>
      <c r="AB408" s="36"/>
      <c r="AC408" s="36"/>
      <c r="AD408" s="36"/>
      <c r="AE408" s="36"/>
      <c r="AR408" s="193" t="s">
        <v>315</v>
      </c>
      <c r="AT408" s="193" t="s">
        <v>232</v>
      </c>
      <c r="AU408" s="193" t="s">
        <v>78</v>
      </c>
      <c r="AY408" s="19" t="s">
        <v>229</v>
      </c>
      <c r="BE408" s="194">
        <f>IF(N408="základní",J408,0)</f>
        <v>0</v>
      </c>
      <c r="BF408" s="194">
        <f>IF(N408="snížená",J408,0)</f>
        <v>0</v>
      </c>
      <c r="BG408" s="194">
        <f>IF(N408="zákl. přenesená",J408,0)</f>
        <v>0</v>
      </c>
      <c r="BH408" s="194">
        <f>IF(N408="sníž. přenesená",J408,0)</f>
        <v>0</v>
      </c>
      <c r="BI408" s="194">
        <f>IF(N408="nulová",J408,0)</f>
        <v>0</v>
      </c>
      <c r="BJ408" s="19" t="s">
        <v>76</v>
      </c>
      <c r="BK408" s="194">
        <f>ROUND(I408*H408,2)</f>
        <v>0</v>
      </c>
      <c r="BL408" s="19" t="s">
        <v>315</v>
      </c>
      <c r="BM408" s="193" t="s">
        <v>2020</v>
      </c>
    </row>
    <row r="409" spans="1:47" s="2" customFormat="1" ht="11.25">
      <c r="A409" s="36"/>
      <c r="B409" s="37"/>
      <c r="C409" s="38"/>
      <c r="D409" s="263" t="s">
        <v>903</v>
      </c>
      <c r="E409" s="38"/>
      <c r="F409" s="264" t="s">
        <v>2021</v>
      </c>
      <c r="G409" s="38"/>
      <c r="H409" s="38"/>
      <c r="I409" s="249"/>
      <c r="J409" s="38"/>
      <c r="K409" s="38"/>
      <c r="L409" s="41"/>
      <c r="M409" s="250"/>
      <c r="N409" s="251"/>
      <c r="O409" s="66"/>
      <c r="P409" s="66"/>
      <c r="Q409" s="66"/>
      <c r="R409" s="66"/>
      <c r="S409" s="66"/>
      <c r="T409" s="67"/>
      <c r="U409" s="36"/>
      <c r="V409" s="36"/>
      <c r="W409" s="36"/>
      <c r="X409" s="36"/>
      <c r="Y409" s="36"/>
      <c r="Z409" s="36"/>
      <c r="AA409" s="36"/>
      <c r="AB409" s="36"/>
      <c r="AC409" s="36"/>
      <c r="AD409" s="36"/>
      <c r="AE409" s="36"/>
      <c r="AT409" s="19" t="s">
        <v>903</v>
      </c>
      <c r="AU409" s="19" t="s">
        <v>78</v>
      </c>
    </row>
    <row r="410" spans="2:51" s="13" customFormat="1" ht="11.25">
      <c r="B410" s="195"/>
      <c r="C410" s="196"/>
      <c r="D410" s="197" t="s">
        <v>237</v>
      </c>
      <c r="E410" s="198" t="s">
        <v>19</v>
      </c>
      <c r="F410" s="199" t="s">
        <v>2022</v>
      </c>
      <c r="G410" s="196"/>
      <c r="H410" s="200">
        <v>170.182</v>
      </c>
      <c r="I410" s="201"/>
      <c r="J410" s="196"/>
      <c r="K410" s="196"/>
      <c r="L410" s="202"/>
      <c r="M410" s="203"/>
      <c r="N410" s="204"/>
      <c r="O410" s="204"/>
      <c r="P410" s="204"/>
      <c r="Q410" s="204"/>
      <c r="R410" s="204"/>
      <c r="S410" s="204"/>
      <c r="T410" s="205"/>
      <c r="AT410" s="206" t="s">
        <v>237</v>
      </c>
      <c r="AU410" s="206" t="s">
        <v>78</v>
      </c>
      <c r="AV410" s="13" t="s">
        <v>78</v>
      </c>
      <c r="AW410" s="13" t="s">
        <v>31</v>
      </c>
      <c r="AX410" s="13" t="s">
        <v>69</v>
      </c>
      <c r="AY410" s="206" t="s">
        <v>229</v>
      </c>
    </row>
    <row r="411" spans="2:51" s="15" customFormat="1" ht="11.25">
      <c r="B411" s="228"/>
      <c r="C411" s="229"/>
      <c r="D411" s="197" t="s">
        <v>237</v>
      </c>
      <c r="E411" s="230" t="s">
        <v>19</v>
      </c>
      <c r="F411" s="231" t="s">
        <v>281</v>
      </c>
      <c r="G411" s="229"/>
      <c r="H411" s="232">
        <v>170.182</v>
      </c>
      <c r="I411" s="233"/>
      <c r="J411" s="229"/>
      <c r="K411" s="229"/>
      <c r="L411" s="234"/>
      <c r="M411" s="235"/>
      <c r="N411" s="236"/>
      <c r="O411" s="236"/>
      <c r="P411" s="236"/>
      <c r="Q411" s="236"/>
      <c r="R411" s="236"/>
      <c r="S411" s="236"/>
      <c r="T411" s="237"/>
      <c r="AT411" s="238" t="s">
        <v>237</v>
      </c>
      <c r="AU411" s="238" t="s">
        <v>78</v>
      </c>
      <c r="AV411" s="15" t="s">
        <v>126</v>
      </c>
      <c r="AW411" s="15" t="s">
        <v>31</v>
      </c>
      <c r="AX411" s="15" t="s">
        <v>76</v>
      </c>
      <c r="AY411" s="238" t="s">
        <v>229</v>
      </c>
    </row>
    <row r="412" spans="1:65" s="2" customFormat="1" ht="16.5" customHeight="1">
      <c r="A412" s="36"/>
      <c r="B412" s="37"/>
      <c r="C412" s="207" t="s">
        <v>441</v>
      </c>
      <c r="D412" s="207" t="s">
        <v>239</v>
      </c>
      <c r="E412" s="208" t="s">
        <v>2023</v>
      </c>
      <c r="F412" s="209" t="s">
        <v>2024</v>
      </c>
      <c r="G412" s="210" t="s">
        <v>326</v>
      </c>
      <c r="H412" s="211">
        <v>0.068</v>
      </c>
      <c r="I412" s="212"/>
      <c r="J412" s="213">
        <f>ROUND(I412*H412,2)</f>
        <v>0</v>
      </c>
      <c r="K412" s="214"/>
      <c r="L412" s="215"/>
      <c r="M412" s="216" t="s">
        <v>19</v>
      </c>
      <c r="N412" s="217" t="s">
        <v>40</v>
      </c>
      <c r="O412" s="66"/>
      <c r="P412" s="191">
        <f>O412*H412</f>
        <v>0</v>
      </c>
      <c r="Q412" s="191">
        <v>1</v>
      </c>
      <c r="R412" s="191">
        <f>Q412*H412</f>
        <v>0.068</v>
      </c>
      <c r="S412" s="191">
        <v>0</v>
      </c>
      <c r="T412" s="192">
        <f>S412*H412</f>
        <v>0</v>
      </c>
      <c r="U412" s="36"/>
      <c r="V412" s="36"/>
      <c r="W412" s="36"/>
      <c r="X412" s="36"/>
      <c r="Y412" s="36"/>
      <c r="Z412" s="36"/>
      <c r="AA412" s="36"/>
      <c r="AB412" s="36"/>
      <c r="AC412" s="36"/>
      <c r="AD412" s="36"/>
      <c r="AE412" s="36"/>
      <c r="AR412" s="193" t="s">
        <v>513</v>
      </c>
      <c r="AT412" s="193" t="s">
        <v>239</v>
      </c>
      <c r="AU412" s="193" t="s">
        <v>78</v>
      </c>
      <c r="AY412" s="19" t="s">
        <v>229</v>
      </c>
      <c r="BE412" s="194">
        <f>IF(N412="základní",J412,0)</f>
        <v>0</v>
      </c>
      <c r="BF412" s="194">
        <f>IF(N412="snížená",J412,0)</f>
        <v>0</v>
      </c>
      <c r="BG412" s="194">
        <f>IF(N412="zákl. přenesená",J412,0)</f>
        <v>0</v>
      </c>
      <c r="BH412" s="194">
        <f>IF(N412="sníž. přenesená",J412,0)</f>
        <v>0</v>
      </c>
      <c r="BI412" s="194">
        <f>IF(N412="nulová",J412,0)</f>
        <v>0</v>
      </c>
      <c r="BJ412" s="19" t="s">
        <v>76</v>
      </c>
      <c r="BK412" s="194">
        <f>ROUND(I412*H412,2)</f>
        <v>0</v>
      </c>
      <c r="BL412" s="19" t="s">
        <v>315</v>
      </c>
      <c r="BM412" s="193" t="s">
        <v>2025</v>
      </c>
    </row>
    <row r="413" spans="1:47" s="2" customFormat="1" ht="19.5">
      <c r="A413" s="36"/>
      <c r="B413" s="37"/>
      <c r="C413" s="38"/>
      <c r="D413" s="197" t="s">
        <v>811</v>
      </c>
      <c r="E413" s="38"/>
      <c r="F413" s="248" t="s">
        <v>2026</v>
      </c>
      <c r="G413" s="38"/>
      <c r="H413" s="38"/>
      <c r="I413" s="249"/>
      <c r="J413" s="38"/>
      <c r="K413" s="38"/>
      <c r="L413" s="41"/>
      <c r="M413" s="250"/>
      <c r="N413" s="251"/>
      <c r="O413" s="66"/>
      <c r="P413" s="66"/>
      <c r="Q413" s="66"/>
      <c r="R413" s="66"/>
      <c r="S413" s="66"/>
      <c r="T413" s="67"/>
      <c r="U413" s="36"/>
      <c r="V413" s="36"/>
      <c r="W413" s="36"/>
      <c r="X413" s="36"/>
      <c r="Y413" s="36"/>
      <c r="Z413" s="36"/>
      <c r="AA413" s="36"/>
      <c r="AB413" s="36"/>
      <c r="AC413" s="36"/>
      <c r="AD413" s="36"/>
      <c r="AE413" s="36"/>
      <c r="AT413" s="19" t="s">
        <v>811</v>
      </c>
      <c r="AU413" s="19" t="s">
        <v>78</v>
      </c>
    </row>
    <row r="414" spans="2:51" s="13" customFormat="1" ht="11.25">
      <c r="B414" s="195"/>
      <c r="C414" s="196"/>
      <c r="D414" s="197" t="s">
        <v>237</v>
      </c>
      <c r="E414" s="198" t="s">
        <v>19</v>
      </c>
      <c r="F414" s="199" t="s">
        <v>2027</v>
      </c>
      <c r="G414" s="196"/>
      <c r="H414" s="200">
        <v>0.068</v>
      </c>
      <c r="I414" s="201"/>
      <c r="J414" s="196"/>
      <c r="K414" s="196"/>
      <c r="L414" s="202"/>
      <c r="M414" s="203"/>
      <c r="N414" s="204"/>
      <c r="O414" s="204"/>
      <c r="P414" s="204"/>
      <c r="Q414" s="204"/>
      <c r="R414" s="204"/>
      <c r="S414" s="204"/>
      <c r="T414" s="205"/>
      <c r="AT414" s="206" t="s">
        <v>237</v>
      </c>
      <c r="AU414" s="206" t="s">
        <v>78</v>
      </c>
      <c r="AV414" s="13" t="s">
        <v>78</v>
      </c>
      <c r="AW414" s="13" t="s">
        <v>31</v>
      </c>
      <c r="AX414" s="13" t="s">
        <v>69</v>
      </c>
      <c r="AY414" s="206" t="s">
        <v>229</v>
      </c>
    </row>
    <row r="415" spans="2:51" s="15" customFormat="1" ht="11.25">
      <c r="B415" s="228"/>
      <c r="C415" s="229"/>
      <c r="D415" s="197" t="s">
        <v>237</v>
      </c>
      <c r="E415" s="230" t="s">
        <v>19</v>
      </c>
      <c r="F415" s="231" t="s">
        <v>281</v>
      </c>
      <c r="G415" s="229"/>
      <c r="H415" s="232">
        <v>0.068</v>
      </c>
      <c r="I415" s="233"/>
      <c r="J415" s="229"/>
      <c r="K415" s="229"/>
      <c r="L415" s="234"/>
      <c r="M415" s="235"/>
      <c r="N415" s="236"/>
      <c r="O415" s="236"/>
      <c r="P415" s="236"/>
      <c r="Q415" s="236"/>
      <c r="R415" s="236"/>
      <c r="S415" s="236"/>
      <c r="T415" s="237"/>
      <c r="AT415" s="238" t="s">
        <v>237</v>
      </c>
      <c r="AU415" s="238" t="s">
        <v>78</v>
      </c>
      <c r="AV415" s="15" t="s">
        <v>126</v>
      </c>
      <c r="AW415" s="15" t="s">
        <v>31</v>
      </c>
      <c r="AX415" s="15" t="s">
        <v>76</v>
      </c>
      <c r="AY415" s="238" t="s">
        <v>229</v>
      </c>
    </row>
    <row r="416" spans="1:65" s="2" customFormat="1" ht="49.15" customHeight="1">
      <c r="A416" s="36"/>
      <c r="B416" s="37"/>
      <c r="C416" s="181" t="s">
        <v>445</v>
      </c>
      <c r="D416" s="181" t="s">
        <v>232</v>
      </c>
      <c r="E416" s="182" t="s">
        <v>2028</v>
      </c>
      <c r="F416" s="183" t="s">
        <v>2029</v>
      </c>
      <c r="G416" s="184" t="s">
        <v>326</v>
      </c>
      <c r="H416" s="185">
        <v>0.098</v>
      </c>
      <c r="I416" s="186"/>
      <c r="J416" s="187">
        <f>ROUND(I416*H416,2)</f>
        <v>0</v>
      </c>
      <c r="K416" s="188"/>
      <c r="L416" s="41"/>
      <c r="M416" s="189" t="s">
        <v>19</v>
      </c>
      <c r="N416" s="190" t="s">
        <v>40</v>
      </c>
      <c r="O416" s="66"/>
      <c r="P416" s="191">
        <f>O416*H416</f>
        <v>0</v>
      </c>
      <c r="Q416" s="191">
        <v>0</v>
      </c>
      <c r="R416" s="191">
        <f>Q416*H416</f>
        <v>0</v>
      </c>
      <c r="S416" s="191">
        <v>0</v>
      </c>
      <c r="T416" s="192">
        <f>S416*H416</f>
        <v>0</v>
      </c>
      <c r="U416" s="36"/>
      <c r="V416" s="36"/>
      <c r="W416" s="36"/>
      <c r="X416" s="36"/>
      <c r="Y416" s="36"/>
      <c r="Z416" s="36"/>
      <c r="AA416" s="36"/>
      <c r="AB416" s="36"/>
      <c r="AC416" s="36"/>
      <c r="AD416" s="36"/>
      <c r="AE416" s="36"/>
      <c r="AR416" s="193" t="s">
        <v>315</v>
      </c>
      <c r="AT416" s="193" t="s">
        <v>232</v>
      </c>
      <c r="AU416" s="193" t="s">
        <v>78</v>
      </c>
      <c r="AY416" s="19" t="s">
        <v>229</v>
      </c>
      <c r="BE416" s="194">
        <f>IF(N416="základní",J416,0)</f>
        <v>0</v>
      </c>
      <c r="BF416" s="194">
        <f>IF(N416="snížená",J416,0)</f>
        <v>0</v>
      </c>
      <c r="BG416" s="194">
        <f>IF(N416="zákl. přenesená",J416,0)</f>
        <v>0</v>
      </c>
      <c r="BH416" s="194">
        <f>IF(N416="sníž. přenesená",J416,0)</f>
        <v>0</v>
      </c>
      <c r="BI416" s="194">
        <f>IF(N416="nulová",J416,0)</f>
        <v>0</v>
      </c>
      <c r="BJ416" s="19" t="s">
        <v>76</v>
      </c>
      <c r="BK416" s="194">
        <f>ROUND(I416*H416,2)</f>
        <v>0</v>
      </c>
      <c r="BL416" s="19" t="s">
        <v>315</v>
      </c>
      <c r="BM416" s="193" t="s">
        <v>2030</v>
      </c>
    </row>
    <row r="417" spans="1:47" s="2" customFormat="1" ht="11.25">
      <c r="A417" s="36"/>
      <c r="B417" s="37"/>
      <c r="C417" s="38"/>
      <c r="D417" s="263" t="s">
        <v>903</v>
      </c>
      <c r="E417" s="38"/>
      <c r="F417" s="264" t="s">
        <v>2031</v>
      </c>
      <c r="G417" s="38"/>
      <c r="H417" s="38"/>
      <c r="I417" s="249"/>
      <c r="J417" s="38"/>
      <c r="K417" s="38"/>
      <c r="L417" s="41"/>
      <c r="M417" s="258"/>
      <c r="N417" s="259"/>
      <c r="O417" s="245"/>
      <c r="P417" s="245"/>
      <c r="Q417" s="245"/>
      <c r="R417" s="245"/>
      <c r="S417" s="245"/>
      <c r="T417" s="260"/>
      <c r="U417" s="36"/>
      <c r="V417" s="36"/>
      <c r="W417" s="36"/>
      <c r="X417" s="36"/>
      <c r="Y417" s="36"/>
      <c r="Z417" s="36"/>
      <c r="AA417" s="36"/>
      <c r="AB417" s="36"/>
      <c r="AC417" s="36"/>
      <c r="AD417" s="36"/>
      <c r="AE417" s="36"/>
      <c r="AT417" s="19" t="s">
        <v>903</v>
      </c>
      <c r="AU417" s="19" t="s">
        <v>78</v>
      </c>
    </row>
    <row r="418" spans="1:31" s="2" customFormat="1" ht="6.95" customHeight="1">
      <c r="A418" s="36"/>
      <c r="B418" s="49"/>
      <c r="C418" s="50"/>
      <c r="D418" s="50"/>
      <c r="E418" s="50"/>
      <c r="F418" s="50"/>
      <c r="G418" s="50"/>
      <c r="H418" s="50"/>
      <c r="I418" s="50"/>
      <c r="J418" s="50"/>
      <c r="K418" s="50"/>
      <c r="L418" s="41"/>
      <c r="M418" s="36"/>
      <c r="O418" s="36"/>
      <c r="P418" s="36"/>
      <c r="Q418" s="36"/>
      <c r="R418" s="36"/>
      <c r="S418" s="36"/>
      <c r="T418" s="36"/>
      <c r="U418" s="36"/>
      <c r="V418" s="36"/>
      <c r="W418" s="36"/>
      <c r="X418" s="36"/>
      <c r="Y418" s="36"/>
      <c r="Z418" s="36"/>
      <c r="AA418" s="36"/>
      <c r="AB418" s="36"/>
      <c r="AC418" s="36"/>
      <c r="AD418" s="36"/>
      <c r="AE418" s="36"/>
    </row>
  </sheetData>
  <sheetProtection algorithmName="SHA-512" hashValue="9rDgmuQQUzMRJ2DfaltdBKshB3R9sh59ivAKQ14Y3STmtN6HfYyuXVH/xdtaMb1eWMsFsmj6wWnu/tsHjznozw==" saltValue="GqJAnAecUhUS1nvFmV/97dmG0HyZF2C6/0CcxARn0nqvgD3OfIDhuNEOIgQZ2AbHhmK/g65KVLDkARAe2pr52w==" spinCount="100000" sheet="1" objects="1" scenarios="1" formatColumns="0" formatRows="0" autoFilter="0"/>
  <autoFilter ref="C100:K417"/>
  <mergeCells count="15">
    <mergeCell ref="E87:H87"/>
    <mergeCell ref="E91:H91"/>
    <mergeCell ref="E89:H89"/>
    <mergeCell ref="E93:H93"/>
    <mergeCell ref="L2:V2"/>
    <mergeCell ref="E31:H31"/>
    <mergeCell ref="E52:H52"/>
    <mergeCell ref="E56:H56"/>
    <mergeCell ref="E54:H54"/>
    <mergeCell ref="E58:H58"/>
    <mergeCell ref="E7:H7"/>
    <mergeCell ref="E11:H11"/>
    <mergeCell ref="E9:H9"/>
    <mergeCell ref="E13:H13"/>
    <mergeCell ref="E22:H22"/>
  </mergeCells>
  <hyperlinks>
    <hyperlink ref="F105" r:id="rId1" display="https://podminky.urs.cz/item/CS_URS_2022_01/111251201"/>
    <hyperlink ref="F112" r:id="rId2" display="https://podminky.urs.cz/item/CS_URS_2022_01/112155311"/>
    <hyperlink ref="F114" r:id="rId3" display="https://podminky.urs.cz/item/CS_URS_2022_01/113105113"/>
    <hyperlink ref="F119" r:id="rId4" display="https://podminky.urs.cz/item/CS_URS_2022_01/115001103"/>
    <hyperlink ref="F123" r:id="rId5" display="https://podminky.urs.cz/item/CS_URS_2022_01/119001421"/>
    <hyperlink ref="F127" r:id="rId6" display="https://podminky.urs.cz/item/CS_URS_2022_01/122252501"/>
    <hyperlink ref="F142" r:id="rId7" display="https://podminky.urs.cz/item/CS_URS_2022_01/122252508"/>
    <hyperlink ref="F144" r:id="rId8" display="https://podminky.urs.cz/item/CS_URS_2022_01/139001101"/>
    <hyperlink ref="F148" r:id="rId9" display="https://podminky.urs.cz/item/CS_URS_2022_01/162751117"/>
    <hyperlink ref="F150" r:id="rId10" display="https://podminky.urs.cz/item/CS_URS_2022_01/162751119"/>
    <hyperlink ref="F154" r:id="rId11" display="https://podminky.urs.cz/item/CS_URS_2022_01/171103101"/>
    <hyperlink ref="F156" r:id="rId12" display="https://podminky.urs.cz/item/CS_URS_2022_01/171201231"/>
    <hyperlink ref="F159" r:id="rId13" display="https://podminky.urs.cz/item/CS_URS_2022_01/174111311"/>
    <hyperlink ref="F171" r:id="rId14" display="https://podminky.urs.cz/item/CS_URS_2022_01/181111112"/>
    <hyperlink ref="F173" r:id="rId15" display="https://podminky.urs.cz/item/CS_URS_2022_01/181411122"/>
    <hyperlink ref="F179" r:id="rId16" display="https://podminky.urs.cz/item/CS_URS_2022_01/273321117"/>
    <hyperlink ref="F184" r:id="rId17" display="https://podminky.urs.cz/item/CS_URS_2022_01/273321191"/>
    <hyperlink ref="F186" r:id="rId18" display="https://podminky.urs.cz/item/CS_URS_2022_01/273354111"/>
    <hyperlink ref="F192" r:id="rId19" display="https://podminky.urs.cz/item/CS_URS_2022_01/273354211"/>
    <hyperlink ref="F194" r:id="rId20" display="https://podminky.urs.cz/item/CS_URS_2022_01/273361412"/>
    <hyperlink ref="F199" r:id="rId21" display="https://podminky.urs.cz/item/CS_URS_2022_01/274321117"/>
    <hyperlink ref="F206" r:id="rId22" display="https://podminky.urs.cz/item/CS_URS_2022_01/274321191"/>
    <hyperlink ref="F208" r:id="rId23" display="https://podminky.urs.cz/item/CS_URS_2022_01/274354111"/>
    <hyperlink ref="F218" r:id="rId24" display="https://podminky.urs.cz/item/CS_URS_2022_01/274354211"/>
    <hyperlink ref="F220" r:id="rId25" display="https://podminky.urs.cz/item/CS_URS_2022_01/274361116"/>
    <hyperlink ref="F226" r:id="rId26" display="https://podminky.urs.cz/item/CS_URS_2022_01/317321118"/>
    <hyperlink ref="F233" r:id="rId27" display="https://podminky.urs.cz/item/CS_URS_2022_01/317321191"/>
    <hyperlink ref="F235" r:id="rId28" display="https://podminky.urs.cz/item/CS_URS_2022_01/317353121"/>
    <hyperlink ref="F244" r:id="rId29" display="https://podminky.urs.cz/item/CS_URS_2022_01/317353221"/>
    <hyperlink ref="F246" r:id="rId30" display="https://podminky.urs.cz/item/CS_URS_2022_01/317361116"/>
    <hyperlink ref="F251" r:id="rId31" display="https://podminky.urs.cz/item/CS_URS_2022_01/334124111"/>
    <hyperlink ref="F258" r:id="rId32" display="https://podminky.urs.cz/item/CS_URS_2022_01/334323118"/>
    <hyperlink ref="F265" r:id="rId33" display="https://podminky.urs.cz/item/CS_URS_2022_01/334323191"/>
    <hyperlink ref="F267" r:id="rId34" display="https://podminky.urs.cz/item/CS_URS_2022_01/334351112"/>
    <hyperlink ref="F274" r:id="rId35" display="https://podminky.urs.cz/item/CS_URS_2022_01/334351211"/>
    <hyperlink ref="F276" r:id="rId36" display="https://podminky.urs.cz/item/CS_URS_2022_01/334361216"/>
    <hyperlink ref="F281" r:id="rId37" display="https://podminky.urs.cz/item/CS_URS_2022_01/389121111"/>
    <hyperlink ref="F285" r:id="rId38" display="https://podminky.urs.cz/item/CS_URS_2022_01/389121112"/>
    <hyperlink ref="F298" r:id="rId39" display="https://podminky.urs.cz/item/CS_URS_2022_01/451315114"/>
    <hyperlink ref="F307" r:id="rId40" display="https://podminky.urs.cz/item/CS_URS_2022_01/451577777"/>
    <hyperlink ref="F314" r:id="rId41" display="https://podminky.urs.cz/item/CS_URS_2022_01/457311117"/>
    <hyperlink ref="F319" r:id="rId42" display="https://podminky.urs.cz/item/CS_URS_2022_01/465513157"/>
    <hyperlink ref="F328" r:id="rId43" display="https://podminky.urs.cz/item/CS_URS_2022_01/273361411"/>
    <hyperlink ref="F334" r:id="rId44" display="https://podminky.urs.cz/item/CS_URS_2022_01/931992121"/>
    <hyperlink ref="F340" r:id="rId45" display="https://podminky.urs.cz/item/CS_URS_2022_01/931994142"/>
    <hyperlink ref="F346" r:id="rId46" display="https://podminky.urs.cz/item/CS_URS_2022_01/936942211"/>
    <hyperlink ref="F352" r:id="rId47" display="https://podminky.urs.cz/item/CS_URS_2022_01/961041211"/>
    <hyperlink ref="F362" r:id="rId48" display="https://podminky.urs.cz/item/CS_URS_2022_01/963051111"/>
    <hyperlink ref="F373" r:id="rId49" display="https://podminky.urs.cz/item/CS_URS_2022_01/997211511"/>
    <hyperlink ref="F375" r:id="rId50" display="https://podminky.urs.cz/item/CS_URS_2022_01/997211519"/>
    <hyperlink ref="F379" r:id="rId51" display="https://podminky.urs.cz/item/CS_URS_2022_01/997211611"/>
    <hyperlink ref="F381" r:id="rId52" display="https://podminky.urs.cz/item/CS_URS_2022_01/997013861"/>
    <hyperlink ref="F383" r:id="rId53" display="https://podminky.urs.cz/item/CS_URS_2022_01/997013862"/>
    <hyperlink ref="F385" r:id="rId54" display="https://podminky.urs.cz/item/CS_URS_2022_01/997013873"/>
    <hyperlink ref="F389" r:id="rId55" display="https://podminky.urs.cz/item/CS_URS_2022_01/998214111"/>
    <hyperlink ref="F394" r:id="rId56" display="https://podminky.urs.cz/item/CS_URS_2022_01/711112001"/>
    <hyperlink ref="F409" r:id="rId57" display="https://podminky.urs.cz/item/CS_URS_2022_01/711112011"/>
    <hyperlink ref="F417" r:id="rId58"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140</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1718</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2032</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ROUND(J93,2)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ROUND((SUM(BE93:BE106)),2)</f>
        <v>0</v>
      </c>
      <c r="G37" s="36"/>
      <c r="H37" s="36"/>
      <c r="I37" s="126">
        <v>0.21</v>
      </c>
      <c r="J37" s="125">
        <f>ROUND(((SUM(BE93:BE106))*I37),2)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ROUND((SUM(BF93:BF106)),2)</f>
        <v>0</v>
      </c>
      <c r="G38" s="36"/>
      <c r="H38" s="36"/>
      <c r="I38" s="126">
        <v>0.15</v>
      </c>
      <c r="J38" s="125">
        <f>ROUND(((SUM(BF93:BF106))*I38),2)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ROUND((SUM(BG93:BG106)),2)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ROUND((SUM(BH93:BH106)),2)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ROUND((SUM(BI93:BI106)),2)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1718</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km 59,616 - svršek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J93</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J94</f>
        <v>0</v>
      </c>
      <c r="K68" s="143"/>
      <c r="L68" s="147"/>
    </row>
    <row r="69" spans="2:12" s="10" customFormat="1" ht="19.9" customHeight="1">
      <c r="B69" s="148"/>
      <c r="C69" s="99"/>
      <c r="D69" s="149" t="s">
        <v>1670</v>
      </c>
      <c r="E69" s="150"/>
      <c r="F69" s="150"/>
      <c r="G69" s="150"/>
      <c r="H69" s="150"/>
      <c r="I69" s="150"/>
      <c r="J69" s="151">
        <f>J95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214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24" t="str">
        <f>E7</f>
        <v>Oprava trati v úseku Liběšice - Úštěk-OPRAVA č.1</v>
      </c>
      <c r="F79" s="425"/>
      <c r="G79" s="425"/>
      <c r="H79" s="425"/>
      <c r="I79" s="38"/>
      <c r="J79" s="38"/>
      <c r="K79" s="38"/>
      <c r="L79" s="115"/>
      <c r="S79" s="36"/>
      <c r="T79" s="36"/>
      <c r="U79" s="36"/>
      <c r="V79" s="36"/>
      <c r="W79" s="36"/>
      <c r="X79" s="36"/>
      <c r="Y79" s="36"/>
      <c r="Z79" s="36"/>
      <c r="AA79" s="36"/>
      <c r="AB79" s="36"/>
      <c r="AC79" s="36"/>
      <c r="AD79" s="36"/>
      <c r="AE79" s="36"/>
    </row>
    <row r="80" spans="2:12" s="1" customFormat="1" ht="12" customHeight="1">
      <c r="B80" s="23"/>
      <c r="C80" s="31" t="s">
        <v>203</v>
      </c>
      <c r="D80" s="24"/>
      <c r="E80" s="24"/>
      <c r="F80" s="24"/>
      <c r="G80" s="24"/>
      <c r="H80" s="24"/>
      <c r="I80" s="24"/>
      <c r="J80" s="24"/>
      <c r="K80" s="24"/>
      <c r="L80" s="22"/>
    </row>
    <row r="81" spans="2:12" s="1" customFormat="1" ht="16.5" customHeight="1">
      <c r="B81" s="23"/>
      <c r="C81" s="24"/>
      <c r="D81" s="24"/>
      <c r="E81" s="424" t="s">
        <v>888</v>
      </c>
      <c r="F81" s="376"/>
      <c r="G81" s="376"/>
      <c r="H81" s="376"/>
      <c r="I81" s="24"/>
      <c r="J81" s="24"/>
      <c r="K81" s="24"/>
      <c r="L81" s="22"/>
    </row>
    <row r="82" spans="2:12" s="1" customFormat="1" ht="12" customHeight="1">
      <c r="B82" s="23"/>
      <c r="C82" s="31" t="s">
        <v>205</v>
      </c>
      <c r="D82" s="24"/>
      <c r="E82" s="24"/>
      <c r="F82" s="24"/>
      <c r="G82" s="24"/>
      <c r="H82" s="24"/>
      <c r="I82" s="24"/>
      <c r="J82" s="24"/>
      <c r="K82" s="24"/>
      <c r="L82" s="22"/>
    </row>
    <row r="83" spans="1:31" s="2" customFormat="1" ht="16.5" customHeight="1">
      <c r="A83" s="36"/>
      <c r="B83" s="37"/>
      <c r="C83" s="38"/>
      <c r="D83" s="38"/>
      <c r="E83" s="428" t="s">
        <v>1718</v>
      </c>
      <c r="F83" s="426"/>
      <c r="G83" s="426"/>
      <c r="H83" s="426"/>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1471</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98" t="str">
        <f>E13</f>
        <v>002 - km 59,616 - svršek</v>
      </c>
      <c r="F85" s="426"/>
      <c r="G85" s="426"/>
      <c r="H85" s="426"/>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31" t="s">
        <v>23</v>
      </c>
      <c r="J87" s="61" t="str">
        <f>IF(J16="","",J16)</f>
        <v>10. 5. 2022</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5.2" customHeight="1">
      <c r="A89" s="36"/>
      <c r="B89" s="37"/>
      <c r="C89" s="31" t="s">
        <v>25</v>
      </c>
      <c r="D89" s="38"/>
      <c r="E89" s="38"/>
      <c r="F89" s="29" t="str">
        <f>E19</f>
        <v xml:space="preserve"> </v>
      </c>
      <c r="G89" s="38"/>
      <c r="H89" s="38"/>
      <c r="I89" s="31" t="s">
        <v>30</v>
      </c>
      <c r="J89" s="34" t="str">
        <f>E25</f>
        <v xml:space="preserve"> </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IF(E22="","",E22)</f>
        <v>Vyplň údaj</v>
      </c>
      <c r="G90" s="38"/>
      <c r="H90" s="38"/>
      <c r="I90" s="31" t="s">
        <v>32</v>
      </c>
      <c r="J90" s="34" t="str">
        <f>E28</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215</v>
      </c>
      <c r="D92" s="156" t="s">
        <v>54</v>
      </c>
      <c r="E92" s="156" t="s">
        <v>50</v>
      </c>
      <c r="F92" s="156" t="s">
        <v>51</v>
      </c>
      <c r="G92" s="156" t="s">
        <v>216</v>
      </c>
      <c r="H92" s="156" t="s">
        <v>217</v>
      </c>
      <c r="I92" s="156" t="s">
        <v>218</v>
      </c>
      <c r="J92" s="157" t="s">
        <v>209</v>
      </c>
      <c r="K92" s="158" t="s">
        <v>219</v>
      </c>
      <c r="L92" s="159"/>
      <c r="M92" s="70" t="s">
        <v>19</v>
      </c>
      <c r="N92" s="71" t="s">
        <v>39</v>
      </c>
      <c r="O92" s="71" t="s">
        <v>220</v>
      </c>
      <c r="P92" s="71" t="s">
        <v>221</v>
      </c>
      <c r="Q92" s="71" t="s">
        <v>222</v>
      </c>
      <c r="R92" s="71" t="s">
        <v>223</v>
      </c>
      <c r="S92" s="71" t="s">
        <v>224</v>
      </c>
      <c r="T92" s="72" t="s">
        <v>225</v>
      </c>
      <c r="U92" s="153"/>
      <c r="V92" s="153"/>
      <c r="W92" s="153"/>
      <c r="X92" s="153"/>
      <c r="Y92" s="153"/>
      <c r="Z92" s="153"/>
      <c r="AA92" s="153"/>
      <c r="AB92" s="153"/>
      <c r="AC92" s="153"/>
      <c r="AD92" s="153"/>
      <c r="AE92" s="153"/>
    </row>
    <row r="93" spans="1:63" s="2" customFormat="1" ht="22.9" customHeight="1">
      <c r="A93" s="36"/>
      <c r="B93" s="37"/>
      <c r="C93" s="77" t="s">
        <v>226</v>
      </c>
      <c r="D93" s="38"/>
      <c r="E93" s="38"/>
      <c r="F93" s="38"/>
      <c r="G93" s="38"/>
      <c r="H93" s="38"/>
      <c r="I93" s="38"/>
      <c r="J93" s="160">
        <f>BK93</f>
        <v>0</v>
      </c>
      <c r="K93" s="38"/>
      <c r="L93" s="41"/>
      <c r="M93" s="73"/>
      <c r="N93" s="161"/>
      <c r="O93" s="74"/>
      <c r="P93" s="162">
        <f>P94</f>
        <v>0</v>
      </c>
      <c r="Q93" s="74"/>
      <c r="R93" s="162">
        <f>R94</f>
        <v>0</v>
      </c>
      <c r="S93" s="74"/>
      <c r="T93" s="163">
        <f>T94</f>
        <v>0</v>
      </c>
      <c r="U93" s="36"/>
      <c r="V93" s="36"/>
      <c r="W93" s="36"/>
      <c r="X93" s="36"/>
      <c r="Y93" s="36"/>
      <c r="Z93" s="36"/>
      <c r="AA93" s="36"/>
      <c r="AB93" s="36"/>
      <c r="AC93" s="36"/>
      <c r="AD93" s="36"/>
      <c r="AE93" s="36"/>
      <c r="AT93" s="19" t="s">
        <v>68</v>
      </c>
      <c r="AU93" s="19" t="s">
        <v>210</v>
      </c>
      <c r="BK93" s="164">
        <f>BK94</f>
        <v>0</v>
      </c>
    </row>
    <row r="94" spans="2:63" s="12" customFormat="1" ht="25.9" customHeight="1">
      <c r="B94" s="165"/>
      <c r="C94" s="166"/>
      <c r="D94" s="167" t="s">
        <v>68</v>
      </c>
      <c r="E94" s="168" t="s">
        <v>227</v>
      </c>
      <c r="F94" s="168" t="s">
        <v>228</v>
      </c>
      <c r="G94" s="166"/>
      <c r="H94" s="166"/>
      <c r="I94" s="169"/>
      <c r="J94" s="170">
        <f>BK94</f>
        <v>0</v>
      </c>
      <c r="K94" s="166"/>
      <c r="L94" s="171"/>
      <c r="M94" s="172"/>
      <c r="N94" s="173"/>
      <c r="O94" s="173"/>
      <c r="P94" s="174">
        <f>P95</f>
        <v>0</v>
      </c>
      <c r="Q94" s="173"/>
      <c r="R94" s="174">
        <f>R95</f>
        <v>0</v>
      </c>
      <c r="S94" s="173"/>
      <c r="T94" s="175">
        <f>T95</f>
        <v>0</v>
      </c>
      <c r="AR94" s="176" t="s">
        <v>76</v>
      </c>
      <c r="AT94" s="177" t="s">
        <v>68</v>
      </c>
      <c r="AU94" s="177" t="s">
        <v>69</v>
      </c>
      <c r="AY94" s="176" t="s">
        <v>229</v>
      </c>
      <c r="BK94" s="178">
        <f>BK95</f>
        <v>0</v>
      </c>
    </row>
    <row r="95" spans="2:63" s="12" customFormat="1" ht="22.9" customHeight="1">
      <c r="B95" s="165"/>
      <c r="C95" s="166"/>
      <c r="D95" s="167" t="s">
        <v>68</v>
      </c>
      <c r="E95" s="179" t="s">
        <v>230</v>
      </c>
      <c r="F95" s="179" t="s">
        <v>1671</v>
      </c>
      <c r="G95" s="166"/>
      <c r="H95" s="166"/>
      <c r="I95" s="169"/>
      <c r="J95" s="180">
        <f>BK95</f>
        <v>0</v>
      </c>
      <c r="K95" s="166"/>
      <c r="L95" s="171"/>
      <c r="M95" s="172"/>
      <c r="N95" s="173"/>
      <c r="O95" s="173"/>
      <c r="P95" s="174">
        <f>SUM(P96:P106)</f>
        <v>0</v>
      </c>
      <c r="Q95" s="173"/>
      <c r="R95" s="174">
        <f>SUM(R96:R106)</f>
        <v>0</v>
      </c>
      <c r="S95" s="173"/>
      <c r="T95" s="175">
        <f>SUM(T96:T106)</f>
        <v>0</v>
      </c>
      <c r="AR95" s="176" t="s">
        <v>76</v>
      </c>
      <c r="AT95" s="177" t="s">
        <v>68</v>
      </c>
      <c r="AU95" s="177" t="s">
        <v>76</v>
      </c>
      <c r="AY95" s="176" t="s">
        <v>229</v>
      </c>
      <c r="BK95" s="178">
        <f>SUM(BK96:BK106)</f>
        <v>0</v>
      </c>
    </row>
    <row r="96" spans="1:65" s="2" customFormat="1" ht="76.35" customHeight="1">
      <c r="A96" s="36"/>
      <c r="B96" s="37"/>
      <c r="C96" s="181" t="s">
        <v>76</v>
      </c>
      <c r="D96" s="181" t="s">
        <v>232</v>
      </c>
      <c r="E96" s="182" t="s">
        <v>1672</v>
      </c>
      <c r="F96" s="183" t="s">
        <v>1673</v>
      </c>
      <c r="G96" s="184" t="s">
        <v>532</v>
      </c>
      <c r="H96" s="185">
        <v>24.2</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2033</v>
      </c>
    </row>
    <row r="97" spans="2:51" s="13" customFormat="1" ht="11.25">
      <c r="B97" s="195"/>
      <c r="C97" s="196"/>
      <c r="D97" s="197" t="s">
        <v>237</v>
      </c>
      <c r="E97" s="198" t="s">
        <v>19</v>
      </c>
      <c r="F97" s="199" t="s">
        <v>2034</v>
      </c>
      <c r="G97" s="196"/>
      <c r="H97" s="200">
        <v>24.2</v>
      </c>
      <c r="I97" s="201"/>
      <c r="J97" s="196"/>
      <c r="K97" s="196"/>
      <c r="L97" s="202"/>
      <c r="M97" s="203"/>
      <c r="N97" s="204"/>
      <c r="O97" s="204"/>
      <c r="P97" s="204"/>
      <c r="Q97" s="204"/>
      <c r="R97" s="204"/>
      <c r="S97" s="204"/>
      <c r="T97" s="205"/>
      <c r="AT97" s="206" t="s">
        <v>237</v>
      </c>
      <c r="AU97" s="206" t="s">
        <v>78</v>
      </c>
      <c r="AV97" s="13" t="s">
        <v>78</v>
      </c>
      <c r="AW97" s="13" t="s">
        <v>31</v>
      </c>
      <c r="AX97" s="13" t="s">
        <v>76</v>
      </c>
      <c r="AY97" s="206" t="s">
        <v>229</v>
      </c>
    </row>
    <row r="98" spans="1:65" s="2" customFormat="1" ht="123" customHeight="1">
      <c r="A98" s="36"/>
      <c r="B98" s="37"/>
      <c r="C98" s="181" t="s">
        <v>78</v>
      </c>
      <c r="D98" s="181" t="s">
        <v>232</v>
      </c>
      <c r="E98" s="182" t="s">
        <v>1676</v>
      </c>
      <c r="F98" s="183" t="s">
        <v>1677</v>
      </c>
      <c r="G98" s="184" t="s">
        <v>532</v>
      </c>
      <c r="H98" s="185">
        <v>27.5</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126</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126</v>
      </c>
      <c r="BM98" s="193" t="s">
        <v>2035</v>
      </c>
    </row>
    <row r="99" spans="1:47" s="2" customFormat="1" ht="39">
      <c r="A99" s="36"/>
      <c r="B99" s="37"/>
      <c r="C99" s="38"/>
      <c r="D99" s="197" t="s">
        <v>811</v>
      </c>
      <c r="E99" s="38"/>
      <c r="F99" s="248" t="s">
        <v>2036</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811</v>
      </c>
      <c r="AU99" s="19" t="s">
        <v>78</v>
      </c>
    </row>
    <row r="100" spans="2:51" s="13" customFormat="1" ht="11.25">
      <c r="B100" s="195"/>
      <c r="C100" s="196"/>
      <c r="D100" s="197" t="s">
        <v>237</v>
      </c>
      <c r="E100" s="198" t="s">
        <v>19</v>
      </c>
      <c r="F100" s="199" t="s">
        <v>2037</v>
      </c>
      <c r="G100" s="196"/>
      <c r="H100" s="200">
        <v>27.5</v>
      </c>
      <c r="I100" s="201"/>
      <c r="J100" s="196"/>
      <c r="K100" s="196"/>
      <c r="L100" s="202"/>
      <c r="M100" s="203"/>
      <c r="N100" s="204"/>
      <c r="O100" s="204"/>
      <c r="P100" s="204"/>
      <c r="Q100" s="204"/>
      <c r="R100" s="204"/>
      <c r="S100" s="204"/>
      <c r="T100" s="205"/>
      <c r="AT100" s="206" t="s">
        <v>237</v>
      </c>
      <c r="AU100" s="206" t="s">
        <v>78</v>
      </c>
      <c r="AV100" s="13" t="s">
        <v>78</v>
      </c>
      <c r="AW100" s="13" t="s">
        <v>31</v>
      </c>
      <c r="AX100" s="13" t="s">
        <v>76</v>
      </c>
      <c r="AY100" s="206" t="s">
        <v>229</v>
      </c>
    </row>
    <row r="101" spans="1:65" s="2" customFormat="1" ht="142.15" customHeight="1">
      <c r="A101" s="36"/>
      <c r="B101" s="37"/>
      <c r="C101" s="181" t="s">
        <v>89</v>
      </c>
      <c r="D101" s="181" t="s">
        <v>232</v>
      </c>
      <c r="E101" s="182" t="s">
        <v>2038</v>
      </c>
      <c r="F101" s="183" t="s">
        <v>2039</v>
      </c>
      <c r="G101" s="184" t="s">
        <v>242</v>
      </c>
      <c r="H101" s="185">
        <v>18</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126</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126</v>
      </c>
      <c r="BM101" s="193" t="s">
        <v>2040</v>
      </c>
    </row>
    <row r="102" spans="2:51" s="13" customFormat="1" ht="11.25">
      <c r="B102" s="195"/>
      <c r="C102" s="196"/>
      <c r="D102" s="197" t="s">
        <v>237</v>
      </c>
      <c r="E102" s="198" t="s">
        <v>19</v>
      </c>
      <c r="F102" s="199" t="s">
        <v>323</v>
      </c>
      <c r="G102" s="196"/>
      <c r="H102" s="200">
        <v>18</v>
      </c>
      <c r="I102" s="201"/>
      <c r="J102" s="196"/>
      <c r="K102" s="196"/>
      <c r="L102" s="202"/>
      <c r="M102" s="203"/>
      <c r="N102" s="204"/>
      <c r="O102" s="204"/>
      <c r="P102" s="204"/>
      <c r="Q102" s="204"/>
      <c r="R102" s="204"/>
      <c r="S102" s="204"/>
      <c r="T102" s="205"/>
      <c r="AT102" s="206" t="s">
        <v>237</v>
      </c>
      <c r="AU102" s="206" t="s">
        <v>78</v>
      </c>
      <c r="AV102" s="13" t="s">
        <v>78</v>
      </c>
      <c r="AW102" s="13" t="s">
        <v>31</v>
      </c>
      <c r="AX102" s="13" t="s">
        <v>76</v>
      </c>
      <c r="AY102" s="206" t="s">
        <v>229</v>
      </c>
    </row>
    <row r="103" spans="1:65" s="2" customFormat="1" ht="101.25" customHeight="1">
      <c r="A103" s="36"/>
      <c r="B103" s="37"/>
      <c r="C103" s="181" t="s">
        <v>126</v>
      </c>
      <c r="D103" s="181" t="s">
        <v>232</v>
      </c>
      <c r="E103" s="182" t="s">
        <v>2041</v>
      </c>
      <c r="F103" s="183" t="s">
        <v>2042</v>
      </c>
      <c r="G103" s="184" t="s">
        <v>235</v>
      </c>
      <c r="H103" s="185">
        <v>50</v>
      </c>
      <c r="I103" s="186"/>
      <c r="J103" s="187">
        <f>ROUND(I103*H103,2)</f>
        <v>0</v>
      </c>
      <c r="K103" s="188"/>
      <c r="L103" s="41"/>
      <c r="M103" s="189" t="s">
        <v>19</v>
      </c>
      <c r="N103" s="190" t="s">
        <v>40</v>
      </c>
      <c r="O103" s="66"/>
      <c r="P103" s="191">
        <f>O103*H103</f>
        <v>0</v>
      </c>
      <c r="Q103" s="191">
        <v>0</v>
      </c>
      <c r="R103" s="191">
        <f>Q103*H103</f>
        <v>0</v>
      </c>
      <c r="S103" s="191">
        <v>0</v>
      </c>
      <c r="T103" s="192">
        <f>S103*H103</f>
        <v>0</v>
      </c>
      <c r="U103" s="36"/>
      <c r="V103" s="36"/>
      <c r="W103" s="36"/>
      <c r="X103" s="36"/>
      <c r="Y103" s="36"/>
      <c r="Z103" s="36"/>
      <c r="AA103" s="36"/>
      <c r="AB103" s="36"/>
      <c r="AC103" s="36"/>
      <c r="AD103" s="36"/>
      <c r="AE103" s="36"/>
      <c r="AR103" s="193" t="s">
        <v>126</v>
      </c>
      <c r="AT103" s="193" t="s">
        <v>232</v>
      </c>
      <c r="AU103" s="193" t="s">
        <v>78</v>
      </c>
      <c r="AY103" s="19" t="s">
        <v>229</v>
      </c>
      <c r="BE103" s="194">
        <f>IF(N103="základní",J103,0)</f>
        <v>0</v>
      </c>
      <c r="BF103" s="194">
        <f>IF(N103="snížená",J103,0)</f>
        <v>0</v>
      </c>
      <c r="BG103" s="194">
        <f>IF(N103="zákl. přenesená",J103,0)</f>
        <v>0</v>
      </c>
      <c r="BH103" s="194">
        <f>IF(N103="sníž. přenesená",J103,0)</f>
        <v>0</v>
      </c>
      <c r="BI103" s="194">
        <f>IF(N103="nulová",J103,0)</f>
        <v>0</v>
      </c>
      <c r="BJ103" s="19" t="s">
        <v>76</v>
      </c>
      <c r="BK103" s="194">
        <f>ROUND(I103*H103,2)</f>
        <v>0</v>
      </c>
      <c r="BL103" s="19" t="s">
        <v>126</v>
      </c>
      <c r="BM103" s="193" t="s">
        <v>2043</v>
      </c>
    </row>
    <row r="104" spans="2:51" s="13" customFormat="1" ht="11.25">
      <c r="B104" s="195"/>
      <c r="C104" s="196"/>
      <c r="D104" s="197" t="s">
        <v>237</v>
      </c>
      <c r="E104" s="198" t="s">
        <v>19</v>
      </c>
      <c r="F104" s="199" t="s">
        <v>2044</v>
      </c>
      <c r="G104" s="196"/>
      <c r="H104" s="200">
        <v>50</v>
      </c>
      <c r="I104" s="201"/>
      <c r="J104" s="196"/>
      <c r="K104" s="196"/>
      <c r="L104" s="202"/>
      <c r="M104" s="203"/>
      <c r="N104" s="204"/>
      <c r="O104" s="204"/>
      <c r="P104" s="204"/>
      <c r="Q104" s="204"/>
      <c r="R104" s="204"/>
      <c r="S104" s="204"/>
      <c r="T104" s="205"/>
      <c r="AT104" s="206" t="s">
        <v>237</v>
      </c>
      <c r="AU104" s="206" t="s">
        <v>78</v>
      </c>
      <c r="AV104" s="13" t="s">
        <v>78</v>
      </c>
      <c r="AW104" s="13" t="s">
        <v>31</v>
      </c>
      <c r="AX104" s="13" t="s">
        <v>76</v>
      </c>
      <c r="AY104" s="206" t="s">
        <v>229</v>
      </c>
    </row>
    <row r="105" spans="1:65" s="2" customFormat="1" ht="90" customHeight="1">
      <c r="A105" s="36"/>
      <c r="B105" s="37"/>
      <c r="C105" s="181" t="s">
        <v>230</v>
      </c>
      <c r="D105" s="181" t="s">
        <v>232</v>
      </c>
      <c r="E105" s="182" t="s">
        <v>1690</v>
      </c>
      <c r="F105" s="183" t="s">
        <v>1691</v>
      </c>
      <c r="G105" s="184" t="s">
        <v>1692</v>
      </c>
      <c r="H105" s="185">
        <v>4</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2045</v>
      </c>
    </row>
    <row r="106" spans="1:65" s="2" customFormat="1" ht="90" customHeight="1">
      <c r="A106" s="36"/>
      <c r="B106" s="37"/>
      <c r="C106" s="181" t="s">
        <v>257</v>
      </c>
      <c r="D106" s="181" t="s">
        <v>232</v>
      </c>
      <c r="E106" s="182" t="s">
        <v>1694</v>
      </c>
      <c r="F106" s="183" t="s">
        <v>1695</v>
      </c>
      <c r="G106" s="184" t="s">
        <v>1692</v>
      </c>
      <c r="H106" s="185">
        <v>4</v>
      </c>
      <c r="I106" s="186"/>
      <c r="J106" s="187">
        <f>ROUND(I106*H106,2)</f>
        <v>0</v>
      </c>
      <c r="K106" s="188"/>
      <c r="L106" s="41"/>
      <c r="M106" s="243" t="s">
        <v>19</v>
      </c>
      <c r="N106" s="244" t="s">
        <v>40</v>
      </c>
      <c r="O106" s="245"/>
      <c r="P106" s="246">
        <f>O106*H106</f>
        <v>0</v>
      </c>
      <c r="Q106" s="246">
        <v>0</v>
      </c>
      <c r="R106" s="246">
        <f>Q106*H106</f>
        <v>0</v>
      </c>
      <c r="S106" s="246">
        <v>0</v>
      </c>
      <c r="T106" s="247">
        <f>S106*H106</f>
        <v>0</v>
      </c>
      <c r="U106" s="36"/>
      <c r="V106" s="36"/>
      <c r="W106" s="36"/>
      <c r="X106" s="36"/>
      <c r="Y106" s="36"/>
      <c r="Z106" s="36"/>
      <c r="AA106" s="36"/>
      <c r="AB106" s="36"/>
      <c r="AC106" s="36"/>
      <c r="AD106" s="36"/>
      <c r="AE106" s="36"/>
      <c r="AR106" s="193" t="s">
        <v>126</v>
      </c>
      <c r="AT106" s="193" t="s">
        <v>232</v>
      </c>
      <c r="AU106" s="193" t="s">
        <v>78</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126</v>
      </c>
      <c r="BM106" s="193" t="s">
        <v>2046</v>
      </c>
    </row>
    <row r="107" spans="1:31" s="2" customFormat="1" ht="6.95" customHeight="1">
      <c r="A107" s="36"/>
      <c r="B107" s="49"/>
      <c r="C107" s="50"/>
      <c r="D107" s="50"/>
      <c r="E107" s="50"/>
      <c r="F107" s="50"/>
      <c r="G107" s="50"/>
      <c r="H107" s="50"/>
      <c r="I107" s="50"/>
      <c r="J107" s="50"/>
      <c r="K107" s="50"/>
      <c r="L107" s="41"/>
      <c r="M107" s="36"/>
      <c r="O107" s="36"/>
      <c r="P107" s="36"/>
      <c r="Q107" s="36"/>
      <c r="R107" s="36"/>
      <c r="S107" s="36"/>
      <c r="T107" s="36"/>
      <c r="U107" s="36"/>
      <c r="V107" s="36"/>
      <c r="W107" s="36"/>
      <c r="X107" s="36"/>
      <c r="Y107" s="36"/>
      <c r="Z107" s="36"/>
      <c r="AA107" s="36"/>
      <c r="AB107" s="36"/>
      <c r="AC107" s="36"/>
      <c r="AD107" s="36"/>
      <c r="AE107" s="36"/>
    </row>
  </sheetData>
  <sheetProtection algorithmName="SHA-512" hashValue="vFejd2pbr9+5os0vTW70QTyxsBUH2G1ESIJs7tNT9tV9hTJBDIugsA45IyPnI2pcR2Tgpq/GVDXLw7G/w3eESQ==" saltValue="ZcfOOic+8uAj0zcIhUsSU6M+V/w425oXUTYt5HAkUNot3SsMK5FSFXE5VnsbxPPmRpw/d7xwPvZxVY7Zb+JCnw==" spinCount="100000" sheet="1" objects="1" scenarios="1" formatColumns="0" formatRows="0" autoFilter="0"/>
  <autoFilter ref="C92:K10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142</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1718</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2047</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ROUND(J95,2)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ROUND((SUM(BE95:BE111)),2)</f>
        <v>0</v>
      </c>
      <c r="G37" s="36"/>
      <c r="H37" s="36"/>
      <c r="I37" s="126">
        <v>0.21</v>
      </c>
      <c r="J37" s="125">
        <f>ROUND(((SUM(BE95:BE111))*I37),2)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ROUND((SUM(BF95:BF111)),2)</f>
        <v>0</v>
      </c>
      <c r="G38" s="36"/>
      <c r="H38" s="36"/>
      <c r="I38" s="126">
        <v>0.15</v>
      </c>
      <c r="J38" s="125">
        <f>ROUND(((SUM(BF95:BF111))*I38),2)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ROUND((SUM(BG95:BG111)),2)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ROUND((SUM(BH95:BH111)),2)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ROUND((SUM(BI95:BI111)),2)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1718</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59,616</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J95</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J96</f>
        <v>0</v>
      </c>
      <c r="K68" s="143"/>
      <c r="L68" s="147"/>
    </row>
    <row r="69" spans="2:12" s="10" customFormat="1" ht="19.9" customHeight="1">
      <c r="B69" s="148"/>
      <c r="C69" s="99"/>
      <c r="D69" s="149" t="s">
        <v>1283</v>
      </c>
      <c r="E69" s="150"/>
      <c r="F69" s="150"/>
      <c r="G69" s="150"/>
      <c r="H69" s="150"/>
      <c r="I69" s="150"/>
      <c r="J69" s="151">
        <f>J97</f>
        <v>0</v>
      </c>
      <c r="K69" s="99"/>
      <c r="L69" s="152"/>
    </row>
    <row r="70" spans="2:12" s="10" customFormat="1" ht="19.9" customHeight="1">
      <c r="B70" s="148"/>
      <c r="C70" s="99"/>
      <c r="D70" s="149" t="s">
        <v>1284</v>
      </c>
      <c r="E70" s="150"/>
      <c r="F70" s="150"/>
      <c r="G70" s="150"/>
      <c r="H70" s="150"/>
      <c r="I70" s="150"/>
      <c r="J70" s="151">
        <f>J104</f>
        <v>0</v>
      </c>
      <c r="K70" s="99"/>
      <c r="L70" s="152"/>
    </row>
    <row r="71" spans="2:12" s="10" customFormat="1" ht="19.9" customHeight="1">
      <c r="B71" s="148"/>
      <c r="C71" s="99"/>
      <c r="D71" s="149" t="s">
        <v>1706</v>
      </c>
      <c r="E71" s="150"/>
      <c r="F71" s="150"/>
      <c r="G71" s="150"/>
      <c r="H71" s="150"/>
      <c r="I71" s="150"/>
      <c r="J71" s="151">
        <f>J108</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214</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24" t="str">
        <f>E7</f>
        <v>Oprava trati v úseku Liběšice - Úštěk-OPRAVA č.1</v>
      </c>
      <c r="F81" s="425"/>
      <c r="G81" s="425"/>
      <c r="H81" s="425"/>
      <c r="I81" s="38"/>
      <c r="J81" s="38"/>
      <c r="K81" s="38"/>
      <c r="L81" s="115"/>
      <c r="S81" s="36"/>
      <c r="T81" s="36"/>
      <c r="U81" s="36"/>
      <c r="V81" s="36"/>
      <c r="W81" s="36"/>
      <c r="X81" s="36"/>
      <c r="Y81" s="36"/>
      <c r="Z81" s="36"/>
      <c r="AA81" s="36"/>
      <c r="AB81" s="36"/>
      <c r="AC81" s="36"/>
      <c r="AD81" s="36"/>
      <c r="AE81" s="36"/>
    </row>
    <row r="82" spans="2:12" s="1" customFormat="1" ht="12" customHeight="1">
      <c r="B82" s="23"/>
      <c r="C82" s="31" t="s">
        <v>203</v>
      </c>
      <c r="D82" s="24"/>
      <c r="E82" s="24"/>
      <c r="F82" s="24"/>
      <c r="G82" s="24"/>
      <c r="H82" s="24"/>
      <c r="I82" s="24"/>
      <c r="J82" s="24"/>
      <c r="K82" s="24"/>
      <c r="L82" s="22"/>
    </row>
    <row r="83" spans="2:12" s="1" customFormat="1" ht="16.5" customHeight="1">
      <c r="B83" s="23"/>
      <c r="C83" s="24"/>
      <c r="D83" s="24"/>
      <c r="E83" s="424" t="s">
        <v>888</v>
      </c>
      <c r="F83" s="376"/>
      <c r="G83" s="376"/>
      <c r="H83" s="376"/>
      <c r="I83" s="24"/>
      <c r="J83" s="24"/>
      <c r="K83" s="24"/>
      <c r="L83" s="22"/>
    </row>
    <row r="84" spans="2:12" s="1" customFormat="1" ht="12" customHeight="1">
      <c r="B84" s="23"/>
      <c r="C84" s="31" t="s">
        <v>205</v>
      </c>
      <c r="D84" s="24"/>
      <c r="E84" s="24"/>
      <c r="F84" s="24"/>
      <c r="G84" s="24"/>
      <c r="H84" s="24"/>
      <c r="I84" s="24"/>
      <c r="J84" s="24"/>
      <c r="K84" s="24"/>
      <c r="L84" s="22"/>
    </row>
    <row r="85" spans="1:31" s="2" customFormat="1" ht="16.5" customHeight="1">
      <c r="A85" s="36"/>
      <c r="B85" s="37"/>
      <c r="C85" s="38"/>
      <c r="D85" s="38"/>
      <c r="E85" s="428" t="s">
        <v>1718</v>
      </c>
      <c r="F85" s="426"/>
      <c r="G85" s="426"/>
      <c r="H85" s="426"/>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626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398" t="str">
        <f>E13</f>
        <v>002 - VRN - km 59,616</v>
      </c>
      <c r="F87" s="426"/>
      <c r="G87" s="426"/>
      <c r="H87" s="426"/>
      <c r="I87" s="38"/>
      <c r="J87" s="38"/>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31" t="s">
        <v>23</v>
      </c>
      <c r="J89" s="61" t="str">
        <f>IF(J16="","",J16)</f>
        <v>10. 5. 2022</v>
      </c>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E19</f>
        <v xml:space="preserve"> </v>
      </c>
      <c r="G91" s="38"/>
      <c r="H91" s="38"/>
      <c r="I91" s="31" t="s">
        <v>30</v>
      </c>
      <c r="J91" s="34" t="str">
        <f>E25</f>
        <v xml:space="preserve"> </v>
      </c>
      <c r="K91" s="38"/>
      <c r="L91" s="115"/>
      <c r="S91" s="36"/>
      <c r="T91" s="36"/>
      <c r="U91" s="36"/>
      <c r="V91" s="36"/>
      <c r="W91" s="36"/>
      <c r="X91" s="36"/>
      <c r="Y91" s="36"/>
      <c r="Z91" s="36"/>
      <c r="AA91" s="36"/>
      <c r="AB91" s="36"/>
      <c r="AC91" s="36"/>
      <c r="AD91" s="36"/>
      <c r="AE91" s="36"/>
    </row>
    <row r="92" spans="1:31" s="2" customFormat="1" ht="15.2" customHeight="1">
      <c r="A92" s="36"/>
      <c r="B92" s="37"/>
      <c r="C92" s="31" t="s">
        <v>28</v>
      </c>
      <c r="D92" s="38"/>
      <c r="E92" s="38"/>
      <c r="F92" s="29" t="str">
        <f>IF(E22="","",E22)</f>
        <v>Vyplň údaj</v>
      </c>
      <c r="G92" s="38"/>
      <c r="H92" s="38"/>
      <c r="I92" s="31" t="s">
        <v>32</v>
      </c>
      <c r="J92" s="34" t="str">
        <f>E28</f>
        <v xml:space="preserve"> </v>
      </c>
      <c r="K92" s="38"/>
      <c r="L92" s="115"/>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11" customFormat="1" ht="29.25" customHeight="1">
      <c r="A94" s="153"/>
      <c r="B94" s="154"/>
      <c r="C94" s="155" t="s">
        <v>215</v>
      </c>
      <c r="D94" s="156" t="s">
        <v>54</v>
      </c>
      <c r="E94" s="156" t="s">
        <v>50</v>
      </c>
      <c r="F94" s="156" t="s">
        <v>51</v>
      </c>
      <c r="G94" s="156" t="s">
        <v>216</v>
      </c>
      <c r="H94" s="156" t="s">
        <v>217</v>
      </c>
      <c r="I94" s="156" t="s">
        <v>218</v>
      </c>
      <c r="J94" s="157" t="s">
        <v>209</v>
      </c>
      <c r="K94" s="158" t="s">
        <v>219</v>
      </c>
      <c r="L94" s="159"/>
      <c r="M94" s="70" t="s">
        <v>19</v>
      </c>
      <c r="N94" s="71" t="s">
        <v>39</v>
      </c>
      <c r="O94" s="71" t="s">
        <v>220</v>
      </c>
      <c r="P94" s="71" t="s">
        <v>221</v>
      </c>
      <c r="Q94" s="71" t="s">
        <v>222</v>
      </c>
      <c r="R94" s="71" t="s">
        <v>223</v>
      </c>
      <c r="S94" s="71" t="s">
        <v>224</v>
      </c>
      <c r="T94" s="72" t="s">
        <v>225</v>
      </c>
      <c r="U94" s="153"/>
      <c r="V94" s="153"/>
      <c r="W94" s="153"/>
      <c r="X94" s="153"/>
      <c r="Y94" s="153"/>
      <c r="Z94" s="153"/>
      <c r="AA94" s="153"/>
      <c r="AB94" s="153"/>
      <c r="AC94" s="153"/>
      <c r="AD94" s="153"/>
      <c r="AE94" s="153"/>
    </row>
    <row r="95" spans="1:63" s="2" customFormat="1" ht="22.9" customHeight="1">
      <c r="A95" s="36"/>
      <c r="B95" s="37"/>
      <c r="C95" s="77" t="s">
        <v>226</v>
      </c>
      <c r="D95" s="38"/>
      <c r="E95" s="38"/>
      <c r="F95" s="38"/>
      <c r="G95" s="38"/>
      <c r="H95" s="38"/>
      <c r="I95" s="38"/>
      <c r="J95" s="160">
        <f>BK95</f>
        <v>0</v>
      </c>
      <c r="K95" s="38"/>
      <c r="L95" s="41"/>
      <c r="M95" s="73"/>
      <c r="N95" s="161"/>
      <c r="O95" s="74"/>
      <c r="P95" s="162">
        <f>P96</f>
        <v>0</v>
      </c>
      <c r="Q95" s="74"/>
      <c r="R95" s="162">
        <f>R96</f>
        <v>0</v>
      </c>
      <c r="S95" s="74"/>
      <c r="T95" s="163">
        <f>T96</f>
        <v>0</v>
      </c>
      <c r="U95" s="36"/>
      <c r="V95" s="36"/>
      <c r="W95" s="36"/>
      <c r="X95" s="36"/>
      <c r="Y95" s="36"/>
      <c r="Z95" s="36"/>
      <c r="AA95" s="36"/>
      <c r="AB95" s="36"/>
      <c r="AC95" s="36"/>
      <c r="AD95" s="36"/>
      <c r="AE95" s="36"/>
      <c r="AT95" s="19" t="s">
        <v>68</v>
      </c>
      <c r="AU95" s="19" t="s">
        <v>210</v>
      </c>
      <c r="BK95" s="164">
        <f>BK96</f>
        <v>0</v>
      </c>
    </row>
    <row r="96" spans="2:63" s="12" customFormat="1" ht="25.9" customHeight="1">
      <c r="B96" s="165"/>
      <c r="C96" s="166"/>
      <c r="D96" s="167" t="s">
        <v>68</v>
      </c>
      <c r="E96" s="168" t="s">
        <v>98</v>
      </c>
      <c r="F96" s="168" t="s">
        <v>1286</v>
      </c>
      <c r="G96" s="166"/>
      <c r="H96" s="166"/>
      <c r="I96" s="169"/>
      <c r="J96" s="170">
        <f>BK96</f>
        <v>0</v>
      </c>
      <c r="K96" s="166"/>
      <c r="L96" s="171"/>
      <c r="M96" s="172"/>
      <c r="N96" s="173"/>
      <c r="O96" s="173"/>
      <c r="P96" s="174">
        <f>P97+P104+P108</f>
        <v>0</v>
      </c>
      <c r="Q96" s="173"/>
      <c r="R96" s="174">
        <f>R97+R104+R108</f>
        <v>0</v>
      </c>
      <c r="S96" s="173"/>
      <c r="T96" s="175">
        <f>T97+T104+T108</f>
        <v>0</v>
      </c>
      <c r="AR96" s="176" t="s">
        <v>230</v>
      </c>
      <c r="AT96" s="177" t="s">
        <v>68</v>
      </c>
      <c r="AU96" s="177" t="s">
        <v>69</v>
      </c>
      <c r="AY96" s="176" t="s">
        <v>229</v>
      </c>
      <c r="BK96" s="178">
        <f>BK97+BK104+BK108</f>
        <v>0</v>
      </c>
    </row>
    <row r="97" spans="2:63" s="12" customFormat="1" ht="22.9" customHeight="1">
      <c r="B97" s="165"/>
      <c r="C97" s="166"/>
      <c r="D97" s="167" t="s">
        <v>68</v>
      </c>
      <c r="E97" s="179" t="s">
        <v>1287</v>
      </c>
      <c r="F97" s="179" t="s">
        <v>1288</v>
      </c>
      <c r="G97" s="166"/>
      <c r="H97" s="166"/>
      <c r="I97" s="169"/>
      <c r="J97" s="180">
        <f>BK97</f>
        <v>0</v>
      </c>
      <c r="K97" s="166"/>
      <c r="L97" s="171"/>
      <c r="M97" s="172"/>
      <c r="N97" s="173"/>
      <c r="O97" s="173"/>
      <c r="P97" s="174">
        <f>SUM(P98:P103)</f>
        <v>0</v>
      </c>
      <c r="Q97" s="173"/>
      <c r="R97" s="174">
        <f>SUM(R98:R103)</f>
        <v>0</v>
      </c>
      <c r="S97" s="173"/>
      <c r="T97" s="175">
        <f>SUM(T98:T103)</f>
        <v>0</v>
      </c>
      <c r="AR97" s="176" t="s">
        <v>230</v>
      </c>
      <c r="AT97" s="177" t="s">
        <v>68</v>
      </c>
      <c r="AU97" s="177" t="s">
        <v>76</v>
      </c>
      <c r="AY97" s="176" t="s">
        <v>229</v>
      </c>
      <c r="BK97" s="178">
        <f>SUM(BK98:BK103)</f>
        <v>0</v>
      </c>
    </row>
    <row r="98" spans="1:65" s="2" customFormat="1" ht="16.5" customHeight="1">
      <c r="A98" s="36"/>
      <c r="B98" s="37"/>
      <c r="C98" s="181" t="s">
        <v>76</v>
      </c>
      <c r="D98" s="181" t="s">
        <v>232</v>
      </c>
      <c r="E98" s="182" t="s">
        <v>1289</v>
      </c>
      <c r="F98" s="183" t="s">
        <v>1290</v>
      </c>
      <c r="G98" s="184" t="s">
        <v>861</v>
      </c>
      <c r="H98" s="185">
        <v>1</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1291</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1291</v>
      </c>
      <c r="BM98" s="193" t="s">
        <v>2048</v>
      </c>
    </row>
    <row r="99" spans="1:47" s="2" customFormat="1" ht="11.25">
      <c r="A99" s="36"/>
      <c r="B99" s="37"/>
      <c r="C99" s="38"/>
      <c r="D99" s="263" t="s">
        <v>903</v>
      </c>
      <c r="E99" s="38"/>
      <c r="F99" s="264" t="s">
        <v>1293</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903</v>
      </c>
      <c r="AU99" s="19" t="s">
        <v>78</v>
      </c>
    </row>
    <row r="100" spans="1:47" s="2" customFormat="1" ht="39">
      <c r="A100" s="36"/>
      <c r="B100" s="37"/>
      <c r="C100" s="38"/>
      <c r="D100" s="197" t="s">
        <v>811</v>
      </c>
      <c r="E100" s="38"/>
      <c r="F100" s="248" t="s">
        <v>1294</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811</v>
      </c>
      <c r="AU100" s="19" t="s">
        <v>78</v>
      </c>
    </row>
    <row r="101" spans="1:65" s="2" customFormat="1" ht="16.5" customHeight="1">
      <c r="A101" s="36"/>
      <c r="B101" s="37"/>
      <c r="C101" s="181" t="s">
        <v>78</v>
      </c>
      <c r="D101" s="181" t="s">
        <v>232</v>
      </c>
      <c r="E101" s="182" t="s">
        <v>1295</v>
      </c>
      <c r="F101" s="183" t="s">
        <v>1296</v>
      </c>
      <c r="G101" s="184" t="s">
        <v>861</v>
      </c>
      <c r="H101" s="185">
        <v>1</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1291</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1291</v>
      </c>
      <c r="BM101" s="193" t="s">
        <v>2049</v>
      </c>
    </row>
    <row r="102" spans="1:47" s="2" customFormat="1" ht="11.25">
      <c r="A102" s="36"/>
      <c r="B102" s="37"/>
      <c r="C102" s="38"/>
      <c r="D102" s="263" t="s">
        <v>903</v>
      </c>
      <c r="E102" s="38"/>
      <c r="F102" s="264" t="s">
        <v>1298</v>
      </c>
      <c r="G102" s="38"/>
      <c r="H102" s="38"/>
      <c r="I102" s="249"/>
      <c r="J102" s="38"/>
      <c r="K102" s="38"/>
      <c r="L102" s="41"/>
      <c r="M102" s="250"/>
      <c r="N102" s="251"/>
      <c r="O102" s="66"/>
      <c r="P102" s="66"/>
      <c r="Q102" s="66"/>
      <c r="R102" s="66"/>
      <c r="S102" s="66"/>
      <c r="T102" s="67"/>
      <c r="U102" s="36"/>
      <c r="V102" s="36"/>
      <c r="W102" s="36"/>
      <c r="X102" s="36"/>
      <c r="Y102" s="36"/>
      <c r="Z102" s="36"/>
      <c r="AA102" s="36"/>
      <c r="AB102" s="36"/>
      <c r="AC102" s="36"/>
      <c r="AD102" s="36"/>
      <c r="AE102" s="36"/>
      <c r="AT102" s="19" t="s">
        <v>903</v>
      </c>
      <c r="AU102" s="19" t="s">
        <v>78</v>
      </c>
    </row>
    <row r="103" spans="1:47" s="2" customFormat="1" ht="58.5">
      <c r="A103" s="36"/>
      <c r="B103" s="37"/>
      <c r="C103" s="38"/>
      <c r="D103" s="197" t="s">
        <v>811</v>
      </c>
      <c r="E103" s="38"/>
      <c r="F103" s="248" t="s">
        <v>2050</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811</v>
      </c>
      <c r="AU103" s="19" t="s">
        <v>78</v>
      </c>
    </row>
    <row r="104" spans="2:63" s="12" customFormat="1" ht="22.9" customHeight="1">
      <c r="B104" s="165"/>
      <c r="C104" s="166"/>
      <c r="D104" s="167" t="s">
        <v>68</v>
      </c>
      <c r="E104" s="179" t="s">
        <v>1300</v>
      </c>
      <c r="F104" s="179" t="s">
        <v>1301</v>
      </c>
      <c r="G104" s="166"/>
      <c r="H104" s="166"/>
      <c r="I104" s="169"/>
      <c r="J104" s="180">
        <f>BK104</f>
        <v>0</v>
      </c>
      <c r="K104" s="166"/>
      <c r="L104" s="171"/>
      <c r="M104" s="172"/>
      <c r="N104" s="173"/>
      <c r="O104" s="173"/>
      <c r="P104" s="174">
        <f>SUM(P105:P107)</f>
        <v>0</v>
      </c>
      <c r="Q104" s="173"/>
      <c r="R104" s="174">
        <f>SUM(R105:R107)</f>
        <v>0</v>
      </c>
      <c r="S104" s="173"/>
      <c r="T104" s="175">
        <f>SUM(T105:T107)</f>
        <v>0</v>
      </c>
      <c r="AR104" s="176" t="s">
        <v>230</v>
      </c>
      <c r="AT104" s="177" t="s">
        <v>68</v>
      </c>
      <c r="AU104" s="177" t="s">
        <v>76</v>
      </c>
      <c r="AY104" s="176" t="s">
        <v>229</v>
      </c>
      <c r="BK104" s="178">
        <f>SUM(BK105:BK107)</f>
        <v>0</v>
      </c>
    </row>
    <row r="105" spans="1:65" s="2" customFormat="1" ht="16.5" customHeight="1">
      <c r="A105" s="36"/>
      <c r="B105" s="37"/>
      <c r="C105" s="181" t="s">
        <v>89</v>
      </c>
      <c r="D105" s="181" t="s">
        <v>232</v>
      </c>
      <c r="E105" s="182" t="s">
        <v>1302</v>
      </c>
      <c r="F105" s="183" t="s">
        <v>1301</v>
      </c>
      <c r="G105" s="184" t="s">
        <v>861</v>
      </c>
      <c r="H105" s="185">
        <v>1</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1291</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1291</v>
      </c>
      <c r="BM105" s="193" t="s">
        <v>2051</v>
      </c>
    </row>
    <row r="106" spans="1:47" s="2" customFormat="1" ht="11.25">
      <c r="A106" s="36"/>
      <c r="B106" s="37"/>
      <c r="C106" s="38"/>
      <c r="D106" s="263" t="s">
        <v>903</v>
      </c>
      <c r="E106" s="38"/>
      <c r="F106" s="264" t="s">
        <v>1304</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47" s="2" customFormat="1" ht="48.75">
      <c r="A107" s="36"/>
      <c r="B107" s="37"/>
      <c r="C107" s="38"/>
      <c r="D107" s="197" t="s">
        <v>811</v>
      </c>
      <c r="E107" s="38"/>
      <c r="F107" s="248" t="s">
        <v>2052</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78</v>
      </c>
    </row>
    <row r="108" spans="2:63" s="12" customFormat="1" ht="22.9" customHeight="1">
      <c r="B108" s="165"/>
      <c r="C108" s="166"/>
      <c r="D108" s="167" t="s">
        <v>68</v>
      </c>
      <c r="E108" s="179" t="s">
        <v>1710</v>
      </c>
      <c r="F108" s="179" t="s">
        <v>1711</v>
      </c>
      <c r="G108" s="166"/>
      <c r="H108" s="166"/>
      <c r="I108" s="169"/>
      <c r="J108" s="180">
        <f>BK108</f>
        <v>0</v>
      </c>
      <c r="K108" s="166"/>
      <c r="L108" s="171"/>
      <c r="M108" s="172"/>
      <c r="N108" s="173"/>
      <c r="O108" s="173"/>
      <c r="P108" s="174">
        <f>SUM(P109:P111)</f>
        <v>0</v>
      </c>
      <c r="Q108" s="173"/>
      <c r="R108" s="174">
        <f>SUM(R109:R111)</f>
        <v>0</v>
      </c>
      <c r="S108" s="173"/>
      <c r="T108" s="175">
        <f>SUM(T109:T111)</f>
        <v>0</v>
      </c>
      <c r="AR108" s="176" t="s">
        <v>230</v>
      </c>
      <c r="AT108" s="177" t="s">
        <v>68</v>
      </c>
      <c r="AU108" s="177" t="s">
        <v>76</v>
      </c>
      <c r="AY108" s="176" t="s">
        <v>229</v>
      </c>
      <c r="BK108" s="178">
        <f>SUM(BK109:BK111)</f>
        <v>0</v>
      </c>
    </row>
    <row r="109" spans="1:65" s="2" customFormat="1" ht="16.5" customHeight="1">
      <c r="A109" s="36"/>
      <c r="B109" s="37"/>
      <c r="C109" s="181" t="s">
        <v>126</v>
      </c>
      <c r="D109" s="181" t="s">
        <v>232</v>
      </c>
      <c r="E109" s="182" t="s">
        <v>1712</v>
      </c>
      <c r="F109" s="183" t="s">
        <v>1713</v>
      </c>
      <c r="G109" s="184" t="s">
        <v>861</v>
      </c>
      <c r="H109" s="185">
        <v>1</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126</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2053</v>
      </c>
    </row>
    <row r="110" spans="1:47" s="2" customFormat="1" ht="11.25">
      <c r="A110" s="36"/>
      <c r="B110" s="37"/>
      <c r="C110" s="38"/>
      <c r="D110" s="263" t="s">
        <v>903</v>
      </c>
      <c r="E110" s="38"/>
      <c r="F110" s="264" t="s">
        <v>1715</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903</v>
      </c>
      <c r="AU110" s="19" t="s">
        <v>78</v>
      </c>
    </row>
    <row r="111" spans="1:47" s="2" customFormat="1" ht="19.5">
      <c r="A111" s="36"/>
      <c r="B111" s="37"/>
      <c r="C111" s="38"/>
      <c r="D111" s="197" t="s">
        <v>811</v>
      </c>
      <c r="E111" s="38"/>
      <c r="F111" s="248" t="s">
        <v>2054</v>
      </c>
      <c r="G111" s="38"/>
      <c r="H111" s="38"/>
      <c r="I111" s="249"/>
      <c r="J111" s="38"/>
      <c r="K111" s="38"/>
      <c r="L111" s="41"/>
      <c r="M111" s="258"/>
      <c r="N111" s="259"/>
      <c r="O111" s="245"/>
      <c r="P111" s="245"/>
      <c r="Q111" s="245"/>
      <c r="R111" s="245"/>
      <c r="S111" s="245"/>
      <c r="T111" s="260"/>
      <c r="U111" s="36"/>
      <c r="V111" s="36"/>
      <c r="W111" s="36"/>
      <c r="X111" s="36"/>
      <c r="Y111" s="36"/>
      <c r="Z111" s="36"/>
      <c r="AA111" s="36"/>
      <c r="AB111" s="36"/>
      <c r="AC111" s="36"/>
      <c r="AD111" s="36"/>
      <c r="AE111" s="36"/>
      <c r="AT111" s="19" t="s">
        <v>811</v>
      </c>
      <c r="AU111" s="19" t="s">
        <v>78</v>
      </c>
    </row>
    <row r="112" spans="1:31" s="2" customFormat="1" ht="6.95" customHeight="1">
      <c r="A112" s="36"/>
      <c r="B112" s="49"/>
      <c r="C112" s="50"/>
      <c r="D112" s="50"/>
      <c r="E112" s="50"/>
      <c r="F112" s="50"/>
      <c r="G112" s="50"/>
      <c r="H112" s="50"/>
      <c r="I112" s="50"/>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yr54SNXIYOXQTlZ+So5HpZi4FZUbb7/kwfIh8qh+7UTh/7jyOs/CStI4x/zqYTf58YZOgcFnVAMB7qg6JONWXQ==" saltValue="+COGmsKvvQ5CsPNNSSRkDHwkQBcO82pMdBhgKIbZhDOHUNPxOFiE48i4VabjWKqDhcJ7/ZRquj/HYTFpCcDizQ==" spinCount="100000" sheet="1" objects="1" scenarios="1" formatColumns="0" formatRows="0" autoFilter="0"/>
  <autoFilter ref="C94:K11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149</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2055</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2056</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ROUND(J101,2)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ROUND((SUM(BE101:BE414)),2)</f>
        <v>0</v>
      </c>
      <c r="G37" s="36"/>
      <c r="H37" s="36"/>
      <c r="I37" s="126">
        <v>0.21</v>
      </c>
      <c r="J37" s="125">
        <f>ROUND(((SUM(BE101:BE414))*I37),2)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ROUND((SUM(BF101:BF414)),2)</f>
        <v>0</v>
      </c>
      <c r="G38" s="36"/>
      <c r="H38" s="36"/>
      <c r="I38" s="126">
        <v>0.15</v>
      </c>
      <c r="J38" s="125">
        <f>ROUND(((SUM(BF101:BF414))*I38),2)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ROUND((SUM(BG101:BG414)),2)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ROUND((SUM(BH101:BH414)),2)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ROUND((SUM(BI101:BI414)),2)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2055</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km 59,682 - propustek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J101</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J102</f>
        <v>0</v>
      </c>
      <c r="K68" s="143"/>
      <c r="L68" s="147"/>
    </row>
    <row r="69" spans="2:12" s="10" customFormat="1" ht="19.9" customHeight="1">
      <c r="B69" s="148"/>
      <c r="C69" s="99"/>
      <c r="D69" s="149" t="s">
        <v>891</v>
      </c>
      <c r="E69" s="150"/>
      <c r="F69" s="150"/>
      <c r="G69" s="150"/>
      <c r="H69" s="150"/>
      <c r="I69" s="150"/>
      <c r="J69" s="151">
        <f>J103</f>
        <v>0</v>
      </c>
      <c r="K69" s="99"/>
      <c r="L69" s="152"/>
    </row>
    <row r="70" spans="2:12" s="10" customFormat="1" ht="19.9" customHeight="1">
      <c r="B70" s="148"/>
      <c r="C70" s="99"/>
      <c r="D70" s="149" t="s">
        <v>1473</v>
      </c>
      <c r="E70" s="150"/>
      <c r="F70" s="150"/>
      <c r="G70" s="150"/>
      <c r="H70" s="150"/>
      <c r="I70" s="150"/>
      <c r="J70" s="151">
        <f>J174</f>
        <v>0</v>
      </c>
      <c r="K70" s="99"/>
      <c r="L70" s="152"/>
    </row>
    <row r="71" spans="2:12" s="10" customFormat="1" ht="19.9" customHeight="1">
      <c r="B71" s="148"/>
      <c r="C71" s="99"/>
      <c r="D71" s="149" t="s">
        <v>893</v>
      </c>
      <c r="E71" s="150"/>
      <c r="F71" s="150"/>
      <c r="G71" s="150"/>
      <c r="H71" s="150"/>
      <c r="I71" s="150"/>
      <c r="J71" s="151">
        <f>J221</f>
        <v>0</v>
      </c>
      <c r="K71" s="99"/>
      <c r="L71" s="152"/>
    </row>
    <row r="72" spans="2:12" s="10" customFormat="1" ht="19.9" customHeight="1">
      <c r="B72" s="148"/>
      <c r="C72" s="99"/>
      <c r="D72" s="149" t="s">
        <v>894</v>
      </c>
      <c r="E72" s="150"/>
      <c r="F72" s="150"/>
      <c r="G72" s="150"/>
      <c r="H72" s="150"/>
      <c r="I72" s="150"/>
      <c r="J72" s="151">
        <f>J289</f>
        <v>0</v>
      </c>
      <c r="K72" s="99"/>
      <c r="L72" s="152"/>
    </row>
    <row r="73" spans="2:12" s="10" customFormat="1" ht="19.9" customHeight="1">
      <c r="B73" s="148"/>
      <c r="C73" s="99"/>
      <c r="D73" s="149" t="s">
        <v>1720</v>
      </c>
      <c r="E73" s="150"/>
      <c r="F73" s="150"/>
      <c r="G73" s="150"/>
      <c r="H73" s="150"/>
      <c r="I73" s="150"/>
      <c r="J73" s="151">
        <f>J325</f>
        <v>0</v>
      </c>
      <c r="K73" s="99"/>
      <c r="L73" s="152"/>
    </row>
    <row r="74" spans="2:12" s="10" customFormat="1" ht="19.9" customHeight="1">
      <c r="B74" s="148"/>
      <c r="C74" s="99"/>
      <c r="D74" s="149" t="s">
        <v>897</v>
      </c>
      <c r="E74" s="150"/>
      <c r="F74" s="150"/>
      <c r="G74" s="150"/>
      <c r="H74" s="150"/>
      <c r="I74" s="150"/>
      <c r="J74" s="151">
        <f>J360</f>
        <v>0</v>
      </c>
      <c r="K74" s="99"/>
      <c r="L74" s="152"/>
    </row>
    <row r="75" spans="2:12" s="10" customFormat="1" ht="19.9" customHeight="1">
      <c r="B75" s="148"/>
      <c r="C75" s="99"/>
      <c r="D75" s="149" t="s">
        <v>898</v>
      </c>
      <c r="E75" s="150"/>
      <c r="F75" s="150"/>
      <c r="G75" s="150"/>
      <c r="H75" s="150"/>
      <c r="I75" s="150"/>
      <c r="J75" s="151">
        <f>J377</f>
        <v>0</v>
      </c>
      <c r="K75" s="99"/>
      <c r="L75" s="152"/>
    </row>
    <row r="76" spans="2:12" s="9" customFormat="1" ht="24.95" customHeight="1">
      <c r="B76" s="142"/>
      <c r="C76" s="143"/>
      <c r="D76" s="144" t="s">
        <v>1474</v>
      </c>
      <c r="E76" s="145"/>
      <c r="F76" s="145"/>
      <c r="G76" s="145"/>
      <c r="H76" s="145"/>
      <c r="I76" s="145"/>
      <c r="J76" s="146">
        <f>J381</f>
        <v>0</v>
      </c>
      <c r="K76" s="143"/>
      <c r="L76" s="147"/>
    </row>
    <row r="77" spans="2:12" s="10" customFormat="1" ht="19.9" customHeight="1">
      <c r="B77" s="148"/>
      <c r="C77" s="99"/>
      <c r="D77" s="149" t="s">
        <v>1475</v>
      </c>
      <c r="E77" s="150"/>
      <c r="F77" s="150"/>
      <c r="G77" s="150"/>
      <c r="H77" s="150"/>
      <c r="I77" s="150"/>
      <c r="J77" s="151">
        <f>J382</f>
        <v>0</v>
      </c>
      <c r="K77" s="99"/>
      <c r="L77" s="152"/>
    </row>
    <row r="78" spans="1:31" s="2" customFormat="1" ht="21.7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15"/>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15"/>
      <c r="S83" s="36"/>
      <c r="T83" s="36"/>
      <c r="U83" s="36"/>
      <c r="V83" s="36"/>
      <c r="W83" s="36"/>
      <c r="X83" s="36"/>
      <c r="Y83" s="36"/>
      <c r="Z83" s="36"/>
      <c r="AA83" s="36"/>
      <c r="AB83" s="36"/>
      <c r="AC83" s="36"/>
      <c r="AD83" s="36"/>
      <c r="AE83" s="36"/>
    </row>
    <row r="84" spans="1:31" s="2" customFormat="1" ht="24.95" customHeight="1">
      <c r="A84" s="36"/>
      <c r="B84" s="37"/>
      <c r="C84" s="25" t="s">
        <v>214</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424" t="str">
        <f>E7</f>
        <v>Oprava trati v úseku Liběšice - Úštěk-OPRAVA č.1</v>
      </c>
      <c r="F87" s="425"/>
      <c r="G87" s="425"/>
      <c r="H87" s="425"/>
      <c r="I87" s="38"/>
      <c r="J87" s="38"/>
      <c r="K87" s="38"/>
      <c r="L87" s="115"/>
      <c r="S87" s="36"/>
      <c r="T87" s="36"/>
      <c r="U87" s="36"/>
      <c r="V87" s="36"/>
      <c r="W87" s="36"/>
      <c r="X87" s="36"/>
      <c r="Y87" s="36"/>
      <c r="Z87" s="36"/>
      <c r="AA87" s="36"/>
      <c r="AB87" s="36"/>
      <c r="AC87" s="36"/>
      <c r="AD87" s="36"/>
      <c r="AE87" s="36"/>
    </row>
    <row r="88" spans="2:12" s="1" customFormat="1" ht="12" customHeight="1">
      <c r="B88" s="23"/>
      <c r="C88" s="31" t="s">
        <v>203</v>
      </c>
      <c r="D88" s="24"/>
      <c r="E88" s="24"/>
      <c r="F88" s="24"/>
      <c r="G88" s="24"/>
      <c r="H88" s="24"/>
      <c r="I88" s="24"/>
      <c r="J88" s="24"/>
      <c r="K88" s="24"/>
      <c r="L88" s="22"/>
    </row>
    <row r="89" spans="2:12" s="1" customFormat="1" ht="16.5" customHeight="1">
      <c r="B89" s="23"/>
      <c r="C89" s="24"/>
      <c r="D89" s="24"/>
      <c r="E89" s="424" t="s">
        <v>888</v>
      </c>
      <c r="F89" s="376"/>
      <c r="G89" s="376"/>
      <c r="H89" s="376"/>
      <c r="I89" s="24"/>
      <c r="J89" s="24"/>
      <c r="K89" s="24"/>
      <c r="L89" s="22"/>
    </row>
    <row r="90" spans="2:12" s="1" customFormat="1" ht="12" customHeight="1">
      <c r="B90" s="23"/>
      <c r="C90" s="31" t="s">
        <v>205</v>
      </c>
      <c r="D90" s="24"/>
      <c r="E90" s="24"/>
      <c r="F90" s="24"/>
      <c r="G90" s="24"/>
      <c r="H90" s="24"/>
      <c r="I90" s="24"/>
      <c r="J90" s="24"/>
      <c r="K90" s="24"/>
      <c r="L90" s="22"/>
    </row>
    <row r="91" spans="1:31" s="2" customFormat="1" ht="16.5" customHeight="1">
      <c r="A91" s="36"/>
      <c r="B91" s="37"/>
      <c r="C91" s="38"/>
      <c r="D91" s="38"/>
      <c r="E91" s="428" t="s">
        <v>2055</v>
      </c>
      <c r="F91" s="426"/>
      <c r="G91" s="426"/>
      <c r="H91" s="426"/>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1471</v>
      </c>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6.5" customHeight="1">
      <c r="A93" s="36"/>
      <c r="B93" s="37"/>
      <c r="C93" s="38"/>
      <c r="D93" s="38"/>
      <c r="E93" s="398" t="str">
        <f>E13</f>
        <v>001 - km 59,682 - propustek</v>
      </c>
      <c r="F93" s="426"/>
      <c r="G93" s="426"/>
      <c r="H93" s="426"/>
      <c r="I93" s="38"/>
      <c r="J93" s="38"/>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12" customHeight="1">
      <c r="A95" s="36"/>
      <c r="B95" s="37"/>
      <c r="C95" s="31" t="s">
        <v>21</v>
      </c>
      <c r="D95" s="38"/>
      <c r="E95" s="38"/>
      <c r="F95" s="29" t="str">
        <f>F16</f>
        <v xml:space="preserve"> </v>
      </c>
      <c r="G95" s="38"/>
      <c r="H95" s="38"/>
      <c r="I95" s="31" t="s">
        <v>23</v>
      </c>
      <c r="J95" s="61" t="str">
        <f>IF(J16="","",J16)</f>
        <v>10. 5. 2022</v>
      </c>
      <c r="K95" s="38"/>
      <c r="L95" s="115"/>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31" s="2" customFormat="1" ht="15.2" customHeight="1">
      <c r="A97" s="36"/>
      <c r="B97" s="37"/>
      <c r="C97" s="31" t="s">
        <v>25</v>
      </c>
      <c r="D97" s="38"/>
      <c r="E97" s="38"/>
      <c r="F97" s="29" t="str">
        <f>E19</f>
        <v xml:space="preserve"> </v>
      </c>
      <c r="G97" s="38"/>
      <c r="H97" s="38"/>
      <c r="I97" s="31" t="s">
        <v>30</v>
      </c>
      <c r="J97" s="34" t="str">
        <f>E25</f>
        <v xml:space="preserve"> </v>
      </c>
      <c r="K97" s="38"/>
      <c r="L97" s="115"/>
      <c r="S97" s="36"/>
      <c r="T97" s="36"/>
      <c r="U97" s="36"/>
      <c r="V97" s="36"/>
      <c r="W97" s="36"/>
      <c r="X97" s="36"/>
      <c r="Y97" s="36"/>
      <c r="Z97" s="36"/>
      <c r="AA97" s="36"/>
      <c r="AB97" s="36"/>
      <c r="AC97" s="36"/>
      <c r="AD97" s="36"/>
      <c r="AE97" s="36"/>
    </row>
    <row r="98" spans="1:31" s="2" customFormat="1" ht="15.2" customHeight="1">
      <c r="A98" s="36"/>
      <c r="B98" s="37"/>
      <c r="C98" s="31" t="s">
        <v>28</v>
      </c>
      <c r="D98" s="38"/>
      <c r="E98" s="38"/>
      <c r="F98" s="29" t="str">
        <f>IF(E22="","",E22)</f>
        <v>Vyplň údaj</v>
      </c>
      <c r="G98" s="38"/>
      <c r="H98" s="38"/>
      <c r="I98" s="31" t="s">
        <v>32</v>
      </c>
      <c r="J98" s="34" t="str">
        <f>E28</f>
        <v xml:space="preserve"> </v>
      </c>
      <c r="K98" s="38"/>
      <c r="L98" s="115"/>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115"/>
      <c r="S99" s="36"/>
      <c r="T99" s="36"/>
      <c r="U99" s="36"/>
      <c r="V99" s="36"/>
      <c r="W99" s="36"/>
      <c r="X99" s="36"/>
      <c r="Y99" s="36"/>
      <c r="Z99" s="36"/>
      <c r="AA99" s="36"/>
      <c r="AB99" s="36"/>
      <c r="AC99" s="36"/>
      <c r="AD99" s="36"/>
      <c r="AE99" s="36"/>
    </row>
    <row r="100" spans="1:31" s="11" customFormat="1" ht="29.25" customHeight="1">
      <c r="A100" s="153"/>
      <c r="B100" s="154"/>
      <c r="C100" s="155" t="s">
        <v>215</v>
      </c>
      <c r="D100" s="156" t="s">
        <v>54</v>
      </c>
      <c r="E100" s="156" t="s">
        <v>50</v>
      </c>
      <c r="F100" s="156" t="s">
        <v>51</v>
      </c>
      <c r="G100" s="156" t="s">
        <v>216</v>
      </c>
      <c r="H100" s="156" t="s">
        <v>217</v>
      </c>
      <c r="I100" s="156" t="s">
        <v>218</v>
      </c>
      <c r="J100" s="157" t="s">
        <v>209</v>
      </c>
      <c r="K100" s="158" t="s">
        <v>219</v>
      </c>
      <c r="L100" s="159"/>
      <c r="M100" s="70" t="s">
        <v>19</v>
      </c>
      <c r="N100" s="71" t="s">
        <v>39</v>
      </c>
      <c r="O100" s="71" t="s">
        <v>220</v>
      </c>
      <c r="P100" s="71" t="s">
        <v>221</v>
      </c>
      <c r="Q100" s="71" t="s">
        <v>222</v>
      </c>
      <c r="R100" s="71" t="s">
        <v>223</v>
      </c>
      <c r="S100" s="71" t="s">
        <v>224</v>
      </c>
      <c r="T100" s="72" t="s">
        <v>225</v>
      </c>
      <c r="U100" s="153"/>
      <c r="V100" s="153"/>
      <c r="W100" s="153"/>
      <c r="X100" s="153"/>
      <c r="Y100" s="153"/>
      <c r="Z100" s="153"/>
      <c r="AA100" s="153"/>
      <c r="AB100" s="153"/>
      <c r="AC100" s="153"/>
      <c r="AD100" s="153"/>
      <c r="AE100" s="153"/>
    </row>
    <row r="101" spans="1:63" s="2" customFormat="1" ht="22.9" customHeight="1">
      <c r="A101" s="36"/>
      <c r="B101" s="37"/>
      <c r="C101" s="77" t="s">
        <v>226</v>
      </c>
      <c r="D101" s="38"/>
      <c r="E101" s="38"/>
      <c r="F101" s="38"/>
      <c r="G101" s="38"/>
      <c r="H101" s="38"/>
      <c r="I101" s="38"/>
      <c r="J101" s="160">
        <f>BK101</f>
        <v>0</v>
      </c>
      <c r="K101" s="38"/>
      <c r="L101" s="41"/>
      <c r="M101" s="73"/>
      <c r="N101" s="161"/>
      <c r="O101" s="74"/>
      <c r="P101" s="162">
        <f>P102+P381</f>
        <v>0</v>
      </c>
      <c r="Q101" s="74"/>
      <c r="R101" s="162">
        <f>R102+R381</f>
        <v>170.725690719832</v>
      </c>
      <c r="S101" s="74"/>
      <c r="T101" s="163">
        <f>T102+T381</f>
        <v>70.91255000000001</v>
      </c>
      <c r="U101" s="36"/>
      <c r="V101" s="36"/>
      <c r="W101" s="36"/>
      <c r="X101" s="36"/>
      <c r="Y101" s="36"/>
      <c r="Z101" s="36"/>
      <c r="AA101" s="36"/>
      <c r="AB101" s="36"/>
      <c r="AC101" s="36"/>
      <c r="AD101" s="36"/>
      <c r="AE101" s="36"/>
      <c r="AT101" s="19" t="s">
        <v>68</v>
      </c>
      <c r="AU101" s="19" t="s">
        <v>210</v>
      </c>
      <c r="BK101" s="164">
        <f>BK102+BK381</f>
        <v>0</v>
      </c>
    </row>
    <row r="102" spans="2:63" s="12" customFormat="1" ht="25.9" customHeight="1">
      <c r="B102" s="165"/>
      <c r="C102" s="166"/>
      <c r="D102" s="167" t="s">
        <v>68</v>
      </c>
      <c r="E102" s="168" t="s">
        <v>227</v>
      </c>
      <c r="F102" s="168" t="s">
        <v>228</v>
      </c>
      <c r="G102" s="166"/>
      <c r="H102" s="166"/>
      <c r="I102" s="169"/>
      <c r="J102" s="170">
        <f>BK102</f>
        <v>0</v>
      </c>
      <c r="K102" s="166"/>
      <c r="L102" s="171"/>
      <c r="M102" s="172"/>
      <c r="N102" s="173"/>
      <c r="O102" s="173"/>
      <c r="P102" s="174">
        <f>P103+P174+P221+P289+P325+P360+P377</f>
        <v>0</v>
      </c>
      <c r="Q102" s="173"/>
      <c r="R102" s="174">
        <f>R103+R174+R221+R289+R325+R360+R377</f>
        <v>170.60369071983197</v>
      </c>
      <c r="S102" s="173"/>
      <c r="T102" s="175">
        <f>T103+T174+T221+T289+T325+T360+T377</f>
        <v>70.91255000000001</v>
      </c>
      <c r="AR102" s="176" t="s">
        <v>76</v>
      </c>
      <c r="AT102" s="177" t="s">
        <v>68</v>
      </c>
      <c r="AU102" s="177" t="s">
        <v>69</v>
      </c>
      <c r="AY102" s="176" t="s">
        <v>229</v>
      </c>
      <c r="BK102" s="178">
        <f>BK103+BK174+BK221+BK289+BK325+BK360+BK377</f>
        <v>0</v>
      </c>
    </row>
    <row r="103" spans="2:63" s="12" customFormat="1" ht="22.9" customHeight="1">
      <c r="B103" s="165"/>
      <c r="C103" s="166"/>
      <c r="D103" s="167" t="s">
        <v>68</v>
      </c>
      <c r="E103" s="179" t="s">
        <v>76</v>
      </c>
      <c r="F103" s="179" t="s">
        <v>899</v>
      </c>
      <c r="G103" s="166"/>
      <c r="H103" s="166"/>
      <c r="I103" s="169"/>
      <c r="J103" s="180">
        <f>BK103</f>
        <v>0</v>
      </c>
      <c r="K103" s="166"/>
      <c r="L103" s="171"/>
      <c r="M103" s="172"/>
      <c r="N103" s="173"/>
      <c r="O103" s="173"/>
      <c r="P103" s="174">
        <f>SUM(P104:P173)</f>
        <v>0</v>
      </c>
      <c r="Q103" s="173"/>
      <c r="R103" s="174">
        <f>SUM(R104:R173)</f>
        <v>79.632233238</v>
      </c>
      <c r="S103" s="173"/>
      <c r="T103" s="175">
        <f>SUM(T104:T173)</f>
        <v>7.032</v>
      </c>
      <c r="AR103" s="176" t="s">
        <v>76</v>
      </c>
      <c r="AT103" s="177" t="s">
        <v>68</v>
      </c>
      <c r="AU103" s="177" t="s">
        <v>76</v>
      </c>
      <c r="AY103" s="176" t="s">
        <v>229</v>
      </c>
      <c r="BK103" s="178">
        <f>SUM(BK104:BK173)</f>
        <v>0</v>
      </c>
    </row>
    <row r="104" spans="1:65" s="2" customFormat="1" ht="49.15" customHeight="1">
      <c r="A104" s="36"/>
      <c r="B104" s="37"/>
      <c r="C104" s="181" t="s">
        <v>76</v>
      </c>
      <c r="D104" s="181" t="s">
        <v>232</v>
      </c>
      <c r="E104" s="182" t="s">
        <v>1314</v>
      </c>
      <c r="F104" s="183" t="s">
        <v>1315</v>
      </c>
      <c r="G104" s="184" t="s">
        <v>495</v>
      </c>
      <c r="H104" s="185">
        <v>90</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2057</v>
      </c>
    </row>
    <row r="105" spans="1:47" s="2" customFormat="1" ht="11.25">
      <c r="A105" s="36"/>
      <c r="B105" s="37"/>
      <c r="C105" s="38"/>
      <c r="D105" s="263" t="s">
        <v>903</v>
      </c>
      <c r="E105" s="38"/>
      <c r="F105" s="264" t="s">
        <v>1317</v>
      </c>
      <c r="G105" s="38"/>
      <c r="H105" s="38"/>
      <c r="I105" s="249"/>
      <c r="J105" s="38"/>
      <c r="K105" s="38"/>
      <c r="L105" s="41"/>
      <c r="M105" s="250"/>
      <c r="N105" s="251"/>
      <c r="O105" s="66"/>
      <c r="P105" s="66"/>
      <c r="Q105" s="66"/>
      <c r="R105" s="66"/>
      <c r="S105" s="66"/>
      <c r="T105" s="67"/>
      <c r="U105" s="36"/>
      <c r="V105" s="36"/>
      <c r="W105" s="36"/>
      <c r="X105" s="36"/>
      <c r="Y105" s="36"/>
      <c r="Z105" s="36"/>
      <c r="AA105" s="36"/>
      <c r="AB105" s="36"/>
      <c r="AC105" s="36"/>
      <c r="AD105" s="36"/>
      <c r="AE105" s="36"/>
      <c r="AT105" s="19" t="s">
        <v>903</v>
      </c>
      <c r="AU105" s="19" t="s">
        <v>78</v>
      </c>
    </row>
    <row r="106" spans="2:51" s="14" customFormat="1" ht="11.25">
      <c r="B106" s="218"/>
      <c r="C106" s="219"/>
      <c r="D106" s="197" t="s">
        <v>237</v>
      </c>
      <c r="E106" s="220" t="s">
        <v>19</v>
      </c>
      <c r="F106" s="221" t="s">
        <v>2058</v>
      </c>
      <c r="G106" s="219"/>
      <c r="H106" s="220" t="s">
        <v>19</v>
      </c>
      <c r="I106" s="222"/>
      <c r="J106" s="219"/>
      <c r="K106" s="219"/>
      <c r="L106" s="223"/>
      <c r="M106" s="224"/>
      <c r="N106" s="225"/>
      <c r="O106" s="225"/>
      <c r="P106" s="225"/>
      <c r="Q106" s="225"/>
      <c r="R106" s="225"/>
      <c r="S106" s="225"/>
      <c r="T106" s="226"/>
      <c r="AT106" s="227" t="s">
        <v>237</v>
      </c>
      <c r="AU106" s="227" t="s">
        <v>78</v>
      </c>
      <c r="AV106" s="14" t="s">
        <v>76</v>
      </c>
      <c r="AW106" s="14" t="s">
        <v>31</v>
      </c>
      <c r="AX106" s="14" t="s">
        <v>69</v>
      </c>
      <c r="AY106" s="227" t="s">
        <v>229</v>
      </c>
    </row>
    <row r="107" spans="2:51" s="13" customFormat="1" ht="11.25">
      <c r="B107" s="195"/>
      <c r="C107" s="196"/>
      <c r="D107" s="197" t="s">
        <v>237</v>
      </c>
      <c r="E107" s="198" t="s">
        <v>19</v>
      </c>
      <c r="F107" s="199" t="s">
        <v>2059</v>
      </c>
      <c r="G107" s="196"/>
      <c r="H107" s="200">
        <v>90</v>
      </c>
      <c r="I107" s="201"/>
      <c r="J107" s="196"/>
      <c r="K107" s="196"/>
      <c r="L107" s="202"/>
      <c r="M107" s="203"/>
      <c r="N107" s="204"/>
      <c r="O107" s="204"/>
      <c r="P107" s="204"/>
      <c r="Q107" s="204"/>
      <c r="R107" s="204"/>
      <c r="S107" s="204"/>
      <c r="T107" s="205"/>
      <c r="AT107" s="206" t="s">
        <v>237</v>
      </c>
      <c r="AU107" s="206" t="s">
        <v>78</v>
      </c>
      <c r="AV107" s="13" t="s">
        <v>78</v>
      </c>
      <c r="AW107" s="13" t="s">
        <v>31</v>
      </c>
      <c r="AX107" s="13" t="s">
        <v>76</v>
      </c>
      <c r="AY107" s="206" t="s">
        <v>229</v>
      </c>
    </row>
    <row r="108" spans="1:65" s="2" customFormat="1" ht="33" customHeight="1">
      <c r="A108" s="36"/>
      <c r="B108" s="37"/>
      <c r="C108" s="181" t="s">
        <v>78</v>
      </c>
      <c r="D108" s="181" t="s">
        <v>232</v>
      </c>
      <c r="E108" s="182" t="s">
        <v>905</v>
      </c>
      <c r="F108" s="183" t="s">
        <v>906</v>
      </c>
      <c r="G108" s="184" t="s">
        <v>495</v>
      </c>
      <c r="H108" s="185">
        <v>90</v>
      </c>
      <c r="I108" s="186"/>
      <c r="J108" s="187">
        <f>ROUND(I108*H108,2)</f>
        <v>0</v>
      </c>
      <c r="K108" s="188"/>
      <c r="L108" s="41"/>
      <c r="M108" s="189" t="s">
        <v>19</v>
      </c>
      <c r="N108" s="190" t="s">
        <v>40</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126</v>
      </c>
      <c r="AT108" s="193" t="s">
        <v>232</v>
      </c>
      <c r="AU108" s="193" t="s">
        <v>78</v>
      </c>
      <c r="AY108" s="19" t="s">
        <v>229</v>
      </c>
      <c r="BE108" s="194">
        <f>IF(N108="základní",J108,0)</f>
        <v>0</v>
      </c>
      <c r="BF108" s="194">
        <f>IF(N108="snížená",J108,0)</f>
        <v>0</v>
      </c>
      <c r="BG108" s="194">
        <f>IF(N108="zákl. přenesená",J108,0)</f>
        <v>0</v>
      </c>
      <c r="BH108" s="194">
        <f>IF(N108="sníž. přenesená",J108,0)</f>
        <v>0</v>
      </c>
      <c r="BI108" s="194">
        <f>IF(N108="nulová",J108,0)</f>
        <v>0</v>
      </c>
      <c r="BJ108" s="19" t="s">
        <v>76</v>
      </c>
      <c r="BK108" s="194">
        <f>ROUND(I108*H108,2)</f>
        <v>0</v>
      </c>
      <c r="BL108" s="19" t="s">
        <v>126</v>
      </c>
      <c r="BM108" s="193" t="s">
        <v>2060</v>
      </c>
    </row>
    <row r="109" spans="1:47" s="2" customFormat="1" ht="11.25">
      <c r="A109" s="36"/>
      <c r="B109" s="37"/>
      <c r="C109" s="38"/>
      <c r="D109" s="263" t="s">
        <v>903</v>
      </c>
      <c r="E109" s="38"/>
      <c r="F109" s="264" t="s">
        <v>908</v>
      </c>
      <c r="G109" s="38"/>
      <c r="H109" s="38"/>
      <c r="I109" s="249"/>
      <c r="J109" s="38"/>
      <c r="K109" s="38"/>
      <c r="L109" s="41"/>
      <c r="M109" s="250"/>
      <c r="N109" s="251"/>
      <c r="O109" s="66"/>
      <c r="P109" s="66"/>
      <c r="Q109" s="66"/>
      <c r="R109" s="66"/>
      <c r="S109" s="66"/>
      <c r="T109" s="67"/>
      <c r="U109" s="36"/>
      <c r="V109" s="36"/>
      <c r="W109" s="36"/>
      <c r="X109" s="36"/>
      <c r="Y109" s="36"/>
      <c r="Z109" s="36"/>
      <c r="AA109" s="36"/>
      <c r="AB109" s="36"/>
      <c r="AC109" s="36"/>
      <c r="AD109" s="36"/>
      <c r="AE109" s="36"/>
      <c r="AT109" s="19" t="s">
        <v>903</v>
      </c>
      <c r="AU109" s="19" t="s">
        <v>78</v>
      </c>
    </row>
    <row r="110" spans="1:65" s="2" customFormat="1" ht="62.65" customHeight="1">
      <c r="A110" s="36"/>
      <c r="B110" s="37"/>
      <c r="C110" s="181" t="s">
        <v>89</v>
      </c>
      <c r="D110" s="181" t="s">
        <v>232</v>
      </c>
      <c r="E110" s="182" t="s">
        <v>1727</v>
      </c>
      <c r="F110" s="183" t="s">
        <v>1728</v>
      </c>
      <c r="G110" s="184" t="s">
        <v>495</v>
      </c>
      <c r="H110" s="185">
        <v>12</v>
      </c>
      <c r="I110" s="186"/>
      <c r="J110" s="187">
        <f>ROUND(I110*H110,2)</f>
        <v>0</v>
      </c>
      <c r="K110" s="188"/>
      <c r="L110" s="41"/>
      <c r="M110" s="189" t="s">
        <v>19</v>
      </c>
      <c r="N110" s="190" t="s">
        <v>40</v>
      </c>
      <c r="O110" s="66"/>
      <c r="P110" s="191">
        <f>O110*H110</f>
        <v>0</v>
      </c>
      <c r="Q110" s="191">
        <v>0</v>
      </c>
      <c r="R110" s="191">
        <f>Q110*H110</f>
        <v>0</v>
      </c>
      <c r="S110" s="191">
        <v>0.586</v>
      </c>
      <c r="T110" s="192">
        <f>S110*H110</f>
        <v>7.032</v>
      </c>
      <c r="U110" s="36"/>
      <c r="V110" s="36"/>
      <c r="W110" s="36"/>
      <c r="X110" s="36"/>
      <c r="Y110" s="36"/>
      <c r="Z110" s="36"/>
      <c r="AA110" s="36"/>
      <c r="AB110" s="36"/>
      <c r="AC110" s="36"/>
      <c r="AD110" s="36"/>
      <c r="AE110" s="36"/>
      <c r="AR110" s="193" t="s">
        <v>126</v>
      </c>
      <c r="AT110" s="193" t="s">
        <v>232</v>
      </c>
      <c r="AU110" s="193" t="s">
        <v>78</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2061</v>
      </c>
    </row>
    <row r="111" spans="1:47" s="2" customFormat="1" ht="11.25">
      <c r="A111" s="36"/>
      <c r="B111" s="37"/>
      <c r="C111" s="38"/>
      <c r="D111" s="263" t="s">
        <v>903</v>
      </c>
      <c r="E111" s="38"/>
      <c r="F111" s="264" t="s">
        <v>1730</v>
      </c>
      <c r="G111" s="38"/>
      <c r="H111" s="38"/>
      <c r="I111" s="249"/>
      <c r="J111" s="38"/>
      <c r="K111" s="38"/>
      <c r="L111" s="41"/>
      <c r="M111" s="250"/>
      <c r="N111" s="251"/>
      <c r="O111" s="66"/>
      <c r="P111" s="66"/>
      <c r="Q111" s="66"/>
      <c r="R111" s="66"/>
      <c r="S111" s="66"/>
      <c r="T111" s="67"/>
      <c r="U111" s="36"/>
      <c r="V111" s="36"/>
      <c r="W111" s="36"/>
      <c r="X111" s="36"/>
      <c r="Y111" s="36"/>
      <c r="Z111" s="36"/>
      <c r="AA111" s="36"/>
      <c r="AB111" s="36"/>
      <c r="AC111" s="36"/>
      <c r="AD111" s="36"/>
      <c r="AE111" s="36"/>
      <c r="AT111" s="19" t="s">
        <v>903</v>
      </c>
      <c r="AU111" s="19" t="s">
        <v>78</v>
      </c>
    </row>
    <row r="112" spans="2:51" s="14" customFormat="1" ht="11.25">
      <c r="B112" s="218"/>
      <c r="C112" s="219"/>
      <c r="D112" s="197" t="s">
        <v>237</v>
      </c>
      <c r="E112" s="220" t="s">
        <v>19</v>
      </c>
      <c r="F112" s="221" t="s">
        <v>2062</v>
      </c>
      <c r="G112" s="219"/>
      <c r="H112" s="220" t="s">
        <v>19</v>
      </c>
      <c r="I112" s="222"/>
      <c r="J112" s="219"/>
      <c r="K112" s="219"/>
      <c r="L112" s="223"/>
      <c r="M112" s="224"/>
      <c r="N112" s="225"/>
      <c r="O112" s="225"/>
      <c r="P112" s="225"/>
      <c r="Q112" s="225"/>
      <c r="R112" s="225"/>
      <c r="S112" s="225"/>
      <c r="T112" s="226"/>
      <c r="AT112" s="227" t="s">
        <v>237</v>
      </c>
      <c r="AU112" s="227" t="s">
        <v>78</v>
      </c>
      <c r="AV112" s="14" t="s">
        <v>76</v>
      </c>
      <c r="AW112" s="14" t="s">
        <v>31</v>
      </c>
      <c r="AX112" s="14" t="s">
        <v>69</v>
      </c>
      <c r="AY112" s="227" t="s">
        <v>229</v>
      </c>
    </row>
    <row r="113" spans="2:51" s="13" customFormat="1" ht="11.25">
      <c r="B113" s="195"/>
      <c r="C113" s="196"/>
      <c r="D113" s="197" t="s">
        <v>237</v>
      </c>
      <c r="E113" s="198" t="s">
        <v>19</v>
      </c>
      <c r="F113" s="199" t="s">
        <v>2063</v>
      </c>
      <c r="G113" s="196"/>
      <c r="H113" s="200">
        <v>12</v>
      </c>
      <c r="I113" s="201"/>
      <c r="J113" s="196"/>
      <c r="K113" s="196"/>
      <c r="L113" s="202"/>
      <c r="M113" s="203"/>
      <c r="N113" s="204"/>
      <c r="O113" s="204"/>
      <c r="P113" s="204"/>
      <c r="Q113" s="204"/>
      <c r="R113" s="204"/>
      <c r="S113" s="204"/>
      <c r="T113" s="205"/>
      <c r="AT113" s="206" t="s">
        <v>237</v>
      </c>
      <c r="AU113" s="206" t="s">
        <v>78</v>
      </c>
      <c r="AV113" s="13" t="s">
        <v>78</v>
      </c>
      <c r="AW113" s="13" t="s">
        <v>31</v>
      </c>
      <c r="AX113" s="13" t="s">
        <v>69</v>
      </c>
      <c r="AY113" s="206" t="s">
        <v>229</v>
      </c>
    </row>
    <row r="114" spans="2:51" s="15" customFormat="1" ht="11.25">
      <c r="B114" s="228"/>
      <c r="C114" s="229"/>
      <c r="D114" s="197" t="s">
        <v>237</v>
      </c>
      <c r="E114" s="230" t="s">
        <v>19</v>
      </c>
      <c r="F114" s="231" t="s">
        <v>281</v>
      </c>
      <c r="G114" s="229"/>
      <c r="H114" s="232">
        <v>12</v>
      </c>
      <c r="I114" s="233"/>
      <c r="J114" s="229"/>
      <c r="K114" s="229"/>
      <c r="L114" s="234"/>
      <c r="M114" s="235"/>
      <c r="N114" s="236"/>
      <c r="O114" s="236"/>
      <c r="P114" s="236"/>
      <c r="Q114" s="236"/>
      <c r="R114" s="236"/>
      <c r="S114" s="236"/>
      <c r="T114" s="237"/>
      <c r="AT114" s="238" t="s">
        <v>237</v>
      </c>
      <c r="AU114" s="238" t="s">
        <v>78</v>
      </c>
      <c r="AV114" s="15" t="s">
        <v>126</v>
      </c>
      <c r="AW114" s="15" t="s">
        <v>31</v>
      </c>
      <c r="AX114" s="15" t="s">
        <v>76</v>
      </c>
      <c r="AY114" s="238" t="s">
        <v>229</v>
      </c>
    </row>
    <row r="115" spans="1:65" s="2" customFormat="1" ht="21.75" customHeight="1">
      <c r="A115" s="36"/>
      <c r="B115" s="37"/>
      <c r="C115" s="181" t="s">
        <v>126</v>
      </c>
      <c r="D115" s="181" t="s">
        <v>232</v>
      </c>
      <c r="E115" s="182" t="s">
        <v>1733</v>
      </c>
      <c r="F115" s="183" t="s">
        <v>1734</v>
      </c>
      <c r="G115" s="184" t="s">
        <v>235</v>
      </c>
      <c r="H115" s="185">
        <v>10</v>
      </c>
      <c r="I115" s="186"/>
      <c r="J115" s="187">
        <f>ROUND(I115*H115,2)</f>
        <v>0</v>
      </c>
      <c r="K115" s="188"/>
      <c r="L115" s="41"/>
      <c r="M115" s="189" t="s">
        <v>19</v>
      </c>
      <c r="N115" s="190" t="s">
        <v>40</v>
      </c>
      <c r="O115" s="66"/>
      <c r="P115" s="191">
        <f>O115*H115</f>
        <v>0</v>
      </c>
      <c r="Q115" s="191">
        <v>0.0100433238</v>
      </c>
      <c r="R115" s="191">
        <f>Q115*H115</f>
        <v>0.10043323800000001</v>
      </c>
      <c r="S115" s="191">
        <v>0</v>
      </c>
      <c r="T115" s="192">
        <f>S115*H115</f>
        <v>0</v>
      </c>
      <c r="U115" s="36"/>
      <c r="V115" s="36"/>
      <c r="W115" s="36"/>
      <c r="X115" s="36"/>
      <c r="Y115" s="36"/>
      <c r="Z115" s="36"/>
      <c r="AA115" s="36"/>
      <c r="AB115" s="36"/>
      <c r="AC115" s="36"/>
      <c r="AD115" s="36"/>
      <c r="AE115" s="36"/>
      <c r="AR115" s="193" t="s">
        <v>126</v>
      </c>
      <c r="AT115" s="193" t="s">
        <v>232</v>
      </c>
      <c r="AU115" s="193" t="s">
        <v>78</v>
      </c>
      <c r="AY115" s="19" t="s">
        <v>229</v>
      </c>
      <c r="BE115" s="194">
        <f>IF(N115="základní",J115,0)</f>
        <v>0</v>
      </c>
      <c r="BF115" s="194">
        <f>IF(N115="snížená",J115,0)</f>
        <v>0</v>
      </c>
      <c r="BG115" s="194">
        <f>IF(N115="zákl. přenesená",J115,0)</f>
        <v>0</v>
      </c>
      <c r="BH115" s="194">
        <f>IF(N115="sníž. přenesená",J115,0)</f>
        <v>0</v>
      </c>
      <c r="BI115" s="194">
        <f>IF(N115="nulová",J115,0)</f>
        <v>0</v>
      </c>
      <c r="BJ115" s="19" t="s">
        <v>76</v>
      </c>
      <c r="BK115" s="194">
        <f>ROUND(I115*H115,2)</f>
        <v>0</v>
      </c>
      <c r="BL115" s="19" t="s">
        <v>126</v>
      </c>
      <c r="BM115" s="193" t="s">
        <v>2064</v>
      </c>
    </row>
    <row r="116" spans="1:47" s="2" customFormat="1" ht="11.25">
      <c r="A116" s="36"/>
      <c r="B116" s="37"/>
      <c r="C116" s="38"/>
      <c r="D116" s="263" t="s">
        <v>903</v>
      </c>
      <c r="E116" s="38"/>
      <c r="F116" s="264" t="s">
        <v>1736</v>
      </c>
      <c r="G116" s="38"/>
      <c r="H116" s="38"/>
      <c r="I116" s="249"/>
      <c r="J116" s="38"/>
      <c r="K116" s="38"/>
      <c r="L116" s="41"/>
      <c r="M116" s="250"/>
      <c r="N116" s="251"/>
      <c r="O116" s="66"/>
      <c r="P116" s="66"/>
      <c r="Q116" s="66"/>
      <c r="R116" s="66"/>
      <c r="S116" s="66"/>
      <c r="T116" s="67"/>
      <c r="U116" s="36"/>
      <c r="V116" s="36"/>
      <c r="W116" s="36"/>
      <c r="X116" s="36"/>
      <c r="Y116" s="36"/>
      <c r="Z116" s="36"/>
      <c r="AA116" s="36"/>
      <c r="AB116" s="36"/>
      <c r="AC116" s="36"/>
      <c r="AD116" s="36"/>
      <c r="AE116" s="36"/>
      <c r="AT116" s="19" t="s">
        <v>903</v>
      </c>
      <c r="AU116" s="19" t="s">
        <v>78</v>
      </c>
    </row>
    <row r="117" spans="2:51" s="14" customFormat="1" ht="11.25">
      <c r="B117" s="218"/>
      <c r="C117" s="219"/>
      <c r="D117" s="197" t="s">
        <v>237</v>
      </c>
      <c r="E117" s="220" t="s">
        <v>19</v>
      </c>
      <c r="F117" s="221" t="s">
        <v>1737</v>
      </c>
      <c r="G117" s="219"/>
      <c r="H117" s="220" t="s">
        <v>19</v>
      </c>
      <c r="I117" s="222"/>
      <c r="J117" s="219"/>
      <c r="K117" s="219"/>
      <c r="L117" s="223"/>
      <c r="M117" s="224"/>
      <c r="N117" s="225"/>
      <c r="O117" s="225"/>
      <c r="P117" s="225"/>
      <c r="Q117" s="225"/>
      <c r="R117" s="225"/>
      <c r="S117" s="225"/>
      <c r="T117" s="226"/>
      <c r="AT117" s="227" t="s">
        <v>237</v>
      </c>
      <c r="AU117" s="227" t="s">
        <v>78</v>
      </c>
      <c r="AV117" s="14" t="s">
        <v>76</v>
      </c>
      <c r="AW117" s="14" t="s">
        <v>31</v>
      </c>
      <c r="AX117" s="14" t="s">
        <v>69</v>
      </c>
      <c r="AY117" s="227" t="s">
        <v>229</v>
      </c>
    </row>
    <row r="118" spans="2:51" s="13" customFormat="1" ht="11.25">
      <c r="B118" s="195"/>
      <c r="C118" s="196"/>
      <c r="D118" s="197" t="s">
        <v>237</v>
      </c>
      <c r="E118" s="198" t="s">
        <v>19</v>
      </c>
      <c r="F118" s="199" t="s">
        <v>275</v>
      </c>
      <c r="G118" s="196"/>
      <c r="H118" s="200">
        <v>10</v>
      </c>
      <c r="I118" s="201"/>
      <c r="J118" s="196"/>
      <c r="K118" s="196"/>
      <c r="L118" s="202"/>
      <c r="M118" s="203"/>
      <c r="N118" s="204"/>
      <c r="O118" s="204"/>
      <c r="P118" s="204"/>
      <c r="Q118" s="204"/>
      <c r="R118" s="204"/>
      <c r="S118" s="204"/>
      <c r="T118" s="205"/>
      <c r="AT118" s="206" t="s">
        <v>237</v>
      </c>
      <c r="AU118" s="206" t="s">
        <v>78</v>
      </c>
      <c r="AV118" s="13" t="s">
        <v>78</v>
      </c>
      <c r="AW118" s="13" t="s">
        <v>31</v>
      </c>
      <c r="AX118" s="13" t="s">
        <v>76</v>
      </c>
      <c r="AY118" s="206" t="s">
        <v>229</v>
      </c>
    </row>
    <row r="119" spans="1:65" s="2" customFormat="1" ht="90" customHeight="1">
      <c r="A119" s="36"/>
      <c r="B119" s="37"/>
      <c r="C119" s="181" t="s">
        <v>230</v>
      </c>
      <c r="D119" s="181" t="s">
        <v>232</v>
      </c>
      <c r="E119" s="182" t="s">
        <v>909</v>
      </c>
      <c r="F119" s="183" t="s">
        <v>910</v>
      </c>
      <c r="G119" s="184" t="s">
        <v>235</v>
      </c>
      <c r="H119" s="185">
        <v>10</v>
      </c>
      <c r="I119" s="186"/>
      <c r="J119" s="187">
        <f>ROUND(I119*H119,2)</f>
        <v>0</v>
      </c>
      <c r="K119" s="188"/>
      <c r="L119" s="41"/>
      <c r="M119" s="189" t="s">
        <v>19</v>
      </c>
      <c r="N119" s="190" t="s">
        <v>40</v>
      </c>
      <c r="O119" s="66"/>
      <c r="P119" s="191">
        <f>O119*H119</f>
        <v>0</v>
      </c>
      <c r="Q119" s="191">
        <v>0.0369</v>
      </c>
      <c r="R119" s="191">
        <f>Q119*H119</f>
        <v>0.369</v>
      </c>
      <c r="S119" s="191">
        <v>0</v>
      </c>
      <c r="T119" s="192">
        <f>S119*H119</f>
        <v>0</v>
      </c>
      <c r="U119" s="36"/>
      <c r="V119" s="36"/>
      <c r="W119" s="36"/>
      <c r="X119" s="36"/>
      <c r="Y119" s="36"/>
      <c r="Z119" s="36"/>
      <c r="AA119" s="36"/>
      <c r="AB119" s="36"/>
      <c r="AC119" s="36"/>
      <c r="AD119" s="36"/>
      <c r="AE119" s="36"/>
      <c r="AR119" s="193" t="s">
        <v>126</v>
      </c>
      <c r="AT119" s="193" t="s">
        <v>232</v>
      </c>
      <c r="AU119" s="193" t="s">
        <v>78</v>
      </c>
      <c r="AY119" s="19" t="s">
        <v>229</v>
      </c>
      <c r="BE119" s="194">
        <f>IF(N119="základní",J119,0)</f>
        <v>0</v>
      </c>
      <c r="BF119" s="194">
        <f>IF(N119="snížená",J119,0)</f>
        <v>0</v>
      </c>
      <c r="BG119" s="194">
        <f>IF(N119="zákl. přenesená",J119,0)</f>
        <v>0</v>
      </c>
      <c r="BH119" s="194">
        <f>IF(N119="sníž. přenesená",J119,0)</f>
        <v>0</v>
      </c>
      <c r="BI119" s="194">
        <f>IF(N119="nulová",J119,0)</f>
        <v>0</v>
      </c>
      <c r="BJ119" s="19" t="s">
        <v>76</v>
      </c>
      <c r="BK119" s="194">
        <f>ROUND(I119*H119,2)</f>
        <v>0</v>
      </c>
      <c r="BL119" s="19" t="s">
        <v>126</v>
      </c>
      <c r="BM119" s="193" t="s">
        <v>2065</v>
      </c>
    </row>
    <row r="120" spans="1:47" s="2" customFormat="1" ht="11.25">
      <c r="A120" s="36"/>
      <c r="B120" s="37"/>
      <c r="C120" s="38"/>
      <c r="D120" s="263" t="s">
        <v>903</v>
      </c>
      <c r="E120" s="38"/>
      <c r="F120" s="264" t="s">
        <v>912</v>
      </c>
      <c r="G120" s="38"/>
      <c r="H120" s="38"/>
      <c r="I120" s="249"/>
      <c r="J120" s="38"/>
      <c r="K120" s="38"/>
      <c r="L120" s="41"/>
      <c r="M120" s="250"/>
      <c r="N120" s="251"/>
      <c r="O120" s="66"/>
      <c r="P120" s="66"/>
      <c r="Q120" s="66"/>
      <c r="R120" s="66"/>
      <c r="S120" s="66"/>
      <c r="T120" s="67"/>
      <c r="U120" s="36"/>
      <c r="V120" s="36"/>
      <c r="W120" s="36"/>
      <c r="X120" s="36"/>
      <c r="Y120" s="36"/>
      <c r="Z120" s="36"/>
      <c r="AA120" s="36"/>
      <c r="AB120" s="36"/>
      <c r="AC120" s="36"/>
      <c r="AD120" s="36"/>
      <c r="AE120" s="36"/>
      <c r="AT120" s="19" t="s">
        <v>903</v>
      </c>
      <c r="AU120" s="19" t="s">
        <v>78</v>
      </c>
    </row>
    <row r="121" spans="2:51" s="14" customFormat="1" ht="11.25">
      <c r="B121" s="218"/>
      <c r="C121" s="219"/>
      <c r="D121" s="197" t="s">
        <v>237</v>
      </c>
      <c r="E121" s="220" t="s">
        <v>19</v>
      </c>
      <c r="F121" s="221" t="s">
        <v>913</v>
      </c>
      <c r="G121" s="219"/>
      <c r="H121" s="220" t="s">
        <v>19</v>
      </c>
      <c r="I121" s="222"/>
      <c r="J121" s="219"/>
      <c r="K121" s="219"/>
      <c r="L121" s="223"/>
      <c r="M121" s="224"/>
      <c r="N121" s="225"/>
      <c r="O121" s="225"/>
      <c r="P121" s="225"/>
      <c r="Q121" s="225"/>
      <c r="R121" s="225"/>
      <c r="S121" s="225"/>
      <c r="T121" s="226"/>
      <c r="AT121" s="227" t="s">
        <v>237</v>
      </c>
      <c r="AU121" s="227" t="s">
        <v>78</v>
      </c>
      <c r="AV121" s="14" t="s">
        <v>76</v>
      </c>
      <c r="AW121" s="14" t="s">
        <v>31</v>
      </c>
      <c r="AX121" s="14" t="s">
        <v>69</v>
      </c>
      <c r="AY121" s="227" t="s">
        <v>229</v>
      </c>
    </row>
    <row r="122" spans="2:51" s="13" customFormat="1" ht="11.25">
      <c r="B122" s="195"/>
      <c r="C122" s="196"/>
      <c r="D122" s="197" t="s">
        <v>237</v>
      </c>
      <c r="E122" s="198" t="s">
        <v>19</v>
      </c>
      <c r="F122" s="199" t="s">
        <v>275</v>
      </c>
      <c r="G122" s="196"/>
      <c r="H122" s="200">
        <v>10</v>
      </c>
      <c r="I122" s="201"/>
      <c r="J122" s="196"/>
      <c r="K122" s="196"/>
      <c r="L122" s="202"/>
      <c r="M122" s="203"/>
      <c r="N122" s="204"/>
      <c r="O122" s="204"/>
      <c r="P122" s="204"/>
      <c r="Q122" s="204"/>
      <c r="R122" s="204"/>
      <c r="S122" s="204"/>
      <c r="T122" s="205"/>
      <c r="AT122" s="206" t="s">
        <v>237</v>
      </c>
      <c r="AU122" s="206" t="s">
        <v>78</v>
      </c>
      <c r="AV122" s="13" t="s">
        <v>78</v>
      </c>
      <c r="AW122" s="13" t="s">
        <v>31</v>
      </c>
      <c r="AX122" s="13" t="s">
        <v>76</v>
      </c>
      <c r="AY122" s="206" t="s">
        <v>229</v>
      </c>
    </row>
    <row r="123" spans="1:65" s="2" customFormat="1" ht="37.9" customHeight="1">
      <c r="A123" s="36"/>
      <c r="B123" s="37"/>
      <c r="C123" s="181" t="s">
        <v>257</v>
      </c>
      <c r="D123" s="181" t="s">
        <v>232</v>
      </c>
      <c r="E123" s="182" t="s">
        <v>914</v>
      </c>
      <c r="F123" s="183" t="s">
        <v>915</v>
      </c>
      <c r="G123" s="184" t="s">
        <v>532</v>
      </c>
      <c r="H123" s="185">
        <v>60.651</v>
      </c>
      <c r="I123" s="186"/>
      <c r="J123" s="187">
        <f>ROUND(I123*H123,2)</f>
        <v>0</v>
      </c>
      <c r="K123" s="188"/>
      <c r="L123" s="41"/>
      <c r="M123" s="189" t="s">
        <v>19</v>
      </c>
      <c r="N123" s="190" t="s">
        <v>40</v>
      </c>
      <c r="O123" s="66"/>
      <c r="P123" s="191">
        <f>O123*H123</f>
        <v>0</v>
      </c>
      <c r="Q123" s="191">
        <v>0</v>
      </c>
      <c r="R123" s="191">
        <f>Q123*H123</f>
        <v>0</v>
      </c>
      <c r="S123" s="191">
        <v>0</v>
      </c>
      <c r="T123" s="192">
        <f>S123*H123</f>
        <v>0</v>
      </c>
      <c r="U123" s="36"/>
      <c r="V123" s="36"/>
      <c r="W123" s="36"/>
      <c r="X123" s="36"/>
      <c r="Y123" s="36"/>
      <c r="Z123" s="36"/>
      <c r="AA123" s="36"/>
      <c r="AB123" s="36"/>
      <c r="AC123" s="36"/>
      <c r="AD123" s="36"/>
      <c r="AE123" s="36"/>
      <c r="AR123" s="193" t="s">
        <v>126</v>
      </c>
      <c r="AT123" s="193" t="s">
        <v>232</v>
      </c>
      <c r="AU123" s="193" t="s">
        <v>78</v>
      </c>
      <c r="AY123" s="19" t="s">
        <v>229</v>
      </c>
      <c r="BE123" s="194">
        <f>IF(N123="základní",J123,0)</f>
        <v>0</v>
      </c>
      <c r="BF123" s="194">
        <f>IF(N123="snížená",J123,0)</f>
        <v>0</v>
      </c>
      <c r="BG123" s="194">
        <f>IF(N123="zákl. přenesená",J123,0)</f>
        <v>0</v>
      </c>
      <c r="BH123" s="194">
        <f>IF(N123="sníž. přenesená",J123,0)</f>
        <v>0</v>
      </c>
      <c r="BI123" s="194">
        <f>IF(N123="nulová",J123,0)</f>
        <v>0</v>
      </c>
      <c r="BJ123" s="19" t="s">
        <v>76</v>
      </c>
      <c r="BK123" s="194">
        <f>ROUND(I123*H123,2)</f>
        <v>0</v>
      </c>
      <c r="BL123" s="19" t="s">
        <v>126</v>
      </c>
      <c r="BM123" s="193" t="s">
        <v>2066</v>
      </c>
    </row>
    <row r="124" spans="1:47" s="2" customFormat="1" ht="11.25">
      <c r="A124" s="36"/>
      <c r="B124" s="37"/>
      <c r="C124" s="38"/>
      <c r="D124" s="263" t="s">
        <v>903</v>
      </c>
      <c r="E124" s="38"/>
      <c r="F124" s="264" t="s">
        <v>917</v>
      </c>
      <c r="G124" s="38"/>
      <c r="H124" s="38"/>
      <c r="I124" s="249"/>
      <c r="J124" s="38"/>
      <c r="K124" s="38"/>
      <c r="L124" s="41"/>
      <c r="M124" s="250"/>
      <c r="N124" s="251"/>
      <c r="O124" s="66"/>
      <c r="P124" s="66"/>
      <c r="Q124" s="66"/>
      <c r="R124" s="66"/>
      <c r="S124" s="66"/>
      <c r="T124" s="67"/>
      <c r="U124" s="36"/>
      <c r="V124" s="36"/>
      <c r="W124" s="36"/>
      <c r="X124" s="36"/>
      <c r="Y124" s="36"/>
      <c r="Z124" s="36"/>
      <c r="AA124" s="36"/>
      <c r="AB124" s="36"/>
      <c r="AC124" s="36"/>
      <c r="AD124" s="36"/>
      <c r="AE124" s="36"/>
      <c r="AT124" s="19" t="s">
        <v>903</v>
      </c>
      <c r="AU124" s="19" t="s">
        <v>78</v>
      </c>
    </row>
    <row r="125" spans="2:51" s="14" customFormat="1" ht="11.25">
      <c r="B125" s="218"/>
      <c r="C125" s="219"/>
      <c r="D125" s="197" t="s">
        <v>237</v>
      </c>
      <c r="E125" s="220" t="s">
        <v>19</v>
      </c>
      <c r="F125" s="221" t="s">
        <v>2067</v>
      </c>
      <c r="G125" s="219"/>
      <c r="H125" s="220" t="s">
        <v>19</v>
      </c>
      <c r="I125" s="222"/>
      <c r="J125" s="219"/>
      <c r="K125" s="219"/>
      <c r="L125" s="223"/>
      <c r="M125" s="224"/>
      <c r="N125" s="225"/>
      <c r="O125" s="225"/>
      <c r="P125" s="225"/>
      <c r="Q125" s="225"/>
      <c r="R125" s="225"/>
      <c r="S125" s="225"/>
      <c r="T125" s="226"/>
      <c r="AT125" s="227" t="s">
        <v>237</v>
      </c>
      <c r="AU125" s="227" t="s">
        <v>78</v>
      </c>
      <c r="AV125" s="14" t="s">
        <v>76</v>
      </c>
      <c r="AW125" s="14" t="s">
        <v>31</v>
      </c>
      <c r="AX125" s="14" t="s">
        <v>69</v>
      </c>
      <c r="AY125" s="227" t="s">
        <v>229</v>
      </c>
    </row>
    <row r="126" spans="2:51" s="14" customFormat="1" ht="11.25">
      <c r="B126" s="218"/>
      <c r="C126" s="219"/>
      <c r="D126" s="197" t="s">
        <v>237</v>
      </c>
      <c r="E126" s="220" t="s">
        <v>19</v>
      </c>
      <c r="F126" s="221" t="s">
        <v>2068</v>
      </c>
      <c r="G126" s="219"/>
      <c r="H126" s="220" t="s">
        <v>19</v>
      </c>
      <c r="I126" s="222"/>
      <c r="J126" s="219"/>
      <c r="K126" s="219"/>
      <c r="L126" s="223"/>
      <c r="M126" s="224"/>
      <c r="N126" s="225"/>
      <c r="O126" s="225"/>
      <c r="P126" s="225"/>
      <c r="Q126" s="225"/>
      <c r="R126" s="225"/>
      <c r="S126" s="225"/>
      <c r="T126" s="226"/>
      <c r="AT126" s="227" t="s">
        <v>237</v>
      </c>
      <c r="AU126" s="227" t="s">
        <v>78</v>
      </c>
      <c r="AV126" s="14" t="s">
        <v>76</v>
      </c>
      <c r="AW126" s="14" t="s">
        <v>31</v>
      </c>
      <c r="AX126" s="14" t="s">
        <v>69</v>
      </c>
      <c r="AY126" s="227" t="s">
        <v>229</v>
      </c>
    </row>
    <row r="127" spans="2:51" s="13" customFormat="1" ht="11.25">
      <c r="B127" s="195"/>
      <c r="C127" s="196"/>
      <c r="D127" s="197" t="s">
        <v>237</v>
      </c>
      <c r="E127" s="198" t="s">
        <v>19</v>
      </c>
      <c r="F127" s="199" t="s">
        <v>2069</v>
      </c>
      <c r="G127" s="196"/>
      <c r="H127" s="200">
        <v>39.198</v>
      </c>
      <c r="I127" s="201"/>
      <c r="J127" s="196"/>
      <c r="K127" s="196"/>
      <c r="L127" s="202"/>
      <c r="M127" s="203"/>
      <c r="N127" s="204"/>
      <c r="O127" s="204"/>
      <c r="P127" s="204"/>
      <c r="Q127" s="204"/>
      <c r="R127" s="204"/>
      <c r="S127" s="204"/>
      <c r="T127" s="205"/>
      <c r="AT127" s="206" t="s">
        <v>237</v>
      </c>
      <c r="AU127" s="206" t="s">
        <v>78</v>
      </c>
      <c r="AV127" s="13" t="s">
        <v>78</v>
      </c>
      <c r="AW127" s="13" t="s">
        <v>31</v>
      </c>
      <c r="AX127" s="13" t="s">
        <v>69</v>
      </c>
      <c r="AY127" s="206" t="s">
        <v>229</v>
      </c>
    </row>
    <row r="128" spans="2:51" s="14" customFormat="1" ht="11.25">
      <c r="B128" s="218"/>
      <c r="C128" s="219"/>
      <c r="D128" s="197" t="s">
        <v>237</v>
      </c>
      <c r="E128" s="220" t="s">
        <v>19</v>
      </c>
      <c r="F128" s="221" t="s">
        <v>1743</v>
      </c>
      <c r="G128" s="219"/>
      <c r="H128" s="220" t="s">
        <v>19</v>
      </c>
      <c r="I128" s="222"/>
      <c r="J128" s="219"/>
      <c r="K128" s="219"/>
      <c r="L128" s="223"/>
      <c r="M128" s="224"/>
      <c r="N128" s="225"/>
      <c r="O128" s="225"/>
      <c r="P128" s="225"/>
      <c r="Q128" s="225"/>
      <c r="R128" s="225"/>
      <c r="S128" s="225"/>
      <c r="T128" s="226"/>
      <c r="AT128" s="227" t="s">
        <v>237</v>
      </c>
      <c r="AU128" s="227" t="s">
        <v>78</v>
      </c>
      <c r="AV128" s="14" t="s">
        <v>76</v>
      </c>
      <c r="AW128" s="14" t="s">
        <v>31</v>
      </c>
      <c r="AX128" s="14" t="s">
        <v>69</v>
      </c>
      <c r="AY128" s="227" t="s">
        <v>229</v>
      </c>
    </row>
    <row r="129" spans="2:51" s="13" customFormat="1" ht="11.25">
      <c r="B129" s="195"/>
      <c r="C129" s="196"/>
      <c r="D129" s="197" t="s">
        <v>237</v>
      </c>
      <c r="E129" s="198" t="s">
        <v>19</v>
      </c>
      <c r="F129" s="199" t="s">
        <v>2070</v>
      </c>
      <c r="G129" s="196"/>
      <c r="H129" s="200">
        <v>18.24</v>
      </c>
      <c r="I129" s="201"/>
      <c r="J129" s="196"/>
      <c r="K129" s="196"/>
      <c r="L129" s="202"/>
      <c r="M129" s="203"/>
      <c r="N129" s="204"/>
      <c r="O129" s="204"/>
      <c r="P129" s="204"/>
      <c r="Q129" s="204"/>
      <c r="R129" s="204"/>
      <c r="S129" s="204"/>
      <c r="T129" s="205"/>
      <c r="AT129" s="206" t="s">
        <v>237</v>
      </c>
      <c r="AU129" s="206" t="s">
        <v>78</v>
      </c>
      <c r="AV129" s="13" t="s">
        <v>78</v>
      </c>
      <c r="AW129" s="13" t="s">
        <v>31</v>
      </c>
      <c r="AX129" s="13" t="s">
        <v>69</v>
      </c>
      <c r="AY129" s="206" t="s">
        <v>229</v>
      </c>
    </row>
    <row r="130" spans="2:51" s="13" customFormat="1" ht="11.25">
      <c r="B130" s="195"/>
      <c r="C130" s="196"/>
      <c r="D130" s="197" t="s">
        <v>237</v>
      </c>
      <c r="E130" s="198" t="s">
        <v>19</v>
      </c>
      <c r="F130" s="199" t="s">
        <v>1745</v>
      </c>
      <c r="G130" s="196"/>
      <c r="H130" s="200">
        <v>17.76</v>
      </c>
      <c r="I130" s="201"/>
      <c r="J130" s="196"/>
      <c r="K130" s="196"/>
      <c r="L130" s="202"/>
      <c r="M130" s="203"/>
      <c r="N130" s="204"/>
      <c r="O130" s="204"/>
      <c r="P130" s="204"/>
      <c r="Q130" s="204"/>
      <c r="R130" s="204"/>
      <c r="S130" s="204"/>
      <c r="T130" s="205"/>
      <c r="AT130" s="206" t="s">
        <v>237</v>
      </c>
      <c r="AU130" s="206" t="s">
        <v>78</v>
      </c>
      <c r="AV130" s="13" t="s">
        <v>78</v>
      </c>
      <c r="AW130" s="13" t="s">
        <v>31</v>
      </c>
      <c r="AX130" s="13" t="s">
        <v>69</v>
      </c>
      <c r="AY130" s="206" t="s">
        <v>229</v>
      </c>
    </row>
    <row r="131" spans="2:51" s="14" customFormat="1" ht="11.25">
      <c r="B131" s="218"/>
      <c r="C131" s="219"/>
      <c r="D131" s="197" t="s">
        <v>237</v>
      </c>
      <c r="E131" s="220" t="s">
        <v>19</v>
      </c>
      <c r="F131" s="221" t="s">
        <v>1746</v>
      </c>
      <c r="G131" s="219"/>
      <c r="H131" s="220" t="s">
        <v>19</v>
      </c>
      <c r="I131" s="222"/>
      <c r="J131" s="219"/>
      <c r="K131" s="219"/>
      <c r="L131" s="223"/>
      <c r="M131" s="224"/>
      <c r="N131" s="225"/>
      <c r="O131" s="225"/>
      <c r="P131" s="225"/>
      <c r="Q131" s="225"/>
      <c r="R131" s="225"/>
      <c r="S131" s="225"/>
      <c r="T131" s="226"/>
      <c r="AT131" s="227" t="s">
        <v>237</v>
      </c>
      <c r="AU131" s="227" t="s">
        <v>78</v>
      </c>
      <c r="AV131" s="14" t="s">
        <v>76</v>
      </c>
      <c r="AW131" s="14" t="s">
        <v>31</v>
      </c>
      <c r="AX131" s="14" t="s">
        <v>69</v>
      </c>
      <c r="AY131" s="227" t="s">
        <v>229</v>
      </c>
    </row>
    <row r="132" spans="2:51" s="13" customFormat="1" ht="11.25">
      <c r="B132" s="195"/>
      <c r="C132" s="196"/>
      <c r="D132" s="197" t="s">
        <v>237</v>
      </c>
      <c r="E132" s="198" t="s">
        <v>19</v>
      </c>
      <c r="F132" s="199" t="s">
        <v>2071</v>
      </c>
      <c r="G132" s="196"/>
      <c r="H132" s="200">
        <v>12.288</v>
      </c>
      <c r="I132" s="201"/>
      <c r="J132" s="196"/>
      <c r="K132" s="196"/>
      <c r="L132" s="202"/>
      <c r="M132" s="203"/>
      <c r="N132" s="204"/>
      <c r="O132" s="204"/>
      <c r="P132" s="204"/>
      <c r="Q132" s="204"/>
      <c r="R132" s="204"/>
      <c r="S132" s="204"/>
      <c r="T132" s="205"/>
      <c r="AT132" s="206" t="s">
        <v>237</v>
      </c>
      <c r="AU132" s="206" t="s">
        <v>78</v>
      </c>
      <c r="AV132" s="13" t="s">
        <v>78</v>
      </c>
      <c r="AW132" s="13" t="s">
        <v>31</v>
      </c>
      <c r="AX132" s="13" t="s">
        <v>69</v>
      </c>
      <c r="AY132" s="206" t="s">
        <v>229</v>
      </c>
    </row>
    <row r="133" spans="2:51" s="16" customFormat="1" ht="11.25">
      <c r="B133" s="266"/>
      <c r="C133" s="267"/>
      <c r="D133" s="197" t="s">
        <v>237</v>
      </c>
      <c r="E133" s="268" t="s">
        <v>19</v>
      </c>
      <c r="F133" s="269" t="s">
        <v>1748</v>
      </c>
      <c r="G133" s="267"/>
      <c r="H133" s="270">
        <v>87.486</v>
      </c>
      <c r="I133" s="271"/>
      <c r="J133" s="267"/>
      <c r="K133" s="267"/>
      <c r="L133" s="272"/>
      <c r="M133" s="273"/>
      <c r="N133" s="274"/>
      <c r="O133" s="274"/>
      <c r="P133" s="274"/>
      <c r="Q133" s="274"/>
      <c r="R133" s="274"/>
      <c r="S133" s="274"/>
      <c r="T133" s="275"/>
      <c r="AT133" s="276" t="s">
        <v>237</v>
      </c>
      <c r="AU133" s="276" t="s">
        <v>78</v>
      </c>
      <c r="AV133" s="16" t="s">
        <v>89</v>
      </c>
      <c r="AW133" s="16" t="s">
        <v>31</v>
      </c>
      <c r="AX133" s="16" t="s">
        <v>69</v>
      </c>
      <c r="AY133" s="276" t="s">
        <v>229</v>
      </c>
    </row>
    <row r="134" spans="2:51" s="14" customFormat="1" ht="11.25">
      <c r="B134" s="218"/>
      <c r="C134" s="219"/>
      <c r="D134" s="197" t="s">
        <v>237</v>
      </c>
      <c r="E134" s="220" t="s">
        <v>19</v>
      </c>
      <c r="F134" s="221" t="s">
        <v>1749</v>
      </c>
      <c r="G134" s="219"/>
      <c r="H134" s="220" t="s">
        <v>19</v>
      </c>
      <c r="I134" s="222"/>
      <c r="J134" s="219"/>
      <c r="K134" s="219"/>
      <c r="L134" s="223"/>
      <c r="M134" s="224"/>
      <c r="N134" s="225"/>
      <c r="O134" s="225"/>
      <c r="P134" s="225"/>
      <c r="Q134" s="225"/>
      <c r="R134" s="225"/>
      <c r="S134" s="225"/>
      <c r="T134" s="226"/>
      <c r="AT134" s="227" t="s">
        <v>237</v>
      </c>
      <c r="AU134" s="227" t="s">
        <v>78</v>
      </c>
      <c r="AV134" s="14" t="s">
        <v>76</v>
      </c>
      <c r="AW134" s="14" t="s">
        <v>31</v>
      </c>
      <c r="AX134" s="14" t="s">
        <v>69</v>
      </c>
      <c r="AY134" s="227" t="s">
        <v>229</v>
      </c>
    </row>
    <row r="135" spans="2:51" s="13" customFormat="1" ht="11.25">
      <c r="B135" s="195"/>
      <c r="C135" s="196"/>
      <c r="D135" s="197" t="s">
        <v>237</v>
      </c>
      <c r="E135" s="198" t="s">
        <v>19</v>
      </c>
      <c r="F135" s="199" t="s">
        <v>2072</v>
      </c>
      <c r="G135" s="196"/>
      <c r="H135" s="200">
        <v>-26.835</v>
      </c>
      <c r="I135" s="201"/>
      <c r="J135" s="196"/>
      <c r="K135" s="196"/>
      <c r="L135" s="202"/>
      <c r="M135" s="203"/>
      <c r="N135" s="204"/>
      <c r="O135" s="204"/>
      <c r="P135" s="204"/>
      <c r="Q135" s="204"/>
      <c r="R135" s="204"/>
      <c r="S135" s="204"/>
      <c r="T135" s="205"/>
      <c r="AT135" s="206" t="s">
        <v>237</v>
      </c>
      <c r="AU135" s="206" t="s">
        <v>78</v>
      </c>
      <c r="AV135" s="13" t="s">
        <v>78</v>
      </c>
      <c r="AW135" s="13" t="s">
        <v>31</v>
      </c>
      <c r="AX135" s="13" t="s">
        <v>69</v>
      </c>
      <c r="AY135" s="206" t="s">
        <v>229</v>
      </c>
    </row>
    <row r="136" spans="2:51" s="16" customFormat="1" ht="11.25">
      <c r="B136" s="266"/>
      <c r="C136" s="267"/>
      <c r="D136" s="197" t="s">
        <v>237</v>
      </c>
      <c r="E136" s="268" t="s">
        <v>19</v>
      </c>
      <c r="F136" s="269" t="s">
        <v>1748</v>
      </c>
      <c r="G136" s="267"/>
      <c r="H136" s="270">
        <v>-26.835</v>
      </c>
      <c r="I136" s="271"/>
      <c r="J136" s="267"/>
      <c r="K136" s="267"/>
      <c r="L136" s="272"/>
      <c r="M136" s="273"/>
      <c r="N136" s="274"/>
      <c r="O136" s="274"/>
      <c r="P136" s="274"/>
      <c r="Q136" s="274"/>
      <c r="R136" s="274"/>
      <c r="S136" s="274"/>
      <c r="T136" s="275"/>
      <c r="AT136" s="276" t="s">
        <v>237</v>
      </c>
      <c r="AU136" s="276" t="s">
        <v>78</v>
      </c>
      <c r="AV136" s="16" t="s">
        <v>89</v>
      </c>
      <c r="AW136" s="16" t="s">
        <v>31</v>
      </c>
      <c r="AX136" s="16" t="s">
        <v>69</v>
      </c>
      <c r="AY136" s="276" t="s">
        <v>229</v>
      </c>
    </row>
    <row r="137" spans="2:51" s="15" customFormat="1" ht="11.25">
      <c r="B137" s="228"/>
      <c r="C137" s="229"/>
      <c r="D137" s="197" t="s">
        <v>237</v>
      </c>
      <c r="E137" s="230" t="s">
        <v>19</v>
      </c>
      <c r="F137" s="231" t="s">
        <v>281</v>
      </c>
      <c r="G137" s="229"/>
      <c r="H137" s="232">
        <v>60.651</v>
      </c>
      <c r="I137" s="233"/>
      <c r="J137" s="229"/>
      <c r="K137" s="229"/>
      <c r="L137" s="234"/>
      <c r="M137" s="235"/>
      <c r="N137" s="236"/>
      <c r="O137" s="236"/>
      <c r="P137" s="236"/>
      <c r="Q137" s="236"/>
      <c r="R137" s="236"/>
      <c r="S137" s="236"/>
      <c r="T137" s="237"/>
      <c r="AT137" s="238" t="s">
        <v>237</v>
      </c>
      <c r="AU137" s="238" t="s">
        <v>78</v>
      </c>
      <c r="AV137" s="15" t="s">
        <v>126</v>
      </c>
      <c r="AW137" s="15" t="s">
        <v>31</v>
      </c>
      <c r="AX137" s="15" t="s">
        <v>76</v>
      </c>
      <c r="AY137" s="238" t="s">
        <v>229</v>
      </c>
    </row>
    <row r="138" spans="1:65" s="2" customFormat="1" ht="49.15" customHeight="1">
      <c r="A138" s="36"/>
      <c r="B138" s="37"/>
      <c r="C138" s="181" t="s">
        <v>261</v>
      </c>
      <c r="D138" s="181" t="s">
        <v>232</v>
      </c>
      <c r="E138" s="182" t="s">
        <v>1752</v>
      </c>
      <c r="F138" s="183" t="s">
        <v>1753</v>
      </c>
      <c r="G138" s="184" t="s">
        <v>532</v>
      </c>
      <c r="H138" s="185">
        <v>60.651</v>
      </c>
      <c r="I138" s="186"/>
      <c r="J138" s="187">
        <f>ROUND(I138*H138,2)</f>
        <v>0</v>
      </c>
      <c r="K138" s="188"/>
      <c r="L138" s="41"/>
      <c r="M138" s="189" t="s">
        <v>19</v>
      </c>
      <c r="N138" s="190" t="s">
        <v>40</v>
      </c>
      <c r="O138" s="66"/>
      <c r="P138" s="191">
        <f>O138*H138</f>
        <v>0</v>
      </c>
      <c r="Q138" s="191">
        <v>0</v>
      </c>
      <c r="R138" s="191">
        <f>Q138*H138</f>
        <v>0</v>
      </c>
      <c r="S138" s="191">
        <v>0</v>
      </c>
      <c r="T138" s="192">
        <f>S138*H138</f>
        <v>0</v>
      </c>
      <c r="U138" s="36"/>
      <c r="V138" s="36"/>
      <c r="W138" s="36"/>
      <c r="X138" s="36"/>
      <c r="Y138" s="36"/>
      <c r="Z138" s="36"/>
      <c r="AA138" s="36"/>
      <c r="AB138" s="36"/>
      <c r="AC138" s="36"/>
      <c r="AD138" s="36"/>
      <c r="AE138" s="36"/>
      <c r="AR138" s="193" t="s">
        <v>126</v>
      </c>
      <c r="AT138" s="193" t="s">
        <v>232</v>
      </c>
      <c r="AU138" s="193" t="s">
        <v>78</v>
      </c>
      <c r="AY138" s="19" t="s">
        <v>229</v>
      </c>
      <c r="BE138" s="194">
        <f>IF(N138="základní",J138,0)</f>
        <v>0</v>
      </c>
      <c r="BF138" s="194">
        <f>IF(N138="snížená",J138,0)</f>
        <v>0</v>
      </c>
      <c r="BG138" s="194">
        <f>IF(N138="zákl. přenesená",J138,0)</f>
        <v>0</v>
      </c>
      <c r="BH138" s="194">
        <f>IF(N138="sníž. přenesená",J138,0)</f>
        <v>0</v>
      </c>
      <c r="BI138" s="194">
        <f>IF(N138="nulová",J138,0)</f>
        <v>0</v>
      </c>
      <c r="BJ138" s="19" t="s">
        <v>76</v>
      </c>
      <c r="BK138" s="194">
        <f>ROUND(I138*H138,2)</f>
        <v>0</v>
      </c>
      <c r="BL138" s="19" t="s">
        <v>126</v>
      </c>
      <c r="BM138" s="193" t="s">
        <v>2073</v>
      </c>
    </row>
    <row r="139" spans="1:47" s="2" customFormat="1" ht="11.25">
      <c r="A139" s="36"/>
      <c r="B139" s="37"/>
      <c r="C139" s="38"/>
      <c r="D139" s="263" t="s">
        <v>903</v>
      </c>
      <c r="E139" s="38"/>
      <c r="F139" s="264" t="s">
        <v>1755</v>
      </c>
      <c r="G139" s="38"/>
      <c r="H139" s="38"/>
      <c r="I139" s="249"/>
      <c r="J139" s="38"/>
      <c r="K139" s="38"/>
      <c r="L139" s="41"/>
      <c r="M139" s="250"/>
      <c r="N139" s="251"/>
      <c r="O139" s="66"/>
      <c r="P139" s="66"/>
      <c r="Q139" s="66"/>
      <c r="R139" s="66"/>
      <c r="S139" s="66"/>
      <c r="T139" s="67"/>
      <c r="U139" s="36"/>
      <c r="V139" s="36"/>
      <c r="W139" s="36"/>
      <c r="X139" s="36"/>
      <c r="Y139" s="36"/>
      <c r="Z139" s="36"/>
      <c r="AA139" s="36"/>
      <c r="AB139" s="36"/>
      <c r="AC139" s="36"/>
      <c r="AD139" s="36"/>
      <c r="AE139" s="36"/>
      <c r="AT139" s="19" t="s">
        <v>903</v>
      </c>
      <c r="AU139" s="19" t="s">
        <v>78</v>
      </c>
    </row>
    <row r="140" spans="1:65" s="2" customFormat="1" ht="37.9" customHeight="1">
      <c r="A140" s="36"/>
      <c r="B140" s="37"/>
      <c r="C140" s="181" t="s">
        <v>243</v>
      </c>
      <c r="D140" s="181" t="s">
        <v>232</v>
      </c>
      <c r="E140" s="182" t="s">
        <v>922</v>
      </c>
      <c r="F140" s="183" t="s">
        <v>923</v>
      </c>
      <c r="G140" s="184" t="s">
        <v>532</v>
      </c>
      <c r="H140" s="185">
        <v>10</v>
      </c>
      <c r="I140" s="186"/>
      <c r="J140" s="187">
        <f>ROUND(I140*H140,2)</f>
        <v>0</v>
      </c>
      <c r="K140" s="188"/>
      <c r="L140" s="41"/>
      <c r="M140" s="189" t="s">
        <v>19</v>
      </c>
      <c r="N140" s="190" t="s">
        <v>40</v>
      </c>
      <c r="O140" s="66"/>
      <c r="P140" s="191">
        <f>O140*H140</f>
        <v>0</v>
      </c>
      <c r="Q140" s="191">
        <v>0</v>
      </c>
      <c r="R140" s="191">
        <f>Q140*H140</f>
        <v>0</v>
      </c>
      <c r="S140" s="191">
        <v>0</v>
      </c>
      <c r="T140" s="192">
        <f>S140*H140</f>
        <v>0</v>
      </c>
      <c r="U140" s="36"/>
      <c r="V140" s="36"/>
      <c r="W140" s="36"/>
      <c r="X140" s="36"/>
      <c r="Y140" s="36"/>
      <c r="Z140" s="36"/>
      <c r="AA140" s="36"/>
      <c r="AB140" s="36"/>
      <c r="AC140" s="36"/>
      <c r="AD140" s="36"/>
      <c r="AE140" s="36"/>
      <c r="AR140" s="193" t="s">
        <v>126</v>
      </c>
      <c r="AT140" s="193" t="s">
        <v>232</v>
      </c>
      <c r="AU140" s="193" t="s">
        <v>78</v>
      </c>
      <c r="AY140" s="19" t="s">
        <v>229</v>
      </c>
      <c r="BE140" s="194">
        <f>IF(N140="základní",J140,0)</f>
        <v>0</v>
      </c>
      <c r="BF140" s="194">
        <f>IF(N140="snížená",J140,0)</f>
        <v>0</v>
      </c>
      <c r="BG140" s="194">
        <f>IF(N140="zákl. přenesená",J140,0)</f>
        <v>0</v>
      </c>
      <c r="BH140" s="194">
        <f>IF(N140="sníž. přenesená",J140,0)</f>
        <v>0</v>
      </c>
      <c r="BI140" s="194">
        <f>IF(N140="nulová",J140,0)</f>
        <v>0</v>
      </c>
      <c r="BJ140" s="19" t="s">
        <v>76</v>
      </c>
      <c r="BK140" s="194">
        <f>ROUND(I140*H140,2)</f>
        <v>0</v>
      </c>
      <c r="BL140" s="19" t="s">
        <v>126</v>
      </c>
      <c r="BM140" s="193" t="s">
        <v>2074</v>
      </c>
    </row>
    <row r="141" spans="1:47" s="2" customFormat="1" ht="11.25">
      <c r="A141" s="36"/>
      <c r="B141" s="37"/>
      <c r="C141" s="38"/>
      <c r="D141" s="263" t="s">
        <v>903</v>
      </c>
      <c r="E141" s="38"/>
      <c r="F141" s="264" t="s">
        <v>925</v>
      </c>
      <c r="G141" s="38"/>
      <c r="H141" s="38"/>
      <c r="I141" s="249"/>
      <c r="J141" s="38"/>
      <c r="K141" s="38"/>
      <c r="L141" s="41"/>
      <c r="M141" s="250"/>
      <c r="N141" s="251"/>
      <c r="O141" s="66"/>
      <c r="P141" s="66"/>
      <c r="Q141" s="66"/>
      <c r="R141" s="66"/>
      <c r="S141" s="66"/>
      <c r="T141" s="67"/>
      <c r="U141" s="36"/>
      <c r="V141" s="36"/>
      <c r="W141" s="36"/>
      <c r="X141" s="36"/>
      <c r="Y141" s="36"/>
      <c r="Z141" s="36"/>
      <c r="AA141" s="36"/>
      <c r="AB141" s="36"/>
      <c r="AC141" s="36"/>
      <c r="AD141" s="36"/>
      <c r="AE141" s="36"/>
      <c r="AT141" s="19" t="s">
        <v>903</v>
      </c>
      <c r="AU141" s="19" t="s">
        <v>78</v>
      </c>
    </row>
    <row r="142" spans="2:51" s="14" customFormat="1" ht="11.25">
      <c r="B142" s="218"/>
      <c r="C142" s="219"/>
      <c r="D142" s="197" t="s">
        <v>237</v>
      </c>
      <c r="E142" s="220" t="s">
        <v>19</v>
      </c>
      <c r="F142" s="221" t="s">
        <v>913</v>
      </c>
      <c r="G142" s="219"/>
      <c r="H142" s="220" t="s">
        <v>19</v>
      </c>
      <c r="I142" s="222"/>
      <c r="J142" s="219"/>
      <c r="K142" s="219"/>
      <c r="L142" s="223"/>
      <c r="M142" s="224"/>
      <c r="N142" s="225"/>
      <c r="O142" s="225"/>
      <c r="P142" s="225"/>
      <c r="Q142" s="225"/>
      <c r="R142" s="225"/>
      <c r="S142" s="225"/>
      <c r="T142" s="226"/>
      <c r="AT142" s="227" t="s">
        <v>237</v>
      </c>
      <c r="AU142" s="227" t="s">
        <v>78</v>
      </c>
      <c r="AV142" s="14" t="s">
        <v>76</v>
      </c>
      <c r="AW142" s="14" t="s">
        <v>31</v>
      </c>
      <c r="AX142" s="14" t="s">
        <v>69</v>
      </c>
      <c r="AY142" s="227" t="s">
        <v>229</v>
      </c>
    </row>
    <row r="143" spans="2:51" s="13" customFormat="1" ht="11.25">
      <c r="B143" s="195"/>
      <c r="C143" s="196"/>
      <c r="D143" s="197" t="s">
        <v>237</v>
      </c>
      <c r="E143" s="198" t="s">
        <v>19</v>
      </c>
      <c r="F143" s="199" t="s">
        <v>2075</v>
      </c>
      <c r="G143" s="196"/>
      <c r="H143" s="200">
        <v>10</v>
      </c>
      <c r="I143" s="201"/>
      <c r="J143" s="196"/>
      <c r="K143" s="196"/>
      <c r="L143" s="202"/>
      <c r="M143" s="203"/>
      <c r="N143" s="204"/>
      <c r="O143" s="204"/>
      <c r="P143" s="204"/>
      <c r="Q143" s="204"/>
      <c r="R143" s="204"/>
      <c r="S143" s="204"/>
      <c r="T143" s="205"/>
      <c r="AT143" s="206" t="s">
        <v>237</v>
      </c>
      <c r="AU143" s="206" t="s">
        <v>78</v>
      </c>
      <c r="AV143" s="13" t="s">
        <v>78</v>
      </c>
      <c r="AW143" s="13" t="s">
        <v>31</v>
      </c>
      <c r="AX143" s="13" t="s">
        <v>76</v>
      </c>
      <c r="AY143" s="206" t="s">
        <v>229</v>
      </c>
    </row>
    <row r="144" spans="1:65" s="2" customFormat="1" ht="62.65" customHeight="1">
      <c r="A144" s="36"/>
      <c r="B144" s="37"/>
      <c r="C144" s="181" t="s">
        <v>270</v>
      </c>
      <c r="D144" s="181" t="s">
        <v>232</v>
      </c>
      <c r="E144" s="182" t="s">
        <v>950</v>
      </c>
      <c r="F144" s="183" t="s">
        <v>951</v>
      </c>
      <c r="G144" s="184" t="s">
        <v>532</v>
      </c>
      <c r="H144" s="185">
        <v>60.651</v>
      </c>
      <c r="I144" s="186"/>
      <c r="J144" s="187">
        <f>ROUND(I144*H144,2)</f>
        <v>0</v>
      </c>
      <c r="K144" s="188"/>
      <c r="L144" s="41"/>
      <c r="M144" s="189" t="s">
        <v>19</v>
      </c>
      <c r="N144" s="190" t="s">
        <v>40</v>
      </c>
      <c r="O144" s="66"/>
      <c r="P144" s="191">
        <f>O144*H144</f>
        <v>0</v>
      </c>
      <c r="Q144" s="191">
        <v>0</v>
      </c>
      <c r="R144" s="191">
        <f>Q144*H144</f>
        <v>0</v>
      </c>
      <c r="S144" s="191">
        <v>0</v>
      </c>
      <c r="T144" s="192">
        <f>S144*H144</f>
        <v>0</v>
      </c>
      <c r="U144" s="36"/>
      <c r="V144" s="36"/>
      <c r="W144" s="36"/>
      <c r="X144" s="36"/>
      <c r="Y144" s="36"/>
      <c r="Z144" s="36"/>
      <c r="AA144" s="36"/>
      <c r="AB144" s="36"/>
      <c r="AC144" s="36"/>
      <c r="AD144" s="36"/>
      <c r="AE144" s="36"/>
      <c r="AR144" s="193" t="s">
        <v>126</v>
      </c>
      <c r="AT144" s="193" t="s">
        <v>232</v>
      </c>
      <c r="AU144" s="193" t="s">
        <v>78</v>
      </c>
      <c r="AY144" s="19" t="s">
        <v>229</v>
      </c>
      <c r="BE144" s="194">
        <f>IF(N144="základní",J144,0)</f>
        <v>0</v>
      </c>
      <c r="BF144" s="194">
        <f>IF(N144="snížená",J144,0)</f>
        <v>0</v>
      </c>
      <c r="BG144" s="194">
        <f>IF(N144="zákl. přenesená",J144,0)</f>
        <v>0</v>
      </c>
      <c r="BH144" s="194">
        <f>IF(N144="sníž. přenesená",J144,0)</f>
        <v>0</v>
      </c>
      <c r="BI144" s="194">
        <f>IF(N144="nulová",J144,0)</f>
        <v>0</v>
      </c>
      <c r="BJ144" s="19" t="s">
        <v>76</v>
      </c>
      <c r="BK144" s="194">
        <f>ROUND(I144*H144,2)</f>
        <v>0</v>
      </c>
      <c r="BL144" s="19" t="s">
        <v>126</v>
      </c>
      <c r="BM144" s="193" t="s">
        <v>2076</v>
      </c>
    </row>
    <row r="145" spans="1:47" s="2" customFormat="1" ht="11.25">
      <c r="A145" s="36"/>
      <c r="B145" s="37"/>
      <c r="C145" s="38"/>
      <c r="D145" s="263" t="s">
        <v>903</v>
      </c>
      <c r="E145" s="38"/>
      <c r="F145" s="264" t="s">
        <v>953</v>
      </c>
      <c r="G145" s="38"/>
      <c r="H145" s="38"/>
      <c r="I145" s="249"/>
      <c r="J145" s="38"/>
      <c r="K145" s="38"/>
      <c r="L145" s="41"/>
      <c r="M145" s="250"/>
      <c r="N145" s="251"/>
      <c r="O145" s="66"/>
      <c r="P145" s="66"/>
      <c r="Q145" s="66"/>
      <c r="R145" s="66"/>
      <c r="S145" s="66"/>
      <c r="T145" s="67"/>
      <c r="U145" s="36"/>
      <c r="V145" s="36"/>
      <c r="W145" s="36"/>
      <c r="X145" s="36"/>
      <c r="Y145" s="36"/>
      <c r="Z145" s="36"/>
      <c r="AA145" s="36"/>
      <c r="AB145" s="36"/>
      <c r="AC145" s="36"/>
      <c r="AD145" s="36"/>
      <c r="AE145" s="36"/>
      <c r="AT145" s="19" t="s">
        <v>903</v>
      </c>
      <c r="AU145" s="19" t="s">
        <v>78</v>
      </c>
    </row>
    <row r="146" spans="1:65" s="2" customFormat="1" ht="66.75" customHeight="1">
      <c r="A146" s="36"/>
      <c r="B146" s="37"/>
      <c r="C146" s="181" t="s">
        <v>275</v>
      </c>
      <c r="D146" s="181" t="s">
        <v>232</v>
      </c>
      <c r="E146" s="182" t="s">
        <v>955</v>
      </c>
      <c r="F146" s="183" t="s">
        <v>956</v>
      </c>
      <c r="G146" s="184" t="s">
        <v>532</v>
      </c>
      <c r="H146" s="185">
        <v>788.463</v>
      </c>
      <c r="I146" s="186"/>
      <c r="J146" s="187">
        <f>ROUND(I146*H146,2)</f>
        <v>0</v>
      </c>
      <c r="K146" s="188"/>
      <c r="L146" s="41"/>
      <c r="M146" s="189" t="s">
        <v>19</v>
      </c>
      <c r="N146" s="190" t="s">
        <v>40</v>
      </c>
      <c r="O146" s="66"/>
      <c r="P146" s="191">
        <f>O146*H146</f>
        <v>0</v>
      </c>
      <c r="Q146" s="191">
        <v>0</v>
      </c>
      <c r="R146" s="191">
        <f>Q146*H146</f>
        <v>0</v>
      </c>
      <c r="S146" s="191">
        <v>0</v>
      </c>
      <c r="T146" s="192">
        <f>S146*H146</f>
        <v>0</v>
      </c>
      <c r="U146" s="36"/>
      <c r="V146" s="36"/>
      <c r="W146" s="36"/>
      <c r="X146" s="36"/>
      <c r="Y146" s="36"/>
      <c r="Z146" s="36"/>
      <c r="AA146" s="36"/>
      <c r="AB146" s="36"/>
      <c r="AC146" s="36"/>
      <c r="AD146" s="36"/>
      <c r="AE146" s="36"/>
      <c r="AR146" s="193" t="s">
        <v>126</v>
      </c>
      <c r="AT146" s="193" t="s">
        <v>232</v>
      </c>
      <c r="AU146" s="193" t="s">
        <v>78</v>
      </c>
      <c r="AY146" s="19" t="s">
        <v>229</v>
      </c>
      <c r="BE146" s="194">
        <f>IF(N146="základní",J146,0)</f>
        <v>0</v>
      </c>
      <c r="BF146" s="194">
        <f>IF(N146="snížená",J146,0)</f>
        <v>0</v>
      </c>
      <c r="BG146" s="194">
        <f>IF(N146="zákl. přenesená",J146,0)</f>
        <v>0</v>
      </c>
      <c r="BH146" s="194">
        <f>IF(N146="sníž. přenesená",J146,0)</f>
        <v>0</v>
      </c>
      <c r="BI146" s="194">
        <f>IF(N146="nulová",J146,0)</f>
        <v>0</v>
      </c>
      <c r="BJ146" s="19" t="s">
        <v>76</v>
      </c>
      <c r="BK146" s="194">
        <f>ROUND(I146*H146,2)</f>
        <v>0</v>
      </c>
      <c r="BL146" s="19" t="s">
        <v>126</v>
      </c>
      <c r="BM146" s="193" t="s">
        <v>2077</v>
      </c>
    </row>
    <row r="147" spans="1:47" s="2" customFormat="1" ht="11.25">
      <c r="A147" s="36"/>
      <c r="B147" s="37"/>
      <c r="C147" s="38"/>
      <c r="D147" s="263" t="s">
        <v>903</v>
      </c>
      <c r="E147" s="38"/>
      <c r="F147" s="264" t="s">
        <v>958</v>
      </c>
      <c r="G147" s="38"/>
      <c r="H147" s="38"/>
      <c r="I147" s="249"/>
      <c r="J147" s="38"/>
      <c r="K147" s="38"/>
      <c r="L147" s="41"/>
      <c r="M147" s="250"/>
      <c r="N147" s="251"/>
      <c r="O147" s="66"/>
      <c r="P147" s="66"/>
      <c r="Q147" s="66"/>
      <c r="R147" s="66"/>
      <c r="S147" s="66"/>
      <c r="T147" s="67"/>
      <c r="U147" s="36"/>
      <c r="V147" s="36"/>
      <c r="W147" s="36"/>
      <c r="X147" s="36"/>
      <c r="Y147" s="36"/>
      <c r="Z147" s="36"/>
      <c r="AA147" s="36"/>
      <c r="AB147" s="36"/>
      <c r="AC147" s="36"/>
      <c r="AD147" s="36"/>
      <c r="AE147" s="36"/>
      <c r="AT147" s="19" t="s">
        <v>903</v>
      </c>
      <c r="AU147" s="19" t="s">
        <v>78</v>
      </c>
    </row>
    <row r="148" spans="1:47" s="2" customFormat="1" ht="29.25">
      <c r="A148" s="36"/>
      <c r="B148" s="37"/>
      <c r="C148" s="38"/>
      <c r="D148" s="197" t="s">
        <v>811</v>
      </c>
      <c r="E148" s="38"/>
      <c r="F148" s="248" t="s">
        <v>1760</v>
      </c>
      <c r="G148" s="38"/>
      <c r="H148" s="38"/>
      <c r="I148" s="249"/>
      <c r="J148" s="38"/>
      <c r="K148" s="38"/>
      <c r="L148" s="41"/>
      <c r="M148" s="250"/>
      <c r="N148" s="251"/>
      <c r="O148" s="66"/>
      <c r="P148" s="66"/>
      <c r="Q148" s="66"/>
      <c r="R148" s="66"/>
      <c r="S148" s="66"/>
      <c r="T148" s="67"/>
      <c r="U148" s="36"/>
      <c r="V148" s="36"/>
      <c r="W148" s="36"/>
      <c r="X148" s="36"/>
      <c r="Y148" s="36"/>
      <c r="Z148" s="36"/>
      <c r="AA148" s="36"/>
      <c r="AB148" s="36"/>
      <c r="AC148" s="36"/>
      <c r="AD148" s="36"/>
      <c r="AE148" s="36"/>
      <c r="AT148" s="19" t="s">
        <v>811</v>
      </c>
      <c r="AU148" s="19" t="s">
        <v>78</v>
      </c>
    </row>
    <row r="149" spans="2:51" s="13" customFormat="1" ht="11.25">
      <c r="B149" s="195"/>
      <c r="C149" s="196"/>
      <c r="D149" s="197" t="s">
        <v>237</v>
      </c>
      <c r="E149" s="198" t="s">
        <v>19</v>
      </c>
      <c r="F149" s="199" t="s">
        <v>2078</v>
      </c>
      <c r="G149" s="196"/>
      <c r="H149" s="200">
        <v>788.463</v>
      </c>
      <c r="I149" s="201"/>
      <c r="J149" s="196"/>
      <c r="K149" s="196"/>
      <c r="L149" s="202"/>
      <c r="M149" s="203"/>
      <c r="N149" s="204"/>
      <c r="O149" s="204"/>
      <c r="P149" s="204"/>
      <c r="Q149" s="204"/>
      <c r="R149" s="204"/>
      <c r="S149" s="204"/>
      <c r="T149" s="205"/>
      <c r="AT149" s="206" t="s">
        <v>237</v>
      </c>
      <c r="AU149" s="206" t="s">
        <v>78</v>
      </c>
      <c r="AV149" s="13" t="s">
        <v>78</v>
      </c>
      <c r="AW149" s="13" t="s">
        <v>31</v>
      </c>
      <c r="AX149" s="13" t="s">
        <v>76</v>
      </c>
      <c r="AY149" s="206" t="s">
        <v>229</v>
      </c>
    </row>
    <row r="150" spans="1:65" s="2" customFormat="1" ht="62.65" customHeight="1">
      <c r="A150" s="36"/>
      <c r="B150" s="37"/>
      <c r="C150" s="181" t="s">
        <v>282</v>
      </c>
      <c r="D150" s="181" t="s">
        <v>232</v>
      </c>
      <c r="E150" s="182" t="s">
        <v>1762</v>
      </c>
      <c r="F150" s="183" t="s">
        <v>1763</v>
      </c>
      <c r="G150" s="184" t="s">
        <v>532</v>
      </c>
      <c r="H150" s="185">
        <v>1</v>
      </c>
      <c r="I150" s="186"/>
      <c r="J150" s="187">
        <f>ROUND(I150*H150,2)</f>
        <v>0</v>
      </c>
      <c r="K150" s="188"/>
      <c r="L150" s="41"/>
      <c r="M150" s="189" t="s">
        <v>19</v>
      </c>
      <c r="N150" s="190" t="s">
        <v>40</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126</v>
      </c>
      <c r="AT150" s="193" t="s">
        <v>232</v>
      </c>
      <c r="AU150" s="193" t="s">
        <v>78</v>
      </c>
      <c r="AY150" s="19" t="s">
        <v>229</v>
      </c>
      <c r="BE150" s="194">
        <f>IF(N150="základní",J150,0)</f>
        <v>0</v>
      </c>
      <c r="BF150" s="194">
        <f>IF(N150="snížená",J150,0)</f>
        <v>0</v>
      </c>
      <c r="BG150" s="194">
        <f>IF(N150="zákl. přenesená",J150,0)</f>
        <v>0</v>
      </c>
      <c r="BH150" s="194">
        <f>IF(N150="sníž. přenesená",J150,0)</f>
        <v>0</v>
      </c>
      <c r="BI150" s="194">
        <f>IF(N150="nulová",J150,0)</f>
        <v>0</v>
      </c>
      <c r="BJ150" s="19" t="s">
        <v>76</v>
      </c>
      <c r="BK150" s="194">
        <f>ROUND(I150*H150,2)</f>
        <v>0</v>
      </c>
      <c r="BL150" s="19" t="s">
        <v>126</v>
      </c>
      <c r="BM150" s="193" t="s">
        <v>2079</v>
      </c>
    </row>
    <row r="151" spans="1:47" s="2" customFormat="1" ht="11.25">
      <c r="A151" s="36"/>
      <c r="B151" s="37"/>
      <c r="C151" s="38"/>
      <c r="D151" s="263" t="s">
        <v>903</v>
      </c>
      <c r="E151" s="38"/>
      <c r="F151" s="264" t="s">
        <v>1765</v>
      </c>
      <c r="G151" s="38"/>
      <c r="H151" s="38"/>
      <c r="I151" s="249"/>
      <c r="J151" s="38"/>
      <c r="K151" s="38"/>
      <c r="L151" s="41"/>
      <c r="M151" s="250"/>
      <c r="N151" s="251"/>
      <c r="O151" s="66"/>
      <c r="P151" s="66"/>
      <c r="Q151" s="66"/>
      <c r="R151" s="66"/>
      <c r="S151" s="66"/>
      <c r="T151" s="67"/>
      <c r="U151" s="36"/>
      <c r="V151" s="36"/>
      <c r="W151" s="36"/>
      <c r="X151" s="36"/>
      <c r="Y151" s="36"/>
      <c r="Z151" s="36"/>
      <c r="AA151" s="36"/>
      <c r="AB151" s="36"/>
      <c r="AC151" s="36"/>
      <c r="AD151" s="36"/>
      <c r="AE151" s="36"/>
      <c r="AT151" s="19" t="s">
        <v>903</v>
      </c>
      <c r="AU151" s="19" t="s">
        <v>78</v>
      </c>
    </row>
    <row r="152" spans="1:65" s="2" customFormat="1" ht="44.25" customHeight="1">
      <c r="A152" s="36"/>
      <c r="B152" s="37"/>
      <c r="C152" s="181" t="s">
        <v>287</v>
      </c>
      <c r="D152" s="181" t="s">
        <v>232</v>
      </c>
      <c r="E152" s="182" t="s">
        <v>965</v>
      </c>
      <c r="F152" s="183" t="s">
        <v>966</v>
      </c>
      <c r="G152" s="184" t="s">
        <v>326</v>
      </c>
      <c r="H152" s="185">
        <v>121.302</v>
      </c>
      <c r="I152" s="186"/>
      <c r="J152" s="187">
        <f>ROUND(I152*H152,2)</f>
        <v>0</v>
      </c>
      <c r="K152" s="188"/>
      <c r="L152" s="41"/>
      <c r="M152" s="189" t="s">
        <v>19</v>
      </c>
      <c r="N152" s="190" t="s">
        <v>40</v>
      </c>
      <c r="O152" s="66"/>
      <c r="P152" s="191">
        <f>O152*H152</f>
        <v>0</v>
      </c>
      <c r="Q152" s="191">
        <v>0</v>
      </c>
      <c r="R152" s="191">
        <f>Q152*H152</f>
        <v>0</v>
      </c>
      <c r="S152" s="191">
        <v>0</v>
      </c>
      <c r="T152" s="192">
        <f>S152*H152</f>
        <v>0</v>
      </c>
      <c r="U152" s="36"/>
      <c r="V152" s="36"/>
      <c r="W152" s="36"/>
      <c r="X152" s="36"/>
      <c r="Y152" s="36"/>
      <c r="Z152" s="36"/>
      <c r="AA152" s="36"/>
      <c r="AB152" s="36"/>
      <c r="AC152" s="36"/>
      <c r="AD152" s="36"/>
      <c r="AE152" s="36"/>
      <c r="AR152" s="193" t="s">
        <v>126</v>
      </c>
      <c r="AT152" s="193" t="s">
        <v>232</v>
      </c>
      <c r="AU152" s="193" t="s">
        <v>78</v>
      </c>
      <c r="AY152" s="19" t="s">
        <v>229</v>
      </c>
      <c r="BE152" s="194">
        <f>IF(N152="základní",J152,0)</f>
        <v>0</v>
      </c>
      <c r="BF152" s="194">
        <f>IF(N152="snížená",J152,0)</f>
        <v>0</v>
      </c>
      <c r="BG152" s="194">
        <f>IF(N152="zákl. přenesená",J152,0)</f>
        <v>0</v>
      </c>
      <c r="BH152" s="194">
        <f>IF(N152="sníž. přenesená",J152,0)</f>
        <v>0</v>
      </c>
      <c r="BI152" s="194">
        <f>IF(N152="nulová",J152,0)</f>
        <v>0</v>
      </c>
      <c r="BJ152" s="19" t="s">
        <v>76</v>
      </c>
      <c r="BK152" s="194">
        <f>ROUND(I152*H152,2)</f>
        <v>0</v>
      </c>
      <c r="BL152" s="19" t="s">
        <v>126</v>
      </c>
      <c r="BM152" s="193" t="s">
        <v>2080</v>
      </c>
    </row>
    <row r="153" spans="1:47" s="2" customFormat="1" ht="11.25">
      <c r="A153" s="36"/>
      <c r="B153" s="37"/>
      <c r="C153" s="38"/>
      <c r="D153" s="263" t="s">
        <v>903</v>
      </c>
      <c r="E153" s="38"/>
      <c r="F153" s="264" t="s">
        <v>968</v>
      </c>
      <c r="G153" s="38"/>
      <c r="H153" s="38"/>
      <c r="I153" s="249"/>
      <c r="J153" s="38"/>
      <c r="K153" s="38"/>
      <c r="L153" s="41"/>
      <c r="M153" s="250"/>
      <c r="N153" s="251"/>
      <c r="O153" s="66"/>
      <c r="P153" s="66"/>
      <c r="Q153" s="66"/>
      <c r="R153" s="66"/>
      <c r="S153" s="66"/>
      <c r="T153" s="67"/>
      <c r="U153" s="36"/>
      <c r="V153" s="36"/>
      <c r="W153" s="36"/>
      <c r="X153" s="36"/>
      <c r="Y153" s="36"/>
      <c r="Z153" s="36"/>
      <c r="AA153" s="36"/>
      <c r="AB153" s="36"/>
      <c r="AC153" s="36"/>
      <c r="AD153" s="36"/>
      <c r="AE153" s="36"/>
      <c r="AT153" s="19" t="s">
        <v>903</v>
      </c>
      <c r="AU153" s="19" t="s">
        <v>78</v>
      </c>
    </row>
    <row r="154" spans="2:51" s="13" customFormat="1" ht="11.25">
      <c r="B154" s="195"/>
      <c r="C154" s="196"/>
      <c r="D154" s="197" t="s">
        <v>237</v>
      </c>
      <c r="E154" s="198" t="s">
        <v>19</v>
      </c>
      <c r="F154" s="199" t="s">
        <v>2081</v>
      </c>
      <c r="G154" s="196"/>
      <c r="H154" s="200">
        <v>121.302</v>
      </c>
      <c r="I154" s="201"/>
      <c r="J154" s="196"/>
      <c r="K154" s="196"/>
      <c r="L154" s="202"/>
      <c r="M154" s="203"/>
      <c r="N154" s="204"/>
      <c r="O154" s="204"/>
      <c r="P154" s="204"/>
      <c r="Q154" s="204"/>
      <c r="R154" s="204"/>
      <c r="S154" s="204"/>
      <c r="T154" s="205"/>
      <c r="AT154" s="206" t="s">
        <v>237</v>
      </c>
      <c r="AU154" s="206" t="s">
        <v>78</v>
      </c>
      <c r="AV154" s="13" t="s">
        <v>78</v>
      </c>
      <c r="AW154" s="13" t="s">
        <v>31</v>
      </c>
      <c r="AX154" s="13" t="s">
        <v>76</v>
      </c>
      <c r="AY154" s="206" t="s">
        <v>229</v>
      </c>
    </row>
    <row r="155" spans="1:65" s="2" customFormat="1" ht="24.2" customHeight="1">
      <c r="A155" s="36"/>
      <c r="B155" s="37"/>
      <c r="C155" s="181" t="s">
        <v>292</v>
      </c>
      <c r="D155" s="181" t="s">
        <v>232</v>
      </c>
      <c r="E155" s="182" t="s">
        <v>970</v>
      </c>
      <c r="F155" s="183" t="s">
        <v>971</v>
      </c>
      <c r="G155" s="184" t="s">
        <v>532</v>
      </c>
      <c r="H155" s="185">
        <v>41.664</v>
      </c>
      <c r="I155" s="186"/>
      <c r="J155" s="187">
        <f>ROUND(I155*H155,2)</f>
        <v>0</v>
      </c>
      <c r="K155" s="188"/>
      <c r="L155" s="41"/>
      <c r="M155" s="189" t="s">
        <v>19</v>
      </c>
      <c r="N155" s="190" t="s">
        <v>40</v>
      </c>
      <c r="O155" s="66"/>
      <c r="P155" s="191">
        <f>O155*H155</f>
        <v>0</v>
      </c>
      <c r="Q155" s="191">
        <v>0</v>
      </c>
      <c r="R155" s="191">
        <f>Q155*H155</f>
        <v>0</v>
      </c>
      <c r="S155" s="191">
        <v>0</v>
      </c>
      <c r="T155" s="192">
        <f>S155*H155</f>
        <v>0</v>
      </c>
      <c r="U155" s="36"/>
      <c r="V155" s="36"/>
      <c r="W155" s="36"/>
      <c r="X155" s="36"/>
      <c r="Y155" s="36"/>
      <c r="Z155" s="36"/>
      <c r="AA155" s="36"/>
      <c r="AB155" s="36"/>
      <c r="AC155" s="36"/>
      <c r="AD155" s="36"/>
      <c r="AE155" s="36"/>
      <c r="AR155" s="193" t="s">
        <v>126</v>
      </c>
      <c r="AT155" s="193" t="s">
        <v>232</v>
      </c>
      <c r="AU155" s="193" t="s">
        <v>78</v>
      </c>
      <c r="AY155" s="19" t="s">
        <v>229</v>
      </c>
      <c r="BE155" s="194">
        <f>IF(N155="základní",J155,0)</f>
        <v>0</v>
      </c>
      <c r="BF155" s="194">
        <f>IF(N155="snížená",J155,0)</f>
        <v>0</v>
      </c>
      <c r="BG155" s="194">
        <f>IF(N155="zákl. přenesená",J155,0)</f>
        <v>0</v>
      </c>
      <c r="BH155" s="194">
        <f>IF(N155="sníž. přenesená",J155,0)</f>
        <v>0</v>
      </c>
      <c r="BI155" s="194">
        <f>IF(N155="nulová",J155,0)</f>
        <v>0</v>
      </c>
      <c r="BJ155" s="19" t="s">
        <v>76</v>
      </c>
      <c r="BK155" s="194">
        <f>ROUND(I155*H155,2)</f>
        <v>0</v>
      </c>
      <c r="BL155" s="19" t="s">
        <v>126</v>
      </c>
      <c r="BM155" s="193" t="s">
        <v>2082</v>
      </c>
    </row>
    <row r="156" spans="1:47" s="2" customFormat="1" ht="11.25">
      <c r="A156" s="36"/>
      <c r="B156" s="37"/>
      <c r="C156" s="38"/>
      <c r="D156" s="263" t="s">
        <v>903</v>
      </c>
      <c r="E156" s="38"/>
      <c r="F156" s="264" t="s">
        <v>973</v>
      </c>
      <c r="G156" s="38"/>
      <c r="H156" s="38"/>
      <c r="I156" s="249"/>
      <c r="J156" s="38"/>
      <c r="K156" s="38"/>
      <c r="L156" s="41"/>
      <c r="M156" s="250"/>
      <c r="N156" s="251"/>
      <c r="O156" s="66"/>
      <c r="P156" s="66"/>
      <c r="Q156" s="66"/>
      <c r="R156" s="66"/>
      <c r="S156" s="66"/>
      <c r="T156" s="67"/>
      <c r="U156" s="36"/>
      <c r="V156" s="36"/>
      <c r="W156" s="36"/>
      <c r="X156" s="36"/>
      <c r="Y156" s="36"/>
      <c r="Z156" s="36"/>
      <c r="AA156" s="36"/>
      <c r="AB156" s="36"/>
      <c r="AC156" s="36"/>
      <c r="AD156" s="36"/>
      <c r="AE156" s="36"/>
      <c r="AT156" s="19" t="s">
        <v>903</v>
      </c>
      <c r="AU156" s="19" t="s">
        <v>78</v>
      </c>
    </row>
    <row r="157" spans="2:51" s="14" customFormat="1" ht="11.25">
      <c r="B157" s="218"/>
      <c r="C157" s="219"/>
      <c r="D157" s="197" t="s">
        <v>237</v>
      </c>
      <c r="E157" s="220" t="s">
        <v>19</v>
      </c>
      <c r="F157" s="221" t="s">
        <v>1769</v>
      </c>
      <c r="G157" s="219"/>
      <c r="H157" s="220" t="s">
        <v>19</v>
      </c>
      <c r="I157" s="222"/>
      <c r="J157" s="219"/>
      <c r="K157" s="219"/>
      <c r="L157" s="223"/>
      <c r="M157" s="224"/>
      <c r="N157" s="225"/>
      <c r="O157" s="225"/>
      <c r="P157" s="225"/>
      <c r="Q157" s="225"/>
      <c r="R157" s="225"/>
      <c r="S157" s="225"/>
      <c r="T157" s="226"/>
      <c r="AT157" s="227" t="s">
        <v>237</v>
      </c>
      <c r="AU157" s="227" t="s">
        <v>78</v>
      </c>
      <c r="AV157" s="14" t="s">
        <v>76</v>
      </c>
      <c r="AW157" s="14" t="s">
        <v>31</v>
      </c>
      <c r="AX157" s="14" t="s">
        <v>69</v>
      </c>
      <c r="AY157" s="227" t="s">
        <v>229</v>
      </c>
    </row>
    <row r="158" spans="2:51" s="13" customFormat="1" ht="11.25">
      <c r="B158" s="195"/>
      <c r="C158" s="196"/>
      <c r="D158" s="197" t="s">
        <v>237</v>
      </c>
      <c r="E158" s="198" t="s">
        <v>19</v>
      </c>
      <c r="F158" s="199" t="s">
        <v>2083</v>
      </c>
      <c r="G158" s="196"/>
      <c r="H158" s="200">
        <v>20.16</v>
      </c>
      <c r="I158" s="201"/>
      <c r="J158" s="196"/>
      <c r="K158" s="196"/>
      <c r="L158" s="202"/>
      <c r="M158" s="203"/>
      <c r="N158" s="204"/>
      <c r="O158" s="204"/>
      <c r="P158" s="204"/>
      <c r="Q158" s="204"/>
      <c r="R158" s="204"/>
      <c r="S158" s="204"/>
      <c r="T158" s="205"/>
      <c r="AT158" s="206" t="s">
        <v>237</v>
      </c>
      <c r="AU158" s="206" t="s">
        <v>78</v>
      </c>
      <c r="AV158" s="13" t="s">
        <v>78</v>
      </c>
      <c r="AW158" s="13" t="s">
        <v>31</v>
      </c>
      <c r="AX158" s="13" t="s">
        <v>69</v>
      </c>
      <c r="AY158" s="206" t="s">
        <v>229</v>
      </c>
    </row>
    <row r="159" spans="2:51" s="14" customFormat="1" ht="11.25">
      <c r="B159" s="218"/>
      <c r="C159" s="219"/>
      <c r="D159" s="197" t="s">
        <v>237</v>
      </c>
      <c r="E159" s="220" t="s">
        <v>19</v>
      </c>
      <c r="F159" s="221" t="s">
        <v>2084</v>
      </c>
      <c r="G159" s="219"/>
      <c r="H159" s="220" t="s">
        <v>19</v>
      </c>
      <c r="I159" s="222"/>
      <c r="J159" s="219"/>
      <c r="K159" s="219"/>
      <c r="L159" s="223"/>
      <c r="M159" s="224"/>
      <c r="N159" s="225"/>
      <c r="O159" s="225"/>
      <c r="P159" s="225"/>
      <c r="Q159" s="225"/>
      <c r="R159" s="225"/>
      <c r="S159" s="225"/>
      <c r="T159" s="226"/>
      <c r="AT159" s="227" t="s">
        <v>237</v>
      </c>
      <c r="AU159" s="227" t="s">
        <v>78</v>
      </c>
      <c r="AV159" s="14" t="s">
        <v>76</v>
      </c>
      <c r="AW159" s="14" t="s">
        <v>31</v>
      </c>
      <c r="AX159" s="14" t="s">
        <v>69</v>
      </c>
      <c r="AY159" s="227" t="s">
        <v>229</v>
      </c>
    </row>
    <row r="160" spans="2:51" s="13" customFormat="1" ht="11.25">
      <c r="B160" s="195"/>
      <c r="C160" s="196"/>
      <c r="D160" s="197" t="s">
        <v>237</v>
      </c>
      <c r="E160" s="198" t="s">
        <v>19</v>
      </c>
      <c r="F160" s="199" t="s">
        <v>2085</v>
      </c>
      <c r="G160" s="196"/>
      <c r="H160" s="200">
        <v>6.72</v>
      </c>
      <c r="I160" s="201"/>
      <c r="J160" s="196"/>
      <c r="K160" s="196"/>
      <c r="L160" s="202"/>
      <c r="M160" s="203"/>
      <c r="N160" s="204"/>
      <c r="O160" s="204"/>
      <c r="P160" s="204"/>
      <c r="Q160" s="204"/>
      <c r="R160" s="204"/>
      <c r="S160" s="204"/>
      <c r="T160" s="205"/>
      <c r="AT160" s="206" t="s">
        <v>237</v>
      </c>
      <c r="AU160" s="206" t="s">
        <v>78</v>
      </c>
      <c r="AV160" s="13" t="s">
        <v>78</v>
      </c>
      <c r="AW160" s="13" t="s">
        <v>31</v>
      </c>
      <c r="AX160" s="13" t="s">
        <v>69</v>
      </c>
      <c r="AY160" s="206" t="s">
        <v>229</v>
      </c>
    </row>
    <row r="161" spans="2:51" s="13" customFormat="1" ht="11.25">
      <c r="B161" s="195"/>
      <c r="C161" s="196"/>
      <c r="D161" s="197" t="s">
        <v>237</v>
      </c>
      <c r="E161" s="198" t="s">
        <v>19</v>
      </c>
      <c r="F161" s="199" t="s">
        <v>1772</v>
      </c>
      <c r="G161" s="196"/>
      <c r="H161" s="200">
        <v>7.68</v>
      </c>
      <c r="I161" s="201"/>
      <c r="J161" s="196"/>
      <c r="K161" s="196"/>
      <c r="L161" s="202"/>
      <c r="M161" s="203"/>
      <c r="N161" s="204"/>
      <c r="O161" s="204"/>
      <c r="P161" s="204"/>
      <c r="Q161" s="204"/>
      <c r="R161" s="204"/>
      <c r="S161" s="204"/>
      <c r="T161" s="205"/>
      <c r="AT161" s="206" t="s">
        <v>237</v>
      </c>
      <c r="AU161" s="206" t="s">
        <v>78</v>
      </c>
      <c r="AV161" s="13" t="s">
        <v>78</v>
      </c>
      <c r="AW161" s="13" t="s">
        <v>31</v>
      </c>
      <c r="AX161" s="13" t="s">
        <v>69</v>
      </c>
      <c r="AY161" s="206" t="s">
        <v>229</v>
      </c>
    </row>
    <row r="162" spans="2:51" s="14" customFormat="1" ht="11.25">
      <c r="B162" s="218"/>
      <c r="C162" s="219"/>
      <c r="D162" s="197" t="s">
        <v>237</v>
      </c>
      <c r="E162" s="220" t="s">
        <v>19</v>
      </c>
      <c r="F162" s="221" t="s">
        <v>2086</v>
      </c>
      <c r="G162" s="219"/>
      <c r="H162" s="220" t="s">
        <v>19</v>
      </c>
      <c r="I162" s="222"/>
      <c r="J162" s="219"/>
      <c r="K162" s="219"/>
      <c r="L162" s="223"/>
      <c r="M162" s="224"/>
      <c r="N162" s="225"/>
      <c r="O162" s="225"/>
      <c r="P162" s="225"/>
      <c r="Q162" s="225"/>
      <c r="R162" s="225"/>
      <c r="S162" s="225"/>
      <c r="T162" s="226"/>
      <c r="AT162" s="227" t="s">
        <v>237</v>
      </c>
      <c r="AU162" s="227" t="s">
        <v>78</v>
      </c>
      <c r="AV162" s="14" t="s">
        <v>76</v>
      </c>
      <c r="AW162" s="14" t="s">
        <v>31</v>
      </c>
      <c r="AX162" s="14" t="s">
        <v>69</v>
      </c>
      <c r="AY162" s="227" t="s">
        <v>229</v>
      </c>
    </row>
    <row r="163" spans="2:51" s="13" customFormat="1" ht="11.25">
      <c r="B163" s="195"/>
      <c r="C163" s="196"/>
      <c r="D163" s="197" t="s">
        <v>237</v>
      </c>
      <c r="E163" s="198" t="s">
        <v>19</v>
      </c>
      <c r="F163" s="199" t="s">
        <v>2087</v>
      </c>
      <c r="G163" s="196"/>
      <c r="H163" s="200">
        <v>7.104</v>
      </c>
      <c r="I163" s="201"/>
      <c r="J163" s="196"/>
      <c r="K163" s="196"/>
      <c r="L163" s="202"/>
      <c r="M163" s="203"/>
      <c r="N163" s="204"/>
      <c r="O163" s="204"/>
      <c r="P163" s="204"/>
      <c r="Q163" s="204"/>
      <c r="R163" s="204"/>
      <c r="S163" s="204"/>
      <c r="T163" s="205"/>
      <c r="AT163" s="206" t="s">
        <v>237</v>
      </c>
      <c r="AU163" s="206" t="s">
        <v>78</v>
      </c>
      <c r="AV163" s="13" t="s">
        <v>78</v>
      </c>
      <c r="AW163" s="13" t="s">
        <v>31</v>
      </c>
      <c r="AX163" s="13" t="s">
        <v>69</v>
      </c>
      <c r="AY163" s="206" t="s">
        <v>229</v>
      </c>
    </row>
    <row r="164" spans="2:51" s="15" customFormat="1" ht="11.25">
      <c r="B164" s="228"/>
      <c r="C164" s="229"/>
      <c r="D164" s="197" t="s">
        <v>237</v>
      </c>
      <c r="E164" s="230" t="s">
        <v>19</v>
      </c>
      <c r="F164" s="231" t="s">
        <v>281</v>
      </c>
      <c r="G164" s="229"/>
      <c r="H164" s="232">
        <v>41.664</v>
      </c>
      <c r="I164" s="233"/>
      <c r="J164" s="229"/>
      <c r="K164" s="229"/>
      <c r="L164" s="234"/>
      <c r="M164" s="235"/>
      <c r="N164" s="236"/>
      <c r="O164" s="236"/>
      <c r="P164" s="236"/>
      <c r="Q164" s="236"/>
      <c r="R164" s="236"/>
      <c r="S164" s="236"/>
      <c r="T164" s="237"/>
      <c r="AT164" s="238" t="s">
        <v>237</v>
      </c>
      <c r="AU164" s="238" t="s">
        <v>78</v>
      </c>
      <c r="AV164" s="15" t="s">
        <v>126</v>
      </c>
      <c r="AW164" s="15" t="s">
        <v>31</v>
      </c>
      <c r="AX164" s="15" t="s">
        <v>76</v>
      </c>
      <c r="AY164" s="238" t="s">
        <v>229</v>
      </c>
    </row>
    <row r="165" spans="1:65" s="2" customFormat="1" ht="16.5" customHeight="1">
      <c r="A165" s="36"/>
      <c r="B165" s="37"/>
      <c r="C165" s="207" t="s">
        <v>307</v>
      </c>
      <c r="D165" s="207" t="s">
        <v>239</v>
      </c>
      <c r="E165" s="208" t="s">
        <v>1776</v>
      </c>
      <c r="F165" s="209" t="s">
        <v>1777</v>
      </c>
      <c r="G165" s="210" t="s">
        <v>326</v>
      </c>
      <c r="H165" s="211">
        <v>79.162</v>
      </c>
      <c r="I165" s="212"/>
      <c r="J165" s="213">
        <f>ROUND(I165*H165,2)</f>
        <v>0</v>
      </c>
      <c r="K165" s="214"/>
      <c r="L165" s="215"/>
      <c r="M165" s="216" t="s">
        <v>19</v>
      </c>
      <c r="N165" s="217" t="s">
        <v>40</v>
      </c>
      <c r="O165" s="66"/>
      <c r="P165" s="191">
        <f>O165*H165</f>
        <v>0</v>
      </c>
      <c r="Q165" s="191">
        <v>1</v>
      </c>
      <c r="R165" s="191">
        <f>Q165*H165</f>
        <v>79.162</v>
      </c>
      <c r="S165" s="191">
        <v>0</v>
      </c>
      <c r="T165" s="192">
        <f>S165*H165</f>
        <v>0</v>
      </c>
      <c r="U165" s="36"/>
      <c r="V165" s="36"/>
      <c r="W165" s="36"/>
      <c r="X165" s="36"/>
      <c r="Y165" s="36"/>
      <c r="Z165" s="36"/>
      <c r="AA165" s="36"/>
      <c r="AB165" s="36"/>
      <c r="AC165" s="36"/>
      <c r="AD165" s="36"/>
      <c r="AE165" s="36"/>
      <c r="AR165" s="193" t="s">
        <v>243</v>
      </c>
      <c r="AT165" s="193" t="s">
        <v>239</v>
      </c>
      <c r="AU165" s="193" t="s">
        <v>78</v>
      </c>
      <c r="AY165" s="19" t="s">
        <v>229</v>
      </c>
      <c r="BE165" s="194">
        <f>IF(N165="základní",J165,0)</f>
        <v>0</v>
      </c>
      <c r="BF165" s="194">
        <f>IF(N165="snížená",J165,0)</f>
        <v>0</v>
      </c>
      <c r="BG165" s="194">
        <f>IF(N165="zákl. přenesená",J165,0)</f>
        <v>0</v>
      </c>
      <c r="BH165" s="194">
        <f>IF(N165="sníž. přenesená",J165,0)</f>
        <v>0</v>
      </c>
      <c r="BI165" s="194">
        <f>IF(N165="nulová",J165,0)</f>
        <v>0</v>
      </c>
      <c r="BJ165" s="19" t="s">
        <v>76</v>
      </c>
      <c r="BK165" s="194">
        <f>ROUND(I165*H165,2)</f>
        <v>0</v>
      </c>
      <c r="BL165" s="19" t="s">
        <v>126</v>
      </c>
      <c r="BM165" s="193" t="s">
        <v>2088</v>
      </c>
    </row>
    <row r="166" spans="2:51" s="13" customFormat="1" ht="11.25">
      <c r="B166" s="195"/>
      <c r="C166" s="196"/>
      <c r="D166" s="197" t="s">
        <v>237</v>
      </c>
      <c r="E166" s="198" t="s">
        <v>19</v>
      </c>
      <c r="F166" s="199" t="s">
        <v>2089</v>
      </c>
      <c r="G166" s="196"/>
      <c r="H166" s="200">
        <v>79.162</v>
      </c>
      <c r="I166" s="201"/>
      <c r="J166" s="196"/>
      <c r="K166" s="196"/>
      <c r="L166" s="202"/>
      <c r="M166" s="203"/>
      <c r="N166" s="204"/>
      <c r="O166" s="204"/>
      <c r="P166" s="204"/>
      <c r="Q166" s="204"/>
      <c r="R166" s="204"/>
      <c r="S166" s="204"/>
      <c r="T166" s="205"/>
      <c r="AT166" s="206" t="s">
        <v>237</v>
      </c>
      <c r="AU166" s="206" t="s">
        <v>78</v>
      </c>
      <c r="AV166" s="13" t="s">
        <v>78</v>
      </c>
      <c r="AW166" s="13" t="s">
        <v>31</v>
      </c>
      <c r="AX166" s="13" t="s">
        <v>76</v>
      </c>
      <c r="AY166" s="206" t="s">
        <v>229</v>
      </c>
    </row>
    <row r="167" spans="1:65" s="2" customFormat="1" ht="55.5" customHeight="1">
      <c r="A167" s="36"/>
      <c r="B167" s="37"/>
      <c r="C167" s="181" t="s">
        <v>8</v>
      </c>
      <c r="D167" s="181" t="s">
        <v>232</v>
      </c>
      <c r="E167" s="182" t="s">
        <v>1780</v>
      </c>
      <c r="F167" s="183" t="s">
        <v>1781</v>
      </c>
      <c r="G167" s="184" t="s">
        <v>495</v>
      </c>
      <c r="H167" s="185">
        <v>40</v>
      </c>
      <c r="I167" s="186"/>
      <c r="J167" s="187">
        <f>ROUND(I167*H167,2)</f>
        <v>0</v>
      </c>
      <c r="K167" s="188"/>
      <c r="L167" s="41"/>
      <c r="M167" s="189" t="s">
        <v>19</v>
      </c>
      <c r="N167" s="190" t="s">
        <v>40</v>
      </c>
      <c r="O167" s="66"/>
      <c r="P167" s="191">
        <f>O167*H167</f>
        <v>0</v>
      </c>
      <c r="Q167" s="191">
        <v>0</v>
      </c>
      <c r="R167" s="191">
        <f>Q167*H167</f>
        <v>0</v>
      </c>
      <c r="S167" s="191">
        <v>0</v>
      </c>
      <c r="T167" s="192">
        <f>S167*H167</f>
        <v>0</v>
      </c>
      <c r="U167" s="36"/>
      <c r="V167" s="36"/>
      <c r="W167" s="36"/>
      <c r="X167" s="36"/>
      <c r="Y167" s="36"/>
      <c r="Z167" s="36"/>
      <c r="AA167" s="36"/>
      <c r="AB167" s="36"/>
      <c r="AC167" s="36"/>
      <c r="AD167" s="36"/>
      <c r="AE167" s="36"/>
      <c r="AR167" s="193" t="s">
        <v>126</v>
      </c>
      <c r="AT167" s="193" t="s">
        <v>232</v>
      </c>
      <c r="AU167" s="193" t="s">
        <v>78</v>
      </c>
      <c r="AY167" s="19" t="s">
        <v>229</v>
      </c>
      <c r="BE167" s="194">
        <f>IF(N167="základní",J167,0)</f>
        <v>0</v>
      </c>
      <c r="BF167" s="194">
        <f>IF(N167="snížená",J167,0)</f>
        <v>0</v>
      </c>
      <c r="BG167" s="194">
        <f>IF(N167="zákl. přenesená",J167,0)</f>
        <v>0</v>
      </c>
      <c r="BH167" s="194">
        <f>IF(N167="sníž. přenesená",J167,0)</f>
        <v>0</v>
      </c>
      <c r="BI167" s="194">
        <f>IF(N167="nulová",J167,0)</f>
        <v>0</v>
      </c>
      <c r="BJ167" s="19" t="s">
        <v>76</v>
      </c>
      <c r="BK167" s="194">
        <f>ROUND(I167*H167,2)</f>
        <v>0</v>
      </c>
      <c r="BL167" s="19" t="s">
        <v>126</v>
      </c>
      <c r="BM167" s="193" t="s">
        <v>2090</v>
      </c>
    </row>
    <row r="168" spans="1:47" s="2" customFormat="1" ht="11.25">
      <c r="A168" s="36"/>
      <c r="B168" s="37"/>
      <c r="C168" s="38"/>
      <c r="D168" s="263" t="s">
        <v>903</v>
      </c>
      <c r="E168" s="38"/>
      <c r="F168" s="264" t="s">
        <v>1783</v>
      </c>
      <c r="G168" s="38"/>
      <c r="H168" s="38"/>
      <c r="I168" s="249"/>
      <c r="J168" s="38"/>
      <c r="K168" s="38"/>
      <c r="L168" s="41"/>
      <c r="M168" s="250"/>
      <c r="N168" s="251"/>
      <c r="O168" s="66"/>
      <c r="P168" s="66"/>
      <c r="Q168" s="66"/>
      <c r="R168" s="66"/>
      <c r="S168" s="66"/>
      <c r="T168" s="67"/>
      <c r="U168" s="36"/>
      <c r="V168" s="36"/>
      <c r="W168" s="36"/>
      <c r="X168" s="36"/>
      <c r="Y168" s="36"/>
      <c r="Z168" s="36"/>
      <c r="AA168" s="36"/>
      <c r="AB168" s="36"/>
      <c r="AC168" s="36"/>
      <c r="AD168" s="36"/>
      <c r="AE168" s="36"/>
      <c r="AT168" s="19" t="s">
        <v>903</v>
      </c>
      <c r="AU168" s="19" t="s">
        <v>78</v>
      </c>
    </row>
    <row r="169" spans="1:65" s="2" customFormat="1" ht="37.9" customHeight="1">
      <c r="A169" s="36"/>
      <c r="B169" s="37"/>
      <c r="C169" s="181" t="s">
        <v>315</v>
      </c>
      <c r="D169" s="181" t="s">
        <v>232</v>
      </c>
      <c r="E169" s="182" t="s">
        <v>1784</v>
      </c>
      <c r="F169" s="183" t="s">
        <v>1785</v>
      </c>
      <c r="G169" s="184" t="s">
        <v>495</v>
      </c>
      <c r="H169" s="185">
        <v>40</v>
      </c>
      <c r="I169" s="186"/>
      <c r="J169" s="187">
        <f>ROUND(I169*H169,2)</f>
        <v>0</v>
      </c>
      <c r="K169" s="188"/>
      <c r="L169" s="41"/>
      <c r="M169" s="189" t="s">
        <v>19</v>
      </c>
      <c r="N169" s="190" t="s">
        <v>40</v>
      </c>
      <c r="O169" s="66"/>
      <c r="P169" s="191">
        <f>O169*H169</f>
        <v>0</v>
      </c>
      <c r="Q169" s="191">
        <v>0</v>
      </c>
      <c r="R169" s="191">
        <f>Q169*H169</f>
        <v>0</v>
      </c>
      <c r="S169" s="191">
        <v>0</v>
      </c>
      <c r="T169" s="192">
        <f>S169*H169</f>
        <v>0</v>
      </c>
      <c r="U169" s="36"/>
      <c r="V169" s="36"/>
      <c r="W169" s="36"/>
      <c r="X169" s="36"/>
      <c r="Y169" s="36"/>
      <c r="Z169" s="36"/>
      <c r="AA169" s="36"/>
      <c r="AB169" s="36"/>
      <c r="AC169" s="36"/>
      <c r="AD169" s="36"/>
      <c r="AE169" s="36"/>
      <c r="AR169" s="193" t="s">
        <v>126</v>
      </c>
      <c r="AT169" s="193" t="s">
        <v>232</v>
      </c>
      <c r="AU169" s="193" t="s">
        <v>78</v>
      </c>
      <c r="AY169" s="19" t="s">
        <v>229</v>
      </c>
      <c r="BE169" s="194">
        <f>IF(N169="základní",J169,0)</f>
        <v>0</v>
      </c>
      <c r="BF169" s="194">
        <f>IF(N169="snížená",J169,0)</f>
        <v>0</v>
      </c>
      <c r="BG169" s="194">
        <f>IF(N169="zákl. přenesená",J169,0)</f>
        <v>0</v>
      </c>
      <c r="BH169" s="194">
        <f>IF(N169="sníž. přenesená",J169,0)</f>
        <v>0</v>
      </c>
      <c r="BI169" s="194">
        <f>IF(N169="nulová",J169,0)</f>
        <v>0</v>
      </c>
      <c r="BJ169" s="19" t="s">
        <v>76</v>
      </c>
      <c r="BK169" s="194">
        <f>ROUND(I169*H169,2)</f>
        <v>0</v>
      </c>
      <c r="BL169" s="19" t="s">
        <v>126</v>
      </c>
      <c r="BM169" s="193" t="s">
        <v>2091</v>
      </c>
    </row>
    <row r="170" spans="1:47" s="2" customFormat="1" ht="11.25">
      <c r="A170" s="36"/>
      <c r="B170" s="37"/>
      <c r="C170" s="38"/>
      <c r="D170" s="263" t="s">
        <v>903</v>
      </c>
      <c r="E170" s="38"/>
      <c r="F170" s="264" t="s">
        <v>1787</v>
      </c>
      <c r="G170" s="38"/>
      <c r="H170" s="38"/>
      <c r="I170" s="249"/>
      <c r="J170" s="38"/>
      <c r="K170" s="38"/>
      <c r="L170" s="41"/>
      <c r="M170" s="250"/>
      <c r="N170" s="251"/>
      <c r="O170" s="66"/>
      <c r="P170" s="66"/>
      <c r="Q170" s="66"/>
      <c r="R170" s="66"/>
      <c r="S170" s="66"/>
      <c r="T170" s="67"/>
      <c r="U170" s="36"/>
      <c r="V170" s="36"/>
      <c r="W170" s="36"/>
      <c r="X170" s="36"/>
      <c r="Y170" s="36"/>
      <c r="Z170" s="36"/>
      <c r="AA170" s="36"/>
      <c r="AB170" s="36"/>
      <c r="AC170" s="36"/>
      <c r="AD170" s="36"/>
      <c r="AE170" s="36"/>
      <c r="AT170" s="19" t="s">
        <v>903</v>
      </c>
      <c r="AU170" s="19" t="s">
        <v>78</v>
      </c>
    </row>
    <row r="171" spans="1:65" s="2" customFormat="1" ht="16.5" customHeight="1">
      <c r="A171" s="36"/>
      <c r="B171" s="37"/>
      <c r="C171" s="207" t="s">
        <v>319</v>
      </c>
      <c r="D171" s="207" t="s">
        <v>239</v>
      </c>
      <c r="E171" s="208" t="s">
        <v>1788</v>
      </c>
      <c r="F171" s="209" t="s">
        <v>1789</v>
      </c>
      <c r="G171" s="210" t="s">
        <v>1080</v>
      </c>
      <c r="H171" s="211">
        <v>0.8</v>
      </c>
      <c r="I171" s="212"/>
      <c r="J171" s="213">
        <f>ROUND(I171*H171,2)</f>
        <v>0</v>
      </c>
      <c r="K171" s="214"/>
      <c r="L171" s="215"/>
      <c r="M171" s="216" t="s">
        <v>19</v>
      </c>
      <c r="N171" s="217" t="s">
        <v>40</v>
      </c>
      <c r="O171" s="66"/>
      <c r="P171" s="191">
        <f>O171*H171</f>
        <v>0</v>
      </c>
      <c r="Q171" s="191">
        <v>0.001</v>
      </c>
      <c r="R171" s="191">
        <f>Q171*H171</f>
        <v>0.0008</v>
      </c>
      <c r="S171" s="191">
        <v>0</v>
      </c>
      <c r="T171" s="192">
        <f>S171*H171</f>
        <v>0</v>
      </c>
      <c r="U171" s="36"/>
      <c r="V171" s="36"/>
      <c r="W171" s="36"/>
      <c r="X171" s="36"/>
      <c r="Y171" s="36"/>
      <c r="Z171" s="36"/>
      <c r="AA171" s="36"/>
      <c r="AB171" s="36"/>
      <c r="AC171" s="36"/>
      <c r="AD171" s="36"/>
      <c r="AE171" s="36"/>
      <c r="AR171" s="193" t="s">
        <v>243</v>
      </c>
      <c r="AT171" s="193" t="s">
        <v>239</v>
      </c>
      <c r="AU171" s="193" t="s">
        <v>78</v>
      </c>
      <c r="AY171" s="19" t="s">
        <v>229</v>
      </c>
      <c r="BE171" s="194">
        <f>IF(N171="základní",J171,0)</f>
        <v>0</v>
      </c>
      <c r="BF171" s="194">
        <f>IF(N171="snížená",J171,0)</f>
        <v>0</v>
      </c>
      <c r="BG171" s="194">
        <f>IF(N171="zákl. přenesená",J171,0)</f>
        <v>0</v>
      </c>
      <c r="BH171" s="194">
        <f>IF(N171="sníž. přenesená",J171,0)</f>
        <v>0</v>
      </c>
      <c r="BI171" s="194">
        <f>IF(N171="nulová",J171,0)</f>
        <v>0</v>
      </c>
      <c r="BJ171" s="19" t="s">
        <v>76</v>
      </c>
      <c r="BK171" s="194">
        <f>ROUND(I171*H171,2)</f>
        <v>0</v>
      </c>
      <c r="BL171" s="19" t="s">
        <v>126</v>
      </c>
      <c r="BM171" s="193" t="s">
        <v>2092</v>
      </c>
    </row>
    <row r="172" spans="2:51" s="13" customFormat="1" ht="11.25">
      <c r="B172" s="195"/>
      <c r="C172" s="196"/>
      <c r="D172" s="197" t="s">
        <v>237</v>
      </c>
      <c r="E172" s="198" t="s">
        <v>19</v>
      </c>
      <c r="F172" s="199" t="s">
        <v>2093</v>
      </c>
      <c r="G172" s="196"/>
      <c r="H172" s="200">
        <v>40</v>
      </c>
      <c r="I172" s="201"/>
      <c r="J172" s="196"/>
      <c r="K172" s="196"/>
      <c r="L172" s="202"/>
      <c r="M172" s="203"/>
      <c r="N172" s="204"/>
      <c r="O172" s="204"/>
      <c r="P172" s="204"/>
      <c r="Q172" s="204"/>
      <c r="R172" s="204"/>
      <c r="S172" s="204"/>
      <c r="T172" s="205"/>
      <c r="AT172" s="206" t="s">
        <v>237</v>
      </c>
      <c r="AU172" s="206" t="s">
        <v>78</v>
      </c>
      <c r="AV172" s="13" t="s">
        <v>78</v>
      </c>
      <c r="AW172" s="13" t="s">
        <v>31</v>
      </c>
      <c r="AX172" s="13" t="s">
        <v>76</v>
      </c>
      <c r="AY172" s="206" t="s">
        <v>229</v>
      </c>
    </row>
    <row r="173" spans="2:51" s="13" customFormat="1" ht="11.25">
      <c r="B173" s="195"/>
      <c r="C173" s="196"/>
      <c r="D173" s="197" t="s">
        <v>237</v>
      </c>
      <c r="E173" s="196"/>
      <c r="F173" s="199" t="s">
        <v>2094</v>
      </c>
      <c r="G173" s="196"/>
      <c r="H173" s="200">
        <v>0.8</v>
      </c>
      <c r="I173" s="201"/>
      <c r="J173" s="196"/>
      <c r="K173" s="196"/>
      <c r="L173" s="202"/>
      <c r="M173" s="203"/>
      <c r="N173" s="204"/>
      <c r="O173" s="204"/>
      <c r="P173" s="204"/>
      <c r="Q173" s="204"/>
      <c r="R173" s="204"/>
      <c r="S173" s="204"/>
      <c r="T173" s="205"/>
      <c r="AT173" s="206" t="s">
        <v>237</v>
      </c>
      <c r="AU173" s="206" t="s">
        <v>78</v>
      </c>
      <c r="AV173" s="13" t="s">
        <v>78</v>
      </c>
      <c r="AW173" s="13" t="s">
        <v>4</v>
      </c>
      <c r="AX173" s="13" t="s">
        <v>76</v>
      </c>
      <c r="AY173" s="206" t="s">
        <v>229</v>
      </c>
    </row>
    <row r="174" spans="2:63" s="12" customFormat="1" ht="22.9" customHeight="1">
      <c r="B174" s="165"/>
      <c r="C174" s="166"/>
      <c r="D174" s="167" t="s">
        <v>68</v>
      </c>
      <c r="E174" s="179" t="s">
        <v>78</v>
      </c>
      <c r="F174" s="179" t="s">
        <v>1499</v>
      </c>
      <c r="G174" s="166"/>
      <c r="H174" s="166"/>
      <c r="I174" s="169"/>
      <c r="J174" s="180">
        <f>BK174</f>
        <v>0</v>
      </c>
      <c r="K174" s="166"/>
      <c r="L174" s="171"/>
      <c r="M174" s="172"/>
      <c r="N174" s="173"/>
      <c r="O174" s="173"/>
      <c r="P174" s="174">
        <f>SUM(P175:P220)</f>
        <v>0</v>
      </c>
      <c r="Q174" s="173"/>
      <c r="R174" s="174">
        <f>SUM(R175:R220)</f>
        <v>1.840682965</v>
      </c>
      <c r="S174" s="173"/>
      <c r="T174" s="175">
        <f>SUM(T175:T220)</f>
        <v>0</v>
      </c>
      <c r="AR174" s="176" t="s">
        <v>76</v>
      </c>
      <c r="AT174" s="177" t="s">
        <v>68</v>
      </c>
      <c r="AU174" s="177" t="s">
        <v>76</v>
      </c>
      <c r="AY174" s="176" t="s">
        <v>229</v>
      </c>
      <c r="BK174" s="178">
        <f>SUM(BK175:BK220)</f>
        <v>0</v>
      </c>
    </row>
    <row r="175" spans="1:65" s="2" customFormat="1" ht="24.2" customHeight="1">
      <c r="A175" s="36"/>
      <c r="B175" s="37"/>
      <c r="C175" s="181" t="s">
        <v>323</v>
      </c>
      <c r="D175" s="181" t="s">
        <v>232</v>
      </c>
      <c r="E175" s="182" t="s">
        <v>1792</v>
      </c>
      <c r="F175" s="183" t="s">
        <v>1793</v>
      </c>
      <c r="G175" s="184" t="s">
        <v>532</v>
      </c>
      <c r="H175" s="185">
        <v>3.045</v>
      </c>
      <c r="I175" s="186"/>
      <c r="J175" s="187">
        <f>ROUND(I175*H175,2)</f>
        <v>0</v>
      </c>
      <c r="K175" s="188"/>
      <c r="L175" s="41"/>
      <c r="M175" s="189" t="s">
        <v>19</v>
      </c>
      <c r="N175" s="190" t="s">
        <v>40</v>
      </c>
      <c r="O175" s="66"/>
      <c r="P175" s="191">
        <f>O175*H175</f>
        <v>0</v>
      </c>
      <c r="Q175" s="191">
        <v>0</v>
      </c>
      <c r="R175" s="191">
        <f>Q175*H175</f>
        <v>0</v>
      </c>
      <c r="S175" s="191">
        <v>0</v>
      </c>
      <c r="T175" s="192">
        <f>S175*H175</f>
        <v>0</v>
      </c>
      <c r="U175" s="36"/>
      <c r="V175" s="36"/>
      <c r="W175" s="36"/>
      <c r="X175" s="36"/>
      <c r="Y175" s="36"/>
      <c r="Z175" s="36"/>
      <c r="AA175" s="36"/>
      <c r="AB175" s="36"/>
      <c r="AC175" s="36"/>
      <c r="AD175" s="36"/>
      <c r="AE175" s="36"/>
      <c r="AR175" s="193" t="s">
        <v>126</v>
      </c>
      <c r="AT175" s="193" t="s">
        <v>232</v>
      </c>
      <c r="AU175" s="193" t="s">
        <v>78</v>
      </c>
      <c r="AY175" s="19" t="s">
        <v>229</v>
      </c>
      <c r="BE175" s="194">
        <f>IF(N175="základní",J175,0)</f>
        <v>0</v>
      </c>
      <c r="BF175" s="194">
        <f>IF(N175="snížená",J175,0)</f>
        <v>0</v>
      </c>
      <c r="BG175" s="194">
        <f>IF(N175="zákl. přenesená",J175,0)</f>
        <v>0</v>
      </c>
      <c r="BH175" s="194">
        <f>IF(N175="sníž. přenesená",J175,0)</f>
        <v>0</v>
      </c>
      <c r="BI175" s="194">
        <f>IF(N175="nulová",J175,0)</f>
        <v>0</v>
      </c>
      <c r="BJ175" s="19" t="s">
        <v>76</v>
      </c>
      <c r="BK175" s="194">
        <f>ROUND(I175*H175,2)</f>
        <v>0</v>
      </c>
      <c r="BL175" s="19" t="s">
        <v>126</v>
      </c>
      <c r="BM175" s="193" t="s">
        <v>2095</v>
      </c>
    </row>
    <row r="176" spans="1:47" s="2" customFormat="1" ht="11.25">
      <c r="A176" s="36"/>
      <c r="B176" s="37"/>
      <c r="C176" s="38"/>
      <c r="D176" s="263" t="s">
        <v>903</v>
      </c>
      <c r="E176" s="38"/>
      <c r="F176" s="264" t="s">
        <v>1795</v>
      </c>
      <c r="G176" s="38"/>
      <c r="H176" s="38"/>
      <c r="I176" s="249"/>
      <c r="J176" s="38"/>
      <c r="K176" s="38"/>
      <c r="L176" s="41"/>
      <c r="M176" s="250"/>
      <c r="N176" s="251"/>
      <c r="O176" s="66"/>
      <c r="P176" s="66"/>
      <c r="Q176" s="66"/>
      <c r="R176" s="66"/>
      <c r="S176" s="66"/>
      <c r="T176" s="67"/>
      <c r="U176" s="36"/>
      <c r="V176" s="36"/>
      <c r="W176" s="36"/>
      <c r="X176" s="36"/>
      <c r="Y176" s="36"/>
      <c r="Z176" s="36"/>
      <c r="AA176" s="36"/>
      <c r="AB176" s="36"/>
      <c r="AC176" s="36"/>
      <c r="AD176" s="36"/>
      <c r="AE176" s="36"/>
      <c r="AT176" s="19" t="s">
        <v>903</v>
      </c>
      <c r="AU176" s="19" t="s">
        <v>78</v>
      </c>
    </row>
    <row r="177" spans="2:51" s="14" customFormat="1" ht="11.25">
      <c r="B177" s="218"/>
      <c r="C177" s="219"/>
      <c r="D177" s="197" t="s">
        <v>237</v>
      </c>
      <c r="E177" s="220" t="s">
        <v>19</v>
      </c>
      <c r="F177" s="221" t="s">
        <v>1796</v>
      </c>
      <c r="G177" s="219"/>
      <c r="H177" s="220" t="s">
        <v>19</v>
      </c>
      <c r="I177" s="222"/>
      <c r="J177" s="219"/>
      <c r="K177" s="219"/>
      <c r="L177" s="223"/>
      <c r="M177" s="224"/>
      <c r="N177" s="225"/>
      <c r="O177" s="225"/>
      <c r="P177" s="225"/>
      <c r="Q177" s="225"/>
      <c r="R177" s="225"/>
      <c r="S177" s="225"/>
      <c r="T177" s="226"/>
      <c r="AT177" s="227" t="s">
        <v>237</v>
      </c>
      <c r="AU177" s="227" t="s">
        <v>78</v>
      </c>
      <c r="AV177" s="14" t="s">
        <v>76</v>
      </c>
      <c r="AW177" s="14" t="s">
        <v>31</v>
      </c>
      <c r="AX177" s="14" t="s">
        <v>69</v>
      </c>
      <c r="AY177" s="227" t="s">
        <v>229</v>
      </c>
    </row>
    <row r="178" spans="2:51" s="13" customFormat="1" ht="11.25">
      <c r="B178" s="195"/>
      <c r="C178" s="196"/>
      <c r="D178" s="197" t="s">
        <v>237</v>
      </c>
      <c r="E178" s="198" t="s">
        <v>19</v>
      </c>
      <c r="F178" s="199" t="s">
        <v>2096</v>
      </c>
      <c r="G178" s="196"/>
      <c r="H178" s="200">
        <v>3.045</v>
      </c>
      <c r="I178" s="201"/>
      <c r="J178" s="196"/>
      <c r="K178" s="196"/>
      <c r="L178" s="202"/>
      <c r="M178" s="203"/>
      <c r="N178" s="204"/>
      <c r="O178" s="204"/>
      <c r="P178" s="204"/>
      <c r="Q178" s="204"/>
      <c r="R178" s="204"/>
      <c r="S178" s="204"/>
      <c r="T178" s="205"/>
      <c r="AT178" s="206" t="s">
        <v>237</v>
      </c>
      <c r="AU178" s="206" t="s">
        <v>78</v>
      </c>
      <c r="AV178" s="13" t="s">
        <v>78</v>
      </c>
      <c r="AW178" s="13" t="s">
        <v>31</v>
      </c>
      <c r="AX178" s="13" t="s">
        <v>69</v>
      </c>
      <c r="AY178" s="206" t="s">
        <v>229</v>
      </c>
    </row>
    <row r="179" spans="2:51" s="15" customFormat="1" ht="11.25">
      <c r="B179" s="228"/>
      <c r="C179" s="229"/>
      <c r="D179" s="197" t="s">
        <v>237</v>
      </c>
      <c r="E179" s="230" t="s">
        <v>19</v>
      </c>
      <c r="F179" s="231" t="s">
        <v>281</v>
      </c>
      <c r="G179" s="229"/>
      <c r="H179" s="232">
        <v>3.045</v>
      </c>
      <c r="I179" s="233"/>
      <c r="J179" s="229"/>
      <c r="K179" s="229"/>
      <c r="L179" s="234"/>
      <c r="M179" s="235"/>
      <c r="N179" s="236"/>
      <c r="O179" s="236"/>
      <c r="P179" s="236"/>
      <c r="Q179" s="236"/>
      <c r="R179" s="236"/>
      <c r="S179" s="236"/>
      <c r="T179" s="237"/>
      <c r="AT179" s="238" t="s">
        <v>237</v>
      </c>
      <c r="AU179" s="238" t="s">
        <v>78</v>
      </c>
      <c r="AV179" s="15" t="s">
        <v>126</v>
      </c>
      <c r="AW179" s="15" t="s">
        <v>31</v>
      </c>
      <c r="AX179" s="15" t="s">
        <v>76</v>
      </c>
      <c r="AY179" s="238" t="s">
        <v>229</v>
      </c>
    </row>
    <row r="180" spans="1:65" s="2" customFormat="1" ht="33" customHeight="1">
      <c r="A180" s="36"/>
      <c r="B180" s="37"/>
      <c r="C180" s="181" t="s">
        <v>328</v>
      </c>
      <c r="D180" s="181" t="s">
        <v>232</v>
      </c>
      <c r="E180" s="182" t="s">
        <v>1798</v>
      </c>
      <c r="F180" s="183" t="s">
        <v>1799</v>
      </c>
      <c r="G180" s="184" t="s">
        <v>532</v>
      </c>
      <c r="H180" s="185">
        <v>3.045</v>
      </c>
      <c r="I180" s="186"/>
      <c r="J180" s="187">
        <f>ROUND(I180*H180,2)</f>
        <v>0</v>
      </c>
      <c r="K180" s="188"/>
      <c r="L180" s="41"/>
      <c r="M180" s="189" t="s">
        <v>19</v>
      </c>
      <c r="N180" s="190" t="s">
        <v>40</v>
      </c>
      <c r="O180" s="66"/>
      <c r="P180" s="191">
        <f>O180*H180</f>
        <v>0</v>
      </c>
      <c r="Q180" s="191">
        <v>0</v>
      </c>
      <c r="R180" s="191">
        <f>Q180*H180</f>
        <v>0</v>
      </c>
      <c r="S180" s="191">
        <v>0</v>
      </c>
      <c r="T180" s="192">
        <f>S180*H180</f>
        <v>0</v>
      </c>
      <c r="U180" s="36"/>
      <c r="V180" s="36"/>
      <c r="W180" s="36"/>
      <c r="X180" s="36"/>
      <c r="Y180" s="36"/>
      <c r="Z180" s="36"/>
      <c r="AA180" s="36"/>
      <c r="AB180" s="36"/>
      <c r="AC180" s="36"/>
      <c r="AD180" s="36"/>
      <c r="AE180" s="36"/>
      <c r="AR180" s="193" t="s">
        <v>126</v>
      </c>
      <c r="AT180" s="193" t="s">
        <v>232</v>
      </c>
      <c r="AU180" s="193" t="s">
        <v>78</v>
      </c>
      <c r="AY180" s="19" t="s">
        <v>229</v>
      </c>
      <c r="BE180" s="194">
        <f>IF(N180="základní",J180,0)</f>
        <v>0</v>
      </c>
      <c r="BF180" s="194">
        <f>IF(N180="snížená",J180,0)</f>
        <v>0</v>
      </c>
      <c r="BG180" s="194">
        <f>IF(N180="zákl. přenesená",J180,0)</f>
        <v>0</v>
      </c>
      <c r="BH180" s="194">
        <f>IF(N180="sníž. přenesená",J180,0)</f>
        <v>0</v>
      </c>
      <c r="BI180" s="194">
        <f>IF(N180="nulová",J180,0)</f>
        <v>0</v>
      </c>
      <c r="BJ180" s="19" t="s">
        <v>76</v>
      </c>
      <c r="BK180" s="194">
        <f>ROUND(I180*H180,2)</f>
        <v>0</v>
      </c>
      <c r="BL180" s="19" t="s">
        <v>126</v>
      </c>
      <c r="BM180" s="193" t="s">
        <v>2097</v>
      </c>
    </row>
    <row r="181" spans="1:47" s="2" customFormat="1" ht="11.25">
      <c r="A181" s="36"/>
      <c r="B181" s="37"/>
      <c r="C181" s="38"/>
      <c r="D181" s="263" t="s">
        <v>903</v>
      </c>
      <c r="E181" s="38"/>
      <c r="F181" s="264" t="s">
        <v>1801</v>
      </c>
      <c r="G181" s="38"/>
      <c r="H181" s="38"/>
      <c r="I181" s="249"/>
      <c r="J181" s="38"/>
      <c r="K181" s="38"/>
      <c r="L181" s="41"/>
      <c r="M181" s="250"/>
      <c r="N181" s="251"/>
      <c r="O181" s="66"/>
      <c r="P181" s="66"/>
      <c r="Q181" s="66"/>
      <c r="R181" s="66"/>
      <c r="S181" s="66"/>
      <c r="T181" s="67"/>
      <c r="U181" s="36"/>
      <c r="V181" s="36"/>
      <c r="W181" s="36"/>
      <c r="X181" s="36"/>
      <c r="Y181" s="36"/>
      <c r="Z181" s="36"/>
      <c r="AA181" s="36"/>
      <c r="AB181" s="36"/>
      <c r="AC181" s="36"/>
      <c r="AD181" s="36"/>
      <c r="AE181" s="36"/>
      <c r="AT181" s="19" t="s">
        <v>903</v>
      </c>
      <c r="AU181" s="19" t="s">
        <v>78</v>
      </c>
    </row>
    <row r="182" spans="1:65" s="2" customFormat="1" ht="16.5" customHeight="1">
      <c r="A182" s="36"/>
      <c r="B182" s="37"/>
      <c r="C182" s="181" t="s">
        <v>333</v>
      </c>
      <c r="D182" s="181" t="s">
        <v>232</v>
      </c>
      <c r="E182" s="182" t="s">
        <v>1802</v>
      </c>
      <c r="F182" s="183" t="s">
        <v>1803</v>
      </c>
      <c r="G182" s="184" t="s">
        <v>495</v>
      </c>
      <c r="H182" s="185">
        <v>3.55</v>
      </c>
      <c r="I182" s="186"/>
      <c r="J182" s="187">
        <f>ROUND(I182*H182,2)</f>
        <v>0</v>
      </c>
      <c r="K182" s="188"/>
      <c r="L182" s="41"/>
      <c r="M182" s="189" t="s">
        <v>19</v>
      </c>
      <c r="N182" s="190" t="s">
        <v>40</v>
      </c>
      <c r="O182" s="66"/>
      <c r="P182" s="191">
        <f>O182*H182</f>
        <v>0</v>
      </c>
      <c r="Q182" s="191">
        <v>0.0014357</v>
      </c>
      <c r="R182" s="191">
        <f>Q182*H182</f>
        <v>0.005096735</v>
      </c>
      <c r="S182" s="191">
        <v>0</v>
      </c>
      <c r="T182" s="192">
        <f>S182*H182</f>
        <v>0</v>
      </c>
      <c r="U182" s="36"/>
      <c r="V182" s="36"/>
      <c r="W182" s="36"/>
      <c r="X182" s="36"/>
      <c r="Y182" s="36"/>
      <c r="Z182" s="36"/>
      <c r="AA182" s="36"/>
      <c r="AB182" s="36"/>
      <c r="AC182" s="36"/>
      <c r="AD182" s="36"/>
      <c r="AE182" s="36"/>
      <c r="AR182" s="193" t="s">
        <v>126</v>
      </c>
      <c r="AT182" s="193" t="s">
        <v>232</v>
      </c>
      <c r="AU182" s="193" t="s">
        <v>78</v>
      </c>
      <c r="AY182" s="19" t="s">
        <v>229</v>
      </c>
      <c r="BE182" s="194">
        <f>IF(N182="základní",J182,0)</f>
        <v>0</v>
      </c>
      <c r="BF182" s="194">
        <f>IF(N182="snížená",J182,0)</f>
        <v>0</v>
      </c>
      <c r="BG182" s="194">
        <f>IF(N182="zákl. přenesená",J182,0)</f>
        <v>0</v>
      </c>
      <c r="BH182" s="194">
        <f>IF(N182="sníž. přenesená",J182,0)</f>
        <v>0</v>
      </c>
      <c r="BI182" s="194">
        <f>IF(N182="nulová",J182,0)</f>
        <v>0</v>
      </c>
      <c r="BJ182" s="19" t="s">
        <v>76</v>
      </c>
      <c r="BK182" s="194">
        <f>ROUND(I182*H182,2)</f>
        <v>0</v>
      </c>
      <c r="BL182" s="19" t="s">
        <v>126</v>
      </c>
      <c r="BM182" s="193" t="s">
        <v>2098</v>
      </c>
    </row>
    <row r="183" spans="1:47" s="2" customFormat="1" ht="11.25">
      <c r="A183" s="36"/>
      <c r="B183" s="37"/>
      <c r="C183" s="38"/>
      <c r="D183" s="263" t="s">
        <v>903</v>
      </c>
      <c r="E183" s="38"/>
      <c r="F183" s="264" t="s">
        <v>1805</v>
      </c>
      <c r="G183" s="38"/>
      <c r="H183" s="38"/>
      <c r="I183" s="249"/>
      <c r="J183" s="38"/>
      <c r="K183" s="38"/>
      <c r="L183" s="41"/>
      <c r="M183" s="250"/>
      <c r="N183" s="251"/>
      <c r="O183" s="66"/>
      <c r="P183" s="66"/>
      <c r="Q183" s="66"/>
      <c r="R183" s="66"/>
      <c r="S183" s="66"/>
      <c r="T183" s="67"/>
      <c r="U183" s="36"/>
      <c r="V183" s="36"/>
      <c r="W183" s="36"/>
      <c r="X183" s="36"/>
      <c r="Y183" s="36"/>
      <c r="Z183" s="36"/>
      <c r="AA183" s="36"/>
      <c r="AB183" s="36"/>
      <c r="AC183" s="36"/>
      <c r="AD183" s="36"/>
      <c r="AE183" s="36"/>
      <c r="AT183" s="19" t="s">
        <v>903</v>
      </c>
      <c r="AU183" s="19" t="s">
        <v>78</v>
      </c>
    </row>
    <row r="184" spans="2:51" s="14" customFormat="1" ht="11.25">
      <c r="B184" s="218"/>
      <c r="C184" s="219"/>
      <c r="D184" s="197" t="s">
        <v>237</v>
      </c>
      <c r="E184" s="220" t="s">
        <v>19</v>
      </c>
      <c r="F184" s="221" t="s">
        <v>1806</v>
      </c>
      <c r="G184" s="219"/>
      <c r="H184" s="220" t="s">
        <v>19</v>
      </c>
      <c r="I184" s="222"/>
      <c r="J184" s="219"/>
      <c r="K184" s="219"/>
      <c r="L184" s="223"/>
      <c r="M184" s="224"/>
      <c r="N184" s="225"/>
      <c r="O184" s="225"/>
      <c r="P184" s="225"/>
      <c r="Q184" s="225"/>
      <c r="R184" s="225"/>
      <c r="S184" s="225"/>
      <c r="T184" s="226"/>
      <c r="AT184" s="227" t="s">
        <v>237</v>
      </c>
      <c r="AU184" s="227" t="s">
        <v>78</v>
      </c>
      <c r="AV184" s="14" t="s">
        <v>76</v>
      </c>
      <c r="AW184" s="14" t="s">
        <v>31</v>
      </c>
      <c r="AX184" s="14" t="s">
        <v>69</v>
      </c>
      <c r="AY184" s="227" t="s">
        <v>229</v>
      </c>
    </row>
    <row r="185" spans="2:51" s="13" customFormat="1" ht="11.25">
      <c r="B185" s="195"/>
      <c r="C185" s="196"/>
      <c r="D185" s="197" t="s">
        <v>237</v>
      </c>
      <c r="E185" s="198" t="s">
        <v>19</v>
      </c>
      <c r="F185" s="199" t="s">
        <v>2099</v>
      </c>
      <c r="G185" s="196"/>
      <c r="H185" s="200">
        <v>2.1</v>
      </c>
      <c r="I185" s="201"/>
      <c r="J185" s="196"/>
      <c r="K185" s="196"/>
      <c r="L185" s="202"/>
      <c r="M185" s="203"/>
      <c r="N185" s="204"/>
      <c r="O185" s="204"/>
      <c r="P185" s="204"/>
      <c r="Q185" s="204"/>
      <c r="R185" s="204"/>
      <c r="S185" s="204"/>
      <c r="T185" s="205"/>
      <c r="AT185" s="206" t="s">
        <v>237</v>
      </c>
      <c r="AU185" s="206" t="s">
        <v>78</v>
      </c>
      <c r="AV185" s="13" t="s">
        <v>78</v>
      </c>
      <c r="AW185" s="13" t="s">
        <v>31</v>
      </c>
      <c r="AX185" s="13" t="s">
        <v>69</v>
      </c>
      <c r="AY185" s="206" t="s">
        <v>229</v>
      </c>
    </row>
    <row r="186" spans="2:51" s="13" customFormat="1" ht="11.25">
      <c r="B186" s="195"/>
      <c r="C186" s="196"/>
      <c r="D186" s="197" t="s">
        <v>237</v>
      </c>
      <c r="E186" s="198" t="s">
        <v>19</v>
      </c>
      <c r="F186" s="199" t="s">
        <v>1808</v>
      </c>
      <c r="G186" s="196"/>
      <c r="H186" s="200">
        <v>1.45</v>
      </c>
      <c r="I186" s="201"/>
      <c r="J186" s="196"/>
      <c r="K186" s="196"/>
      <c r="L186" s="202"/>
      <c r="M186" s="203"/>
      <c r="N186" s="204"/>
      <c r="O186" s="204"/>
      <c r="P186" s="204"/>
      <c r="Q186" s="204"/>
      <c r="R186" s="204"/>
      <c r="S186" s="204"/>
      <c r="T186" s="205"/>
      <c r="AT186" s="206" t="s">
        <v>237</v>
      </c>
      <c r="AU186" s="206" t="s">
        <v>78</v>
      </c>
      <c r="AV186" s="13" t="s">
        <v>78</v>
      </c>
      <c r="AW186" s="13" t="s">
        <v>31</v>
      </c>
      <c r="AX186" s="13" t="s">
        <v>69</v>
      </c>
      <c r="AY186" s="206" t="s">
        <v>229</v>
      </c>
    </row>
    <row r="187" spans="2:51" s="15" customFormat="1" ht="11.25">
      <c r="B187" s="228"/>
      <c r="C187" s="229"/>
      <c r="D187" s="197" t="s">
        <v>237</v>
      </c>
      <c r="E187" s="230" t="s">
        <v>19</v>
      </c>
      <c r="F187" s="231" t="s">
        <v>281</v>
      </c>
      <c r="G187" s="229"/>
      <c r="H187" s="232">
        <v>3.55</v>
      </c>
      <c r="I187" s="233"/>
      <c r="J187" s="229"/>
      <c r="K187" s="229"/>
      <c r="L187" s="234"/>
      <c r="M187" s="235"/>
      <c r="N187" s="236"/>
      <c r="O187" s="236"/>
      <c r="P187" s="236"/>
      <c r="Q187" s="236"/>
      <c r="R187" s="236"/>
      <c r="S187" s="236"/>
      <c r="T187" s="237"/>
      <c r="AT187" s="238" t="s">
        <v>237</v>
      </c>
      <c r="AU187" s="238" t="s">
        <v>78</v>
      </c>
      <c r="AV187" s="15" t="s">
        <v>126</v>
      </c>
      <c r="AW187" s="15" t="s">
        <v>31</v>
      </c>
      <c r="AX187" s="15" t="s">
        <v>76</v>
      </c>
      <c r="AY187" s="238" t="s">
        <v>229</v>
      </c>
    </row>
    <row r="188" spans="1:65" s="2" customFormat="1" ht="24.2" customHeight="1">
      <c r="A188" s="36"/>
      <c r="B188" s="37"/>
      <c r="C188" s="181" t="s">
        <v>7</v>
      </c>
      <c r="D188" s="181" t="s">
        <v>232</v>
      </c>
      <c r="E188" s="182" t="s">
        <v>1809</v>
      </c>
      <c r="F188" s="183" t="s">
        <v>1810</v>
      </c>
      <c r="G188" s="184" t="s">
        <v>495</v>
      </c>
      <c r="H188" s="185">
        <v>3.55</v>
      </c>
      <c r="I188" s="186"/>
      <c r="J188" s="187">
        <f>ROUND(I188*H188,2)</f>
        <v>0</v>
      </c>
      <c r="K188" s="188"/>
      <c r="L188" s="41"/>
      <c r="M188" s="189" t="s">
        <v>19</v>
      </c>
      <c r="N188" s="190" t="s">
        <v>40</v>
      </c>
      <c r="O188" s="66"/>
      <c r="P188" s="191">
        <f>O188*H188</f>
        <v>0</v>
      </c>
      <c r="Q188" s="191">
        <v>3.6E-05</v>
      </c>
      <c r="R188" s="191">
        <f>Q188*H188</f>
        <v>0.0001278</v>
      </c>
      <c r="S188" s="191">
        <v>0</v>
      </c>
      <c r="T188" s="192">
        <f>S188*H188</f>
        <v>0</v>
      </c>
      <c r="U188" s="36"/>
      <c r="V188" s="36"/>
      <c r="W188" s="36"/>
      <c r="X188" s="36"/>
      <c r="Y188" s="36"/>
      <c r="Z188" s="36"/>
      <c r="AA188" s="36"/>
      <c r="AB188" s="36"/>
      <c r="AC188" s="36"/>
      <c r="AD188" s="36"/>
      <c r="AE188" s="36"/>
      <c r="AR188" s="193" t="s">
        <v>126</v>
      </c>
      <c r="AT188" s="193" t="s">
        <v>232</v>
      </c>
      <c r="AU188" s="193" t="s">
        <v>78</v>
      </c>
      <c r="AY188" s="19" t="s">
        <v>229</v>
      </c>
      <c r="BE188" s="194">
        <f>IF(N188="základní",J188,0)</f>
        <v>0</v>
      </c>
      <c r="BF188" s="194">
        <f>IF(N188="snížená",J188,0)</f>
        <v>0</v>
      </c>
      <c r="BG188" s="194">
        <f>IF(N188="zákl. přenesená",J188,0)</f>
        <v>0</v>
      </c>
      <c r="BH188" s="194">
        <f>IF(N188="sníž. přenesená",J188,0)</f>
        <v>0</v>
      </c>
      <c r="BI188" s="194">
        <f>IF(N188="nulová",J188,0)</f>
        <v>0</v>
      </c>
      <c r="BJ188" s="19" t="s">
        <v>76</v>
      </c>
      <c r="BK188" s="194">
        <f>ROUND(I188*H188,2)</f>
        <v>0</v>
      </c>
      <c r="BL188" s="19" t="s">
        <v>126</v>
      </c>
      <c r="BM188" s="193" t="s">
        <v>2100</v>
      </c>
    </row>
    <row r="189" spans="1:47" s="2" customFormat="1" ht="11.25">
      <c r="A189" s="36"/>
      <c r="B189" s="37"/>
      <c r="C189" s="38"/>
      <c r="D189" s="263" t="s">
        <v>903</v>
      </c>
      <c r="E189" s="38"/>
      <c r="F189" s="264" t="s">
        <v>1812</v>
      </c>
      <c r="G189" s="38"/>
      <c r="H189" s="38"/>
      <c r="I189" s="249"/>
      <c r="J189" s="38"/>
      <c r="K189" s="38"/>
      <c r="L189" s="41"/>
      <c r="M189" s="250"/>
      <c r="N189" s="251"/>
      <c r="O189" s="66"/>
      <c r="P189" s="66"/>
      <c r="Q189" s="66"/>
      <c r="R189" s="66"/>
      <c r="S189" s="66"/>
      <c r="T189" s="67"/>
      <c r="U189" s="36"/>
      <c r="V189" s="36"/>
      <c r="W189" s="36"/>
      <c r="X189" s="36"/>
      <c r="Y189" s="36"/>
      <c r="Z189" s="36"/>
      <c r="AA189" s="36"/>
      <c r="AB189" s="36"/>
      <c r="AC189" s="36"/>
      <c r="AD189" s="36"/>
      <c r="AE189" s="36"/>
      <c r="AT189" s="19" t="s">
        <v>903</v>
      </c>
      <c r="AU189" s="19" t="s">
        <v>78</v>
      </c>
    </row>
    <row r="190" spans="1:65" s="2" customFormat="1" ht="24.2" customHeight="1">
      <c r="A190" s="36"/>
      <c r="B190" s="37"/>
      <c r="C190" s="181" t="s">
        <v>341</v>
      </c>
      <c r="D190" s="181" t="s">
        <v>232</v>
      </c>
      <c r="E190" s="182" t="s">
        <v>1044</v>
      </c>
      <c r="F190" s="183" t="s">
        <v>1045</v>
      </c>
      <c r="G190" s="184" t="s">
        <v>326</v>
      </c>
      <c r="H190" s="185">
        <v>0.22</v>
      </c>
      <c r="I190" s="186"/>
      <c r="J190" s="187">
        <f>ROUND(I190*H190,2)</f>
        <v>0</v>
      </c>
      <c r="K190" s="188"/>
      <c r="L190" s="41"/>
      <c r="M190" s="189" t="s">
        <v>19</v>
      </c>
      <c r="N190" s="190" t="s">
        <v>40</v>
      </c>
      <c r="O190" s="66"/>
      <c r="P190" s="191">
        <f>O190*H190</f>
        <v>0</v>
      </c>
      <c r="Q190" s="191">
        <v>1.059738</v>
      </c>
      <c r="R190" s="191">
        <f>Q190*H190</f>
        <v>0.23314236000000002</v>
      </c>
      <c r="S190" s="191">
        <v>0</v>
      </c>
      <c r="T190" s="192">
        <f>S190*H190</f>
        <v>0</v>
      </c>
      <c r="U190" s="36"/>
      <c r="V190" s="36"/>
      <c r="W190" s="36"/>
      <c r="X190" s="36"/>
      <c r="Y190" s="36"/>
      <c r="Z190" s="36"/>
      <c r="AA190" s="36"/>
      <c r="AB190" s="36"/>
      <c r="AC190" s="36"/>
      <c r="AD190" s="36"/>
      <c r="AE190" s="36"/>
      <c r="AR190" s="193" t="s">
        <v>126</v>
      </c>
      <c r="AT190" s="193" t="s">
        <v>232</v>
      </c>
      <c r="AU190" s="193" t="s">
        <v>78</v>
      </c>
      <c r="AY190" s="19" t="s">
        <v>229</v>
      </c>
      <c r="BE190" s="194">
        <f>IF(N190="základní",J190,0)</f>
        <v>0</v>
      </c>
      <c r="BF190" s="194">
        <f>IF(N190="snížená",J190,0)</f>
        <v>0</v>
      </c>
      <c r="BG190" s="194">
        <f>IF(N190="zákl. přenesená",J190,0)</f>
        <v>0</v>
      </c>
      <c r="BH190" s="194">
        <f>IF(N190="sníž. přenesená",J190,0)</f>
        <v>0</v>
      </c>
      <c r="BI190" s="194">
        <f>IF(N190="nulová",J190,0)</f>
        <v>0</v>
      </c>
      <c r="BJ190" s="19" t="s">
        <v>76</v>
      </c>
      <c r="BK190" s="194">
        <f>ROUND(I190*H190,2)</f>
        <v>0</v>
      </c>
      <c r="BL190" s="19" t="s">
        <v>126</v>
      </c>
      <c r="BM190" s="193" t="s">
        <v>2101</v>
      </c>
    </row>
    <row r="191" spans="1:47" s="2" customFormat="1" ht="11.25">
      <c r="A191" s="36"/>
      <c r="B191" s="37"/>
      <c r="C191" s="38"/>
      <c r="D191" s="263" t="s">
        <v>903</v>
      </c>
      <c r="E191" s="38"/>
      <c r="F191" s="264" t="s">
        <v>1047</v>
      </c>
      <c r="G191" s="38"/>
      <c r="H191" s="38"/>
      <c r="I191" s="249"/>
      <c r="J191" s="38"/>
      <c r="K191" s="38"/>
      <c r="L191" s="41"/>
      <c r="M191" s="250"/>
      <c r="N191" s="251"/>
      <c r="O191" s="66"/>
      <c r="P191" s="66"/>
      <c r="Q191" s="66"/>
      <c r="R191" s="66"/>
      <c r="S191" s="66"/>
      <c r="T191" s="67"/>
      <c r="U191" s="36"/>
      <c r="V191" s="36"/>
      <c r="W191" s="36"/>
      <c r="X191" s="36"/>
      <c r="Y191" s="36"/>
      <c r="Z191" s="36"/>
      <c r="AA191" s="36"/>
      <c r="AB191" s="36"/>
      <c r="AC191" s="36"/>
      <c r="AD191" s="36"/>
      <c r="AE191" s="36"/>
      <c r="AT191" s="19" t="s">
        <v>903</v>
      </c>
      <c r="AU191" s="19" t="s">
        <v>78</v>
      </c>
    </row>
    <row r="192" spans="2:51" s="14" customFormat="1" ht="11.25">
      <c r="B192" s="218"/>
      <c r="C192" s="219"/>
      <c r="D192" s="197" t="s">
        <v>237</v>
      </c>
      <c r="E192" s="220" t="s">
        <v>19</v>
      </c>
      <c r="F192" s="221" t="s">
        <v>1814</v>
      </c>
      <c r="G192" s="219"/>
      <c r="H192" s="220" t="s">
        <v>19</v>
      </c>
      <c r="I192" s="222"/>
      <c r="J192" s="219"/>
      <c r="K192" s="219"/>
      <c r="L192" s="223"/>
      <c r="M192" s="224"/>
      <c r="N192" s="225"/>
      <c r="O192" s="225"/>
      <c r="P192" s="225"/>
      <c r="Q192" s="225"/>
      <c r="R192" s="225"/>
      <c r="S192" s="225"/>
      <c r="T192" s="226"/>
      <c r="AT192" s="227" t="s">
        <v>237</v>
      </c>
      <c r="AU192" s="227" t="s">
        <v>78</v>
      </c>
      <c r="AV192" s="14" t="s">
        <v>76</v>
      </c>
      <c r="AW192" s="14" t="s">
        <v>31</v>
      </c>
      <c r="AX192" s="14" t="s">
        <v>69</v>
      </c>
      <c r="AY192" s="227" t="s">
        <v>229</v>
      </c>
    </row>
    <row r="193" spans="2:51" s="13" customFormat="1" ht="11.25">
      <c r="B193" s="195"/>
      <c r="C193" s="196"/>
      <c r="D193" s="197" t="s">
        <v>237</v>
      </c>
      <c r="E193" s="198" t="s">
        <v>19</v>
      </c>
      <c r="F193" s="199" t="s">
        <v>2102</v>
      </c>
      <c r="G193" s="196"/>
      <c r="H193" s="200">
        <v>0.22</v>
      </c>
      <c r="I193" s="201"/>
      <c r="J193" s="196"/>
      <c r="K193" s="196"/>
      <c r="L193" s="202"/>
      <c r="M193" s="203"/>
      <c r="N193" s="204"/>
      <c r="O193" s="204"/>
      <c r="P193" s="204"/>
      <c r="Q193" s="204"/>
      <c r="R193" s="204"/>
      <c r="S193" s="204"/>
      <c r="T193" s="205"/>
      <c r="AT193" s="206" t="s">
        <v>237</v>
      </c>
      <c r="AU193" s="206" t="s">
        <v>78</v>
      </c>
      <c r="AV193" s="13" t="s">
        <v>78</v>
      </c>
      <c r="AW193" s="13" t="s">
        <v>31</v>
      </c>
      <c r="AX193" s="13" t="s">
        <v>69</v>
      </c>
      <c r="AY193" s="206" t="s">
        <v>229</v>
      </c>
    </row>
    <row r="194" spans="2:51" s="15" customFormat="1" ht="11.25">
      <c r="B194" s="228"/>
      <c r="C194" s="229"/>
      <c r="D194" s="197" t="s">
        <v>237</v>
      </c>
      <c r="E194" s="230" t="s">
        <v>19</v>
      </c>
      <c r="F194" s="231" t="s">
        <v>281</v>
      </c>
      <c r="G194" s="229"/>
      <c r="H194" s="232">
        <v>0.22</v>
      </c>
      <c r="I194" s="233"/>
      <c r="J194" s="229"/>
      <c r="K194" s="229"/>
      <c r="L194" s="234"/>
      <c r="M194" s="235"/>
      <c r="N194" s="236"/>
      <c r="O194" s="236"/>
      <c r="P194" s="236"/>
      <c r="Q194" s="236"/>
      <c r="R194" s="236"/>
      <c r="S194" s="236"/>
      <c r="T194" s="237"/>
      <c r="AT194" s="238" t="s">
        <v>237</v>
      </c>
      <c r="AU194" s="238" t="s">
        <v>78</v>
      </c>
      <c r="AV194" s="15" t="s">
        <v>126</v>
      </c>
      <c r="AW194" s="15" t="s">
        <v>31</v>
      </c>
      <c r="AX194" s="15" t="s">
        <v>76</v>
      </c>
      <c r="AY194" s="238" t="s">
        <v>229</v>
      </c>
    </row>
    <row r="195" spans="1:65" s="2" customFormat="1" ht="37.9" customHeight="1">
      <c r="A195" s="36"/>
      <c r="B195" s="37"/>
      <c r="C195" s="181" t="s">
        <v>345</v>
      </c>
      <c r="D195" s="181" t="s">
        <v>232</v>
      </c>
      <c r="E195" s="182" t="s">
        <v>1816</v>
      </c>
      <c r="F195" s="183" t="s">
        <v>1817</v>
      </c>
      <c r="G195" s="184" t="s">
        <v>532</v>
      </c>
      <c r="H195" s="185">
        <v>18.576</v>
      </c>
      <c r="I195" s="186"/>
      <c r="J195" s="187">
        <f>ROUND(I195*H195,2)</f>
        <v>0</v>
      </c>
      <c r="K195" s="188"/>
      <c r="L195" s="41"/>
      <c r="M195" s="189" t="s">
        <v>19</v>
      </c>
      <c r="N195" s="190" t="s">
        <v>40</v>
      </c>
      <c r="O195" s="66"/>
      <c r="P195" s="191">
        <f>O195*H195</f>
        <v>0</v>
      </c>
      <c r="Q195" s="191">
        <v>0</v>
      </c>
      <c r="R195" s="191">
        <f>Q195*H195</f>
        <v>0</v>
      </c>
      <c r="S195" s="191">
        <v>0</v>
      </c>
      <c r="T195" s="192">
        <f>S195*H195</f>
        <v>0</v>
      </c>
      <c r="U195" s="36"/>
      <c r="V195" s="36"/>
      <c r="W195" s="36"/>
      <c r="X195" s="36"/>
      <c r="Y195" s="36"/>
      <c r="Z195" s="36"/>
      <c r="AA195" s="36"/>
      <c r="AB195" s="36"/>
      <c r="AC195" s="36"/>
      <c r="AD195" s="36"/>
      <c r="AE195" s="36"/>
      <c r="AR195" s="193" t="s">
        <v>126</v>
      </c>
      <c r="AT195" s="193" t="s">
        <v>232</v>
      </c>
      <c r="AU195" s="193" t="s">
        <v>78</v>
      </c>
      <c r="AY195" s="19" t="s">
        <v>229</v>
      </c>
      <c r="BE195" s="194">
        <f>IF(N195="základní",J195,0)</f>
        <v>0</v>
      </c>
      <c r="BF195" s="194">
        <f>IF(N195="snížená",J195,0)</f>
        <v>0</v>
      </c>
      <c r="BG195" s="194">
        <f>IF(N195="zákl. přenesená",J195,0)</f>
        <v>0</v>
      </c>
      <c r="BH195" s="194">
        <f>IF(N195="sníž. přenesená",J195,0)</f>
        <v>0</v>
      </c>
      <c r="BI195" s="194">
        <f>IF(N195="nulová",J195,0)</f>
        <v>0</v>
      </c>
      <c r="BJ195" s="19" t="s">
        <v>76</v>
      </c>
      <c r="BK195" s="194">
        <f>ROUND(I195*H195,2)</f>
        <v>0</v>
      </c>
      <c r="BL195" s="19" t="s">
        <v>126</v>
      </c>
      <c r="BM195" s="193" t="s">
        <v>2103</v>
      </c>
    </row>
    <row r="196" spans="1:47" s="2" customFormat="1" ht="11.25">
      <c r="A196" s="36"/>
      <c r="B196" s="37"/>
      <c r="C196" s="38"/>
      <c r="D196" s="263" t="s">
        <v>903</v>
      </c>
      <c r="E196" s="38"/>
      <c r="F196" s="264" t="s">
        <v>1819</v>
      </c>
      <c r="G196" s="38"/>
      <c r="H196" s="38"/>
      <c r="I196" s="249"/>
      <c r="J196" s="38"/>
      <c r="K196" s="38"/>
      <c r="L196" s="41"/>
      <c r="M196" s="250"/>
      <c r="N196" s="251"/>
      <c r="O196" s="66"/>
      <c r="P196" s="66"/>
      <c r="Q196" s="66"/>
      <c r="R196" s="66"/>
      <c r="S196" s="66"/>
      <c r="T196" s="67"/>
      <c r="U196" s="36"/>
      <c r="V196" s="36"/>
      <c r="W196" s="36"/>
      <c r="X196" s="36"/>
      <c r="Y196" s="36"/>
      <c r="Z196" s="36"/>
      <c r="AA196" s="36"/>
      <c r="AB196" s="36"/>
      <c r="AC196" s="36"/>
      <c r="AD196" s="36"/>
      <c r="AE196" s="36"/>
      <c r="AT196" s="19" t="s">
        <v>903</v>
      </c>
      <c r="AU196" s="19" t="s">
        <v>78</v>
      </c>
    </row>
    <row r="197" spans="2:51" s="14" customFormat="1" ht="11.25">
      <c r="B197" s="218"/>
      <c r="C197" s="219"/>
      <c r="D197" s="197" t="s">
        <v>237</v>
      </c>
      <c r="E197" s="220" t="s">
        <v>19</v>
      </c>
      <c r="F197" s="221" t="s">
        <v>1820</v>
      </c>
      <c r="G197" s="219"/>
      <c r="H197" s="220" t="s">
        <v>19</v>
      </c>
      <c r="I197" s="222"/>
      <c r="J197" s="219"/>
      <c r="K197" s="219"/>
      <c r="L197" s="223"/>
      <c r="M197" s="224"/>
      <c r="N197" s="225"/>
      <c r="O197" s="225"/>
      <c r="P197" s="225"/>
      <c r="Q197" s="225"/>
      <c r="R197" s="225"/>
      <c r="S197" s="225"/>
      <c r="T197" s="226"/>
      <c r="AT197" s="227" t="s">
        <v>237</v>
      </c>
      <c r="AU197" s="227" t="s">
        <v>78</v>
      </c>
      <c r="AV197" s="14" t="s">
        <v>76</v>
      </c>
      <c r="AW197" s="14" t="s">
        <v>31</v>
      </c>
      <c r="AX197" s="14" t="s">
        <v>69</v>
      </c>
      <c r="AY197" s="227" t="s">
        <v>229</v>
      </c>
    </row>
    <row r="198" spans="2:51" s="13" customFormat="1" ht="11.25">
      <c r="B198" s="195"/>
      <c r="C198" s="196"/>
      <c r="D198" s="197" t="s">
        <v>237</v>
      </c>
      <c r="E198" s="198" t="s">
        <v>19</v>
      </c>
      <c r="F198" s="199" t="s">
        <v>1821</v>
      </c>
      <c r="G198" s="196"/>
      <c r="H198" s="200">
        <v>10.752</v>
      </c>
      <c r="I198" s="201"/>
      <c r="J198" s="196"/>
      <c r="K198" s="196"/>
      <c r="L198" s="202"/>
      <c r="M198" s="203"/>
      <c r="N198" s="204"/>
      <c r="O198" s="204"/>
      <c r="P198" s="204"/>
      <c r="Q198" s="204"/>
      <c r="R198" s="204"/>
      <c r="S198" s="204"/>
      <c r="T198" s="205"/>
      <c r="AT198" s="206" t="s">
        <v>237</v>
      </c>
      <c r="AU198" s="206" t="s">
        <v>78</v>
      </c>
      <c r="AV198" s="13" t="s">
        <v>78</v>
      </c>
      <c r="AW198" s="13" t="s">
        <v>31</v>
      </c>
      <c r="AX198" s="13" t="s">
        <v>69</v>
      </c>
      <c r="AY198" s="206" t="s">
        <v>229</v>
      </c>
    </row>
    <row r="199" spans="2:51" s="14" customFormat="1" ht="11.25">
      <c r="B199" s="218"/>
      <c r="C199" s="219"/>
      <c r="D199" s="197" t="s">
        <v>237</v>
      </c>
      <c r="E199" s="220" t="s">
        <v>19</v>
      </c>
      <c r="F199" s="221" t="s">
        <v>1822</v>
      </c>
      <c r="G199" s="219"/>
      <c r="H199" s="220" t="s">
        <v>19</v>
      </c>
      <c r="I199" s="222"/>
      <c r="J199" s="219"/>
      <c r="K199" s="219"/>
      <c r="L199" s="223"/>
      <c r="M199" s="224"/>
      <c r="N199" s="225"/>
      <c r="O199" s="225"/>
      <c r="P199" s="225"/>
      <c r="Q199" s="225"/>
      <c r="R199" s="225"/>
      <c r="S199" s="225"/>
      <c r="T199" s="226"/>
      <c r="AT199" s="227" t="s">
        <v>237</v>
      </c>
      <c r="AU199" s="227" t="s">
        <v>78</v>
      </c>
      <c r="AV199" s="14" t="s">
        <v>76</v>
      </c>
      <c r="AW199" s="14" t="s">
        <v>31</v>
      </c>
      <c r="AX199" s="14" t="s">
        <v>69</v>
      </c>
      <c r="AY199" s="227" t="s">
        <v>229</v>
      </c>
    </row>
    <row r="200" spans="2:51" s="13" customFormat="1" ht="11.25">
      <c r="B200" s="195"/>
      <c r="C200" s="196"/>
      <c r="D200" s="197" t="s">
        <v>237</v>
      </c>
      <c r="E200" s="198" t="s">
        <v>19</v>
      </c>
      <c r="F200" s="199" t="s">
        <v>2104</v>
      </c>
      <c r="G200" s="196"/>
      <c r="H200" s="200">
        <v>3.36</v>
      </c>
      <c r="I200" s="201"/>
      <c r="J200" s="196"/>
      <c r="K200" s="196"/>
      <c r="L200" s="202"/>
      <c r="M200" s="203"/>
      <c r="N200" s="204"/>
      <c r="O200" s="204"/>
      <c r="P200" s="204"/>
      <c r="Q200" s="204"/>
      <c r="R200" s="204"/>
      <c r="S200" s="204"/>
      <c r="T200" s="205"/>
      <c r="AT200" s="206" t="s">
        <v>237</v>
      </c>
      <c r="AU200" s="206" t="s">
        <v>78</v>
      </c>
      <c r="AV200" s="13" t="s">
        <v>78</v>
      </c>
      <c r="AW200" s="13" t="s">
        <v>31</v>
      </c>
      <c r="AX200" s="13" t="s">
        <v>69</v>
      </c>
      <c r="AY200" s="206" t="s">
        <v>229</v>
      </c>
    </row>
    <row r="201" spans="2:51" s="13" customFormat="1" ht="11.25">
      <c r="B201" s="195"/>
      <c r="C201" s="196"/>
      <c r="D201" s="197" t="s">
        <v>237</v>
      </c>
      <c r="E201" s="198" t="s">
        <v>19</v>
      </c>
      <c r="F201" s="199" t="s">
        <v>2105</v>
      </c>
      <c r="G201" s="196"/>
      <c r="H201" s="200">
        <v>4.464</v>
      </c>
      <c r="I201" s="201"/>
      <c r="J201" s="196"/>
      <c r="K201" s="196"/>
      <c r="L201" s="202"/>
      <c r="M201" s="203"/>
      <c r="N201" s="204"/>
      <c r="O201" s="204"/>
      <c r="P201" s="204"/>
      <c r="Q201" s="204"/>
      <c r="R201" s="204"/>
      <c r="S201" s="204"/>
      <c r="T201" s="205"/>
      <c r="AT201" s="206" t="s">
        <v>237</v>
      </c>
      <c r="AU201" s="206" t="s">
        <v>78</v>
      </c>
      <c r="AV201" s="13" t="s">
        <v>78</v>
      </c>
      <c r="AW201" s="13" t="s">
        <v>31</v>
      </c>
      <c r="AX201" s="13" t="s">
        <v>69</v>
      </c>
      <c r="AY201" s="206" t="s">
        <v>229</v>
      </c>
    </row>
    <row r="202" spans="2:51" s="15" customFormat="1" ht="11.25">
      <c r="B202" s="228"/>
      <c r="C202" s="229"/>
      <c r="D202" s="197" t="s">
        <v>237</v>
      </c>
      <c r="E202" s="230" t="s">
        <v>19</v>
      </c>
      <c r="F202" s="231" t="s">
        <v>281</v>
      </c>
      <c r="G202" s="229"/>
      <c r="H202" s="232">
        <v>18.576</v>
      </c>
      <c r="I202" s="233"/>
      <c r="J202" s="229"/>
      <c r="K202" s="229"/>
      <c r="L202" s="234"/>
      <c r="M202" s="235"/>
      <c r="N202" s="236"/>
      <c r="O202" s="236"/>
      <c r="P202" s="236"/>
      <c r="Q202" s="236"/>
      <c r="R202" s="236"/>
      <c r="S202" s="236"/>
      <c r="T202" s="237"/>
      <c r="AT202" s="238" t="s">
        <v>237</v>
      </c>
      <c r="AU202" s="238" t="s">
        <v>78</v>
      </c>
      <c r="AV202" s="15" t="s">
        <v>126</v>
      </c>
      <c r="AW202" s="15" t="s">
        <v>31</v>
      </c>
      <c r="AX202" s="15" t="s">
        <v>76</v>
      </c>
      <c r="AY202" s="238" t="s">
        <v>229</v>
      </c>
    </row>
    <row r="203" spans="1:65" s="2" customFormat="1" ht="33" customHeight="1">
      <c r="A203" s="36"/>
      <c r="B203" s="37"/>
      <c r="C203" s="181" t="s">
        <v>349</v>
      </c>
      <c r="D203" s="181" t="s">
        <v>232</v>
      </c>
      <c r="E203" s="182" t="s">
        <v>1824</v>
      </c>
      <c r="F203" s="183" t="s">
        <v>1799</v>
      </c>
      <c r="G203" s="184" t="s">
        <v>532</v>
      </c>
      <c r="H203" s="185">
        <v>18.576</v>
      </c>
      <c r="I203" s="186"/>
      <c r="J203" s="187">
        <f>ROUND(I203*H203,2)</f>
        <v>0</v>
      </c>
      <c r="K203" s="188"/>
      <c r="L203" s="41"/>
      <c r="M203" s="189" t="s">
        <v>19</v>
      </c>
      <c r="N203" s="190" t="s">
        <v>40</v>
      </c>
      <c r="O203" s="66"/>
      <c r="P203" s="191">
        <f>O203*H203</f>
        <v>0</v>
      </c>
      <c r="Q203" s="191">
        <v>0</v>
      </c>
      <c r="R203" s="191">
        <f>Q203*H203</f>
        <v>0</v>
      </c>
      <c r="S203" s="191">
        <v>0</v>
      </c>
      <c r="T203" s="192">
        <f>S203*H203</f>
        <v>0</v>
      </c>
      <c r="U203" s="36"/>
      <c r="V203" s="36"/>
      <c r="W203" s="36"/>
      <c r="X203" s="36"/>
      <c r="Y203" s="36"/>
      <c r="Z203" s="36"/>
      <c r="AA203" s="36"/>
      <c r="AB203" s="36"/>
      <c r="AC203" s="36"/>
      <c r="AD203" s="36"/>
      <c r="AE203" s="36"/>
      <c r="AR203" s="193" t="s">
        <v>126</v>
      </c>
      <c r="AT203" s="193" t="s">
        <v>232</v>
      </c>
      <c r="AU203" s="193" t="s">
        <v>78</v>
      </c>
      <c r="AY203" s="19" t="s">
        <v>229</v>
      </c>
      <c r="BE203" s="194">
        <f>IF(N203="základní",J203,0)</f>
        <v>0</v>
      </c>
      <c r="BF203" s="194">
        <f>IF(N203="snížená",J203,0)</f>
        <v>0</v>
      </c>
      <c r="BG203" s="194">
        <f>IF(N203="zákl. přenesená",J203,0)</f>
        <v>0</v>
      </c>
      <c r="BH203" s="194">
        <f>IF(N203="sníž. přenesená",J203,0)</f>
        <v>0</v>
      </c>
      <c r="BI203" s="194">
        <f>IF(N203="nulová",J203,0)</f>
        <v>0</v>
      </c>
      <c r="BJ203" s="19" t="s">
        <v>76</v>
      </c>
      <c r="BK203" s="194">
        <f>ROUND(I203*H203,2)</f>
        <v>0</v>
      </c>
      <c r="BL203" s="19" t="s">
        <v>126</v>
      </c>
      <c r="BM203" s="193" t="s">
        <v>2106</v>
      </c>
    </row>
    <row r="204" spans="1:47" s="2" customFormat="1" ht="11.25">
      <c r="A204" s="36"/>
      <c r="B204" s="37"/>
      <c r="C204" s="38"/>
      <c r="D204" s="263" t="s">
        <v>903</v>
      </c>
      <c r="E204" s="38"/>
      <c r="F204" s="264" t="s">
        <v>1826</v>
      </c>
      <c r="G204" s="38"/>
      <c r="H204" s="38"/>
      <c r="I204" s="249"/>
      <c r="J204" s="38"/>
      <c r="K204" s="38"/>
      <c r="L204" s="41"/>
      <c r="M204" s="250"/>
      <c r="N204" s="251"/>
      <c r="O204" s="66"/>
      <c r="P204" s="66"/>
      <c r="Q204" s="66"/>
      <c r="R204" s="66"/>
      <c r="S204" s="66"/>
      <c r="T204" s="67"/>
      <c r="U204" s="36"/>
      <c r="V204" s="36"/>
      <c r="W204" s="36"/>
      <c r="X204" s="36"/>
      <c r="Y204" s="36"/>
      <c r="Z204" s="36"/>
      <c r="AA204" s="36"/>
      <c r="AB204" s="36"/>
      <c r="AC204" s="36"/>
      <c r="AD204" s="36"/>
      <c r="AE204" s="36"/>
      <c r="AT204" s="19" t="s">
        <v>903</v>
      </c>
      <c r="AU204" s="19" t="s">
        <v>78</v>
      </c>
    </row>
    <row r="205" spans="1:65" s="2" customFormat="1" ht="24.2" customHeight="1">
      <c r="A205" s="36"/>
      <c r="B205" s="37"/>
      <c r="C205" s="181" t="s">
        <v>809</v>
      </c>
      <c r="D205" s="181" t="s">
        <v>232</v>
      </c>
      <c r="E205" s="182" t="s">
        <v>1827</v>
      </c>
      <c r="F205" s="183" t="s">
        <v>1828</v>
      </c>
      <c r="G205" s="184" t="s">
        <v>495</v>
      </c>
      <c r="H205" s="185">
        <v>40.36</v>
      </c>
      <c r="I205" s="186"/>
      <c r="J205" s="187">
        <f>ROUND(I205*H205,2)</f>
        <v>0</v>
      </c>
      <c r="K205" s="188"/>
      <c r="L205" s="41"/>
      <c r="M205" s="189" t="s">
        <v>19</v>
      </c>
      <c r="N205" s="190" t="s">
        <v>40</v>
      </c>
      <c r="O205" s="66"/>
      <c r="P205" s="191">
        <f>O205*H205</f>
        <v>0</v>
      </c>
      <c r="Q205" s="191">
        <v>0.0014357</v>
      </c>
      <c r="R205" s="191">
        <f>Q205*H205</f>
        <v>0.057944852</v>
      </c>
      <c r="S205" s="191">
        <v>0</v>
      </c>
      <c r="T205" s="192">
        <f>S205*H205</f>
        <v>0</v>
      </c>
      <c r="U205" s="36"/>
      <c r="V205" s="36"/>
      <c r="W205" s="36"/>
      <c r="X205" s="36"/>
      <c r="Y205" s="36"/>
      <c r="Z205" s="36"/>
      <c r="AA205" s="36"/>
      <c r="AB205" s="36"/>
      <c r="AC205" s="36"/>
      <c r="AD205" s="36"/>
      <c r="AE205" s="36"/>
      <c r="AR205" s="193" t="s">
        <v>126</v>
      </c>
      <c r="AT205" s="193" t="s">
        <v>232</v>
      </c>
      <c r="AU205" s="193" t="s">
        <v>78</v>
      </c>
      <c r="AY205" s="19" t="s">
        <v>229</v>
      </c>
      <c r="BE205" s="194">
        <f>IF(N205="základní",J205,0)</f>
        <v>0</v>
      </c>
      <c r="BF205" s="194">
        <f>IF(N205="snížená",J205,0)</f>
        <v>0</v>
      </c>
      <c r="BG205" s="194">
        <f>IF(N205="zákl. přenesená",J205,0)</f>
        <v>0</v>
      </c>
      <c r="BH205" s="194">
        <f>IF(N205="sníž. přenesená",J205,0)</f>
        <v>0</v>
      </c>
      <c r="BI205" s="194">
        <f>IF(N205="nulová",J205,0)</f>
        <v>0</v>
      </c>
      <c r="BJ205" s="19" t="s">
        <v>76</v>
      </c>
      <c r="BK205" s="194">
        <f>ROUND(I205*H205,2)</f>
        <v>0</v>
      </c>
      <c r="BL205" s="19" t="s">
        <v>126</v>
      </c>
      <c r="BM205" s="193" t="s">
        <v>2107</v>
      </c>
    </row>
    <row r="206" spans="1:47" s="2" customFormat="1" ht="11.25">
      <c r="A206" s="36"/>
      <c r="B206" s="37"/>
      <c r="C206" s="38"/>
      <c r="D206" s="263" t="s">
        <v>903</v>
      </c>
      <c r="E206" s="38"/>
      <c r="F206" s="264" t="s">
        <v>1830</v>
      </c>
      <c r="G206" s="38"/>
      <c r="H206" s="38"/>
      <c r="I206" s="249"/>
      <c r="J206" s="38"/>
      <c r="K206" s="38"/>
      <c r="L206" s="41"/>
      <c r="M206" s="250"/>
      <c r="N206" s="251"/>
      <c r="O206" s="66"/>
      <c r="P206" s="66"/>
      <c r="Q206" s="66"/>
      <c r="R206" s="66"/>
      <c r="S206" s="66"/>
      <c r="T206" s="67"/>
      <c r="U206" s="36"/>
      <c r="V206" s="36"/>
      <c r="W206" s="36"/>
      <c r="X206" s="36"/>
      <c r="Y206" s="36"/>
      <c r="Z206" s="36"/>
      <c r="AA206" s="36"/>
      <c r="AB206" s="36"/>
      <c r="AC206" s="36"/>
      <c r="AD206" s="36"/>
      <c r="AE206" s="36"/>
      <c r="AT206" s="19" t="s">
        <v>903</v>
      </c>
      <c r="AU206" s="19" t="s">
        <v>78</v>
      </c>
    </row>
    <row r="207" spans="2:51" s="14" customFormat="1" ht="11.25">
      <c r="B207" s="218"/>
      <c r="C207" s="219"/>
      <c r="D207" s="197" t="s">
        <v>237</v>
      </c>
      <c r="E207" s="220" t="s">
        <v>19</v>
      </c>
      <c r="F207" s="221" t="s">
        <v>1820</v>
      </c>
      <c r="G207" s="219"/>
      <c r="H207" s="220" t="s">
        <v>19</v>
      </c>
      <c r="I207" s="222"/>
      <c r="J207" s="219"/>
      <c r="K207" s="219"/>
      <c r="L207" s="223"/>
      <c r="M207" s="224"/>
      <c r="N207" s="225"/>
      <c r="O207" s="225"/>
      <c r="P207" s="225"/>
      <c r="Q207" s="225"/>
      <c r="R207" s="225"/>
      <c r="S207" s="225"/>
      <c r="T207" s="226"/>
      <c r="AT207" s="227" t="s">
        <v>237</v>
      </c>
      <c r="AU207" s="227" t="s">
        <v>78</v>
      </c>
      <c r="AV207" s="14" t="s">
        <v>76</v>
      </c>
      <c r="AW207" s="14" t="s">
        <v>31</v>
      </c>
      <c r="AX207" s="14" t="s">
        <v>69</v>
      </c>
      <c r="AY207" s="227" t="s">
        <v>229</v>
      </c>
    </row>
    <row r="208" spans="2:51" s="13" customFormat="1" ht="11.25">
      <c r="B208" s="195"/>
      <c r="C208" s="196"/>
      <c r="D208" s="197" t="s">
        <v>237</v>
      </c>
      <c r="E208" s="198" t="s">
        <v>19</v>
      </c>
      <c r="F208" s="199" t="s">
        <v>1832</v>
      </c>
      <c r="G208" s="196"/>
      <c r="H208" s="200">
        <v>4.48</v>
      </c>
      <c r="I208" s="201"/>
      <c r="J208" s="196"/>
      <c r="K208" s="196"/>
      <c r="L208" s="202"/>
      <c r="M208" s="203"/>
      <c r="N208" s="204"/>
      <c r="O208" s="204"/>
      <c r="P208" s="204"/>
      <c r="Q208" s="204"/>
      <c r="R208" s="204"/>
      <c r="S208" s="204"/>
      <c r="T208" s="205"/>
      <c r="AT208" s="206" t="s">
        <v>237</v>
      </c>
      <c r="AU208" s="206" t="s">
        <v>78</v>
      </c>
      <c r="AV208" s="13" t="s">
        <v>78</v>
      </c>
      <c r="AW208" s="13" t="s">
        <v>31</v>
      </c>
      <c r="AX208" s="13" t="s">
        <v>69</v>
      </c>
      <c r="AY208" s="206" t="s">
        <v>229</v>
      </c>
    </row>
    <row r="209" spans="2:51" s="13" customFormat="1" ht="11.25">
      <c r="B209" s="195"/>
      <c r="C209" s="196"/>
      <c r="D209" s="197" t="s">
        <v>237</v>
      </c>
      <c r="E209" s="198" t="s">
        <v>19</v>
      </c>
      <c r="F209" s="199" t="s">
        <v>1833</v>
      </c>
      <c r="G209" s="196"/>
      <c r="H209" s="200">
        <v>15.36</v>
      </c>
      <c r="I209" s="201"/>
      <c r="J209" s="196"/>
      <c r="K209" s="196"/>
      <c r="L209" s="202"/>
      <c r="M209" s="203"/>
      <c r="N209" s="204"/>
      <c r="O209" s="204"/>
      <c r="P209" s="204"/>
      <c r="Q209" s="204"/>
      <c r="R209" s="204"/>
      <c r="S209" s="204"/>
      <c r="T209" s="205"/>
      <c r="AT209" s="206" t="s">
        <v>237</v>
      </c>
      <c r="AU209" s="206" t="s">
        <v>78</v>
      </c>
      <c r="AV209" s="13" t="s">
        <v>78</v>
      </c>
      <c r="AW209" s="13" t="s">
        <v>31</v>
      </c>
      <c r="AX209" s="13" t="s">
        <v>69</v>
      </c>
      <c r="AY209" s="206" t="s">
        <v>229</v>
      </c>
    </row>
    <row r="210" spans="2:51" s="14" customFormat="1" ht="11.25">
      <c r="B210" s="218"/>
      <c r="C210" s="219"/>
      <c r="D210" s="197" t="s">
        <v>237</v>
      </c>
      <c r="E210" s="220" t="s">
        <v>19</v>
      </c>
      <c r="F210" s="221" t="s">
        <v>1822</v>
      </c>
      <c r="G210" s="219"/>
      <c r="H210" s="220" t="s">
        <v>19</v>
      </c>
      <c r="I210" s="222"/>
      <c r="J210" s="219"/>
      <c r="K210" s="219"/>
      <c r="L210" s="223"/>
      <c r="M210" s="224"/>
      <c r="N210" s="225"/>
      <c r="O210" s="225"/>
      <c r="P210" s="225"/>
      <c r="Q210" s="225"/>
      <c r="R210" s="225"/>
      <c r="S210" s="225"/>
      <c r="T210" s="226"/>
      <c r="AT210" s="227" t="s">
        <v>237</v>
      </c>
      <c r="AU210" s="227" t="s">
        <v>78</v>
      </c>
      <c r="AV210" s="14" t="s">
        <v>76</v>
      </c>
      <c r="AW210" s="14" t="s">
        <v>31</v>
      </c>
      <c r="AX210" s="14" t="s">
        <v>69</v>
      </c>
      <c r="AY210" s="227" t="s">
        <v>229</v>
      </c>
    </row>
    <row r="211" spans="2:51" s="13" customFormat="1" ht="11.25">
      <c r="B211" s="195"/>
      <c r="C211" s="196"/>
      <c r="D211" s="197" t="s">
        <v>237</v>
      </c>
      <c r="E211" s="198" t="s">
        <v>19</v>
      </c>
      <c r="F211" s="199" t="s">
        <v>2108</v>
      </c>
      <c r="G211" s="196"/>
      <c r="H211" s="200">
        <v>0.96</v>
      </c>
      <c r="I211" s="201"/>
      <c r="J211" s="196"/>
      <c r="K211" s="196"/>
      <c r="L211" s="202"/>
      <c r="M211" s="203"/>
      <c r="N211" s="204"/>
      <c r="O211" s="204"/>
      <c r="P211" s="204"/>
      <c r="Q211" s="204"/>
      <c r="R211" s="204"/>
      <c r="S211" s="204"/>
      <c r="T211" s="205"/>
      <c r="AT211" s="206" t="s">
        <v>237</v>
      </c>
      <c r="AU211" s="206" t="s">
        <v>78</v>
      </c>
      <c r="AV211" s="13" t="s">
        <v>78</v>
      </c>
      <c r="AW211" s="13" t="s">
        <v>31</v>
      </c>
      <c r="AX211" s="13" t="s">
        <v>69</v>
      </c>
      <c r="AY211" s="206" t="s">
        <v>229</v>
      </c>
    </row>
    <row r="212" spans="2:51" s="13" customFormat="1" ht="11.25">
      <c r="B212" s="195"/>
      <c r="C212" s="196"/>
      <c r="D212" s="197" t="s">
        <v>237</v>
      </c>
      <c r="E212" s="198" t="s">
        <v>19</v>
      </c>
      <c r="F212" s="199" t="s">
        <v>2109</v>
      </c>
      <c r="G212" s="196"/>
      <c r="H212" s="200">
        <v>8.4</v>
      </c>
      <c r="I212" s="201"/>
      <c r="J212" s="196"/>
      <c r="K212" s="196"/>
      <c r="L212" s="202"/>
      <c r="M212" s="203"/>
      <c r="N212" s="204"/>
      <c r="O212" s="204"/>
      <c r="P212" s="204"/>
      <c r="Q212" s="204"/>
      <c r="R212" s="204"/>
      <c r="S212" s="204"/>
      <c r="T212" s="205"/>
      <c r="AT212" s="206" t="s">
        <v>237</v>
      </c>
      <c r="AU212" s="206" t="s">
        <v>78</v>
      </c>
      <c r="AV212" s="13" t="s">
        <v>78</v>
      </c>
      <c r="AW212" s="13" t="s">
        <v>31</v>
      </c>
      <c r="AX212" s="13" t="s">
        <v>69</v>
      </c>
      <c r="AY212" s="206" t="s">
        <v>229</v>
      </c>
    </row>
    <row r="213" spans="2:51" s="13" customFormat="1" ht="11.25">
      <c r="B213" s="195"/>
      <c r="C213" s="196"/>
      <c r="D213" s="197" t="s">
        <v>237</v>
      </c>
      <c r="E213" s="198" t="s">
        <v>19</v>
      </c>
      <c r="F213" s="199" t="s">
        <v>2110</v>
      </c>
      <c r="G213" s="196"/>
      <c r="H213" s="200">
        <v>11.16</v>
      </c>
      <c r="I213" s="201"/>
      <c r="J213" s="196"/>
      <c r="K213" s="196"/>
      <c r="L213" s="202"/>
      <c r="M213" s="203"/>
      <c r="N213" s="204"/>
      <c r="O213" s="204"/>
      <c r="P213" s="204"/>
      <c r="Q213" s="204"/>
      <c r="R213" s="204"/>
      <c r="S213" s="204"/>
      <c r="T213" s="205"/>
      <c r="AT213" s="206" t="s">
        <v>237</v>
      </c>
      <c r="AU213" s="206" t="s">
        <v>78</v>
      </c>
      <c r="AV213" s="13" t="s">
        <v>78</v>
      </c>
      <c r="AW213" s="13" t="s">
        <v>31</v>
      </c>
      <c r="AX213" s="13" t="s">
        <v>69</v>
      </c>
      <c r="AY213" s="206" t="s">
        <v>229</v>
      </c>
    </row>
    <row r="214" spans="2:51" s="15" customFormat="1" ht="11.25">
      <c r="B214" s="228"/>
      <c r="C214" s="229"/>
      <c r="D214" s="197" t="s">
        <v>237</v>
      </c>
      <c r="E214" s="230" t="s">
        <v>19</v>
      </c>
      <c r="F214" s="231" t="s">
        <v>281</v>
      </c>
      <c r="G214" s="229"/>
      <c r="H214" s="232">
        <v>40.36</v>
      </c>
      <c r="I214" s="233"/>
      <c r="J214" s="229"/>
      <c r="K214" s="229"/>
      <c r="L214" s="234"/>
      <c r="M214" s="235"/>
      <c r="N214" s="236"/>
      <c r="O214" s="236"/>
      <c r="P214" s="236"/>
      <c r="Q214" s="236"/>
      <c r="R214" s="236"/>
      <c r="S214" s="236"/>
      <c r="T214" s="237"/>
      <c r="AT214" s="238" t="s">
        <v>237</v>
      </c>
      <c r="AU214" s="238" t="s">
        <v>78</v>
      </c>
      <c r="AV214" s="15" t="s">
        <v>126</v>
      </c>
      <c r="AW214" s="15" t="s">
        <v>31</v>
      </c>
      <c r="AX214" s="15" t="s">
        <v>76</v>
      </c>
      <c r="AY214" s="238" t="s">
        <v>229</v>
      </c>
    </row>
    <row r="215" spans="1:65" s="2" customFormat="1" ht="24.2" customHeight="1">
      <c r="A215" s="36"/>
      <c r="B215" s="37"/>
      <c r="C215" s="181" t="s">
        <v>482</v>
      </c>
      <c r="D215" s="181" t="s">
        <v>232</v>
      </c>
      <c r="E215" s="182" t="s">
        <v>1836</v>
      </c>
      <c r="F215" s="183" t="s">
        <v>1837</v>
      </c>
      <c r="G215" s="184" t="s">
        <v>495</v>
      </c>
      <c r="H215" s="185">
        <v>40.36</v>
      </c>
      <c r="I215" s="186"/>
      <c r="J215" s="187">
        <f>ROUND(I215*H215,2)</f>
        <v>0</v>
      </c>
      <c r="K215" s="188"/>
      <c r="L215" s="41"/>
      <c r="M215" s="189" t="s">
        <v>19</v>
      </c>
      <c r="N215" s="190" t="s">
        <v>40</v>
      </c>
      <c r="O215" s="66"/>
      <c r="P215" s="191">
        <f>O215*H215</f>
        <v>0</v>
      </c>
      <c r="Q215" s="191">
        <v>3.6E-05</v>
      </c>
      <c r="R215" s="191">
        <f>Q215*H215</f>
        <v>0.00145296</v>
      </c>
      <c r="S215" s="191">
        <v>0</v>
      </c>
      <c r="T215" s="192">
        <f>S215*H215</f>
        <v>0</v>
      </c>
      <c r="U215" s="36"/>
      <c r="V215" s="36"/>
      <c r="W215" s="36"/>
      <c r="X215" s="36"/>
      <c r="Y215" s="36"/>
      <c r="Z215" s="36"/>
      <c r="AA215" s="36"/>
      <c r="AB215" s="36"/>
      <c r="AC215" s="36"/>
      <c r="AD215" s="36"/>
      <c r="AE215" s="36"/>
      <c r="AR215" s="193" t="s">
        <v>126</v>
      </c>
      <c r="AT215" s="193" t="s">
        <v>232</v>
      </c>
      <c r="AU215" s="193" t="s">
        <v>78</v>
      </c>
      <c r="AY215" s="19" t="s">
        <v>229</v>
      </c>
      <c r="BE215" s="194">
        <f>IF(N215="základní",J215,0)</f>
        <v>0</v>
      </c>
      <c r="BF215" s="194">
        <f>IF(N215="snížená",J215,0)</f>
        <v>0</v>
      </c>
      <c r="BG215" s="194">
        <f>IF(N215="zákl. přenesená",J215,0)</f>
        <v>0</v>
      </c>
      <c r="BH215" s="194">
        <f>IF(N215="sníž. přenesená",J215,0)</f>
        <v>0</v>
      </c>
      <c r="BI215" s="194">
        <f>IF(N215="nulová",J215,0)</f>
        <v>0</v>
      </c>
      <c r="BJ215" s="19" t="s">
        <v>76</v>
      </c>
      <c r="BK215" s="194">
        <f>ROUND(I215*H215,2)</f>
        <v>0</v>
      </c>
      <c r="BL215" s="19" t="s">
        <v>126</v>
      </c>
      <c r="BM215" s="193" t="s">
        <v>2111</v>
      </c>
    </row>
    <row r="216" spans="1:47" s="2" customFormat="1" ht="11.25">
      <c r="A216" s="36"/>
      <c r="B216" s="37"/>
      <c r="C216" s="38"/>
      <c r="D216" s="263" t="s">
        <v>903</v>
      </c>
      <c r="E216" s="38"/>
      <c r="F216" s="264" t="s">
        <v>1839</v>
      </c>
      <c r="G216" s="38"/>
      <c r="H216" s="38"/>
      <c r="I216" s="249"/>
      <c r="J216" s="38"/>
      <c r="K216" s="38"/>
      <c r="L216" s="41"/>
      <c r="M216" s="250"/>
      <c r="N216" s="251"/>
      <c r="O216" s="66"/>
      <c r="P216" s="66"/>
      <c r="Q216" s="66"/>
      <c r="R216" s="66"/>
      <c r="S216" s="66"/>
      <c r="T216" s="67"/>
      <c r="U216" s="36"/>
      <c r="V216" s="36"/>
      <c r="W216" s="36"/>
      <c r="X216" s="36"/>
      <c r="Y216" s="36"/>
      <c r="Z216" s="36"/>
      <c r="AA216" s="36"/>
      <c r="AB216" s="36"/>
      <c r="AC216" s="36"/>
      <c r="AD216" s="36"/>
      <c r="AE216" s="36"/>
      <c r="AT216" s="19" t="s">
        <v>903</v>
      </c>
      <c r="AU216" s="19" t="s">
        <v>78</v>
      </c>
    </row>
    <row r="217" spans="1:65" s="2" customFormat="1" ht="33" customHeight="1">
      <c r="A217" s="36"/>
      <c r="B217" s="37"/>
      <c r="C217" s="181" t="s">
        <v>487</v>
      </c>
      <c r="D217" s="181" t="s">
        <v>232</v>
      </c>
      <c r="E217" s="182" t="s">
        <v>1840</v>
      </c>
      <c r="F217" s="183" t="s">
        <v>1841</v>
      </c>
      <c r="G217" s="184" t="s">
        <v>326</v>
      </c>
      <c r="H217" s="185">
        <v>1.486</v>
      </c>
      <c r="I217" s="186"/>
      <c r="J217" s="187">
        <f>ROUND(I217*H217,2)</f>
        <v>0</v>
      </c>
      <c r="K217" s="188"/>
      <c r="L217" s="41"/>
      <c r="M217" s="189" t="s">
        <v>19</v>
      </c>
      <c r="N217" s="190" t="s">
        <v>40</v>
      </c>
      <c r="O217" s="66"/>
      <c r="P217" s="191">
        <f>O217*H217</f>
        <v>0</v>
      </c>
      <c r="Q217" s="191">
        <v>1.038303</v>
      </c>
      <c r="R217" s="191">
        <f>Q217*H217</f>
        <v>1.542918258</v>
      </c>
      <c r="S217" s="191">
        <v>0</v>
      </c>
      <c r="T217" s="192">
        <f>S217*H217</f>
        <v>0</v>
      </c>
      <c r="U217" s="36"/>
      <c r="V217" s="36"/>
      <c r="W217" s="36"/>
      <c r="X217" s="36"/>
      <c r="Y217" s="36"/>
      <c r="Z217" s="36"/>
      <c r="AA217" s="36"/>
      <c r="AB217" s="36"/>
      <c r="AC217" s="36"/>
      <c r="AD217" s="36"/>
      <c r="AE217" s="36"/>
      <c r="AR217" s="193" t="s">
        <v>126</v>
      </c>
      <c r="AT217" s="193" t="s">
        <v>232</v>
      </c>
      <c r="AU217" s="193" t="s">
        <v>78</v>
      </c>
      <c r="AY217" s="19" t="s">
        <v>229</v>
      </c>
      <c r="BE217" s="194">
        <f>IF(N217="základní",J217,0)</f>
        <v>0</v>
      </c>
      <c r="BF217" s="194">
        <f>IF(N217="snížená",J217,0)</f>
        <v>0</v>
      </c>
      <c r="BG217" s="194">
        <f>IF(N217="zákl. přenesená",J217,0)</f>
        <v>0</v>
      </c>
      <c r="BH217" s="194">
        <f>IF(N217="sníž. přenesená",J217,0)</f>
        <v>0</v>
      </c>
      <c r="BI217" s="194">
        <f>IF(N217="nulová",J217,0)</f>
        <v>0</v>
      </c>
      <c r="BJ217" s="19" t="s">
        <v>76</v>
      </c>
      <c r="BK217" s="194">
        <f>ROUND(I217*H217,2)</f>
        <v>0</v>
      </c>
      <c r="BL217" s="19" t="s">
        <v>126</v>
      </c>
      <c r="BM217" s="193" t="s">
        <v>2112</v>
      </c>
    </row>
    <row r="218" spans="1:47" s="2" customFormat="1" ht="11.25">
      <c r="A218" s="36"/>
      <c r="B218" s="37"/>
      <c r="C218" s="38"/>
      <c r="D218" s="263" t="s">
        <v>903</v>
      </c>
      <c r="E218" s="38"/>
      <c r="F218" s="264" t="s">
        <v>1843</v>
      </c>
      <c r="G218" s="38"/>
      <c r="H218" s="38"/>
      <c r="I218" s="249"/>
      <c r="J218" s="38"/>
      <c r="K218" s="38"/>
      <c r="L218" s="41"/>
      <c r="M218" s="250"/>
      <c r="N218" s="251"/>
      <c r="O218" s="66"/>
      <c r="P218" s="66"/>
      <c r="Q218" s="66"/>
      <c r="R218" s="66"/>
      <c r="S218" s="66"/>
      <c r="T218" s="67"/>
      <c r="U218" s="36"/>
      <c r="V218" s="36"/>
      <c r="W218" s="36"/>
      <c r="X218" s="36"/>
      <c r="Y218" s="36"/>
      <c r="Z218" s="36"/>
      <c r="AA218" s="36"/>
      <c r="AB218" s="36"/>
      <c r="AC218" s="36"/>
      <c r="AD218" s="36"/>
      <c r="AE218" s="36"/>
      <c r="AT218" s="19" t="s">
        <v>903</v>
      </c>
      <c r="AU218" s="19" t="s">
        <v>78</v>
      </c>
    </row>
    <row r="219" spans="2:51" s="14" customFormat="1" ht="11.25">
      <c r="B219" s="218"/>
      <c r="C219" s="219"/>
      <c r="D219" s="197" t="s">
        <v>237</v>
      </c>
      <c r="E219" s="220" t="s">
        <v>19</v>
      </c>
      <c r="F219" s="221" t="s">
        <v>1844</v>
      </c>
      <c r="G219" s="219"/>
      <c r="H219" s="220" t="s">
        <v>19</v>
      </c>
      <c r="I219" s="222"/>
      <c r="J219" s="219"/>
      <c r="K219" s="219"/>
      <c r="L219" s="223"/>
      <c r="M219" s="224"/>
      <c r="N219" s="225"/>
      <c r="O219" s="225"/>
      <c r="P219" s="225"/>
      <c r="Q219" s="225"/>
      <c r="R219" s="225"/>
      <c r="S219" s="225"/>
      <c r="T219" s="226"/>
      <c r="AT219" s="227" t="s">
        <v>237</v>
      </c>
      <c r="AU219" s="227" t="s">
        <v>78</v>
      </c>
      <c r="AV219" s="14" t="s">
        <v>76</v>
      </c>
      <c r="AW219" s="14" t="s">
        <v>31</v>
      </c>
      <c r="AX219" s="14" t="s">
        <v>69</v>
      </c>
      <c r="AY219" s="227" t="s">
        <v>229</v>
      </c>
    </row>
    <row r="220" spans="2:51" s="13" customFormat="1" ht="11.25">
      <c r="B220" s="195"/>
      <c r="C220" s="196"/>
      <c r="D220" s="197" t="s">
        <v>237</v>
      </c>
      <c r="E220" s="198" t="s">
        <v>19</v>
      </c>
      <c r="F220" s="199" t="s">
        <v>2113</v>
      </c>
      <c r="G220" s="196"/>
      <c r="H220" s="200">
        <v>1.486</v>
      </c>
      <c r="I220" s="201"/>
      <c r="J220" s="196"/>
      <c r="K220" s="196"/>
      <c r="L220" s="202"/>
      <c r="M220" s="203"/>
      <c r="N220" s="204"/>
      <c r="O220" s="204"/>
      <c r="P220" s="204"/>
      <c r="Q220" s="204"/>
      <c r="R220" s="204"/>
      <c r="S220" s="204"/>
      <c r="T220" s="205"/>
      <c r="AT220" s="206" t="s">
        <v>237</v>
      </c>
      <c r="AU220" s="206" t="s">
        <v>78</v>
      </c>
      <c r="AV220" s="13" t="s">
        <v>78</v>
      </c>
      <c r="AW220" s="13" t="s">
        <v>31</v>
      </c>
      <c r="AX220" s="13" t="s">
        <v>76</v>
      </c>
      <c r="AY220" s="206" t="s">
        <v>229</v>
      </c>
    </row>
    <row r="221" spans="2:63" s="12" customFormat="1" ht="22.9" customHeight="1">
      <c r="B221" s="165"/>
      <c r="C221" s="166"/>
      <c r="D221" s="167" t="s">
        <v>68</v>
      </c>
      <c r="E221" s="179" t="s">
        <v>89</v>
      </c>
      <c r="F221" s="179" t="s">
        <v>999</v>
      </c>
      <c r="G221" s="166"/>
      <c r="H221" s="166"/>
      <c r="I221" s="169"/>
      <c r="J221" s="180">
        <f>BK221</f>
        <v>0</v>
      </c>
      <c r="K221" s="166"/>
      <c r="L221" s="171"/>
      <c r="M221" s="172"/>
      <c r="N221" s="173"/>
      <c r="O221" s="173"/>
      <c r="P221" s="174">
        <f>SUM(P222:P288)</f>
        <v>0</v>
      </c>
      <c r="Q221" s="173"/>
      <c r="R221" s="174">
        <f>SUM(R222:R288)</f>
        <v>33.243561282399995</v>
      </c>
      <c r="S221" s="173"/>
      <c r="T221" s="175">
        <f>SUM(T222:T288)</f>
        <v>0</v>
      </c>
      <c r="AR221" s="176" t="s">
        <v>76</v>
      </c>
      <c r="AT221" s="177" t="s">
        <v>68</v>
      </c>
      <c r="AU221" s="177" t="s">
        <v>76</v>
      </c>
      <c r="AY221" s="176" t="s">
        <v>229</v>
      </c>
      <c r="BK221" s="178">
        <f>SUM(BK222:BK288)</f>
        <v>0</v>
      </c>
    </row>
    <row r="222" spans="1:65" s="2" customFormat="1" ht="16.5" customHeight="1">
      <c r="A222" s="36"/>
      <c r="B222" s="37"/>
      <c r="C222" s="181" t="s">
        <v>492</v>
      </c>
      <c r="D222" s="181" t="s">
        <v>232</v>
      </c>
      <c r="E222" s="182" t="s">
        <v>1000</v>
      </c>
      <c r="F222" s="183" t="s">
        <v>1001</v>
      </c>
      <c r="G222" s="184" t="s">
        <v>532</v>
      </c>
      <c r="H222" s="185">
        <v>2.051</v>
      </c>
      <c r="I222" s="186"/>
      <c r="J222" s="187">
        <f>ROUND(I222*H222,2)</f>
        <v>0</v>
      </c>
      <c r="K222" s="188"/>
      <c r="L222" s="41"/>
      <c r="M222" s="189" t="s">
        <v>19</v>
      </c>
      <c r="N222" s="190" t="s">
        <v>40</v>
      </c>
      <c r="O222" s="66"/>
      <c r="P222" s="191">
        <f>O222*H222</f>
        <v>0</v>
      </c>
      <c r="Q222" s="191">
        <v>0</v>
      </c>
      <c r="R222" s="191">
        <f>Q222*H222</f>
        <v>0</v>
      </c>
      <c r="S222" s="191">
        <v>0</v>
      </c>
      <c r="T222" s="192">
        <f>S222*H222</f>
        <v>0</v>
      </c>
      <c r="U222" s="36"/>
      <c r="V222" s="36"/>
      <c r="W222" s="36"/>
      <c r="X222" s="36"/>
      <c r="Y222" s="36"/>
      <c r="Z222" s="36"/>
      <c r="AA222" s="36"/>
      <c r="AB222" s="36"/>
      <c r="AC222" s="36"/>
      <c r="AD222" s="36"/>
      <c r="AE222" s="36"/>
      <c r="AR222" s="193" t="s">
        <v>126</v>
      </c>
      <c r="AT222" s="193" t="s">
        <v>232</v>
      </c>
      <c r="AU222" s="193" t="s">
        <v>78</v>
      </c>
      <c r="AY222" s="19" t="s">
        <v>229</v>
      </c>
      <c r="BE222" s="194">
        <f>IF(N222="základní",J222,0)</f>
        <v>0</v>
      </c>
      <c r="BF222" s="194">
        <f>IF(N222="snížená",J222,0)</f>
        <v>0</v>
      </c>
      <c r="BG222" s="194">
        <f>IF(N222="zákl. přenesená",J222,0)</f>
        <v>0</v>
      </c>
      <c r="BH222" s="194">
        <f>IF(N222="sníž. přenesená",J222,0)</f>
        <v>0</v>
      </c>
      <c r="BI222" s="194">
        <f>IF(N222="nulová",J222,0)</f>
        <v>0</v>
      </c>
      <c r="BJ222" s="19" t="s">
        <v>76</v>
      </c>
      <c r="BK222" s="194">
        <f>ROUND(I222*H222,2)</f>
        <v>0</v>
      </c>
      <c r="BL222" s="19" t="s">
        <v>126</v>
      </c>
      <c r="BM222" s="193" t="s">
        <v>2114</v>
      </c>
    </row>
    <row r="223" spans="1:47" s="2" customFormat="1" ht="11.25">
      <c r="A223" s="36"/>
      <c r="B223" s="37"/>
      <c r="C223" s="38"/>
      <c r="D223" s="263" t="s">
        <v>903</v>
      </c>
      <c r="E223" s="38"/>
      <c r="F223" s="264" t="s">
        <v>1003</v>
      </c>
      <c r="G223" s="38"/>
      <c r="H223" s="38"/>
      <c r="I223" s="249"/>
      <c r="J223" s="38"/>
      <c r="K223" s="38"/>
      <c r="L223" s="41"/>
      <c r="M223" s="250"/>
      <c r="N223" s="251"/>
      <c r="O223" s="66"/>
      <c r="P223" s="66"/>
      <c r="Q223" s="66"/>
      <c r="R223" s="66"/>
      <c r="S223" s="66"/>
      <c r="T223" s="67"/>
      <c r="U223" s="36"/>
      <c r="V223" s="36"/>
      <c r="W223" s="36"/>
      <c r="X223" s="36"/>
      <c r="Y223" s="36"/>
      <c r="Z223" s="36"/>
      <c r="AA223" s="36"/>
      <c r="AB223" s="36"/>
      <c r="AC223" s="36"/>
      <c r="AD223" s="36"/>
      <c r="AE223" s="36"/>
      <c r="AT223" s="19" t="s">
        <v>903</v>
      </c>
      <c r="AU223" s="19" t="s">
        <v>78</v>
      </c>
    </row>
    <row r="224" spans="2:51" s="14" customFormat="1" ht="11.25">
      <c r="B224" s="218"/>
      <c r="C224" s="219"/>
      <c r="D224" s="197" t="s">
        <v>237</v>
      </c>
      <c r="E224" s="220" t="s">
        <v>19</v>
      </c>
      <c r="F224" s="221" t="s">
        <v>1847</v>
      </c>
      <c r="G224" s="219"/>
      <c r="H224" s="220" t="s">
        <v>19</v>
      </c>
      <c r="I224" s="222"/>
      <c r="J224" s="219"/>
      <c r="K224" s="219"/>
      <c r="L224" s="223"/>
      <c r="M224" s="224"/>
      <c r="N224" s="225"/>
      <c r="O224" s="225"/>
      <c r="P224" s="225"/>
      <c r="Q224" s="225"/>
      <c r="R224" s="225"/>
      <c r="S224" s="225"/>
      <c r="T224" s="226"/>
      <c r="AT224" s="227" t="s">
        <v>237</v>
      </c>
      <c r="AU224" s="227" t="s">
        <v>78</v>
      </c>
      <c r="AV224" s="14" t="s">
        <v>76</v>
      </c>
      <c r="AW224" s="14" t="s">
        <v>31</v>
      </c>
      <c r="AX224" s="14" t="s">
        <v>69</v>
      </c>
      <c r="AY224" s="227" t="s">
        <v>229</v>
      </c>
    </row>
    <row r="225" spans="2:51" s="13" customFormat="1" ht="11.25">
      <c r="B225" s="195"/>
      <c r="C225" s="196"/>
      <c r="D225" s="197" t="s">
        <v>237</v>
      </c>
      <c r="E225" s="198" t="s">
        <v>19</v>
      </c>
      <c r="F225" s="199" t="s">
        <v>2115</v>
      </c>
      <c r="G225" s="196"/>
      <c r="H225" s="200">
        <v>1.267</v>
      </c>
      <c r="I225" s="201"/>
      <c r="J225" s="196"/>
      <c r="K225" s="196"/>
      <c r="L225" s="202"/>
      <c r="M225" s="203"/>
      <c r="N225" s="204"/>
      <c r="O225" s="204"/>
      <c r="P225" s="204"/>
      <c r="Q225" s="204"/>
      <c r="R225" s="204"/>
      <c r="S225" s="204"/>
      <c r="T225" s="205"/>
      <c r="AT225" s="206" t="s">
        <v>237</v>
      </c>
      <c r="AU225" s="206" t="s">
        <v>78</v>
      </c>
      <c r="AV225" s="13" t="s">
        <v>78</v>
      </c>
      <c r="AW225" s="13" t="s">
        <v>31</v>
      </c>
      <c r="AX225" s="13" t="s">
        <v>69</v>
      </c>
      <c r="AY225" s="206" t="s">
        <v>229</v>
      </c>
    </row>
    <row r="226" spans="2:51" s="14" customFormat="1" ht="11.25">
      <c r="B226" s="218"/>
      <c r="C226" s="219"/>
      <c r="D226" s="197" t="s">
        <v>237</v>
      </c>
      <c r="E226" s="220" t="s">
        <v>19</v>
      </c>
      <c r="F226" s="221" t="s">
        <v>2116</v>
      </c>
      <c r="G226" s="219"/>
      <c r="H226" s="220" t="s">
        <v>19</v>
      </c>
      <c r="I226" s="222"/>
      <c r="J226" s="219"/>
      <c r="K226" s="219"/>
      <c r="L226" s="223"/>
      <c r="M226" s="224"/>
      <c r="N226" s="225"/>
      <c r="O226" s="225"/>
      <c r="P226" s="225"/>
      <c r="Q226" s="225"/>
      <c r="R226" s="225"/>
      <c r="S226" s="225"/>
      <c r="T226" s="226"/>
      <c r="AT226" s="227" t="s">
        <v>237</v>
      </c>
      <c r="AU226" s="227" t="s">
        <v>78</v>
      </c>
      <c r="AV226" s="14" t="s">
        <v>76</v>
      </c>
      <c r="AW226" s="14" t="s">
        <v>31</v>
      </c>
      <c r="AX226" s="14" t="s">
        <v>69</v>
      </c>
      <c r="AY226" s="227" t="s">
        <v>229</v>
      </c>
    </row>
    <row r="227" spans="2:51" s="13" customFormat="1" ht="11.25">
      <c r="B227" s="195"/>
      <c r="C227" s="196"/>
      <c r="D227" s="197" t="s">
        <v>237</v>
      </c>
      <c r="E227" s="198" t="s">
        <v>19</v>
      </c>
      <c r="F227" s="199" t="s">
        <v>2117</v>
      </c>
      <c r="G227" s="196"/>
      <c r="H227" s="200">
        <v>0.784</v>
      </c>
      <c r="I227" s="201"/>
      <c r="J227" s="196"/>
      <c r="K227" s="196"/>
      <c r="L227" s="202"/>
      <c r="M227" s="203"/>
      <c r="N227" s="204"/>
      <c r="O227" s="204"/>
      <c r="P227" s="204"/>
      <c r="Q227" s="204"/>
      <c r="R227" s="204"/>
      <c r="S227" s="204"/>
      <c r="T227" s="205"/>
      <c r="AT227" s="206" t="s">
        <v>237</v>
      </c>
      <c r="AU227" s="206" t="s">
        <v>78</v>
      </c>
      <c r="AV227" s="13" t="s">
        <v>78</v>
      </c>
      <c r="AW227" s="13" t="s">
        <v>31</v>
      </c>
      <c r="AX227" s="13" t="s">
        <v>69</v>
      </c>
      <c r="AY227" s="206" t="s">
        <v>229</v>
      </c>
    </row>
    <row r="228" spans="2:51" s="15" customFormat="1" ht="11.25">
      <c r="B228" s="228"/>
      <c r="C228" s="229"/>
      <c r="D228" s="197" t="s">
        <v>237</v>
      </c>
      <c r="E228" s="230" t="s">
        <v>19</v>
      </c>
      <c r="F228" s="231" t="s">
        <v>281</v>
      </c>
      <c r="G228" s="229"/>
      <c r="H228" s="232">
        <v>2.051</v>
      </c>
      <c r="I228" s="233"/>
      <c r="J228" s="229"/>
      <c r="K228" s="229"/>
      <c r="L228" s="234"/>
      <c r="M228" s="235"/>
      <c r="N228" s="236"/>
      <c r="O228" s="236"/>
      <c r="P228" s="236"/>
      <c r="Q228" s="236"/>
      <c r="R228" s="236"/>
      <c r="S228" s="236"/>
      <c r="T228" s="237"/>
      <c r="AT228" s="238" t="s">
        <v>237</v>
      </c>
      <c r="AU228" s="238" t="s">
        <v>78</v>
      </c>
      <c r="AV228" s="15" t="s">
        <v>126</v>
      </c>
      <c r="AW228" s="15" t="s">
        <v>31</v>
      </c>
      <c r="AX228" s="15" t="s">
        <v>76</v>
      </c>
      <c r="AY228" s="238" t="s">
        <v>229</v>
      </c>
    </row>
    <row r="229" spans="1:65" s="2" customFormat="1" ht="24.2" customHeight="1">
      <c r="A229" s="36"/>
      <c r="B229" s="37"/>
      <c r="C229" s="181" t="s">
        <v>498</v>
      </c>
      <c r="D229" s="181" t="s">
        <v>232</v>
      </c>
      <c r="E229" s="182" t="s">
        <v>1006</v>
      </c>
      <c r="F229" s="183" t="s">
        <v>1007</v>
      </c>
      <c r="G229" s="184" t="s">
        <v>532</v>
      </c>
      <c r="H229" s="185">
        <v>2.051</v>
      </c>
      <c r="I229" s="186"/>
      <c r="J229" s="187">
        <f>ROUND(I229*H229,2)</f>
        <v>0</v>
      </c>
      <c r="K229" s="188"/>
      <c r="L229" s="41"/>
      <c r="M229" s="189" t="s">
        <v>19</v>
      </c>
      <c r="N229" s="190" t="s">
        <v>40</v>
      </c>
      <c r="O229" s="66"/>
      <c r="P229" s="191">
        <f>O229*H229</f>
        <v>0</v>
      </c>
      <c r="Q229" s="191">
        <v>0</v>
      </c>
      <c r="R229" s="191">
        <f>Q229*H229</f>
        <v>0</v>
      </c>
      <c r="S229" s="191">
        <v>0</v>
      </c>
      <c r="T229" s="192">
        <f>S229*H229</f>
        <v>0</v>
      </c>
      <c r="U229" s="36"/>
      <c r="V229" s="36"/>
      <c r="W229" s="36"/>
      <c r="X229" s="36"/>
      <c r="Y229" s="36"/>
      <c r="Z229" s="36"/>
      <c r="AA229" s="36"/>
      <c r="AB229" s="36"/>
      <c r="AC229" s="36"/>
      <c r="AD229" s="36"/>
      <c r="AE229" s="36"/>
      <c r="AR229" s="193" t="s">
        <v>126</v>
      </c>
      <c r="AT229" s="193" t="s">
        <v>232</v>
      </c>
      <c r="AU229" s="193" t="s">
        <v>78</v>
      </c>
      <c r="AY229" s="19" t="s">
        <v>229</v>
      </c>
      <c r="BE229" s="194">
        <f>IF(N229="základní",J229,0)</f>
        <v>0</v>
      </c>
      <c r="BF229" s="194">
        <f>IF(N229="snížená",J229,0)</f>
        <v>0</v>
      </c>
      <c r="BG229" s="194">
        <f>IF(N229="zákl. přenesená",J229,0)</f>
        <v>0</v>
      </c>
      <c r="BH229" s="194">
        <f>IF(N229="sníž. přenesená",J229,0)</f>
        <v>0</v>
      </c>
      <c r="BI229" s="194">
        <f>IF(N229="nulová",J229,0)</f>
        <v>0</v>
      </c>
      <c r="BJ229" s="19" t="s">
        <v>76</v>
      </c>
      <c r="BK229" s="194">
        <f>ROUND(I229*H229,2)</f>
        <v>0</v>
      </c>
      <c r="BL229" s="19" t="s">
        <v>126</v>
      </c>
      <c r="BM229" s="193" t="s">
        <v>2118</v>
      </c>
    </row>
    <row r="230" spans="1:47" s="2" customFormat="1" ht="11.25">
      <c r="A230" s="36"/>
      <c r="B230" s="37"/>
      <c r="C230" s="38"/>
      <c r="D230" s="263" t="s">
        <v>903</v>
      </c>
      <c r="E230" s="38"/>
      <c r="F230" s="264" t="s">
        <v>1009</v>
      </c>
      <c r="G230" s="38"/>
      <c r="H230" s="38"/>
      <c r="I230" s="249"/>
      <c r="J230" s="38"/>
      <c r="K230" s="38"/>
      <c r="L230" s="41"/>
      <c r="M230" s="250"/>
      <c r="N230" s="251"/>
      <c r="O230" s="66"/>
      <c r="P230" s="66"/>
      <c r="Q230" s="66"/>
      <c r="R230" s="66"/>
      <c r="S230" s="66"/>
      <c r="T230" s="67"/>
      <c r="U230" s="36"/>
      <c r="V230" s="36"/>
      <c r="W230" s="36"/>
      <c r="X230" s="36"/>
      <c r="Y230" s="36"/>
      <c r="Z230" s="36"/>
      <c r="AA230" s="36"/>
      <c r="AB230" s="36"/>
      <c r="AC230" s="36"/>
      <c r="AD230" s="36"/>
      <c r="AE230" s="36"/>
      <c r="AT230" s="19" t="s">
        <v>903</v>
      </c>
      <c r="AU230" s="19" t="s">
        <v>78</v>
      </c>
    </row>
    <row r="231" spans="1:65" s="2" customFormat="1" ht="16.5" customHeight="1">
      <c r="A231" s="36"/>
      <c r="B231" s="37"/>
      <c r="C231" s="181" t="s">
        <v>504</v>
      </c>
      <c r="D231" s="181" t="s">
        <v>232</v>
      </c>
      <c r="E231" s="182" t="s">
        <v>1010</v>
      </c>
      <c r="F231" s="183" t="s">
        <v>1011</v>
      </c>
      <c r="G231" s="184" t="s">
        <v>495</v>
      </c>
      <c r="H231" s="185">
        <v>12.286</v>
      </c>
      <c r="I231" s="186"/>
      <c r="J231" s="187">
        <f>ROUND(I231*H231,2)</f>
        <v>0</v>
      </c>
      <c r="K231" s="188"/>
      <c r="L231" s="41"/>
      <c r="M231" s="189" t="s">
        <v>19</v>
      </c>
      <c r="N231" s="190" t="s">
        <v>40</v>
      </c>
      <c r="O231" s="66"/>
      <c r="P231" s="191">
        <f>O231*H231</f>
        <v>0</v>
      </c>
      <c r="Q231" s="191">
        <v>0.0417442</v>
      </c>
      <c r="R231" s="191">
        <f>Q231*H231</f>
        <v>0.5128692412</v>
      </c>
      <c r="S231" s="191">
        <v>0</v>
      </c>
      <c r="T231" s="192">
        <f>S231*H231</f>
        <v>0</v>
      </c>
      <c r="U231" s="36"/>
      <c r="V231" s="36"/>
      <c r="W231" s="36"/>
      <c r="X231" s="36"/>
      <c r="Y231" s="36"/>
      <c r="Z231" s="36"/>
      <c r="AA231" s="36"/>
      <c r="AB231" s="36"/>
      <c r="AC231" s="36"/>
      <c r="AD231" s="36"/>
      <c r="AE231" s="36"/>
      <c r="AR231" s="193" t="s">
        <v>126</v>
      </c>
      <c r="AT231" s="193" t="s">
        <v>232</v>
      </c>
      <c r="AU231" s="193" t="s">
        <v>78</v>
      </c>
      <c r="AY231" s="19" t="s">
        <v>229</v>
      </c>
      <c r="BE231" s="194">
        <f>IF(N231="základní",J231,0)</f>
        <v>0</v>
      </c>
      <c r="BF231" s="194">
        <f>IF(N231="snížená",J231,0)</f>
        <v>0</v>
      </c>
      <c r="BG231" s="194">
        <f>IF(N231="zákl. přenesená",J231,0)</f>
        <v>0</v>
      </c>
      <c r="BH231" s="194">
        <f>IF(N231="sníž. přenesená",J231,0)</f>
        <v>0</v>
      </c>
      <c r="BI231" s="194">
        <f>IF(N231="nulová",J231,0)</f>
        <v>0</v>
      </c>
      <c r="BJ231" s="19" t="s">
        <v>76</v>
      </c>
      <c r="BK231" s="194">
        <f>ROUND(I231*H231,2)</f>
        <v>0</v>
      </c>
      <c r="BL231" s="19" t="s">
        <v>126</v>
      </c>
      <c r="BM231" s="193" t="s">
        <v>2119</v>
      </c>
    </row>
    <row r="232" spans="1:47" s="2" customFormat="1" ht="11.25">
      <c r="A232" s="36"/>
      <c r="B232" s="37"/>
      <c r="C232" s="38"/>
      <c r="D232" s="263" t="s">
        <v>903</v>
      </c>
      <c r="E232" s="38"/>
      <c r="F232" s="264" t="s">
        <v>1013</v>
      </c>
      <c r="G232" s="38"/>
      <c r="H232" s="38"/>
      <c r="I232" s="249"/>
      <c r="J232" s="38"/>
      <c r="K232" s="38"/>
      <c r="L232" s="41"/>
      <c r="M232" s="250"/>
      <c r="N232" s="251"/>
      <c r="O232" s="66"/>
      <c r="P232" s="66"/>
      <c r="Q232" s="66"/>
      <c r="R232" s="66"/>
      <c r="S232" s="66"/>
      <c r="T232" s="67"/>
      <c r="U232" s="36"/>
      <c r="V232" s="36"/>
      <c r="W232" s="36"/>
      <c r="X232" s="36"/>
      <c r="Y232" s="36"/>
      <c r="Z232" s="36"/>
      <c r="AA232" s="36"/>
      <c r="AB232" s="36"/>
      <c r="AC232" s="36"/>
      <c r="AD232" s="36"/>
      <c r="AE232" s="36"/>
      <c r="AT232" s="19" t="s">
        <v>903</v>
      </c>
      <c r="AU232" s="19" t="s">
        <v>78</v>
      </c>
    </row>
    <row r="233" spans="2:51" s="14" customFormat="1" ht="11.25">
      <c r="B233" s="218"/>
      <c r="C233" s="219"/>
      <c r="D233" s="197" t="s">
        <v>237</v>
      </c>
      <c r="E233" s="220" t="s">
        <v>19</v>
      </c>
      <c r="F233" s="221" t="s">
        <v>1853</v>
      </c>
      <c r="G233" s="219"/>
      <c r="H233" s="220" t="s">
        <v>19</v>
      </c>
      <c r="I233" s="222"/>
      <c r="J233" s="219"/>
      <c r="K233" s="219"/>
      <c r="L233" s="223"/>
      <c r="M233" s="224"/>
      <c r="N233" s="225"/>
      <c r="O233" s="225"/>
      <c r="P233" s="225"/>
      <c r="Q233" s="225"/>
      <c r="R233" s="225"/>
      <c r="S233" s="225"/>
      <c r="T233" s="226"/>
      <c r="AT233" s="227" t="s">
        <v>237</v>
      </c>
      <c r="AU233" s="227" t="s">
        <v>78</v>
      </c>
      <c r="AV233" s="14" t="s">
        <v>76</v>
      </c>
      <c r="AW233" s="14" t="s">
        <v>31</v>
      </c>
      <c r="AX233" s="14" t="s">
        <v>69</v>
      </c>
      <c r="AY233" s="227" t="s">
        <v>229</v>
      </c>
    </row>
    <row r="234" spans="2:51" s="13" customFormat="1" ht="11.25">
      <c r="B234" s="195"/>
      <c r="C234" s="196"/>
      <c r="D234" s="197" t="s">
        <v>237</v>
      </c>
      <c r="E234" s="198" t="s">
        <v>19</v>
      </c>
      <c r="F234" s="199" t="s">
        <v>1854</v>
      </c>
      <c r="G234" s="196"/>
      <c r="H234" s="200">
        <v>6.24</v>
      </c>
      <c r="I234" s="201"/>
      <c r="J234" s="196"/>
      <c r="K234" s="196"/>
      <c r="L234" s="202"/>
      <c r="M234" s="203"/>
      <c r="N234" s="204"/>
      <c r="O234" s="204"/>
      <c r="P234" s="204"/>
      <c r="Q234" s="204"/>
      <c r="R234" s="204"/>
      <c r="S234" s="204"/>
      <c r="T234" s="205"/>
      <c r="AT234" s="206" t="s">
        <v>237</v>
      </c>
      <c r="AU234" s="206" t="s">
        <v>78</v>
      </c>
      <c r="AV234" s="13" t="s">
        <v>78</v>
      </c>
      <c r="AW234" s="13" t="s">
        <v>31</v>
      </c>
      <c r="AX234" s="13" t="s">
        <v>69</v>
      </c>
      <c r="AY234" s="206" t="s">
        <v>229</v>
      </c>
    </row>
    <row r="235" spans="2:51" s="13" customFormat="1" ht="11.25">
      <c r="B235" s="195"/>
      <c r="C235" s="196"/>
      <c r="D235" s="197" t="s">
        <v>237</v>
      </c>
      <c r="E235" s="198" t="s">
        <v>19</v>
      </c>
      <c r="F235" s="199" t="s">
        <v>2120</v>
      </c>
      <c r="G235" s="196"/>
      <c r="H235" s="200">
        <v>0.528</v>
      </c>
      <c r="I235" s="201"/>
      <c r="J235" s="196"/>
      <c r="K235" s="196"/>
      <c r="L235" s="202"/>
      <c r="M235" s="203"/>
      <c r="N235" s="204"/>
      <c r="O235" s="204"/>
      <c r="P235" s="204"/>
      <c r="Q235" s="204"/>
      <c r="R235" s="204"/>
      <c r="S235" s="204"/>
      <c r="T235" s="205"/>
      <c r="AT235" s="206" t="s">
        <v>237</v>
      </c>
      <c r="AU235" s="206" t="s">
        <v>78</v>
      </c>
      <c r="AV235" s="13" t="s">
        <v>78</v>
      </c>
      <c r="AW235" s="13" t="s">
        <v>31</v>
      </c>
      <c r="AX235" s="13" t="s">
        <v>69</v>
      </c>
      <c r="AY235" s="206" t="s">
        <v>229</v>
      </c>
    </row>
    <row r="236" spans="2:51" s="14" customFormat="1" ht="11.25">
      <c r="B236" s="218"/>
      <c r="C236" s="219"/>
      <c r="D236" s="197" t="s">
        <v>237</v>
      </c>
      <c r="E236" s="220" t="s">
        <v>19</v>
      </c>
      <c r="F236" s="221" t="s">
        <v>2121</v>
      </c>
      <c r="G236" s="219"/>
      <c r="H236" s="220" t="s">
        <v>19</v>
      </c>
      <c r="I236" s="222"/>
      <c r="J236" s="219"/>
      <c r="K236" s="219"/>
      <c r="L236" s="223"/>
      <c r="M236" s="224"/>
      <c r="N236" s="225"/>
      <c r="O236" s="225"/>
      <c r="P236" s="225"/>
      <c r="Q236" s="225"/>
      <c r="R236" s="225"/>
      <c r="S236" s="225"/>
      <c r="T236" s="226"/>
      <c r="AT236" s="227" t="s">
        <v>237</v>
      </c>
      <c r="AU236" s="227" t="s">
        <v>78</v>
      </c>
      <c r="AV236" s="14" t="s">
        <v>76</v>
      </c>
      <c r="AW236" s="14" t="s">
        <v>31</v>
      </c>
      <c r="AX236" s="14" t="s">
        <v>69</v>
      </c>
      <c r="AY236" s="227" t="s">
        <v>229</v>
      </c>
    </row>
    <row r="237" spans="2:51" s="13" customFormat="1" ht="11.25">
      <c r="B237" s="195"/>
      <c r="C237" s="196"/>
      <c r="D237" s="197" t="s">
        <v>237</v>
      </c>
      <c r="E237" s="198" t="s">
        <v>19</v>
      </c>
      <c r="F237" s="199" t="s">
        <v>2122</v>
      </c>
      <c r="G237" s="196"/>
      <c r="H237" s="200">
        <v>4.99</v>
      </c>
      <c r="I237" s="201"/>
      <c r="J237" s="196"/>
      <c r="K237" s="196"/>
      <c r="L237" s="202"/>
      <c r="M237" s="203"/>
      <c r="N237" s="204"/>
      <c r="O237" s="204"/>
      <c r="P237" s="204"/>
      <c r="Q237" s="204"/>
      <c r="R237" s="204"/>
      <c r="S237" s="204"/>
      <c r="T237" s="205"/>
      <c r="AT237" s="206" t="s">
        <v>237</v>
      </c>
      <c r="AU237" s="206" t="s">
        <v>78</v>
      </c>
      <c r="AV237" s="13" t="s">
        <v>78</v>
      </c>
      <c r="AW237" s="13" t="s">
        <v>31</v>
      </c>
      <c r="AX237" s="13" t="s">
        <v>69</v>
      </c>
      <c r="AY237" s="206" t="s">
        <v>229</v>
      </c>
    </row>
    <row r="238" spans="2:51" s="13" customFormat="1" ht="11.25">
      <c r="B238" s="195"/>
      <c r="C238" s="196"/>
      <c r="D238" s="197" t="s">
        <v>237</v>
      </c>
      <c r="E238" s="198" t="s">
        <v>19</v>
      </c>
      <c r="F238" s="199" t="s">
        <v>2120</v>
      </c>
      <c r="G238" s="196"/>
      <c r="H238" s="200">
        <v>0.528</v>
      </c>
      <c r="I238" s="201"/>
      <c r="J238" s="196"/>
      <c r="K238" s="196"/>
      <c r="L238" s="202"/>
      <c r="M238" s="203"/>
      <c r="N238" s="204"/>
      <c r="O238" s="204"/>
      <c r="P238" s="204"/>
      <c r="Q238" s="204"/>
      <c r="R238" s="204"/>
      <c r="S238" s="204"/>
      <c r="T238" s="205"/>
      <c r="AT238" s="206" t="s">
        <v>237</v>
      </c>
      <c r="AU238" s="206" t="s">
        <v>78</v>
      </c>
      <c r="AV238" s="13" t="s">
        <v>78</v>
      </c>
      <c r="AW238" s="13" t="s">
        <v>31</v>
      </c>
      <c r="AX238" s="13" t="s">
        <v>69</v>
      </c>
      <c r="AY238" s="206" t="s">
        <v>229</v>
      </c>
    </row>
    <row r="239" spans="2:51" s="15" customFormat="1" ht="11.25">
      <c r="B239" s="228"/>
      <c r="C239" s="229"/>
      <c r="D239" s="197" t="s">
        <v>237</v>
      </c>
      <c r="E239" s="230" t="s">
        <v>19</v>
      </c>
      <c r="F239" s="231" t="s">
        <v>281</v>
      </c>
      <c r="G239" s="229"/>
      <c r="H239" s="232">
        <v>12.286</v>
      </c>
      <c r="I239" s="233"/>
      <c r="J239" s="229"/>
      <c r="K239" s="229"/>
      <c r="L239" s="234"/>
      <c r="M239" s="235"/>
      <c r="N239" s="236"/>
      <c r="O239" s="236"/>
      <c r="P239" s="236"/>
      <c r="Q239" s="236"/>
      <c r="R239" s="236"/>
      <c r="S239" s="236"/>
      <c r="T239" s="237"/>
      <c r="AT239" s="238" t="s">
        <v>237</v>
      </c>
      <c r="AU239" s="238" t="s">
        <v>78</v>
      </c>
      <c r="AV239" s="15" t="s">
        <v>126</v>
      </c>
      <c r="AW239" s="15" t="s">
        <v>31</v>
      </c>
      <c r="AX239" s="15" t="s">
        <v>76</v>
      </c>
      <c r="AY239" s="238" t="s">
        <v>229</v>
      </c>
    </row>
    <row r="240" spans="1:65" s="2" customFormat="1" ht="16.5" customHeight="1">
      <c r="A240" s="36"/>
      <c r="B240" s="37"/>
      <c r="C240" s="181" t="s">
        <v>508</v>
      </c>
      <c r="D240" s="181" t="s">
        <v>232</v>
      </c>
      <c r="E240" s="182" t="s">
        <v>1016</v>
      </c>
      <c r="F240" s="183" t="s">
        <v>1017</v>
      </c>
      <c r="G240" s="184" t="s">
        <v>495</v>
      </c>
      <c r="H240" s="185">
        <v>12.286</v>
      </c>
      <c r="I240" s="186"/>
      <c r="J240" s="187">
        <f>ROUND(I240*H240,2)</f>
        <v>0</v>
      </c>
      <c r="K240" s="188"/>
      <c r="L240" s="41"/>
      <c r="M240" s="189" t="s">
        <v>19</v>
      </c>
      <c r="N240" s="190" t="s">
        <v>40</v>
      </c>
      <c r="O240" s="66"/>
      <c r="P240" s="191">
        <f>O240*H240</f>
        <v>0</v>
      </c>
      <c r="Q240" s="191">
        <v>1.5E-05</v>
      </c>
      <c r="R240" s="191">
        <f>Q240*H240</f>
        <v>0.00018428999999999999</v>
      </c>
      <c r="S240" s="191">
        <v>0</v>
      </c>
      <c r="T240" s="192">
        <f>S240*H240</f>
        <v>0</v>
      </c>
      <c r="U240" s="36"/>
      <c r="V240" s="36"/>
      <c r="W240" s="36"/>
      <c r="X240" s="36"/>
      <c r="Y240" s="36"/>
      <c r="Z240" s="36"/>
      <c r="AA240" s="36"/>
      <c r="AB240" s="36"/>
      <c r="AC240" s="36"/>
      <c r="AD240" s="36"/>
      <c r="AE240" s="36"/>
      <c r="AR240" s="193" t="s">
        <v>126</v>
      </c>
      <c r="AT240" s="193" t="s">
        <v>232</v>
      </c>
      <c r="AU240" s="193" t="s">
        <v>78</v>
      </c>
      <c r="AY240" s="19" t="s">
        <v>229</v>
      </c>
      <c r="BE240" s="194">
        <f>IF(N240="základní",J240,0)</f>
        <v>0</v>
      </c>
      <c r="BF240" s="194">
        <f>IF(N240="snížená",J240,0)</f>
        <v>0</v>
      </c>
      <c r="BG240" s="194">
        <f>IF(N240="zákl. přenesená",J240,0)</f>
        <v>0</v>
      </c>
      <c r="BH240" s="194">
        <f>IF(N240="sníž. přenesená",J240,0)</f>
        <v>0</v>
      </c>
      <c r="BI240" s="194">
        <f>IF(N240="nulová",J240,0)</f>
        <v>0</v>
      </c>
      <c r="BJ240" s="19" t="s">
        <v>76</v>
      </c>
      <c r="BK240" s="194">
        <f>ROUND(I240*H240,2)</f>
        <v>0</v>
      </c>
      <c r="BL240" s="19" t="s">
        <v>126</v>
      </c>
      <c r="BM240" s="193" t="s">
        <v>2123</v>
      </c>
    </row>
    <row r="241" spans="1:47" s="2" customFormat="1" ht="11.25">
      <c r="A241" s="36"/>
      <c r="B241" s="37"/>
      <c r="C241" s="38"/>
      <c r="D241" s="263" t="s">
        <v>903</v>
      </c>
      <c r="E241" s="38"/>
      <c r="F241" s="264" t="s">
        <v>1019</v>
      </c>
      <c r="G241" s="38"/>
      <c r="H241" s="38"/>
      <c r="I241" s="249"/>
      <c r="J241" s="38"/>
      <c r="K241" s="38"/>
      <c r="L241" s="41"/>
      <c r="M241" s="250"/>
      <c r="N241" s="251"/>
      <c r="O241" s="66"/>
      <c r="P241" s="66"/>
      <c r="Q241" s="66"/>
      <c r="R241" s="66"/>
      <c r="S241" s="66"/>
      <c r="T241" s="67"/>
      <c r="U241" s="36"/>
      <c r="V241" s="36"/>
      <c r="W241" s="36"/>
      <c r="X241" s="36"/>
      <c r="Y241" s="36"/>
      <c r="Z241" s="36"/>
      <c r="AA241" s="36"/>
      <c r="AB241" s="36"/>
      <c r="AC241" s="36"/>
      <c r="AD241" s="36"/>
      <c r="AE241" s="36"/>
      <c r="AT241" s="19" t="s">
        <v>903</v>
      </c>
      <c r="AU241" s="19" t="s">
        <v>78</v>
      </c>
    </row>
    <row r="242" spans="1:65" s="2" customFormat="1" ht="24.2" customHeight="1">
      <c r="A242" s="36"/>
      <c r="B242" s="37"/>
      <c r="C242" s="181" t="s">
        <v>513</v>
      </c>
      <c r="D242" s="181" t="s">
        <v>232</v>
      </c>
      <c r="E242" s="182" t="s">
        <v>1020</v>
      </c>
      <c r="F242" s="183" t="s">
        <v>1021</v>
      </c>
      <c r="G242" s="184" t="s">
        <v>326</v>
      </c>
      <c r="H242" s="185">
        <v>0.369</v>
      </c>
      <c r="I242" s="186"/>
      <c r="J242" s="187">
        <f>ROUND(I242*H242,2)</f>
        <v>0</v>
      </c>
      <c r="K242" s="188"/>
      <c r="L242" s="41"/>
      <c r="M242" s="189" t="s">
        <v>19</v>
      </c>
      <c r="N242" s="190" t="s">
        <v>40</v>
      </c>
      <c r="O242" s="66"/>
      <c r="P242" s="191">
        <f>O242*H242</f>
        <v>0</v>
      </c>
      <c r="Q242" s="191">
        <v>1.0487652</v>
      </c>
      <c r="R242" s="191">
        <f>Q242*H242</f>
        <v>0.3869943588</v>
      </c>
      <c r="S242" s="191">
        <v>0</v>
      </c>
      <c r="T242" s="192">
        <f>S242*H242</f>
        <v>0</v>
      </c>
      <c r="U242" s="36"/>
      <c r="V242" s="36"/>
      <c r="W242" s="36"/>
      <c r="X242" s="36"/>
      <c r="Y242" s="36"/>
      <c r="Z242" s="36"/>
      <c r="AA242" s="36"/>
      <c r="AB242" s="36"/>
      <c r="AC242" s="36"/>
      <c r="AD242" s="36"/>
      <c r="AE242" s="36"/>
      <c r="AR242" s="193" t="s">
        <v>126</v>
      </c>
      <c r="AT242" s="193" t="s">
        <v>232</v>
      </c>
      <c r="AU242" s="193" t="s">
        <v>78</v>
      </c>
      <c r="AY242" s="19" t="s">
        <v>229</v>
      </c>
      <c r="BE242" s="194">
        <f>IF(N242="základní",J242,0)</f>
        <v>0</v>
      </c>
      <c r="BF242" s="194">
        <f>IF(N242="snížená",J242,0)</f>
        <v>0</v>
      </c>
      <c r="BG242" s="194">
        <f>IF(N242="zákl. přenesená",J242,0)</f>
        <v>0</v>
      </c>
      <c r="BH242" s="194">
        <f>IF(N242="sníž. přenesená",J242,0)</f>
        <v>0</v>
      </c>
      <c r="BI242" s="194">
        <f>IF(N242="nulová",J242,0)</f>
        <v>0</v>
      </c>
      <c r="BJ242" s="19" t="s">
        <v>76</v>
      </c>
      <c r="BK242" s="194">
        <f>ROUND(I242*H242,2)</f>
        <v>0</v>
      </c>
      <c r="BL242" s="19" t="s">
        <v>126</v>
      </c>
      <c r="BM242" s="193" t="s">
        <v>2124</v>
      </c>
    </row>
    <row r="243" spans="1:47" s="2" customFormat="1" ht="11.25">
      <c r="A243" s="36"/>
      <c r="B243" s="37"/>
      <c r="C243" s="38"/>
      <c r="D243" s="263" t="s">
        <v>903</v>
      </c>
      <c r="E243" s="38"/>
      <c r="F243" s="264" t="s">
        <v>1023</v>
      </c>
      <c r="G243" s="38"/>
      <c r="H243" s="38"/>
      <c r="I243" s="249"/>
      <c r="J243" s="38"/>
      <c r="K243" s="38"/>
      <c r="L243" s="41"/>
      <c r="M243" s="250"/>
      <c r="N243" s="251"/>
      <c r="O243" s="66"/>
      <c r="P243" s="66"/>
      <c r="Q243" s="66"/>
      <c r="R243" s="66"/>
      <c r="S243" s="66"/>
      <c r="T243" s="67"/>
      <c r="U243" s="36"/>
      <c r="V243" s="36"/>
      <c r="W243" s="36"/>
      <c r="X243" s="36"/>
      <c r="Y243" s="36"/>
      <c r="Z243" s="36"/>
      <c r="AA243" s="36"/>
      <c r="AB243" s="36"/>
      <c r="AC243" s="36"/>
      <c r="AD243" s="36"/>
      <c r="AE243" s="36"/>
      <c r="AT243" s="19" t="s">
        <v>903</v>
      </c>
      <c r="AU243" s="19" t="s">
        <v>78</v>
      </c>
    </row>
    <row r="244" spans="2:51" s="14" customFormat="1" ht="11.25">
      <c r="B244" s="218"/>
      <c r="C244" s="219"/>
      <c r="D244" s="197" t="s">
        <v>237</v>
      </c>
      <c r="E244" s="220" t="s">
        <v>19</v>
      </c>
      <c r="F244" s="221" t="s">
        <v>2125</v>
      </c>
      <c r="G244" s="219"/>
      <c r="H244" s="220" t="s">
        <v>19</v>
      </c>
      <c r="I244" s="222"/>
      <c r="J244" s="219"/>
      <c r="K244" s="219"/>
      <c r="L244" s="223"/>
      <c r="M244" s="224"/>
      <c r="N244" s="225"/>
      <c r="O244" s="225"/>
      <c r="P244" s="225"/>
      <c r="Q244" s="225"/>
      <c r="R244" s="225"/>
      <c r="S244" s="225"/>
      <c r="T244" s="226"/>
      <c r="AT244" s="227" t="s">
        <v>237</v>
      </c>
      <c r="AU244" s="227" t="s">
        <v>78</v>
      </c>
      <c r="AV244" s="14" t="s">
        <v>76</v>
      </c>
      <c r="AW244" s="14" t="s">
        <v>31</v>
      </c>
      <c r="AX244" s="14" t="s">
        <v>69</v>
      </c>
      <c r="AY244" s="227" t="s">
        <v>229</v>
      </c>
    </row>
    <row r="245" spans="2:51" s="13" customFormat="1" ht="11.25">
      <c r="B245" s="195"/>
      <c r="C245" s="196"/>
      <c r="D245" s="197" t="s">
        <v>237</v>
      </c>
      <c r="E245" s="198" t="s">
        <v>19</v>
      </c>
      <c r="F245" s="199" t="s">
        <v>2126</v>
      </c>
      <c r="G245" s="196"/>
      <c r="H245" s="200">
        <v>0.369</v>
      </c>
      <c r="I245" s="201"/>
      <c r="J245" s="196"/>
      <c r="K245" s="196"/>
      <c r="L245" s="202"/>
      <c r="M245" s="203"/>
      <c r="N245" s="204"/>
      <c r="O245" s="204"/>
      <c r="P245" s="204"/>
      <c r="Q245" s="204"/>
      <c r="R245" s="204"/>
      <c r="S245" s="204"/>
      <c r="T245" s="205"/>
      <c r="AT245" s="206" t="s">
        <v>237</v>
      </c>
      <c r="AU245" s="206" t="s">
        <v>78</v>
      </c>
      <c r="AV245" s="13" t="s">
        <v>78</v>
      </c>
      <c r="AW245" s="13" t="s">
        <v>31</v>
      </c>
      <c r="AX245" s="13" t="s">
        <v>76</v>
      </c>
      <c r="AY245" s="206" t="s">
        <v>229</v>
      </c>
    </row>
    <row r="246" spans="1:65" s="2" customFormat="1" ht="55.5" customHeight="1">
      <c r="A246" s="36"/>
      <c r="B246" s="37"/>
      <c r="C246" s="181" t="s">
        <v>517</v>
      </c>
      <c r="D246" s="181" t="s">
        <v>232</v>
      </c>
      <c r="E246" s="182" t="s">
        <v>1863</v>
      </c>
      <c r="F246" s="183" t="s">
        <v>1864</v>
      </c>
      <c r="G246" s="184" t="s">
        <v>242</v>
      </c>
      <c r="H246" s="185">
        <v>2</v>
      </c>
      <c r="I246" s="186"/>
      <c r="J246" s="187">
        <f>ROUND(I246*H246,2)</f>
        <v>0</v>
      </c>
      <c r="K246" s="188"/>
      <c r="L246" s="41"/>
      <c r="M246" s="189" t="s">
        <v>19</v>
      </c>
      <c r="N246" s="190" t="s">
        <v>40</v>
      </c>
      <c r="O246" s="66"/>
      <c r="P246" s="191">
        <f>O246*H246</f>
        <v>0</v>
      </c>
      <c r="Q246" s="191">
        <v>0</v>
      </c>
      <c r="R246" s="191">
        <f>Q246*H246</f>
        <v>0</v>
      </c>
      <c r="S246" s="191">
        <v>0</v>
      </c>
      <c r="T246" s="192">
        <f>S246*H246</f>
        <v>0</v>
      </c>
      <c r="U246" s="36"/>
      <c r="V246" s="36"/>
      <c r="W246" s="36"/>
      <c r="X246" s="36"/>
      <c r="Y246" s="36"/>
      <c r="Z246" s="36"/>
      <c r="AA246" s="36"/>
      <c r="AB246" s="36"/>
      <c r="AC246" s="36"/>
      <c r="AD246" s="36"/>
      <c r="AE246" s="36"/>
      <c r="AR246" s="193" t="s">
        <v>126</v>
      </c>
      <c r="AT246" s="193" t="s">
        <v>232</v>
      </c>
      <c r="AU246" s="193" t="s">
        <v>78</v>
      </c>
      <c r="AY246" s="19" t="s">
        <v>229</v>
      </c>
      <c r="BE246" s="194">
        <f>IF(N246="základní",J246,0)</f>
        <v>0</v>
      </c>
      <c r="BF246" s="194">
        <f>IF(N246="snížená",J246,0)</f>
        <v>0</v>
      </c>
      <c r="BG246" s="194">
        <f>IF(N246="zákl. přenesená",J246,0)</f>
        <v>0</v>
      </c>
      <c r="BH246" s="194">
        <f>IF(N246="sníž. přenesená",J246,0)</f>
        <v>0</v>
      </c>
      <c r="BI246" s="194">
        <f>IF(N246="nulová",J246,0)</f>
        <v>0</v>
      </c>
      <c r="BJ246" s="19" t="s">
        <v>76</v>
      </c>
      <c r="BK246" s="194">
        <f>ROUND(I246*H246,2)</f>
        <v>0</v>
      </c>
      <c r="BL246" s="19" t="s">
        <v>126</v>
      </c>
      <c r="BM246" s="193" t="s">
        <v>2127</v>
      </c>
    </row>
    <row r="247" spans="1:47" s="2" customFormat="1" ht="11.25">
      <c r="A247" s="36"/>
      <c r="B247" s="37"/>
      <c r="C247" s="38"/>
      <c r="D247" s="263" t="s">
        <v>903</v>
      </c>
      <c r="E247" s="38"/>
      <c r="F247" s="264" t="s">
        <v>1866</v>
      </c>
      <c r="G247" s="38"/>
      <c r="H247" s="38"/>
      <c r="I247" s="249"/>
      <c r="J247" s="38"/>
      <c r="K247" s="38"/>
      <c r="L247" s="41"/>
      <c r="M247" s="250"/>
      <c r="N247" s="251"/>
      <c r="O247" s="66"/>
      <c r="P247" s="66"/>
      <c r="Q247" s="66"/>
      <c r="R247" s="66"/>
      <c r="S247" s="66"/>
      <c r="T247" s="67"/>
      <c r="U247" s="36"/>
      <c r="V247" s="36"/>
      <c r="W247" s="36"/>
      <c r="X247" s="36"/>
      <c r="Y247" s="36"/>
      <c r="Z247" s="36"/>
      <c r="AA247" s="36"/>
      <c r="AB247" s="36"/>
      <c r="AC247" s="36"/>
      <c r="AD247" s="36"/>
      <c r="AE247" s="36"/>
      <c r="AT247" s="19" t="s">
        <v>903</v>
      </c>
      <c r="AU247" s="19" t="s">
        <v>78</v>
      </c>
    </row>
    <row r="248" spans="1:47" s="2" customFormat="1" ht="19.5">
      <c r="A248" s="36"/>
      <c r="B248" s="37"/>
      <c r="C248" s="38"/>
      <c r="D248" s="197" t="s">
        <v>811</v>
      </c>
      <c r="E248" s="38"/>
      <c r="F248" s="248" t="s">
        <v>1867</v>
      </c>
      <c r="G248" s="38"/>
      <c r="H248" s="38"/>
      <c r="I248" s="249"/>
      <c r="J248" s="38"/>
      <c r="K248" s="38"/>
      <c r="L248" s="41"/>
      <c r="M248" s="250"/>
      <c r="N248" s="251"/>
      <c r="O248" s="66"/>
      <c r="P248" s="66"/>
      <c r="Q248" s="66"/>
      <c r="R248" s="66"/>
      <c r="S248" s="66"/>
      <c r="T248" s="67"/>
      <c r="U248" s="36"/>
      <c r="V248" s="36"/>
      <c r="W248" s="36"/>
      <c r="X248" s="36"/>
      <c r="Y248" s="36"/>
      <c r="Z248" s="36"/>
      <c r="AA248" s="36"/>
      <c r="AB248" s="36"/>
      <c r="AC248" s="36"/>
      <c r="AD248" s="36"/>
      <c r="AE248" s="36"/>
      <c r="AT248" s="19" t="s">
        <v>811</v>
      </c>
      <c r="AU248" s="19" t="s">
        <v>78</v>
      </c>
    </row>
    <row r="249" spans="2:51" s="14" customFormat="1" ht="11.25">
      <c r="B249" s="218"/>
      <c r="C249" s="219"/>
      <c r="D249" s="197" t="s">
        <v>237</v>
      </c>
      <c r="E249" s="220" t="s">
        <v>19</v>
      </c>
      <c r="F249" s="221" t="s">
        <v>2128</v>
      </c>
      <c r="G249" s="219"/>
      <c r="H249" s="220" t="s">
        <v>19</v>
      </c>
      <c r="I249" s="222"/>
      <c r="J249" s="219"/>
      <c r="K249" s="219"/>
      <c r="L249" s="223"/>
      <c r="M249" s="224"/>
      <c r="N249" s="225"/>
      <c r="O249" s="225"/>
      <c r="P249" s="225"/>
      <c r="Q249" s="225"/>
      <c r="R249" s="225"/>
      <c r="S249" s="225"/>
      <c r="T249" s="226"/>
      <c r="AT249" s="227" t="s">
        <v>237</v>
      </c>
      <c r="AU249" s="227" t="s">
        <v>78</v>
      </c>
      <c r="AV249" s="14" t="s">
        <v>76</v>
      </c>
      <c r="AW249" s="14" t="s">
        <v>31</v>
      </c>
      <c r="AX249" s="14" t="s">
        <v>69</v>
      </c>
      <c r="AY249" s="227" t="s">
        <v>229</v>
      </c>
    </row>
    <row r="250" spans="2:51" s="13" customFormat="1" ht="11.25">
      <c r="B250" s="195"/>
      <c r="C250" s="196"/>
      <c r="D250" s="197" t="s">
        <v>237</v>
      </c>
      <c r="E250" s="198" t="s">
        <v>19</v>
      </c>
      <c r="F250" s="199" t="s">
        <v>78</v>
      </c>
      <c r="G250" s="196"/>
      <c r="H250" s="200">
        <v>2</v>
      </c>
      <c r="I250" s="201"/>
      <c r="J250" s="196"/>
      <c r="K250" s="196"/>
      <c r="L250" s="202"/>
      <c r="M250" s="203"/>
      <c r="N250" s="204"/>
      <c r="O250" s="204"/>
      <c r="P250" s="204"/>
      <c r="Q250" s="204"/>
      <c r="R250" s="204"/>
      <c r="S250" s="204"/>
      <c r="T250" s="205"/>
      <c r="AT250" s="206" t="s">
        <v>237</v>
      </c>
      <c r="AU250" s="206" t="s">
        <v>78</v>
      </c>
      <c r="AV250" s="13" t="s">
        <v>78</v>
      </c>
      <c r="AW250" s="13" t="s">
        <v>31</v>
      </c>
      <c r="AX250" s="13" t="s">
        <v>69</v>
      </c>
      <c r="AY250" s="206" t="s">
        <v>229</v>
      </c>
    </row>
    <row r="251" spans="2:51" s="15" customFormat="1" ht="11.25">
      <c r="B251" s="228"/>
      <c r="C251" s="229"/>
      <c r="D251" s="197" t="s">
        <v>237</v>
      </c>
      <c r="E251" s="230" t="s">
        <v>19</v>
      </c>
      <c r="F251" s="231" t="s">
        <v>281</v>
      </c>
      <c r="G251" s="229"/>
      <c r="H251" s="232">
        <v>2</v>
      </c>
      <c r="I251" s="233"/>
      <c r="J251" s="229"/>
      <c r="K251" s="229"/>
      <c r="L251" s="234"/>
      <c r="M251" s="235"/>
      <c r="N251" s="236"/>
      <c r="O251" s="236"/>
      <c r="P251" s="236"/>
      <c r="Q251" s="236"/>
      <c r="R251" s="236"/>
      <c r="S251" s="236"/>
      <c r="T251" s="237"/>
      <c r="AT251" s="238" t="s">
        <v>237</v>
      </c>
      <c r="AU251" s="238" t="s">
        <v>78</v>
      </c>
      <c r="AV251" s="15" t="s">
        <v>126</v>
      </c>
      <c r="AW251" s="15" t="s">
        <v>31</v>
      </c>
      <c r="AX251" s="15" t="s">
        <v>76</v>
      </c>
      <c r="AY251" s="238" t="s">
        <v>229</v>
      </c>
    </row>
    <row r="252" spans="1:65" s="2" customFormat="1" ht="24.2" customHeight="1">
      <c r="A252" s="36"/>
      <c r="B252" s="37"/>
      <c r="C252" s="207" t="s">
        <v>521</v>
      </c>
      <c r="D252" s="207" t="s">
        <v>239</v>
      </c>
      <c r="E252" s="208" t="s">
        <v>1869</v>
      </c>
      <c r="F252" s="209" t="s">
        <v>1870</v>
      </c>
      <c r="G252" s="210" t="s">
        <v>242</v>
      </c>
      <c r="H252" s="211">
        <v>2</v>
      </c>
      <c r="I252" s="212"/>
      <c r="J252" s="213">
        <f>ROUND(I252*H252,2)</f>
        <v>0</v>
      </c>
      <c r="K252" s="214"/>
      <c r="L252" s="215"/>
      <c r="M252" s="216" t="s">
        <v>19</v>
      </c>
      <c r="N252" s="217" t="s">
        <v>40</v>
      </c>
      <c r="O252" s="66"/>
      <c r="P252" s="191">
        <f>O252*H252</f>
        <v>0</v>
      </c>
      <c r="Q252" s="191">
        <v>3.15</v>
      </c>
      <c r="R252" s="191">
        <f>Q252*H252</f>
        <v>6.3</v>
      </c>
      <c r="S252" s="191">
        <v>0</v>
      </c>
      <c r="T252" s="192">
        <f>S252*H252</f>
        <v>0</v>
      </c>
      <c r="U252" s="36"/>
      <c r="V252" s="36"/>
      <c r="W252" s="36"/>
      <c r="X252" s="36"/>
      <c r="Y252" s="36"/>
      <c r="Z252" s="36"/>
      <c r="AA252" s="36"/>
      <c r="AB252" s="36"/>
      <c r="AC252" s="36"/>
      <c r="AD252" s="36"/>
      <c r="AE252" s="36"/>
      <c r="AR252" s="193" t="s">
        <v>243</v>
      </c>
      <c r="AT252" s="193" t="s">
        <v>239</v>
      </c>
      <c r="AU252" s="193" t="s">
        <v>78</v>
      </c>
      <c r="AY252" s="19" t="s">
        <v>229</v>
      </c>
      <c r="BE252" s="194">
        <f>IF(N252="základní",J252,0)</f>
        <v>0</v>
      </c>
      <c r="BF252" s="194">
        <f>IF(N252="snížená",J252,0)</f>
        <v>0</v>
      </c>
      <c r="BG252" s="194">
        <f>IF(N252="zákl. přenesená",J252,0)</f>
        <v>0</v>
      </c>
      <c r="BH252" s="194">
        <f>IF(N252="sníž. přenesená",J252,0)</f>
        <v>0</v>
      </c>
      <c r="BI252" s="194">
        <f>IF(N252="nulová",J252,0)</f>
        <v>0</v>
      </c>
      <c r="BJ252" s="19" t="s">
        <v>76</v>
      </c>
      <c r="BK252" s="194">
        <f>ROUND(I252*H252,2)</f>
        <v>0</v>
      </c>
      <c r="BL252" s="19" t="s">
        <v>126</v>
      </c>
      <c r="BM252" s="193" t="s">
        <v>2129</v>
      </c>
    </row>
    <row r="253" spans="1:65" s="2" customFormat="1" ht="24.2" customHeight="1">
      <c r="A253" s="36"/>
      <c r="B253" s="37"/>
      <c r="C253" s="181" t="s">
        <v>525</v>
      </c>
      <c r="D253" s="181" t="s">
        <v>232</v>
      </c>
      <c r="E253" s="182" t="s">
        <v>1872</v>
      </c>
      <c r="F253" s="183" t="s">
        <v>1873</v>
      </c>
      <c r="G253" s="184" t="s">
        <v>532</v>
      </c>
      <c r="H253" s="185">
        <v>8.352</v>
      </c>
      <c r="I253" s="186"/>
      <c r="J253" s="187">
        <f>ROUND(I253*H253,2)</f>
        <v>0</v>
      </c>
      <c r="K253" s="188"/>
      <c r="L253" s="41"/>
      <c r="M253" s="189" t="s">
        <v>19</v>
      </c>
      <c r="N253" s="190" t="s">
        <v>40</v>
      </c>
      <c r="O253" s="66"/>
      <c r="P253" s="191">
        <f>O253*H253</f>
        <v>0</v>
      </c>
      <c r="Q253" s="191">
        <v>0</v>
      </c>
      <c r="R253" s="191">
        <f>Q253*H253</f>
        <v>0</v>
      </c>
      <c r="S253" s="191">
        <v>0</v>
      </c>
      <c r="T253" s="192">
        <f>S253*H253</f>
        <v>0</v>
      </c>
      <c r="U253" s="36"/>
      <c r="V253" s="36"/>
      <c r="W253" s="36"/>
      <c r="X253" s="36"/>
      <c r="Y253" s="36"/>
      <c r="Z253" s="36"/>
      <c r="AA253" s="36"/>
      <c r="AB253" s="36"/>
      <c r="AC253" s="36"/>
      <c r="AD253" s="36"/>
      <c r="AE253" s="36"/>
      <c r="AR253" s="193" t="s">
        <v>126</v>
      </c>
      <c r="AT253" s="193" t="s">
        <v>232</v>
      </c>
      <c r="AU253" s="193" t="s">
        <v>78</v>
      </c>
      <c r="AY253" s="19" t="s">
        <v>229</v>
      </c>
      <c r="BE253" s="194">
        <f>IF(N253="základní",J253,0)</f>
        <v>0</v>
      </c>
      <c r="BF253" s="194">
        <f>IF(N253="snížená",J253,0)</f>
        <v>0</v>
      </c>
      <c r="BG253" s="194">
        <f>IF(N253="zákl. přenesená",J253,0)</f>
        <v>0</v>
      </c>
      <c r="BH253" s="194">
        <f>IF(N253="sníž. přenesená",J253,0)</f>
        <v>0</v>
      </c>
      <c r="BI253" s="194">
        <f>IF(N253="nulová",J253,0)</f>
        <v>0</v>
      </c>
      <c r="BJ253" s="19" t="s">
        <v>76</v>
      </c>
      <c r="BK253" s="194">
        <f>ROUND(I253*H253,2)</f>
        <v>0</v>
      </c>
      <c r="BL253" s="19" t="s">
        <v>126</v>
      </c>
      <c r="BM253" s="193" t="s">
        <v>2130</v>
      </c>
    </row>
    <row r="254" spans="1:47" s="2" customFormat="1" ht="11.25">
      <c r="A254" s="36"/>
      <c r="B254" s="37"/>
      <c r="C254" s="38"/>
      <c r="D254" s="263" t="s">
        <v>903</v>
      </c>
      <c r="E254" s="38"/>
      <c r="F254" s="264" t="s">
        <v>1875</v>
      </c>
      <c r="G254" s="38"/>
      <c r="H254" s="38"/>
      <c r="I254" s="249"/>
      <c r="J254" s="38"/>
      <c r="K254" s="38"/>
      <c r="L254" s="41"/>
      <c r="M254" s="250"/>
      <c r="N254" s="251"/>
      <c r="O254" s="66"/>
      <c r="P254" s="66"/>
      <c r="Q254" s="66"/>
      <c r="R254" s="66"/>
      <c r="S254" s="66"/>
      <c r="T254" s="67"/>
      <c r="U254" s="36"/>
      <c r="V254" s="36"/>
      <c r="W254" s="36"/>
      <c r="X254" s="36"/>
      <c r="Y254" s="36"/>
      <c r="Z254" s="36"/>
      <c r="AA254" s="36"/>
      <c r="AB254" s="36"/>
      <c r="AC254" s="36"/>
      <c r="AD254" s="36"/>
      <c r="AE254" s="36"/>
      <c r="AT254" s="19" t="s">
        <v>903</v>
      </c>
      <c r="AU254" s="19" t="s">
        <v>78</v>
      </c>
    </row>
    <row r="255" spans="2:51" s="14" customFormat="1" ht="11.25">
      <c r="B255" s="218"/>
      <c r="C255" s="219"/>
      <c r="D255" s="197" t="s">
        <v>237</v>
      </c>
      <c r="E255" s="220" t="s">
        <v>19</v>
      </c>
      <c r="F255" s="221" t="s">
        <v>1771</v>
      </c>
      <c r="G255" s="219"/>
      <c r="H255" s="220" t="s">
        <v>19</v>
      </c>
      <c r="I255" s="222"/>
      <c r="J255" s="219"/>
      <c r="K255" s="219"/>
      <c r="L255" s="223"/>
      <c r="M255" s="224"/>
      <c r="N255" s="225"/>
      <c r="O255" s="225"/>
      <c r="P255" s="225"/>
      <c r="Q255" s="225"/>
      <c r="R255" s="225"/>
      <c r="S255" s="225"/>
      <c r="T255" s="226"/>
      <c r="AT255" s="227" t="s">
        <v>237</v>
      </c>
      <c r="AU255" s="227" t="s">
        <v>78</v>
      </c>
      <c r="AV255" s="14" t="s">
        <v>76</v>
      </c>
      <c r="AW255" s="14" t="s">
        <v>31</v>
      </c>
      <c r="AX255" s="14" t="s">
        <v>69</v>
      </c>
      <c r="AY255" s="227" t="s">
        <v>229</v>
      </c>
    </row>
    <row r="256" spans="2:51" s="13" customFormat="1" ht="11.25">
      <c r="B256" s="195"/>
      <c r="C256" s="196"/>
      <c r="D256" s="197" t="s">
        <v>237</v>
      </c>
      <c r="E256" s="198" t="s">
        <v>19</v>
      </c>
      <c r="F256" s="199" t="s">
        <v>2131</v>
      </c>
      <c r="G256" s="196"/>
      <c r="H256" s="200">
        <v>14.4</v>
      </c>
      <c r="I256" s="201"/>
      <c r="J256" s="196"/>
      <c r="K256" s="196"/>
      <c r="L256" s="202"/>
      <c r="M256" s="203"/>
      <c r="N256" s="204"/>
      <c r="O256" s="204"/>
      <c r="P256" s="204"/>
      <c r="Q256" s="204"/>
      <c r="R256" s="204"/>
      <c r="S256" s="204"/>
      <c r="T256" s="205"/>
      <c r="AT256" s="206" t="s">
        <v>237</v>
      </c>
      <c r="AU256" s="206" t="s">
        <v>78</v>
      </c>
      <c r="AV256" s="13" t="s">
        <v>78</v>
      </c>
      <c r="AW256" s="13" t="s">
        <v>31</v>
      </c>
      <c r="AX256" s="13" t="s">
        <v>69</v>
      </c>
      <c r="AY256" s="206" t="s">
        <v>229</v>
      </c>
    </row>
    <row r="257" spans="2:51" s="14" customFormat="1" ht="11.25">
      <c r="B257" s="218"/>
      <c r="C257" s="219"/>
      <c r="D257" s="197" t="s">
        <v>237</v>
      </c>
      <c r="E257" s="220" t="s">
        <v>19</v>
      </c>
      <c r="F257" s="221" t="s">
        <v>1877</v>
      </c>
      <c r="G257" s="219"/>
      <c r="H257" s="220" t="s">
        <v>19</v>
      </c>
      <c r="I257" s="222"/>
      <c r="J257" s="219"/>
      <c r="K257" s="219"/>
      <c r="L257" s="223"/>
      <c r="M257" s="224"/>
      <c r="N257" s="225"/>
      <c r="O257" s="225"/>
      <c r="P257" s="225"/>
      <c r="Q257" s="225"/>
      <c r="R257" s="225"/>
      <c r="S257" s="225"/>
      <c r="T257" s="226"/>
      <c r="AT257" s="227" t="s">
        <v>237</v>
      </c>
      <c r="AU257" s="227" t="s">
        <v>78</v>
      </c>
      <c r="AV257" s="14" t="s">
        <v>76</v>
      </c>
      <c r="AW257" s="14" t="s">
        <v>31</v>
      </c>
      <c r="AX257" s="14" t="s">
        <v>69</v>
      </c>
      <c r="AY257" s="227" t="s">
        <v>229</v>
      </c>
    </row>
    <row r="258" spans="2:51" s="13" customFormat="1" ht="11.25">
      <c r="B258" s="195"/>
      <c r="C258" s="196"/>
      <c r="D258" s="197" t="s">
        <v>237</v>
      </c>
      <c r="E258" s="198" t="s">
        <v>19</v>
      </c>
      <c r="F258" s="199" t="s">
        <v>2132</v>
      </c>
      <c r="G258" s="196"/>
      <c r="H258" s="200">
        <v>-6.048</v>
      </c>
      <c r="I258" s="201"/>
      <c r="J258" s="196"/>
      <c r="K258" s="196"/>
      <c r="L258" s="202"/>
      <c r="M258" s="203"/>
      <c r="N258" s="204"/>
      <c r="O258" s="204"/>
      <c r="P258" s="204"/>
      <c r="Q258" s="204"/>
      <c r="R258" s="204"/>
      <c r="S258" s="204"/>
      <c r="T258" s="205"/>
      <c r="AT258" s="206" t="s">
        <v>237</v>
      </c>
      <c r="AU258" s="206" t="s">
        <v>78</v>
      </c>
      <c r="AV258" s="13" t="s">
        <v>78</v>
      </c>
      <c r="AW258" s="13" t="s">
        <v>31</v>
      </c>
      <c r="AX258" s="13" t="s">
        <v>69</v>
      </c>
      <c r="AY258" s="206" t="s">
        <v>229</v>
      </c>
    </row>
    <row r="259" spans="2:51" s="15" customFormat="1" ht="11.25">
      <c r="B259" s="228"/>
      <c r="C259" s="229"/>
      <c r="D259" s="197" t="s">
        <v>237</v>
      </c>
      <c r="E259" s="230" t="s">
        <v>19</v>
      </c>
      <c r="F259" s="231" t="s">
        <v>281</v>
      </c>
      <c r="G259" s="229"/>
      <c r="H259" s="232">
        <v>8.352</v>
      </c>
      <c r="I259" s="233"/>
      <c r="J259" s="229"/>
      <c r="K259" s="229"/>
      <c r="L259" s="234"/>
      <c r="M259" s="235"/>
      <c r="N259" s="236"/>
      <c r="O259" s="236"/>
      <c r="P259" s="236"/>
      <c r="Q259" s="236"/>
      <c r="R259" s="236"/>
      <c r="S259" s="236"/>
      <c r="T259" s="237"/>
      <c r="AT259" s="238" t="s">
        <v>237</v>
      </c>
      <c r="AU259" s="238" t="s">
        <v>78</v>
      </c>
      <c r="AV259" s="15" t="s">
        <v>126</v>
      </c>
      <c r="AW259" s="15" t="s">
        <v>31</v>
      </c>
      <c r="AX259" s="15" t="s">
        <v>76</v>
      </c>
      <c r="AY259" s="238" t="s">
        <v>229</v>
      </c>
    </row>
    <row r="260" spans="1:65" s="2" customFormat="1" ht="33" customHeight="1">
      <c r="A260" s="36"/>
      <c r="B260" s="37"/>
      <c r="C260" s="181" t="s">
        <v>279</v>
      </c>
      <c r="D260" s="181" t="s">
        <v>232</v>
      </c>
      <c r="E260" s="182" t="s">
        <v>1879</v>
      </c>
      <c r="F260" s="183" t="s">
        <v>1880</v>
      </c>
      <c r="G260" s="184" t="s">
        <v>532</v>
      </c>
      <c r="H260" s="185">
        <v>8.352</v>
      </c>
      <c r="I260" s="186"/>
      <c r="J260" s="187">
        <f>ROUND(I260*H260,2)</f>
        <v>0</v>
      </c>
      <c r="K260" s="188"/>
      <c r="L260" s="41"/>
      <c r="M260" s="189" t="s">
        <v>19</v>
      </c>
      <c r="N260" s="190" t="s">
        <v>40</v>
      </c>
      <c r="O260" s="66"/>
      <c r="P260" s="191">
        <f>O260*H260</f>
        <v>0</v>
      </c>
      <c r="Q260" s="191">
        <v>0</v>
      </c>
      <c r="R260" s="191">
        <f>Q260*H260</f>
        <v>0</v>
      </c>
      <c r="S260" s="191">
        <v>0</v>
      </c>
      <c r="T260" s="192">
        <f>S260*H260</f>
        <v>0</v>
      </c>
      <c r="U260" s="36"/>
      <c r="V260" s="36"/>
      <c r="W260" s="36"/>
      <c r="X260" s="36"/>
      <c r="Y260" s="36"/>
      <c r="Z260" s="36"/>
      <c r="AA260" s="36"/>
      <c r="AB260" s="36"/>
      <c r="AC260" s="36"/>
      <c r="AD260" s="36"/>
      <c r="AE260" s="36"/>
      <c r="AR260" s="193" t="s">
        <v>126</v>
      </c>
      <c r="AT260" s="193" t="s">
        <v>232</v>
      </c>
      <c r="AU260" s="193" t="s">
        <v>78</v>
      </c>
      <c r="AY260" s="19" t="s">
        <v>229</v>
      </c>
      <c r="BE260" s="194">
        <f>IF(N260="základní",J260,0)</f>
        <v>0</v>
      </c>
      <c r="BF260" s="194">
        <f>IF(N260="snížená",J260,0)</f>
        <v>0</v>
      </c>
      <c r="BG260" s="194">
        <f>IF(N260="zákl. přenesená",J260,0)</f>
        <v>0</v>
      </c>
      <c r="BH260" s="194">
        <f>IF(N260="sníž. přenesená",J260,0)</f>
        <v>0</v>
      </c>
      <c r="BI260" s="194">
        <f>IF(N260="nulová",J260,0)</f>
        <v>0</v>
      </c>
      <c r="BJ260" s="19" t="s">
        <v>76</v>
      </c>
      <c r="BK260" s="194">
        <f>ROUND(I260*H260,2)</f>
        <v>0</v>
      </c>
      <c r="BL260" s="19" t="s">
        <v>126</v>
      </c>
      <c r="BM260" s="193" t="s">
        <v>2133</v>
      </c>
    </row>
    <row r="261" spans="1:47" s="2" customFormat="1" ht="11.25">
      <c r="A261" s="36"/>
      <c r="B261" s="37"/>
      <c r="C261" s="38"/>
      <c r="D261" s="263" t="s">
        <v>903</v>
      </c>
      <c r="E261" s="38"/>
      <c r="F261" s="264" t="s">
        <v>1882</v>
      </c>
      <c r="G261" s="38"/>
      <c r="H261" s="38"/>
      <c r="I261" s="249"/>
      <c r="J261" s="38"/>
      <c r="K261" s="38"/>
      <c r="L261" s="41"/>
      <c r="M261" s="250"/>
      <c r="N261" s="251"/>
      <c r="O261" s="66"/>
      <c r="P261" s="66"/>
      <c r="Q261" s="66"/>
      <c r="R261" s="66"/>
      <c r="S261" s="66"/>
      <c r="T261" s="67"/>
      <c r="U261" s="36"/>
      <c r="V261" s="36"/>
      <c r="W261" s="36"/>
      <c r="X261" s="36"/>
      <c r="Y261" s="36"/>
      <c r="Z261" s="36"/>
      <c r="AA261" s="36"/>
      <c r="AB261" s="36"/>
      <c r="AC261" s="36"/>
      <c r="AD261" s="36"/>
      <c r="AE261" s="36"/>
      <c r="AT261" s="19" t="s">
        <v>903</v>
      </c>
      <c r="AU261" s="19" t="s">
        <v>78</v>
      </c>
    </row>
    <row r="262" spans="1:65" s="2" customFormat="1" ht="37.9" customHeight="1">
      <c r="A262" s="36"/>
      <c r="B262" s="37"/>
      <c r="C262" s="181" t="s">
        <v>535</v>
      </c>
      <c r="D262" s="181" t="s">
        <v>232</v>
      </c>
      <c r="E262" s="182" t="s">
        <v>1883</v>
      </c>
      <c r="F262" s="183" t="s">
        <v>1884</v>
      </c>
      <c r="G262" s="184" t="s">
        <v>495</v>
      </c>
      <c r="H262" s="185">
        <v>43.032</v>
      </c>
      <c r="I262" s="186"/>
      <c r="J262" s="187">
        <f>ROUND(I262*H262,2)</f>
        <v>0</v>
      </c>
      <c r="K262" s="188"/>
      <c r="L262" s="41"/>
      <c r="M262" s="189" t="s">
        <v>19</v>
      </c>
      <c r="N262" s="190" t="s">
        <v>40</v>
      </c>
      <c r="O262" s="66"/>
      <c r="P262" s="191">
        <f>O262*H262</f>
        <v>0</v>
      </c>
      <c r="Q262" s="191">
        <v>0.0018247</v>
      </c>
      <c r="R262" s="191">
        <f>Q262*H262</f>
        <v>0.07852049039999999</v>
      </c>
      <c r="S262" s="191">
        <v>0</v>
      </c>
      <c r="T262" s="192">
        <f>S262*H262</f>
        <v>0</v>
      </c>
      <c r="U262" s="36"/>
      <c r="V262" s="36"/>
      <c r="W262" s="36"/>
      <c r="X262" s="36"/>
      <c r="Y262" s="36"/>
      <c r="Z262" s="36"/>
      <c r="AA262" s="36"/>
      <c r="AB262" s="36"/>
      <c r="AC262" s="36"/>
      <c r="AD262" s="36"/>
      <c r="AE262" s="36"/>
      <c r="AR262" s="193" t="s">
        <v>126</v>
      </c>
      <c r="AT262" s="193" t="s">
        <v>232</v>
      </c>
      <c r="AU262" s="193" t="s">
        <v>78</v>
      </c>
      <c r="AY262" s="19" t="s">
        <v>229</v>
      </c>
      <c r="BE262" s="194">
        <f>IF(N262="základní",J262,0)</f>
        <v>0</v>
      </c>
      <c r="BF262" s="194">
        <f>IF(N262="snížená",J262,0)</f>
        <v>0</v>
      </c>
      <c r="BG262" s="194">
        <f>IF(N262="zákl. přenesená",J262,0)</f>
        <v>0</v>
      </c>
      <c r="BH262" s="194">
        <f>IF(N262="sníž. přenesená",J262,0)</f>
        <v>0</v>
      </c>
      <c r="BI262" s="194">
        <f>IF(N262="nulová",J262,0)</f>
        <v>0</v>
      </c>
      <c r="BJ262" s="19" t="s">
        <v>76</v>
      </c>
      <c r="BK262" s="194">
        <f>ROUND(I262*H262,2)</f>
        <v>0</v>
      </c>
      <c r="BL262" s="19" t="s">
        <v>126</v>
      </c>
      <c r="BM262" s="193" t="s">
        <v>2134</v>
      </c>
    </row>
    <row r="263" spans="1:47" s="2" customFormat="1" ht="11.25">
      <c r="A263" s="36"/>
      <c r="B263" s="37"/>
      <c r="C263" s="38"/>
      <c r="D263" s="263" t="s">
        <v>903</v>
      </c>
      <c r="E263" s="38"/>
      <c r="F263" s="264" t="s">
        <v>1886</v>
      </c>
      <c r="G263" s="38"/>
      <c r="H263" s="38"/>
      <c r="I263" s="249"/>
      <c r="J263" s="38"/>
      <c r="K263" s="38"/>
      <c r="L263" s="41"/>
      <c r="M263" s="250"/>
      <c r="N263" s="251"/>
      <c r="O263" s="66"/>
      <c r="P263" s="66"/>
      <c r="Q263" s="66"/>
      <c r="R263" s="66"/>
      <c r="S263" s="66"/>
      <c r="T263" s="67"/>
      <c r="U263" s="36"/>
      <c r="V263" s="36"/>
      <c r="W263" s="36"/>
      <c r="X263" s="36"/>
      <c r="Y263" s="36"/>
      <c r="Z263" s="36"/>
      <c r="AA263" s="36"/>
      <c r="AB263" s="36"/>
      <c r="AC263" s="36"/>
      <c r="AD263" s="36"/>
      <c r="AE263" s="36"/>
      <c r="AT263" s="19" t="s">
        <v>903</v>
      </c>
      <c r="AU263" s="19" t="s">
        <v>78</v>
      </c>
    </row>
    <row r="264" spans="2:51" s="14" customFormat="1" ht="11.25">
      <c r="B264" s="218"/>
      <c r="C264" s="219"/>
      <c r="D264" s="197" t="s">
        <v>237</v>
      </c>
      <c r="E264" s="220" t="s">
        <v>19</v>
      </c>
      <c r="F264" s="221" t="s">
        <v>1771</v>
      </c>
      <c r="G264" s="219"/>
      <c r="H264" s="220" t="s">
        <v>19</v>
      </c>
      <c r="I264" s="222"/>
      <c r="J264" s="219"/>
      <c r="K264" s="219"/>
      <c r="L264" s="223"/>
      <c r="M264" s="224"/>
      <c r="N264" s="225"/>
      <c r="O264" s="225"/>
      <c r="P264" s="225"/>
      <c r="Q264" s="225"/>
      <c r="R264" s="225"/>
      <c r="S264" s="225"/>
      <c r="T264" s="226"/>
      <c r="AT264" s="227" t="s">
        <v>237</v>
      </c>
      <c r="AU264" s="227" t="s">
        <v>78</v>
      </c>
      <c r="AV264" s="14" t="s">
        <v>76</v>
      </c>
      <c r="AW264" s="14" t="s">
        <v>31</v>
      </c>
      <c r="AX264" s="14" t="s">
        <v>69</v>
      </c>
      <c r="AY264" s="227" t="s">
        <v>229</v>
      </c>
    </row>
    <row r="265" spans="2:51" s="13" customFormat="1" ht="11.25">
      <c r="B265" s="195"/>
      <c r="C265" s="196"/>
      <c r="D265" s="197" t="s">
        <v>237</v>
      </c>
      <c r="E265" s="198" t="s">
        <v>19</v>
      </c>
      <c r="F265" s="199" t="s">
        <v>2135</v>
      </c>
      <c r="G265" s="196"/>
      <c r="H265" s="200">
        <v>15.936</v>
      </c>
      <c r="I265" s="201"/>
      <c r="J265" s="196"/>
      <c r="K265" s="196"/>
      <c r="L265" s="202"/>
      <c r="M265" s="203"/>
      <c r="N265" s="204"/>
      <c r="O265" s="204"/>
      <c r="P265" s="204"/>
      <c r="Q265" s="204"/>
      <c r="R265" s="204"/>
      <c r="S265" s="204"/>
      <c r="T265" s="205"/>
      <c r="AT265" s="206" t="s">
        <v>237</v>
      </c>
      <c r="AU265" s="206" t="s">
        <v>78</v>
      </c>
      <c r="AV265" s="13" t="s">
        <v>78</v>
      </c>
      <c r="AW265" s="13" t="s">
        <v>31</v>
      </c>
      <c r="AX265" s="13" t="s">
        <v>69</v>
      </c>
      <c r="AY265" s="206" t="s">
        <v>229</v>
      </c>
    </row>
    <row r="266" spans="2:51" s="13" customFormat="1" ht="11.25">
      <c r="B266" s="195"/>
      <c r="C266" s="196"/>
      <c r="D266" s="197" t="s">
        <v>237</v>
      </c>
      <c r="E266" s="198" t="s">
        <v>19</v>
      </c>
      <c r="F266" s="199" t="s">
        <v>2136</v>
      </c>
      <c r="G266" s="196"/>
      <c r="H266" s="200">
        <v>21.12</v>
      </c>
      <c r="I266" s="201"/>
      <c r="J266" s="196"/>
      <c r="K266" s="196"/>
      <c r="L266" s="202"/>
      <c r="M266" s="203"/>
      <c r="N266" s="204"/>
      <c r="O266" s="204"/>
      <c r="P266" s="204"/>
      <c r="Q266" s="204"/>
      <c r="R266" s="204"/>
      <c r="S266" s="204"/>
      <c r="T266" s="205"/>
      <c r="AT266" s="206" t="s">
        <v>237</v>
      </c>
      <c r="AU266" s="206" t="s">
        <v>78</v>
      </c>
      <c r="AV266" s="13" t="s">
        <v>78</v>
      </c>
      <c r="AW266" s="13" t="s">
        <v>31</v>
      </c>
      <c r="AX266" s="13" t="s">
        <v>69</v>
      </c>
      <c r="AY266" s="206" t="s">
        <v>229</v>
      </c>
    </row>
    <row r="267" spans="2:51" s="13" customFormat="1" ht="11.25">
      <c r="B267" s="195"/>
      <c r="C267" s="196"/>
      <c r="D267" s="197" t="s">
        <v>237</v>
      </c>
      <c r="E267" s="198" t="s">
        <v>19</v>
      </c>
      <c r="F267" s="199" t="s">
        <v>2137</v>
      </c>
      <c r="G267" s="196"/>
      <c r="H267" s="200">
        <v>5.976</v>
      </c>
      <c r="I267" s="201"/>
      <c r="J267" s="196"/>
      <c r="K267" s="196"/>
      <c r="L267" s="202"/>
      <c r="M267" s="203"/>
      <c r="N267" s="204"/>
      <c r="O267" s="204"/>
      <c r="P267" s="204"/>
      <c r="Q267" s="204"/>
      <c r="R267" s="204"/>
      <c r="S267" s="204"/>
      <c r="T267" s="205"/>
      <c r="AT267" s="206" t="s">
        <v>237</v>
      </c>
      <c r="AU267" s="206" t="s">
        <v>78</v>
      </c>
      <c r="AV267" s="13" t="s">
        <v>78</v>
      </c>
      <c r="AW267" s="13" t="s">
        <v>31</v>
      </c>
      <c r="AX267" s="13" t="s">
        <v>69</v>
      </c>
      <c r="AY267" s="206" t="s">
        <v>229</v>
      </c>
    </row>
    <row r="268" spans="2:51" s="15" customFormat="1" ht="11.25">
      <c r="B268" s="228"/>
      <c r="C268" s="229"/>
      <c r="D268" s="197" t="s">
        <v>237</v>
      </c>
      <c r="E268" s="230" t="s">
        <v>19</v>
      </c>
      <c r="F268" s="231" t="s">
        <v>281</v>
      </c>
      <c r="G268" s="229"/>
      <c r="H268" s="232">
        <v>43.032</v>
      </c>
      <c r="I268" s="233"/>
      <c r="J268" s="229"/>
      <c r="K268" s="229"/>
      <c r="L268" s="234"/>
      <c r="M268" s="235"/>
      <c r="N268" s="236"/>
      <c r="O268" s="236"/>
      <c r="P268" s="236"/>
      <c r="Q268" s="236"/>
      <c r="R268" s="236"/>
      <c r="S268" s="236"/>
      <c r="T268" s="237"/>
      <c r="AT268" s="238" t="s">
        <v>237</v>
      </c>
      <c r="AU268" s="238" t="s">
        <v>78</v>
      </c>
      <c r="AV268" s="15" t="s">
        <v>126</v>
      </c>
      <c r="AW268" s="15" t="s">
        <v>31</v>
      </c>
      <c r="AX268" s="15" t="s">
        <v>76</v>
      </c>
      <c r="AY268" s="238" t="s">
        <v>229</v>
      </c>
    </row>
    <row r="269" spans="1:65" s="2" customFormat="1" ht="24.2" customHeight="1">
      <c r="A269" s="36"/>
      <c r="B269" s="37"/>
      <c r="C269" s="181" t="s">
        <v>540</v>
      </c>
      <c r="D269" s="181" t="s">
        <v>232</v>
      </c>
      <c r="E269" s="182" t="s">
        <v>1890</v>
      </c>
      <c r="F269" s="183" t="s">
        <v>1891</v>
      </c>
      <c r="G269" s="184" t="s">
        <v>495</v>
      </c>
      <c r="H269" s="185">
        <v>43.032</v>
      </c>
      <c r="I269" s="186"/>
      <c r="J269" s="187">
        <f>ROUND(I269*H269,2)</f>
        <v>0</v>
      </c>
      <c r="K269" s="188"/>
      <c r="L269" s="41"/>
      <c r="M269" s="189" t="s">
        <v>19</v>
      </c>
      <c r="N269" s="190" t="s">
        <v>40</v>
      </c>
      <c r="O269" s="66"/>
      <c r="P269" s="191">
        <f>O269*H269</f>
        <v>0</v>
      </c>
      <c r="Q269" s="191">
        <v>3.6E-05</v>
      </c>
      <c r="R269" s="191">
        <f>Q269*H269</f>
        <v>0.0015491519999999998</v>
      </c>
      <c r="S269" s="191">
        <v>0</v>
      </c>
      <c r="T269" s="192">
        <f>S269*H269</f>
        <v>0</v>
      </c>
      <c r="U269" s="36"/>
      <c r="V269" s="36"/>
      <c r="W269" s="36"/>
      <c r="X269" s="36"/>
      <c r="Y269" s="36"/>
      <c r="Z269" s="36"/>
      <c r="AA269" s="36"/>
      <c r="AB269" s="36"/>
      <c r="AC269" s="36"/>
      <c r="AD269" s="36"/>
      <c r="AE269" s="36"/>
      <c r="AR269" s="193" t="s">
        <v>126</v>
      </c>
      <c r="AT269" s="193" t="s">
        <v>232</v>
      </c>
      <c r="AU269" s="193" t="s">
        <v>78</v>
      </c>
      <c r="AY269" s="19" t="s">
        <v>229</v>
      </c>
      <c r="BE269" s="194">
        <f>IF(N269="základní",J269,0)</f>
        <v>0</v>
      </c>
      <c r="BF269" s="194">
        <f>IF(N269="snížená",J269,0)</f>
        <v>0</v>
      </c>
      <c r="BG269" s="194">
        <f>IF(N269="zákl. přenesená",J269,0)</f>
        <v>0</v>
      </c>
      <c r="BH269" s="194">
        <f>IF(N269="sníž. přenesená",J269,0)</f>
        <v>0</v>
      </c>
      <c r="BI269" s="194">
        <f>IF(N269="nulová",J269,0)</f>
        <v>0</v>
      </c>
      <c r="BJ269" s="19" t="s">
        <v>76</v>
      </c>
      <c r="BK269" s="194">
        <f>ROUND(I269*H269,2)</f>
        <v>0</v>
      </c>
      <c r="BL269" s="19" t="s">
        <v>126</v>
      </c>
      <c r="BM269" s="193" t="s">
        <v>2138</v>
      </c>
    </row>
    <row r="270" spans="1:47" s="2" customFormat="1" ht="11.25">
      <c r="A270" s="36"/>
      <c r="B270" s="37"/>
      <c r="C270" s="38"/>
      <c r="D270" s="263" t="s">
        <v>903</v>
      </c>
      <c r="E270" s="38"/>
      <c r="F270" s="264" t="s">
        <v>1893</v>
      </c>
      <c r="G270" s="38"/>
      <c r="H270" s="38"/>
      <c r="I270" s="249"/>
      <c r="J270" s="38"/>
      <c r="K270" s="38"/>
      <c r="L270" s="41"/>
      <c r="M270" s="250"/>
      <c r="N270" s="251"/>
      <c r="O270" s="66"/>
      <c r="P270" s="66"/>
      <c r="Q270" s="66"/>
      <c r="R270" s="66"/>
      <c r="S270" s="66"/>
      <c r="T270" s="67"/>
      <c r="U270" s="36"/>
      <c r="V270" s="36"/>
      <c r="W270" s="36"/>
      <c r="X270" s="36"/>
      <c r="Y270" s="36"/>
      <c r="Z270" s="36"/>
      <c r="AA270" s="36"/>
      <c r="AB270" s="36"/>
      <c r="AC270" s="36"/>
      <c r="AD270" s="36"/>
      <c r="AE270" s="36"/>
      <c r="AT270" s="19" t="s">
        <v>903</v>
      </c>
      <c r="AU270" s="19" t="s">
        <v>78</v>
      </c>
    </row>
    <row r="271" spans="1:65" s="2" customFormat="1" ht="44.25" customHeight="1">
      <c r="A271" s="36"/>
      <c r="B271" s="37"/>
      <c r="C271" s="181" t="s">
        <v>545</v>
      </c>
      <c r="D271" s="181" t="s">
        <v>232</v>
      </c>
      <c r="E271" s="182" t="s">
        <v>1894</v>
      </c>
      <c r="F271" s="183" t="s">
        <v>1895</v>
      </c>
      <c r="G271" s="184" t="s">
        <v>326</v>
      </c>
      <c r="H271" s="185">
        <v>0.835</v>
      </c>
      <c r="I271" s="186"/>
      <c r="J271" s="187">
        <f>ROUND(I271*H271,2)</f>
        <v>0</v>
      </c>
      <c r="K271" s="188"/>
      <c r="L271" s="41"/>
      <c r="M271" s="189" t="s">
        <v>19</v>
      </c>
      <c r="N271" s="190" t="s">
        <v>40</v>
      </c>
      <c r="O271" s="66"/>
      <c r="P271" s="191">
        <f>O271*H271</f>
        <v>0</v>
      </c>
      <c r="Q271" s="191">
        <v>1.03845</v>
      </c>
      <c r="R271" s="191">
        <f>Q271*H271</f>
        <v>0.86710575</v>
      </c>
      <c r="S271" s="191">
        <v>0</v>
      </c>
      <c r="T271" s="192">
        <f>S271*H271</f>
        <v>0</v>
      </c>
      <c r="U271" s="36"/>
      <c r="V271" s="36"/>
      <c r="W271" s="36"/>
      <c r="X271" s="36"/>
      <c r="Y271" s="36"/>
      <c r="Z271" s="36"/>
      <c r="AA271" s="36"/>
      <c r="AB271" s="36"/>
      <c r="AC271" s="36"/>
      <c r="AD271" s="36"/>
      <c r="AE271" s="36"/>
      <c r="AR271" s="193" t="s">
        <v>126</v>
      </c>
      <c r="AT271" s="193" t="s">
        <v>232</v>
      </c>
      <c r="AU271" s="193" t="s">
        <v>78</v>
      </c>
      <c r="AY271" s="19" t="s">
        <v>229</v>
      </c>
      <c r="BE271" s="194">
        <f>IF(N271="základní",J271,0)</f>
        <v>0</v>
      </c>
      <c r="BF271" s="194">
        <f>IF(N271="snížená",J271,0)</f>
        <v>0</v>
      </c>
      <c r="BG271" s="194">
        <f>IF(N271="zákl. přenesená",J271,0)</f>
        <v>0</v>
      </c>
      <c r="BH271" s="194">
        <f>IF(N271="sníž. přenesená",J271,0)</f>
        <v>0</v>
      </c>
      <c r="BI271" s="194">
        <f>IF(N271="nulová",J271,0)</f>
        <v>0</v>
      </c>
      <c r="BJ271" s="19" t="s">
        <v>76</v>
      </c>
      <c r="BK271" s="194">
        <f>ROUND(I271*H271,2)</f>
        <v>0</v>
      </c>
      <c r="BL271" s="19" t="s">
        <v>126</v>
      </c>
      <c r="BM271" s="193" t="s">
        <v>2139</v>
      </c>
    </row>
    <row r="272" spans="1:47" s="2" customFormat="1" ht="11.25">
      <c r="A272" s="36"/>
      <c r="B272" s="37"/>
      <c r="C272" s="38"/>
      <c r="D272" s="263" t="s">
        <v>903</v>
      </c>
      <c r="E272" s="38"/>
      <c r="F272" s="264" t="s">
        <v>1897</v>
      </c>
      <c r="G272" s="38"/>
      <c r="H272" s="38"/>
      <c r="I272" s="249"/>
      <c r="J272" s="38"/>
      <c r="K272" s="38"/>
      <c r="L272" s="41"/>
      <c r="M272" s="250"/>
      <c r="N272" s="251"/>
      <c r="O272" s="66"/>
      <c r="P272" s="66"/>
      <c r="Q272" s="66"/>
      <c r="R272" s="66"/>
      <c r="S272" s="66"/>
      <c r="T272" s="67"/>
      <c r="U272" s="36"/>
      <c r="V272" s="36"/>
      <c r="W272" s="36"/>
      <c r="X272" s="36"/>
      <c r="Y272" s="36"/>
      <c r="Z272" s="36"/>
      <c r="AA272" s="36"/>
      <c r="AB272" s="36"/>
      <c r="AC272" s="36"/>
      <c r="AD272" s="36"/>
      <c r="AE272" s="36"/>
      <c r="AT272" s="19" t="s">
        <v>903</v>
      </c>
      <c r="AU272" s="19" t="s">
        <v>78</v>
      </c>
    </row>
    <row r="273" spans="2:51" s="14" customFormat="1" ht="11.25">
      <c r="B273" s="218"/>
      <c r="C273" s="219"/>
      <c r="D273" s="197" t="s">
        <v>237</v>
      </c>
      <c r="E273" s="220" t="s">
        <v>19</v>
      </c>
      <c r="F273" s="221" t="s">
        <v>2140</v>
      </c>
      <c r="G273" s="219"/>
      <c r="H273" s="220" t="s">
        <v>19</v>
      </c>
      <c r="I273" s="222"/>
      <c r="J273" s="219"/>
      <c r="K273" s="219"/>
      <c r="L273" s="223"/>
      <c r="M273" s="224"/>
      <c r="N273" s="225"/>
      <c r="O273" s="225"/>
      <c r="P273" s="225"/>
      <c r="Q273" s="225"/>
      <c r="R273" s="225"/>
      <c r="S273" s="225"/>
      <c r="T273" s="226"/>
      <c r="AT273" s="227" t="s">
        <v>237</v>
      </c>
      <c r="AU273" s="227" t="s">
        <v>78</v>
      </c>
      <c r="AV273" s="14" t="s">
        <v>76</v>
      </c>
      <c r="AW273" s="14" t="s">
        <v>31</v>
      </c>
      <c r="AX273" s="14" t="s">
        <v>69</v>
      </c>
      <c r="AY273" s="227" t="s">
        <v>229</v>
      </c>
    </row>
    <row r="274" spans="2:51" s="13" customFormat="1" ht="11.25">
      <c r="B274" s="195"/>
      <c r="C274" s="196"/>
      <c r="D274" s="197" t="s">
        <v>237</v>
      </c>
      <c r="E274" s="198" t="s">
        <v>19</v>
      </c>
      <c r="F274" s="199" t="s">
        <v>2141</v>
      </c>
      <c r="G274" s="196"/>
      <c r="H274" s="200">
        <v>0.835</v>
      </c>
      <c r="I274" s="201"/>
      <c r="J274" s="196"/>
      <c r="K274" s="196"/>
      <c r="L274" s="202"/>
      <c r="M274" s="203"/>
      <c r="N274" s="204"/>
      <c r="O274" s="204"/>
      <c r="P274" s="204"/>
      <c r="Q274" s="204"/>
      <c r="R274" s="204"/>
      <c r="S274" s="204"/>
      <c r="T274" s="205"/>
      <c r="AT274" s="206" t="s">
        <v>237</v>
      </c>
      <c r="AU274" s="206" t="s">
        <v>78</v>
      </c>
      <c r="AV274" s="13" t="s">
        <v>78</v>
      </c>
      <c r="AW274" s="13" t="s">
        <v>31</v>
      </c>
      <c r="AX274" s="13" t="s">
        <v>76</v>
      </c>
      <c r="AY274" s="206" t="s">
        <v>229</v>
      </c>
    </row>
    <row r="275" spans="1:65" s="2" customFormat="1" ht="24.2" customHeight="1">
      <c r="A275" s="36"/>
      <c r="B275" s="37"/>
      <c r="C275" s="181" t="s">
        <v>554</v>
      </c>
      <c r="D275" s="181" t="s">
        <v>232</v>
      </c>
      <c r="E275" s="182" t="s">
        <v>1900</v>
      </c>
      <c r="F275" s="183" t="s">
        <v>1901</v>
      </c>
      <c r="G275" s="184" t="s">
        <v>242</v>
      </c>
      <c r="H275" s="185">
        <v>3</v>
      </c>
      <c r="I275" s="186"/>
      <c r="J275" s="187">
        <f>ROUND(I275*H275,2)</f>
        <v>0</v>
      </c>
      <c r="K275" s="188"/>
      <c r="L275" s="41"/>
      <c r="M275" s="189" t="s">
        <v>19</v>
      </c>
      <c r="N275" s="190" t="s">
        <v>40</v>
      </c>
      <c r="O275" s="66"/>
      <c r="P275" s="191">
        <f>O275*H275</f>
        <v>0</v>
      </c>
      <c r="Q275" s="191">
        <v>0.144006</v>
      </c>
      <c r="R275" s="191">
        <f>Q275*H275</f>
        <v>0.432018</v>
      </c>
      <c r="S275" s="191">
        <v>0</v>
      </c>
      <c r="T275" s="192">
        <f>S275*H275</f>
        <v>0</v>
      </c>
      <c r="U275" s="36"/>
      <c r="V275" s="36"/>
      <c r="W275" s="36"/>
      <c r="X275" s="36"/>
      <c r="Y275" s="36"/>
      <c r="Z275" s="36"/>
      <c r="AA275" s="36"/>
      <c r="AB275" s="36"/>
      <c r="AC275" s="36"/>
      <c r="AD275" s="36"/>
      <c r="AE275" s="36"/>
      <c r="AR275" s="193" t="s">
        <v>126</v>
      </c>
      <c r="AT275" s="193" t="s">
        <v>232</v>
      </c>
      <c r="AU275" s="193" t="s">
        <v>78</v>
      </c>
      <c r="AY275" s="19" t="s">
        <v>229</v>
      </c>
      <c r="BE275" s="194">
        <f>IF(N275="základní",J275,0)</f>
        <v>0</v>
      </c>
      <c r="BF275" s="194">
        <f>IF(N275="snížená",J275,0)</f>
        <v>0</v>
      </c>
      <c r="BG275" s="194">
        <f>IF(N275="zákl. přenesená",J275,0)</f>
        <v>0</v>
      </c>
      <c r="BH275" s="194">
        <f>IF(N275="sníž. přenesená",J275,0)</f>
        <v>0</v>
      </c>
      <c r="BI275" s="194">
        <f>IF(N275="nulová",J275,0)</f>
        <v>0</v>
      </c>
      <c r="BJ275" s="19" t="s">
        <v>76</v>
      </c>
      <c r="BK275" s="194">
        <f>ROUND(I275*H275,2)</f>
        <v>0</v>
      </c>
      <c r="BL275" s="19" t="s">
        <v>126</v>
      </c>
      <c r="BM275" s="193" t="s">
        <v>2142</v>
      </c>
    </row>
    <row r="276" spans="1:47" s="2" customFormat="1" ht="11.25">
      <c r="A276" s="36"/>
      <c r="B276" s="37"/>
      <c r="C276" s="38"/>
      <c r="D276" s="263" t="s">
        <v>903</v>
      </c>
      <c r="E276" s="38"/>
      <c r="F276" s="264" t="s">
        <v>1903</v>
      </c>
      <c r="G276" s="38"/>
      <c r="H276" s="38"/>
      <c r="I276" s="249"/>
      <c r="J276" s="38"/>
      <c r="K276" s="38"/>
      <c r="L276" s="41"/>
      <c r="M276" s="250"/>
      <c r="N276" s="251"/>
      <c r="O276" s="66"/>
      <c r="P276" s="66"/>
      <c r="Q276" s="66"/>
      <c r="R276" s="66"/>
      <c r="S276" s="66"/>
      <c r="T276" s="67"/>
      <c r="U276" s="36"/>
      <c r="V276" s="36"/>
      <c r="W276" s="36"/>
      <c r="X276" s="36"/>
      <c r="Y276" s="36"/>
      <c r="Z276" s="36"/>
      <c r="AA276" s="36"/>
      <c r="AB276" s="36"/>
      <c r="AC276" s="36"/>
      <c r="AD276" s="36"/>
      <c r="AE276" s="36"/>
      <c r="AT276" s="19" t="s">
        <v>903</v>
      </c>
      <c r="AU276" s="19" t="s">
        <v>78</v>
      </c>
    </row>
    <row r="277" spans="2:51" s="14" customFormat="1" ht="11.25">
      <c r="B277" s="218"/>
      <c r="C277" s="219"/>
      <c r="D277" s="197" t="s">
        <v>237</v>
      </c>
      <c r="E277" s="220" t="s">
        <v>19</v>
      </c>
      <c r="F277" s="221" t="s">
        <v>2143</v>
      </c>
      <c r="G277" s="219"/>
      <c r="H277" s="220" t="s">
        <v>19</v>
      </c>
      <c r="I277" s="222"/>
      <c r="J277" s="219"/>
      <c r="K277" s="219"/>
      <c r="L277" s="223"/>
      <c r="M277" s="224"/>
      <c r="N277" s="225"/>
      <c r="O277" s="225"/>
      <c r="P277" s="225"/>
      <c r="Q277" s="225"/>
      <c r="R277" s="225"/>
      <c r="S277" s="225"/>
      <c r="T277" s="226"/>
      <c r="AT277" s="227" t="s">
        <v>237</v>
      </c>
      <c r="AU277" s="227" t="s">
        <v>78</v>
      </c>
      <c r="AV277" s="14" t="s">
        <v>76</v>
      </c>
      <c r="AW277" s="14" t="s">
        <v>31</v>
      </c>
      <c r="AX277" s="14" t="s">
        <v>69</v>
      </c>
      <c r="AY277" s="227" t="s">
        <v>229</v>
      </c>
    </row>
    <row r="278" spans="2:51" s="13" customFormat="1" ht="11.25">
      <c r="B278" s="195"/>
      <c r="C278" s="196"/>
      <c r="D278" s="197" t="s">
        <v>237</v>
      </c>
      <c r="E278" s="198" t="s">
        <v>19</v>
      </c>
      <c r="F278" s="199" t="s">
        <v>89</v>
      </c>
      <c r="G278" s="196"/>
      <c r="H278" s="200">
        <v>3</v>
      </c>
      <c r="I278" s="201"/>
      <c r="J278" s="196"/>
      <c r="K278" s="196"/>
      <c r="L278" s="202"/>
      <c r="M278" s="203"/>
      <c r="N278" s="204"/>
      <c r="O278" s="204"/>
      <c r="P278" s="204"/>
      <c r="Q278" s="204"/>
      <c r="R278" s="204"/>
      <c r="S278" s="204"/>
      <c r="T278" s="205"/>
      <c r="AT278" s="206" t="s">
        <v>237</v>
      </c>
      <c r="AU278" s="206" t="s">
        <v>78</v>
      </c>
      <c r="AV278" s="13" t="s">
        <v>78</v>
      </c>
      <c r="AW278" s="13" t="s">
        <v>31</v>
      </c>
      <c r="AX278" s="13" t="s">
        <v>76</v>
      </c>
      <c r="AY278" s="206" t="s">
        <v>229</v>
      </c>
    </row>
    <row r="279" spans="1:65" s="2" customFormat="1" ht="24.2" customHeight="1">
      <c r="A279" s="36"/>
      <c r="B279" s="37"/>
      <c r="C279" s="181" t="s">
        <v>566</v>
      </c>
      <c r="D279" s="181" t="s">
        <v>232</v>
      </c>
      <c r="E279" s="182" t="s">
        <v>1905</v>
      </c>
      <c r="F279" s="183" t="s">
        <v>1906</v>
      </c>
      <c r="G279" s="184" t="s">
        <v>242</v>
      </c>
      <c r="H279" s="185">
        <v>2</v>
      </c>
      <c r="I279" s="186"/>
      <c r="J279" s="187">
        <f>ROUND(I279*H279,2)</f>
        <v>0</v>
      </c>
      <c r="K279" s="188"/>
      <c r="L279" s="41"/>
      <c r="M279" s="189" t="s">
        <v>19</v>
      </c>
      <c r="N279" s="190" t="s">
        <v>40</v>
      </c>
      <c r="O279" s="66"/>
      <c r="P279" s="191">
        <f>O279*H279</f>
        <v>0</v>
      </c>
      <c r="Q279" s="191">
        <v>0.20716</v>
      </c>
      <c r="R279" s="191">
        <f>Q279*H279</f>
        <v>0.41432</v>
      </c>
      <c r="S279" s="191">
        <v>0</v>
      </c>
      <c r="T279" s="192">
        <f>S279*H279</f>
        <v>0</v>
      </c>
      <c r="U279" s="36"/>
      <c r="V279" s="36"/>
      <c r="W279" s="36"/>
      <c r="X279" s="36"/>
      <c r="Y279" s="36"/>
      <c r="Z279" s="36"/>
      <c r="AA279" s="36"/>
      <c r="AB279" s="36"/>
      <c r="AC279" s="36"/>
      <c r="AD279" s="36"/>
      <c r="AE279" s="36"/>
      <c r="AR279" s="193" t="s">
        <v>126</v>
      </c>
      <c r="AT279" s="193" t="s">
        <v>232</v>
      </c>
      <c r="AU279" s="193" t="s">
        <v>78</v>
      </c>
      <c r="AY279" s="19" t="s">
        <v>229</v>
      </c>
      <c r="BE279" s="194">
        <f>IF(N279="základní",J279,0)</f>
        <v>0</v>
      </c>
      <c r="BF279" s="194">
        <f>IF(N279="snížená",J279,0)</f>
        <v>0</v>
      </c>
      <c r="BG279" s="194">
        <f>IF(N279="zákl. přenesená",J279,0)</f>
        <v>0</v>
      </c>
      <c r="BH279" s="194">
        <f>IF(N279="sníž. přenesená",J279,0)</f>
        <v>0</v>
      </c>
      <c r="BI279" s="194">
        <f>IF(N279="nulová",J279,0)</f>
        <v>0</v>
      </c>
      <c r="BJ279" s="19" t="s">
        <v>76</v>
      </c>
      <c r="BK279" s="194">
        <f>ROUND(I279*H279,2)</f>
        <v>0</v>
      </c>
      <c r="BL279" s="19" t="s">
        <v>126</v>
      </c>
      <c r="BM279" s="193" t="s">
        <v>2144</v>
      </c>
    </row>
    <row r="280" spans="1:47" s="2" customFormat="1" ht="11.25">
      <c r="A280" s="36"/>
      <c r="B280" s="37"/>
      <c r="C280" s="38"/>
      <c r="D280" s="263" t="s">
        <v>903</v>
      </c>
      <c r="E280" s="38"/>
      <c r="F280" s="264" t="s">
        <v>1908</v>
      </c>
      <c r="G280" s="38"/>
      <c r="H280" s="38"/>
      <c r="I280" s="249"/>
      <c r="J280" s="38"/>
      <c r="K280" s="38"/>
      <c r="L280" s="41"/>
      <c r="M280" s="250"/>
      <c r="N280" s="251"/>
      <c r="O280" s="66"/>
      <c r="P280" s="66"/>
      <c r="Q280" s="66"/>
      <c r="R280" s="66"/>
      <c r="S280" s="66"/>
      <c r="T280" s="67"/>
      <c r="U280" s="36"/>
      <c r="V280" s="36"/>
      <c r="W280" s="36"/>
      <c r="X280" s="36"/>
      <c r="Y280" s="36"/>
      <c r="Z280" s="36"/>
      <c r="AA280" s="36"/>
      <c r="AB280" s="36"/>
      <c r="AC280" s="36"/>
      <c r="AD280" s="36"/>
      <c r="AE280" s="36"/>
      <c r="AT280" s="19" t="s">
        <v>903</v>
      </c>
      <c r="AU280" s="19" t="s">
        <v>78</v>
      </c>
    </row>
    <row r="281" spans="2:51" s="14" customFormat="1" ht="11.25">
      <c r="B281" s="218"/>
      <c r="C281" s="219"/>
      <c r="D281" s="197" t="s">
        <v>237</v>
      </c>
      <c r="E281" s="220" t="s">
        <v>19</v>
      </c>
      <c r="F281" s="221" t="s">
        <v>2145</v>
      </c>
      <c r="G281" s="219"/>
      <c r="H281" s="220" t="s">
        <v>19</v>
      </c>
      <c r="I281" s="222"/>
      <c r="J281" s="219"/>
      <c r="K281" s="219"/>
      <c r="L281" s="223"/>
      <c r="M281" s="224"/>
      <c r="N281" s="225"/>
      <c r="O281" s="225"/>
      <c r="P281" s="225"/>
      <c r="Q281" s="225"/>
      <c r="R281" s="225"/>
      <c r="S281" s="225"/>
      <c r="T281" s="226"/>
      <c r="AT281" s="227" t="s">
        <v>237</v>
      </c>
      <c r="AU281" s="227" t="s">
        <v>78</v>
      </c>
      <c r="AV281" s="14" t="s">
        <v>76</v>
      </c>
      <c r="AW281" s="14" t="s">
        <v>31</v>
      </c>
      <c r="AX281" s="14" t="s">
        <v>69</v>
      </c>
      <c r="AY281" s="227" t="s">
        <v>229</v>
      </c>
    </row>
    <row r="282" spans="2:51" s="13" customFormat="1" ht="11.25">
      <c r="B282" s="195"/>
      <c r="C282" s="196"/>
      <c r="D282" s="197" t="s">
        <v>237</v>
      </c>
      <c r="E282" s="198" t="s">
        <v>19</v>
      </c>
      <c r="F282" s="199" t="s">
        <v>78</v>
      </c>
      <c r="G282" s="196"/>
      <c r="H282" s="200">
        <v>2</v>
      </c>
      <c r="I282" s="201"/>
      <c r="J282" s="196"/>
      <c r="K282" s="196"/>
      <c r="L282" s="202"/>
      <c r="M282" s="203"/>
      <c r="N282" s="204"/>
      <c r="O282" s="204"/>
      <c r="P282" s="204"/>
      <c r="Q282" s="204"/>
      <c r="R282" s="204"/>
      <c r="S282" s="204"/>
      <c r="T282" s="205"/>
      <c r="AT282" s="206" t="s">
        <v>237</v>
      </c>
      <c r="AU282" s="206" t="s">
        <v>78</v>
      </c>
      <c r="AV282" s="13" t="s">
        <v>78</v>
      </c>
      <c r="AW282" s="13" t="s">
        <v>31</v>
      </c>
      <c r="AX282" s="13" t="s">
        <v>76</v>
      </c>
      <c r="AY282" s="206" t="s">
        <v>229</v>
      </c>
    </row>
    <row r="283" spans="1:65" s="2" customFormat="1" ht="16.5" customHeight="1">
      <c r="A283" s="36"/>
      <c r="B283" s="37"/>
      <c r="C283" s="207" t="s">
        <v>574</v>
      </c>
      <c r="D283" s="207" t="s">
        <v>239</v>
      </c>
      <c r="E283" s="208" t="s">
        <v>1910</v>
      </c>
      <c r="F283" s="209" t="s">
        <v>2146</v>
      </c>
      <c r="G283" s="210" t="s">
        <v>1912</v>
      </c>
      <c r="H283" s="211">
        <v>3</v>
      </c>
      <c r="I283" s="212"/>
      <c r="J283" s="213">
        <f>ROUND(I283*H283,2)</f>
        <v>0</v>
      </c>
      <c r="K283" s="214"/>
      <c r="L283" s="215"/>
      <c r="M283" s="216" t="s">
        <v>19</v>
      </c>
      <c r="N283" s="217" t="s">
        <v>40</v>
      </c>
      <c r="O283" s="66"/>
      <c r="P283" s="191">
        <f>O283*H283</f>
        <v>0</v>
      </c>
      <c r="Q283" s="191">
        <v>3.75</v>
      </c>
      <c r="R283" s="191">
        <f>Q283*H283</f>
        <v>11.25</v>
      </c>
      <c r="S283" s="191">
        <v>0</v>
      </c>
      <c r="T283" s="192">
        <f>S283*H283</f>
        <v>0</v>
      </c>
      <c r="U283" s="36"/>
      <c r="V283" s="36"/>
      <c r="W283" s="36"/>
      <c r="X283" s="36"/>
      <c r="Y283" s="36"/>
      <c r="Z283" s="36"/>
      <c r="AA283" s="36"/>
      <c r="AB283" s="36"/>
      <c r="AC283" s="36"/>
      <c r="AD283" s="36"/>
      <c r="AE283" s="36"/>
      <c r="AR283" s="193" t="s">
        <v>243</v>
      </c>
      <c r="AT283" s="193" t="s">
        <v>239</v>
      </c>
      <c r="AU283" s="193" t="s">
        <v>78</v>
      </c>
      <c r="AY283" s="19" t="s">
        <v>229</v>
      </c>
      <c r="BE283" s="194">
        <f>IF(N283="základní",J283,0)</f>
        <v>0</v>
      </c>
      <c r="BF283" s="194">
        <f>IF(N283="snížená",J283,0)</f>
        <v>0</v>
      </c>
      <c r="BG283" s="194">
        <f>IF(N283="zákl. přenesená",J283,0)</f>
        <v>0</v>
      </c>
      <c r="BH283" s="194">
        <f>IF(N283="sníž. přenesená",J283,0)</f>
        <v>0</v>
      </c>
      <c r="BI283" s="194">
        <f>IF(N283="nulová",J283,0)</f>
        <v>0</v>
      </c>
      <c r="BJ283" s="19" t="s">
        <v>76</v>
      </c>
      <c r="BK283" s="194">
        <f>ROUND(I283*H283,2)</f>
        <v>0</v>
      </c>
      <c r="BL283" s="19" t="s">
        <v>126</v>
      </c>
      <c r="BM283" s="193" t="s">
        <v>2147</v>
      </c>
    </row>
    <row r="284" spans="1:47" s="2" customFormat="1" ht="19.5">
      <c r="A284" s="36"/>
      <c r="B284" s="37"/>
      <c r="C284" s="38"/>
      <c r="D284" s="197" t="s">
        <v>811</v>
      </c>
      <c r="E284" s="38"/>
      <c r="F284" s="248" t="s">
        <v>1914</v>
      </c>
      <c r="G284" s="38"/>
      <c r="H284" s="38"/>
      <c r="I284" s="249"/>
      <c r="J284" s="38"/>
      <c r="K284" s="38"/>
      <c r="L284" s="41"/>
      <c r="M284" s="250"/>
      <c r="N284" s="251"/>
      <c r="O284" s="66"/>
      <c r="P284" s="66"/>
      <c r="Q284" s="66"/>
      <c r="R284" s="66"/>
      <c r="S284" s="66"/>
      <c r="T284" s="67"/>
      <c r="U284" s="36"/>
      <c r="V284" s="36"/>
      <c r="W284" s="36"/>
      <c r="X284" s="36"/>
      <c r="Y284" s="36"/>
      <c r="Z284" s="36"/>
      <c r="AA284" s="36"/>
      <c r="AB284" s="36"/>
      <c r="AC284" s="36"/>
      <c r="AD284" s="36"/>
      <c r="AE284" s="36"/>
      <c r="AT284" s="19" t="s">
        <v>811</v>
      </c>
      <c r="AU284" s="19" t="s">
        <v>78</v>
      </c>
    </row>
    <row r="285" spans="1:65" s="2" customFormat="1" ht="24.2" customHeight="1">
      <c r="A285" s="36"/>
      <c r="B285" s="37"/>
      <c r="C285" s="207" t="s">
        <v>583</v>
      </c>
      <c r="D285" s="207" t="s">
        <v>239</v>
      </c>
      <c r="E285" s="208" t="s">
        <v>1918</v>
      </c>
      <c r="F285" s="209" t="s">
        <v>2148</v>
      </c>
      <c r="G285" s="210" t="s">
        <v>1912</v>
      </c>
      <c r="H285" s="211">
        <v>1</v>
      </c>
      <c r="I285" s="212"/>
      <c r="J285" s="213">
        <f>ROUND(I285*H285,2)</f>
        <v>0</v>
      </c>
      <c r="K285" s="214"/>
      <c r="L285" s="215"/>
      <c r="M285" s="216" t="s">
        <v>19</v>
      </c>
      <c r="N285" s="217" t="s">
        <v>40</v>
      </c>
      <c r="O285" s="66"/>
      <c r="P285" s="191">
        <f>O285*H285</f>
        <v>0</v>
      </c>
      <c r="Q285" s="191">
        <v>6.5</v>
      </c>
      <c r="R285" s="191">
        <f>Q285*H285</f>
        <v>6.5</v>
      </c>
      <c r="S285" s="191">
        <v>0</v>
      </c>
      <c r="T285" s="192">
        <f>S285*H285</f>
        <v>0</v>
      </c>
      <c r="U285" s="36"/>
      <c r="V285" s="36"/>
      <c r="W285" s="36"/>
      <c r="X285" s="36"/>
      <c r="Y285" s="36"/>
      <c r="Z285" s="36"/>
      <c r="AA285" s="36"/>
      <c r="AB285" s="36"/>
      <c r="AC285" s="36"/>
      <c r="AD285" s="36"/>
      <c r="AE285" s="36"/>
      <c r="AR285" s="193" t="s">
        <v>243</v>
      </c>
      <c r="AT285" s="193" t="s">
        <v>239</v>
      </c>
      <c r="AU285" s="193" t="s">
        <v>78</v>
      </c>
      <c r="AY285" s="19" t="s">
        <v>229</v>
      </c>
      <c r="BE285" s="194">
        <f>IF(N285="základní",J285,0)</f>
        <v>0</v>
      </c>
      <c r="BF285" s="194">
        <f>IF(N285="snížená",J285,0)</f>
        <v>0</v>
      </c>
      <c r="BG285" s="194">
        <f>IF(N285="zákl. přenesená",J285,0)</f>
        <v>0</v>
      </c>
      <c r="BH285" s="194">
        <f>IF(N285="sníž. přenesená",J285,0)</f>
        <v>0</v>
      </c>
      <c r="BI285" s="194">
        <f>IF(N285="nulová",J285,0)</f>
        <v>0</v>
      </c>
      <c r="BJ285" s="19" t="s">
        <v>76</v>
      </c>
      <c r="BK285" s="194">
        <f>ROUND(I285*H285,2)</f>
        <v>0</v>
      </c>
      <c r="BL285" s="19" t="s">
        <v>126</v>
      </c>
      <c r="BM285" s="193" t="s">
        <v>2149</v>
      </c>
    </row>
    <row r="286" spans="1:47" s="2" customFormat="1" ht="19.5">
      <c r="A286" s="36"/>
      <c r="B286" s="37"/>
      <c r="C286" s="38"/>
      <c r="D286" s="197" t="s">
        <v>811</v>
      </c>
      <c r="E286" s="38"/>
      <c r="F286" s="248" t="s">
        <v>1914</v>
      </c>
      <c r="G286" s="38"/>
      <c r="H286" s="38"/>
      <c r="I286" s="249"/>
      <c r="J286" s="38"/>
      <c r="K286" s="38"/>
      <c r="L286" s="41"/>
      <c r="M286" s="250"/>
      <c r="N286" s="251"/>
      <c r="O286" s="66"/>
      <c r="P286" s="66"/>
      <c r="Q286" s="66"/>
      <c r="R286" s="66"/>
      <c r="S286" s="66"/>
      <c r="T286" s="67"/>
      <c r="U286" s="36"/>
      <c r="V286" s="36"/>
      <c r="W286" s="36"/>
      <c r="X286" s="36"/>
      <c r="Y286" s="36"/>
      <c r="Z286" s="36"/>
      <c r="AA286" s="36"/>
      <c r="AB286" s="36"/>
      <c r="AC286" s="36"/>
      <c r="AD286" s="36"/>
      <c r="AE286" s="36"/>
      <c r="AT286" s="19" t="s">
        <v>811</v>
      </c>
      <c r="AU286" s="19" t="s">
        <v>78</v>
      </c>
    </row>
    <row r="287" spans="1:65" s="2" customFormat="1" ht="24.2" customHeight="1">
      <c r="A287" s="36"/>
      <c r="B287" s="37"/>
      <c r="C287" s="207" t="s">
        <v>596</v>
      </c>
      <c r="D287" s="207" t="s">
        <v>239</v>
      </c>
      <c r="E287" s="208" t="s">
        <v>1921</v>
      </c>
      <c r="F287" s="209" t="s">
        <v>2150</v>
      </c>
      <c r="G287" s="210" t="s">
        <v>1912</v>
      </c>
      <c r="H287" s="211">
        <v>1</v>
      </c>
      <c r="I287" s="212"/>
      <c r="J287" s="213">
        <f>ROUND(I287*H287,2)</f>
        <v>0</v>
      </c>
      <c r="K287" s="214"/>
      <c r="L287" s="215"/>
      <c r="M287" s="216" t="s">
        <v>19</v>
      </c>
      <c r="N287" s="217" t="s">
        <v>40</v>
      </c>
      <c r="O287" s="66"/>
      <c r="P287" s="191">
        <f>O287*H287</f>
        <v>0</v>
      </c>
      <c r="Q287" s="191">
        <v>6.5</v>
      </c>
      <c r="R287" s="191">
        <f>Q287*H287</f>
        <v>6.5</v>
      </c>
      <c r="S287" s="191">
        <v>0</v>
      </c>
      <c r="T287" s="192">
        <f>S287*H287</f>
        <v>0</v>
      </c>
      <c r="U287" s="36"/>
      <c r="V287" s="36"/>
      <c r="W287" s="36"/>
      <c r="X287" s="36"/>
      <c r="Y287" s="36"/>
      <c r="Z287" s="36"/>
      <c r="AA287" s="36"/>
      <c r="AB287" s="36"/>
      <c r="AC287" s="36"/>
      <c r="AD287" s="36"/>
      <c r="AE287" s="36"/>
      <c r="AR287" s="193" t="s">
        <v>243</v>
      </c>
      <c r="AT287" s="193" t="s">
        <v>239</v>
      </c>
      <c r="AU287" s="193" t="s">
        <v>78</v>
      </c>
      <c r="AY287" s="19" t="s">
        <v>229</v>
      </c>
      <c r="BE287" s="194">
        <f>IF(N287="základní",J287,0)</f>
        <v>0</v>
      </c>
      <c r="BF287" s="194">
        <f>IF(N287="snížená",J287,0)</f>
        <v>0</v>
      </c>
      <c r="BG287" s="194">
        <f>IF(N287="zákl. přenesená",J287,0)</f>
        <v>0</v>
      </c>
      <c r="BH287" s="194">
        <f>IF(N287="sníž. přenesená",J287,0)</f>
        <v>0</v>
      </c>
      <c r="BI287" s="194">
        <f>IF(N287="nulová",J287,0)</f>
        <v>0</v>
      </c>
      <c r="BJ287" s="19" t="s">
        <v>76</v>
      </c>
      <c r="BK287" s="194">
        <f>ROUND(I287*H287,2)</f>
        <v>0</v>
      </c>
      <c r="BL287" s="19" t="s">
        <v>126</v>
      </c>
      <c r="BM287" s="193" t="s">
        <v>2151</v>
      </c>
    </row>
    <row r="288" spans="1:47" s="2" customFormat="1" ht="19.5">
      <c r="A288" s="36"/>
      <c r="B288" s="37"/>
      <c r="C288" s="38"/>
      <c r="D288" s="197" t="s">
        <v>811</v>
      </c>
      <c r="E288" s="38"/>
      <c r="F288" s="248" t="s">
        <v>1914</v>
      </c>
      <c r="G288" s="38"/>
      <c r="H288" s="38"/>
      <c r="I288" s="249"/>
      <c r="J288" s="38"/>
      <c r="K288" s="38"/>
      <c r="L288" s="41"/>
      <c r="M288" s="250"/>
      <c r="N288" s="251"/>
      <c r="O288" s="66"/>
      <c r="P288" s="66"/>
      <c r="Q288" s="66"/>
      <c r="R288" s="66"/>
      <c r="S288" s="66"/>
      <c r="T288" s="67"/>
      <c r="U288" s="36"/>
      <c r="V288" s="36"/>
      <c r="W288" s="36"/>
      <c r="X288" s="36"/>
      <c r="Y288" s="36"/>
      <c r="Z288" s="36"/>
      <c r="AA288" s="36"/>
      <c r="AB288" s="36"/>
      <c r="AC288" s="36"/>
      <c r="AD288" s="36"/>
      <c r="AE288" s="36"/>
      <c r="AT288" s="19" t="s">
        <v>811</v>
      </c>
      <c r="AU288" s="19" t="s">
        <v>78</v>
      </c>
    </row>
    <row r="289" spans="2:63" s="12" customFormat="1" ht="22.9" customHeight="1">
      <c r="B289" s="165"/>
      <c r="C289" s="166"/>
      <c r="D289" s="167" t="s">
        <v>68</v>
      </c>
      <c r="E289" s="179" t="s">
        <v>126</v>
      </c>
      <c r="F289" s="179" t="s">
        <v>1043</v>
      </c>
      <c r="G289" s="166"/>
      <c r="H289" s="166"/>
      <c r="I289" s="169"/>
      <c r="J289" s="180">
        <f>BK289</f>
        <v>0</v>
      </c>
      <c r="K289" s="166"/>
      <c r="L289" s="171"/>
      <c r="M289" s="172"/>
      <c r="N289" s="173"/>
      <c r="O289" s="173"/>
      <c r="P289" s="174">
        <f>SUM(P290:P324)</f>
        <v>0</v>
      </c>
      <c r="Q289" s="173"/>
      <c r="R289" s="174">
        <f>SUM(R290:R324)</f>
        <v>52.624407328</v>
      </c>
      <c r="S289" s="173"/>
      <c r="T289" s="175">
        <f>SUM(T290:T324)</f>
        <v>0</v>
      </c>
      <c r="AR289" s="176" t="s">
        <v>76</v>
      </c>
      <c r="AT289" s="177" t="s">
        <v>68</v>
      </c>
      <c r="AU289" s="177" t="s">
        <v>76</v>
      </c>
      <c r="AY289" s="176" t="s">
        <v>229</v>
      </c>
      <c r="BK289" s="178">
        <f>SUM(BK290:BK324)</f>
        <v>0</v>
      </c>
    </row>
    <row r="290" spans="1:65" s="2" customFormat="1" ht="24.2" customHeight="1">
      <c r="A290" s="36"/>
      <c r="B290" s="37"/>
      <c r="C290" s="181" t="s">
        <v>602</v>
      </c>
      <c r="D290" s="181" t="s">
        <v>232</v>
      </c>
      <c r="E290" s="182" t="s">
        <v>1924</v>
      </c>
      <c r="F290" s="183" t="s">
        <v>1925</v>
      </c>
      <c r="G290" s="184" t="s">
        <v>495</v>
      </c>
      <c r="H290" s="185">
        <v>40.414</v>
      </c>
      <c r="I290" s="186"/>
      <c r="J290" s="187">
        <f>ROUND(I290*H290,2)</f>
        <v>0</v>
      </c>
      <c r="K290" s="188"/>
      <c r="L290" s="41"/>
      <c r="M290" s="189" t="s">
        <v>19</v>
      </c>
      <c r="N290" s="190" t="s">
        <v>40</v>
      </c>
      <c r="O290" s="66"/>
      <c r="P290" s="191">
        <f>O290*H290</f>
        <v>0</v>
      </c>
      <c r="Q290" s="191">
        <v>0</v>
      </c>
      <c r="R290" s="191">
        <f>Q290*H290</f>
        <v>0</v>
      </c>
      <c r="S290" s="191">
        <v>0</v>
      </c>
      <c r="T290" s="192">
        <f>S290*H290</f>
        <v>0</v>
      </c>
      <c r="U290" s="36"/>
      <c r="V290" s="36"/>
      <c r="W290" s="36"/>
      <c r="X290" s="36"/>
      <c r="Y290" s="36"/>
      <c r="Z290" s="36"/>
      <c r="AA290" s="36"/>
      <c r="AB290" s="36"/>
      <c r="AC290" s="36"/>
      <c r="AD290" s="36"/>
      <c r="AE290" s="36"/>
      <c r="AR290" s="193" t="s">
        <v>126</v>
      </c>
      <c r="AT290" s="193" t="s">
        <v>232</v>
      </c>
      <c r="AU290" s="193" t="s">
        <v>78</v>
      </c>
      <c r="AY290" s="19" t="s">
        <v>229</v>
      </c>
      <c r="BE290" s="194">
        <f>IF(N290="základní",J290,0)</f>
        <v>0</v>
      </c>
      <c r="BF290" s="194">
        <f>IF(N290="snížená",J290,0)</f>
        <v>0</v>
      </c>
      <c r="BG290" s="194">
        <f>IF(N290="zákl. přenesená",J290,0)</f>
        <v>0</v>
      </c>
      <c r="BH290" s="194">
        <f>IF(N290="sníž. přenesená",J290,0)</f>
        <v>0</v>
      </c>
      <c r="BI290" s="194">
        <f>IF(N290="nulová",J290,0)</f>
        <v>0</v>
      </c>
      <c r="BJ290" s="19" t="s">
        <v>76</v>
      </c>
      <c r="BK290" s="194">
        <f>ROUND(I290*H290,2)</f>
        <v>0</v>
      </c>
      <c r="BL290" s="19" t="s">
        <v>126</v>
      </c>
      <c r="BM290" s="193" t="s">
        <v>2152</v>
      </c>
    </row>
    <row r="291" spans="1:47" s="2" customFormat="1" ht="11.25">
      <c r="A291" s="36"/>
      <c r="B291" s="37"/>
      <c r="C291" s="38"/>
      <c r="D291" s="263" t="s">
        <v>903</v>
      </c>
      <c r="E291" s="38"/>
      <c r="F291" s="264" t="s">
        <v>1927</v>
      </c>
      <c r="G291" s="38"/>
      <c r="H291" s="38"/>
      <c r="I291" s="249"/>
      <c r="J291" s="38"/>
      <c r="K291" s="38"/>
      <c r="L291" s="41"/>
      <c r="M291" s="250"/>
      <c r="N291" s="251"/>
      <c r="O291" s="66"/>
      <c r="P291" s="66"/>
      <c r="Q291" s="66"/>
      <c r="R291" s="66"/>
      <c r="S291" s="66"/>
      <c r="T291" s="67"/>
      <c r="U291" s="36"/>
      <c r="V291" s="36"/>
      <c r="W291" s="36"/>
      <c r="X291" s="36"/>
      <c r="Y291" s="36"/>
      <c r="Z291" s="36"/>
      <c r="AA291" s="36"/>
      <c r="AB291" s="36"/>
      <c r="AC291" s="36"/>
      <c r="AD291" s="36"/>
      <c r="AE291" s="36"/>
      <c r="AT291" s="19" t="s">
        <v>903</v>
      </c>
      <c r="AU291" s="19" t="s">
        <v>78</v>
      </c>
    </row>
    <row r="292" spans="2:51" s="14" customFormat="1" ht="11.25">
      <c r="B292" s="218"/>
      <c r="C292" s="219"/>
      <c r="D292" s="197" t="s">
        <v>237</v>
      </c>
      <c r="E292" s="220" t="s">
        <v>19</v>
      </c>
      <c r="F292" s="221" t="s">
        <v>1928</v>
      </c>
      <c r="G292" s="219"/>
      <c r="H292" s="220" t="s">
        <v>19</v>
      </c>
      <c r="I292" s="222"/>
      <c r="J292" s="219"/>
      <c r="K292" s="219"/>
      <c r="L292" s="223"/>
      <c r="M292" s="224"/>
      <c r="N292" s="225"/>
      <c r="O292" s="225"/>
      <c r="P292" s="225"/>
      <c r="Q292" s="225"/>
      <c r="R292" s="225"/>
      <c r="S292" s="225"/>
      <c r="T292" s="226"/>
      <c r="AT292" s="227" t="s">
        <v>237</v>
      </c>
      <c r="AU292" s="227" t="s">
        <v>78</v>
      </c>
      <c r="AV292" s="14" t="s">
        <v>76</v>
      </c>
      <c r="AW292" s="14" t="s">
        <v>31</v>
      </c>
      <c r="AX292" s="14" t="s">
        <v>69</v>
      </c>
      <c r="AY292" s="227" t="s">
        <v>229</v>
      </c>
    </row>
    <row r="293" spans="2:51" s="13" customFormat="1" ht="11.25">
      <c r="B293" s="195"/>
      <c r="C293" s="196"/>
      <c r="D293" s="197" t="s">
        <v>237</v>
      </c>
      <c r="E293" s="198" t="s">
        <v>19</v>
      </c>
      <c r="F293" s="199" t="s">
        <v>2153</v>
      </c>
      <c r="G293" s="196"/>
      <c r="H293" s="200">
        <v>13.44</v>
      </c>
      <c r="I293" s="201"/>
      <c r="J293" s="196"/>
      <c r="K293" s="196"/>
      <c r="L293" s="202"/>
      <c r="M293" s="203"/>
      <c r="N293" s="204"/>
      <c r="O293" s="204"/>
      <c r="P293" s="204"/>
      <c r="Q293" s="204"/>
      <c r="R293" s="204"/>
      <c r="S293" s="204"/>
      <c r="T293" s="205"/>
      <c r="AT293" s="206" t="s">
        <v>237</v>
      </c>
      <c r="AU293" s="206" t="s">
        <v>78</v>
      </c>
      <c r="AV293" s="13" t="s">
        <v>78</v>
      </c>
      <c r="AW293" s="13" t="s">
        <v>31</v>
      </c>
      <c r="AX293" s="13" t="s">
        <v>69</v>
      </c>
      <c r="AY293" s="206" t="s">
        <v>229</v>
      </c>
    </row>
    <row r="294" spans="2:51" s="14" customFormat="1" ht="11.25">
      <c r="B294" s="218"/>
      <c r="C294" s="219"/>
      <c r="D294" s="197" t="s">
        <v>237</v>
      </c>
      <c r="E294" s="220" t="s">
        <v>19</v>
      </c>
      <c r="F294" s="221" t="s">
        <v>1930</v>
      </c>
      <c r="G294" s="219"/>
      <c r="H294" s="220" t="s">
        <v>19</v>
      </c>
      <c r="I294" s="222"/>
      <c r="J294" s="219"/>
      <c r="K294" s="219"/>
      <c r="L294" s="223"/>
      <c r="M294" s="224"/>
      <c r="N294" s="225"/>
      <c r="O294" s="225"/>
      <c r="P294" s="225"/>
      <c r="Q294" s="225"/>
      <c r="R294" s="225"/>
      <c r="S294" s="225"/>
      <c r="T294" s="226"/>
      <c r="AT294" s="227" t="s">
        <v>237</v>
      </c>
      <c r="AU294" s="227" t="s">
        <v>78</v>
      </c>
      <c r="AV294" s="14" t="s">
        <v>76</v>
      </c>
      <c r="AW294" s="14" t="s">
        <v>31</v>
      </c>
      <c r="AX294" s="14" t="s">
        <v>69</v>
      </c>
      <c r="AY294" s="227" t="s">
        <v>229</v>
      </c>
    </row>
    <row r="295" spans="2:51" s="13" customFormat="1" ht="11.25">
      <c r="B295" s="195"/>
      <c r="C295" s="196"/>
      <c r="D295" s="197" t="s">
        <v>237</v>
      </c>
      <c r="E295" s="198" t="s">
        <v>19</v>
      </c>
      <c r="F295" s="199" t="s">
        <v>2154</v>
      </c>
      <c r="G295" s="196"/>
      <c r="H295" s="200">
        <v>15.84</v>
      </c>
      <c r="I295" s="201"/>
      <c r="J295" s="196"/>
      <c r="K295" s="196"/>
      <c r="L295" s="202"/>
      <c r="M295" s="203"/>
      <c r="N295" s="204"/>
      <c r="O295" s="204"/>
      <c r="P295" s="204"/>
      <c r="Q295" s="204"/>
      <c r="R295" s="204"/>
      <c r="S295" s="204"/>
      <c r="T295" s="205"/>
      <c r="AT295" s="206" t="s">
        <v>237</v>
      </c>
      <c r="AU295" s="206" t="s">
        <v>78</v>
      </c>
      <c r="AV295" s="13" t="s">
        <v>78</v>
      </c>
      <c r="AW295" s="13" t="s">
        <v>31</v>
      </c>
      <c r="AX295" s="13" t="s">
        <v>69</v>
      </c>
      <c r="AY295" s="206" t="s">
        <v>229</v>
      </c>
    </row>
    <row r="296" spans="2:51" s="14" customFormat="1" ht="11.25">
      <c r="B296" s="218"/>
      <c r="C296" s="219"/>
      <c r="D296" s="197" t="s">
        <v>237</v>
      </c>
      <c r="E296" s="220" t="s">
        <v>19</v>
      </c>
      <c r="F296" s="221" t="s">
        <v>1932</v>
      </c>
      <c r="G296" s="219"/>
      <c r="H296" s="220" t="s">
        <v>19</v>
      </c>
      <c r="I296" s="222"/>
      <c r="J296" s="219"/>
      <c r="K296" s="219"/>
      <c r="L296" s="223"/>
      <c r="M296" s="224"/>
      <c r="N296" s="225"/>
      <c r="O296" s="225"/>
      <c r="P296" s="225"/>
      <c r="Q296" s="225"/>
      <c r="R296" s="225"/>
      <c r="S296" s="225"/>
      <c r="T296" s="226"/>
      <c r="AT296" s="227" t="s">
        <v>237</v>
      </c>
      <c r="AU296" s="227" t="s">
        <v>78</v>
      </c>
      <c r="AV296" s="14" t="s">
        <v>76</v>
      </c>
      <c r="AW296" s="14" t="s">
        <v>31</v>
      </c>
      <c r="AX296" s="14" t="s">
        <v>69</v>
      </c>
      <c r="AY296" s="227" t="s">
        <v>229</v>
      </c>
    </row>
    <row r="297" spans="2:51" s="13" customFormat="1" ht="11.25">
      <c r="B297" s="195"/>
      <c r="C297" s="196"/>
      <c r="D297" s="197" t="s">
        <v>237</v>
      </c>
      <c r="E297" s="198" t="s">
        <v>19</v>
      </c>
      <c r="F297" s="199" t="s">
        <v>2155</v>
      </c>
      <c r="G297" s="196"/>
      <c r="H297" s="200">
        <v>11.134</v>
      </c>
      <c r="I297" s="201"/>
      <c r="J297" s="196"/>
      <c r="K297" s="196"/>
      <c r="L297" s="202"/>
      <c r="M297" s="203"/>
      <c r="N297" s="204"/>
      <c r="O297" s="204"/>
      <c r="P297" s="204"/>
      <c r="Q297" s="204"/>
      <c r="R297" s="204"/>
      <c r="S297" s="204"/>
      <c r="T297" s="205"/>
      <c r="AT297" s="206" t="s">
        <v>237</v>
      </c>
      <c r="AU297" s="206" t="s">
        <v>78</v>
      </c>
      <c r="AV297" s="13" t="s">
        <v>78</v>
      </c>
      <c r="AW297" s="13" t="s">
        <v>31</v>
      </c>
      <c r="AX297" s="13" t="s">
        <v>69</v>
      </c>
      <c r="AY297" s="206" t="s">
        <v>229</v>
      </c>
    </row>
    <row r="298" spans="2:51" s="15" customFormat="1" ht="11.25">
      <c r="B298" s="228"/>
      <c r="C298" s="229"/>
      <c r="D298" s="197" t="s">
        <v>237</v>
      </c>
      <c r="E298" s="230" t="s">
        <v>19</v>
      </c>
      <c r="F298" s="231" t="s">
        <v>281</v>
      </c>
      <c r="G298" s="229"/>
      <c r="H298" s="232">
        <v>40.414</v>
      </c>
      <c r="I298" s="233"/>
      <c r="J298" s="229"/>
      <c r="K298" s="229"/>
      <c r="L298" s="234"/>
      <c r="M298" s="235"/>
      <c r="N298" s="236"/>
      <c r="O298" s="236"/>
      <c r="P298" s="236"/>
      <c r="Q298" s="236"/>
      <c r="R298" s="236"/>
      <c r="S298" s="236"/>
      <c r="T298" s="237"/>
      <c r="AT298" s="238" t="s">
        <v>237</v>
      </c>
      <c r="AU298" s="238" t="s">
        <v>78</v>
      </c>
      <c r="AV298" s="15" t="s">
        <v>126</v>
      </c>
      <c r="AW298" s="15" t="s">
        <v>31</v>
      </c>
      <c r="AX298" s="15" t="s">
        <v>76</v>
      </c>
      <c r="AY298" s="238" t="s">
        <v>229</v>
      </c>
    </row>
    <row r="299" spans="1:65" s="2" customFormat="1" ht="44.25" customHeight="1">
      <c r="A299" s="36"/>
      <c r="B299" s="37"/>
      <c r="C299" s="181" t="s">
        <v>610</v>
      </c>
      <c r="D299" s="181" t="s">
        <v>232</v>
      </c>
      <c r="E299" s="182" t="s">
        <v>1934</v>
      </c>
      <c r="F299" s="183" t="s">
        <v>1935</v>
      </c>
      <c r="G299" s="184" t="s">
        <v>495</v>
      </c>
      <c r="H299" s="185">
        <v>33.6</v>
      </c>
      <c r="I299" s="186"/>
      <c r="J299" s="187">
        <f>ROUND(I299*H299,2)</f>
        <v>0</v>
      </c>
      <c r="K299" s="188"/>
      <c r="L299" s="41"/>
      <c r="M299" s="189" t="s">
        <v>19</v>
      </c>
      <c r="N299" s="190" t="s">
        <v>40</v>
      </c>
      <c r="O299" s="66"/>
      <c r="P299" s="191">
        <f>O299*H299</f>
        <v>0</v>
      </c>
      <c r="Q299" s="191">
        <v>0.16192</v>
      </c>
      <c r="R299" s="191">
        <f>Q299*H299</f>
        <v>5.440512000000001</v>
      </c>
      <c r="S299" s="191">
        <v>0</v>
      </c>
      <c r="T299" s="192">
        <f>S299*H299</f>
        <v>0</v>
      </c>
      <c r="U299" s="36"/>
      <c r="V299" s="36"/>
      <c r="W299" s="36"/>
      <c r="X299" s="36"/>
      <c r="Y299" s="36"/>
      <c r="Z299" s="36"/>
      <c r="AA299" s="36"/>
      <c r="AB299" s="36"/>
      <c r="AC299" s="36"/>
      <c r="AD299" s="36"/>
      <c r="AE299" s="36"/>
      <c r="AR299" s="193" t="s">
        <v>126</v>
      </c>
      <c r="AT299" s="193" t="s">
        <v>232</v>
      </c>
      <c r="AU299" s="193" t="s">
        <v>78</v>
      </c>
      <c r="AY299" s="19" t="s">
        <v>229</v>
      </c>
      <c r="BE299" s="194">
        <f>IF(N299="základní",J299,0)</f>
        <v>0</v>
      </c>
      <c r="BF299" s="194">
        <f>IF(N299="snížená",J299,0)</f>
        <v>0</v>
      </c>
      <c r="BG299" s="194">
        <f>IF(N299="zákl. přenesená",J299,0)</f>
        <v>0</v>
      </c>
      <c r="BH299" s="194">
        <f>IF(N299="sníž. přenesená",J299,0)</f>
        <v>0</v>
      </c>
      <c r="BI299" s="194">
        <f>IF(N299="nulová",J299,0)</f>
        <v>0</v>
      </c>
      <c r="BJ299" s="19" t="s">
        <v>76</v>
      </c>
      <c r="BK299" s="194">
        <f>ROUND(I299*H299,2)</f>
        <v>0</v>
      </c>
      <c r="BL299" s="19" t="s">
        <v>126</v>
      </c>
      <c r="BM299" s="193" t="s">
        <v>2156</v>
      </c>
    </row>
    <row r="300" spans="1:47" s="2" customFormat="1" ht="11.25">
      <c r="A300" s="36"/>
      <c r="B300" s="37"/>
      <c r="C300" s="38"/>
      <c r="D300" s="263" t="s">
        <v>903</v>
      </c>
      <c r="E300" s="38"/>
      <c r="F300" s="264" t="s">
        <v>1937</v>
      </c>
      <c r="G300" s="38"/>
      <c r="H300" s="38"/>
      <c r="I300" s="249"/>
      <c r="J300" s="38"/>
      <c r="K300" s="38"/>
      <c r="L300" s="41"/>
      <c r="M300" s="250"/>
      <c r="N300" s="251"/>
      <c r="O300" s="66"/>
      <c r="P300" s="66"/>
      <c r="Q300" s="66"/>
      <c r="R300" s="66"/>
      <c r="S300" s="66"/>
      <c r="T300" s="67"/>
      <c r="U300" s="36"/>
      <c r="V300" s="36"/>
      <c r="W300" s="36"/>
      <c r="X300" s="36"/>
      <c r="Y300" s="36"/>
      <c r="Z300" s="36"/>
      <c r="AA300" s="36"/>
      <c r="AB300" s="36"/>
      <c r="AC300" s="36"/>
      <c r="AD300" s="36"/>
      <c r="AE300" s="36"/>
      <c r="AT300" s="19" t="s">
        <v>903</v>
      </c>
      <c r="AU300" s="19" t="s">
        <v>78</v>
      </c>
    </row>
    <row r="301" spans="2:51" s="14" customFormat="1" ht="11.25">
      <c r="B301" s="218"/>
      <c r="C301" s="219"/>
      <c r="D301" s="197" t="s">
        <v>237</v>
      </c>
      <c r="E301" s="220" t="s">
        <v>19</v>
      </c>
      <c r="F301" s="221" t="s">
        <v>2157</v>
      </c>
      <c r="G301" s="219"/>
      <c r="H301" s="220" t="s">
        <v>19</v>
      </c>
      <c r="I301" s="222"/>
      <c r="J301" s="219"/>
      <c r="K301" s="219"/>
      <c r="L301" s="223"/>
      <c r="M301" s="224"/>
      <c r="N301" s="225"/>
      <c r="O301" s="225"/>
      <c r="P301" s="225"/>
      <c r="Q301" s="225"/>
      <c r="R301" s="225"/>
      <c r="S301" s="225"/>
      <c r="T301" s="226"/>
      <c r="AT301" s="227" t="s">
        <v>237</v>
      </c>
      <c r="AU301" s="227" t="s">
        <v>78</v>
      </c>
      <c r="AV301" s="14" t="s">
        <v>76</v>
      </c>
      <c r="AW301" s="14" t="s">
        <v>31</v>
      </c>
      <c r="AX301" s="14" t="s">
        <v>69</v>
      </c>
      <c r="AY301" s="227" t="s">
        <v>229</v>
      </c>
    </row>
    <row r="302" spans="2:51" s="13" customFormat="1" ht="11.25">
      <c r="B302" s="195"/>
      <c r="C302" s="196"/>
      <c r="D302" s="197" t="s">
        <v>237</v>
      </c>
      <c r="E302" s="198" t="s">
        <v>19</v>
      </c>
      <c r="F302" s="199" t="s">
        <v>2158</v>
      </c>
      <c r="G302" s="196"/>
      <c r="H302" s="200">
        <v>16.4</v>
      </c>
      <c r="I302" s="201"/>
      <c r="J302" s="196"/>
      <c r="K302" s="196"/>
      <c r="L302" s="202"/>
      <c r="M302" s="203"/>
      <c r="N302" s="204"/>
      <c r="O302" s="204"/>
      <c r="P302" s="204"/>
      <c r="Q302" s="204"/>
      <c r="R302" s="204"/>
      <c r="S302" s="204"/>
      <c r="T302" s="205"/>
      <c r="AT302" s="206" t="s">
        <v>237</v>
      </c>
      <c r="AU302" s="206" t="s">
        <v>78</v>
      </c>
      <c r="AV302" s="13" t="s">
        <v>78</v>
      </c>
      <c r="AW302" s="13" t="s">
        <v>31</v>
      </c>
      <c r="AX302" s="13" t="s">
        <v>69</v>
      </c>
      <c r="AY302" s="206" t="s">
        <v>229</v>
      </c>
    </row>
    <row r="303" spans="2:51" s="14" customFormat="1" ht="11.25">
      <c r="B303" s="218"/>
      <c r="C303" s="219"/>
      <c r="D303" s="197" t="s">
        <v>237</v>
      </c>
      <c r="E303" s="220" t="s">
        <v>19</v>
      </c>
      <c r="F303" s="221" t="s">
        <v>1724</v>
      </c>
      <c r="G303" s="219"/>
      <c r="H303" s="220" t="s">
        <v>19</v>
      </c>
      <c r="I303" s="222"/>
      <c r="J303" s="219"/>
      <c r="K303" s="219"/>
      <c r="L303" s="223"/>
      <c r="M303" s="224"/>
      <c r="N303" s="225"/>
      <c r="O303" s="225"/>
      <c r="P303" s="225"/>
      <c r="Q303" s="225"/>
      <c r="R303" s="225"/>
      <c r="S303" s="225"/>
      <c r="T303" s="226"/>
      <c r="AT303" s="227" t="s">
        <v>237</v>
      </c>
      <c r="AU303" s="227" t="s">
        <v>78</v>
      </c>
      <c r="AV303" s="14" t="s">
        <v>76</v>
      </c>
      <c r="AW303" s="14" t="s">
        <v>31</v>
      </c>
      <c r="AX303" s="14" t="s">
        <v>69</v>
      </c>
      <c r="AY303" s="227" t="s">
        <v>229</v>
      </c>
    </row>
    <row r="304" spans="2:51" s="13" customFormat="1" ht="11.25">
      <c r="B304" s="195"/>
      <c r="C304" s="196"/>
      <c r="D304" s="197" t="s">
        <v>237</v>
      </c>
      <c r="E304" s="198" t="s">
        <v>19</v>
      </c>
      <c r="F304" s="199" t="s">
        <v>2159</v>
      </c>
      <c r="G304" s="196"/>
      <c r="H304" s="200">
        <v>17.2</v>
      </c>
      <c r="I304" s="201"/>
      <c r="J304" s="196"/>
      <c r="K304" s="196"/>
      <c r="L304" s="202"/>
      <c r="M304" s="203"/>
      <c r="N304" s="204"/>
      <c r="O304" s="204"/>
      <c r="P304" s="204"/>
      <c r="Q304" s="204"/>
      <c r="R304" s="204"/>
      <c r="S304" s="204"/>
      <c r="T304" s="205"/>
      <c r="AT304" s="206" t="s">
        <v>237</v>
      </c>
      <c r="AU304" s="206" t="s">
        <v>78</v>
      </c>
      <c r="AV304" s="13" t="s">
        <v>78</v>
      </c>
      <c r="AW304" s="13" t="s">
        <v>31</v>
      </c>
      <c r="AX304" s="13" t="s">
        <v>69</v>
      </c>
      <c r="AY304" s="206" t="s">
        <v>229</v>
      </c>
    </row>
    <row r="305" spans="2:51" s="15" customFormat="1" ht="11.25">
      <c r="B305" s="228"/>
      <c r="C305" s="229"/>
      <c r="D305" s="197" t="s">
        <v>237</v>
      </c>
      <c r="E305" s="230" t="s">
        <v>19</v>
      </c>
      <c r="F305" s="231" t="s">
        <v>281</v>
      </c>
      <c r="G305" s="229"/>
      <c r="H305" s="232">
        <v>33.6</v>
      </c>
      <c r="I305" s="233"/>
      <c r="J305" s="229"/>
      <c r="K305" s="229"/>
      <c r="L305" s="234"/>
      <c r="M305" s="235"/>
      <c r="N305" s="236"/>
      <c r="O305" s="236"/>
      <c r="P305" s="236"/>
      <c r="Q305" s="236"/>
      <c r="R305" s="236"/>
      <c r="S305" s="236"/>
      <c r="T305" s="237"/>
      <c r="AT305" s="238" t="s">
        <v>237</v>
      </c>
      <c r="AU305" s="238" t="s">
        <v>78</v>
      </c>
      <c r="AV305" s="15" t="s">
        <v>126</v>
      </c>
      <c r="AW305" s="15" t="s">
        <v>31</v>
      </c>
      <c r="AX305" s="15" t="s">
        <v>76</v>
      </c>
      <c r="AY305" s="238" t="s">
        <v>229</v>
      </c>
    </row>
    <row r="306" spans="1:65" s="2" customFormat="1" ht="24.2" customHeight="1">
      <c r="A306" s="36"/>
      <c r="B306" s="37"/>
      <c r="C306" s="181" t="s">
        <v>614</v>
      </c>
      <c r="D306" s="181" t="s">
        <v>232</v>
      </c>
      <c r="E306" s="182" t="s">
        <v>1942</v>
      </c>
      <c r="F306" s="183" t="s">
        <v>1943</v>
      </c>
      <c r="G306" s="184" t="s">
        <v>532</v>
      </c>
      <c r="H306" s="185">
        <v>2.6</v>
      </c>
      <c r="I306" s="186"/>
      <c r="J306" s="187">
        <f>ROUND(I306*H306,2)</f>
        <v>0</v>
      </c>
      <c r="K306" s="188"/>
      <c r="L306" s="41"/>
      <c r="M306" s="189" t="s">
        <v>19</v>
      </c>
      <c r="N306" s="190" t="s">
        <v>40</v>
      </c>
      <c r="O306" s="66"/>
      <c r="P306" s="191">
        <f>O306*H306</f>
        <v>0</v>
      </c>
      <c r="Q306" s="191">
        <v>0</v>
      </c>
      <c r="R306" s="191">
        <f>Q306*H306</f>
        <v>0</v>
      </c>
      <c r="S306" s="191">
        <v>0</v>
      </c>
      <c r="T306" s="192">
        <f>S306*H306</f>
        <v>0</v>
      </c>
      <c r="U306" s="36"/>
      <c r="V306" s="36"/>
      <c r="W306" s="36"/>
      <c r="X306" s="36"/>
      <c r="Y306" s="36"/>
      <c r="Z306" s="36"/>
      <c r="AA306" s="36"/>
      <c r="AB306" s="36"/>
      <c r="AC306" s="36"/>
      <c r="AD306" s="36"/>
      <c r="AE306" s="36"/>
      <c r="AR306" s="193" t="s">
        <v>126</v>
      </c>
      <c r="AT306" s="193" t="s">
        <v>232</v>
      </c>
      <c r="AU306" s="193" t="s">
        <v>78</v>
      </c>
      <c r="AY306" s="19" t="s">
        <v>229</v>
      </c>
      <c r="BE306" s="194">
        <f>IF(N306="základní",J306,0)</f>
        <v>0</v>
      </c>
      <c r="BF306" s="194">
        <f>IF(N306="snížená",J306,0)</f>
        <v>0</v>
      </c>
      <c r="BG306" s="194">
        <f>IF(N306="zákl. přenesená",J306,0)</f>
        <v>0</v>
      </c>
      <c r="BH306" s="194">
        <f>IF(N306="sníž. přenesená",J306,0)</f>
        <v>0</v>
      </c>
      <c r="BI306" s="194">
        <f>IF(N306="nulová",J306,0)</f>
        <v>0</v>
      </c>
      <c r="BJ306" s="19" t="s">
        <v>76</v>
      </c>
      <c r="BK306" s="194">
        <f>ROUND(I306*H306,2)</f>
        <v>0</v>
      </c>
      <c r="BL306" s="19" t="s">
        <v>126</v>
      </c>
      <c r="BM306" s="193" t="s">
        <v>2160</v>
      </c>
    </row>
    <row r="307" spans="1:47" s="2" customFormat="1" ht="11.25">
      <c r="A307" s="36"/>
      <c r="B307" s="37"/>
      <c r="C307" s="38"/>
      <c r="D307" s="263" t="s">
        <v>903</v>
      </c>
      <c r="E307" s="38"/>
      <c r="F307" s="264" t="s">
        <v>1945</v>
      </c>
      <c r="G307" s="38"/>
      <c r="H307" s="38"/>
      <c r="I307" s="249"/>
      <c r="J307" s="38"/>
      <c r="K307" s="38"/>
      <c r="L307" s="41"/>
      <c r="M307" s="250"/>
      <c r="N307" s="251"/>
      <c r="O307" s="66"/>
      <c r="P307" s="66"/>
      <c r="Q307" s="66"/>
      <c r="R307" s="66"/>
      <c r="S307" s="66"/>
      <c r="T307" s="67"/>
      <c r="U307" s="36"/>
      <c r="V307" s="36"/>
      <c r="W307" s="36"/>
      <c r="X307" s="36"/>
      <c r="Y307" s="36"/>
      <c r="Z307" s="36"/>
      <c r="AA307" s="36"/>
      <c r="AB307" s="36"/>
      <c r="AC307" s="36"/>
      <c r="AD307" s="36"/>
      <c r="AE307" s="36"/>
      <c r="AT307" s="19" t="s">
        <v>903</v>
      </c>
      <c r="AU307" s="19" t="s">
        <v>78</v>
      </c>
    </row>
    <row r="308" spans="2:51" s="14" customFormat="1" ht="11.25">
      <c r="B308" s="218"/>
      <c r="C308" s="219"/>
      <c r="D308" s="197" t="s">
        <v>237</v>
      </c>
      <c r="E308" s="220" t="s">
        <v>19</v>
      </c>
      <c r="F308" s="221" t="s">
        <v>1946</v>
      </c>
      <c r="G308" s="219"/>
      <c r="H308" s="220" t="s">
        <v>19</v>
      </c>
      <c r="I308" s="222"/>
      <c r="J308" s="219"/>
      <c r="K308" s="219"/>
      <c r="L308" s="223"/>
      <c r="M308" s="224"/>
      <c r="N308" s="225"/>
      <c r="O308" s="225"/>
      <c r="P308" s="225"/>
      <c r="Q308" s="225"/>
      <c r="R308" s="225"/>
      <c r="S308" s="225"/>
      <c r="T308" s="226"/>
      <c r="AT308" s="227" t="s">
        <v>237</v>
      </c>
      <c r="AU308" s="227" t="s">
        <v>78</v>
      </c>
      <c r="AV308" s="14" t="s">
        <v>76</v>
      </c>
      <c r="AW308" s="14" t="s">
        <v>31</v>
      </c>
      <c r="AX308" s="14" t="s">
        <v>69</v>
      </c>
      <c r="AY308" s="227" t="s">
        <v>229</v>
      </c>
    </row>
    <row r="309" spans="2:51" s="13" customFormat="1" ht="11.25">
      <c r="B309" s="195"/>
      <c r="C309" s="196"/>
      <c r="D309" s="197" t="s">
        <v>237</v>
      </c>
      <c r="E309" s="198" t="s">
        <v>19</v>
      </c>
      <c r="F309" s="199" t="s">
        <v>1947</v>
      </c>
      <c r="G309" s="196"/>
      <c r="H309" s="200">
        <v>2.6</v>
      </c>
      <c r="I309" s="201"/>
      <c r="J309" s="196"/>
      <c r="K309" s="196"/>
      <c r="L309" s="202"/>
      <c r="M309" s="203"/>
      <c r="N309" s="204"/>
      <c r="O309" s="204"/>
      <c r="P309" s="204"/>
      <c r="Q309" s="204"/>
      <c r="R309" s="204"/>
      <c r="S309" s="204"/>
      <c r="T309" s="205"/>
      <c r="AT309" s="206" t="s">
        <v>237</v>
      </c>
      <c r="AU309" s="206" t="s">
        <v>78</v>
      </c>
      <c r="AV309" s="13" t="s">
        <v>78</v>
      </c>
      <c r="AW309" s="13" t="s">
        <v>31</v>
      </c>
      <c r="AX309" s="13" t="s">
        <v>69</v>
      </c>
      <c r="AY309" s="206" t="s">
        <v>229</v>
      </c>
    </row>
    <row r="310" spans="2:51" s="15" customFormat="1" ht="11.25">
      <c r="B310" s="228"/>
      <c r="C310" s="229"/>
      <c r="D310" s="197" t="s">
        <v>237</v>
      </c>
      <c r="E310" s="230" t="s">
        <v>19</v>
      </c>
      <c r="F310" s="231" t="s">
        <v>281</v>
      </c>
      <c r="G310" s="229"/>
      <c r="H310" s="232">
        <v>2.6</v>
      </c>
      <c r="I310" s="233"/>
      <c r="J310" s="229"/>
      <c r="K310" s="229"/>
      <c r="L310" s="234"/>
      <c r="M310" s="235"/>
      <c r="N310" s="236"/>
      <c r="O310" s="236"/>
      <c r="P310" s="236"/>
      <c r="Q310" s="236"/>
      <c r="R310" s="236"/>
      <c r="S310" s="236"/>
      <c r="T310" s="237"/>
      <c r="AT310" s="238" t="s">
        <v>237</v>
      </c>
      <c r="AU310" s="238" t="s">
        <v>78</v>
      </c>
      <c r="AV310" s="15" t="s">
        <v>126</v>
      </c>
      <c r="AW310" s="15" t="s">
        <v>31</v>
      </c>
      <c r="AX310" s="15" t="s">
        <v>76</v>
      </c>
      <c r="AY310" s="238" t="s">
        <v>229</v>
      </c>
    </row>
    <row r="311" spans="1:65" s="2" customFormat="1" ht="55.5" customHeight="1">
      <c r="A311" s="36"/>
      <c r="B311" s="37"/>
      <c r="C311" s="181" t="s">
        <v>618</v>
      </c>
      <c r="D311" s="181" t="s">
        <v>232</v>
      </c>
      <c r="E311" s="182" t="s">
        <v>1060</v>
      </c>
      <c r="F311" s="183" t="s">
        <v>1061</v>
      </c>
      <c r="G311" s="184" t="s">
        <v>495</v>
      </c>
      <c r="H311" s="185">
        <v>45.6</v>
      </c>
      <c r="I311" s="186"/>
      <c r="J311" s="187">
        <f>ROUND(I311*H311,2)</f>
        <v>0</v>
      </c>
      <c r="K311" s="188"/>
      <c r="L311" s="41"/>
      <c r="M311" s="189" t="s">
        <v>19</v>
      </c>
      <c r="N311" s="190" t="s">
        <v>40</v>
      </c>
      <c r="O311" s="66"/>
      <c r="P311" s="191">
        <f>O311*H311</f>
        <v>0</v>
      </c>
      <c r="Q311" s="191">
        <v>1.031199</v>
      </c>
      <c r="R311" s="191">
        <f>Q311*H311</f>
        <v>47.0226744</v>
      </c>
      <c r="S311" s="191">
        <v>0</v>
      </c>
      <c r="T311" s="192">
        <f>S311*H311</f>
        <v>0</v>
      </c>
      <c r="U311" s="36"/>
      <c r="V311" s="36"/>
      <c r="W311" s="36"/>
      <c r="X311" s="36"/>
      <c r="Y311" s="36"/>
      <c r="Z311" s="36"/>
      <c r="AA311" s="36"/>
      <c r="AB311" s="36"/>
      <c r="AC311" s="36"/>
      <c r="AD311" s="36"/>
      <c r="AE311" s="36"/>
      <c r="AR311" s="193" t="s">
        <v>126</v>
      </c>
      <c r="AT311" s="193" t="s">
        <v>232</v>
      </c>
      <c r="AU311" s="193" t="s">
        <v>78</v>
      </c>
      <c r="AY311" s="19" t="s">
        <v>229</v>
      </c>
      <c r="BE311" s="194">
        <f>IF(N311="základní",J311,0)</f>
        <v>0</v>
      </c>
      <c r="BF311" s="194">
        <f>IF(N311="snížená",J311,0)</f>
        <v>0</v>
      </c>
      <c r="BG311" s="194">
        <f>IF(N311="zákl. přenesená",J311,0)</f>
        <v>0</v>
      </c>
      <c r="BH311" s="194">
        <f>IF(N311="sníž. přenesená",J311,0)</f>
        <v>0</v>
      </c>
      <c r="BI311" s="194">
        <f>IF(N311="nulová",J311,0)</f>
        <v>0</v>
      </c>
      <c r="BJ311" s="19" t="s">
        <v>76</v>
      </c>
      <c r="BK311" s="194">
        <f>ROUND(I311*H311,2)</f>
        <v>0</v>
      </c>
      <c r="BL311" s="19" t="s">
        <v>126</v>
      </c>
      <c r="BM311" s="193" t="s">
        <v>2161</v>
      </c>
    </row>
    <row r="312" spans="1:47" s="2" customFormat="1" ht="11.25">
      <c r="A312" s="36"/>
      <c r="B312" s="37"/>
      <c r="C312" s="38"/>
      <c r="D312" s="263" t="s">
        <v>903</v>
      </c>
      <c r="E312" s="38"/>
      <c r="F312" s="264" t="s">
        <v>1063</v>
      </c>
      <c r="G312" s="38"/>
      <c r="H312" s="38"/>
      <c r="I312" s="249"/>
      <c r="J312" s="38"/>
      <c r="K312" s="38"/>
      <c r="L312" s="41"/>
      <c r="M312" s="250"/>
      <c r="N312" s="251"/>
      <c r="O312" s="66"/>
      <c r="P312" s="66"/>
      <c r="Q312" s="66"/>
      <c r="R312" s="66"/>
      <c r="S312" s="66"/>
      <c r="T312" s="67"/>
      <c r="U312" s="36"/>
      <c r="V312" s="36"/>
      <c r="W312" s="36"/>
      <c r="X312" s="36"/>
      <c r="Y312" s="36"/>
      <c r="Z312" s="36"/>
      <c r="AA312" s="36"/>
      <c r="AB312" s="36"/>
      <c r="AC312" s="36"/>
      <c r="AD312" s="36"/>
      <c r="AE312" s="36"/>
      <c r="AT312" s="19" t="s">
        <v>903</v>
      </c>
      <c r="AU312" s="19" t="s">
        <v>78</v>
      </c>
    </row>
    <row r="313" spans="2:51" s="14" customFormat="1" ht="11.25">
      <c r="B313" s="218"/>
      <c r="C313" s="219"/>
      <c r="D313" s="197" t="s">
        <v>237</v>
      </c>
      <c r="E313" s="220" t="s">
        <v>19</v>
      </c>
      <c r="F313" s="221" t="s">
        <v>2157</v>
      </c>
      <c r="G313" s="219"/>
      <c r="H313" s="220" t="s">
        <v>19</v>
      </c>
      <c r="I313" s="222"/>
      <c r="J313" s="219"/>
      <c r="K313" s="219"/>
      <c r="L313" s="223"/>
      <c r="M313" s="224"/>
      <c r="N313" s="225"/>
      <c r="O313" s="225"/>
      <c r="P313" s="225"/>
      <c r="Q313" s="225"/>
      <c r="R313" s="225"/>
      <c r="S313" s="225"/>
      <c r="T313" s="226"/>
      <c r="AT313" s="227" t="s">
        <v>237</v>
      </c>
      <c r="AU313" s="227" t="s">
        <v>78</v>
      </c>
      <c r="AV313" s="14" t="s">
        <v>76</v>
      </c>
      <c r="AW313" s="14" t="s">
        <v>31</v>
      </c>
      <c r="AX313" s="14" t="s">
        <v>69</v>
      </c>
      <c r="AY313" s="227" t="s">
        <v>229</v>
      </c>
    </row>
    <row r="314" spans="2:51" s="13" customFormat="1" ht="11.25">
      <c r="B314" s="195"/>
      <c r="C314" s="196"/>
      <c r="D314" s="197" t="s">
        <v>237</v>
      </c>
      <c r="E314" s="198" t="s">
        <v>19</v>
      </c>
      <c r="F314" s="199" t="s">
        <v>2158</v>
      </c>
      <c r="G314" s="196"/>
      <c r="H314" s="200">
        <v>16.4</v>
      </c>
      <c r="I314" s="201"/>
      <c r="J314" s="196"/>
      <c r="K314" s="196"/>
      <c r="L314" s="202"/>
      <c r="M314" s="203"/>
      <c r="N314" s="204"/>
      <c r="O314" s="204"/>
      <c r="P314" s="204"/>
      <c r="Q314" s="204"/>
      <c r="R314" s="204"/>
      <c r="S314" s="204"/>
      <c r="T314" s="205"/>
      <c r="AT314" s="206" t="s">
        <v>237</v>
      </c>
      <c r="AU314" s="206" t="s">
        <v>78</v>
      </c>
      <c r="AV314" s="13" t="s">
        <v>78</v>
      </c>
      <c r="AW314" s="13" t="s">
        <v>31</v>
      </c>
      <c r="AX314" s="13" t="s">
        <v>69</v>
      </c>
      <c r="AY314" s="206" t="s">
        <v>229</v>
      </c>
    </row>
    <row r="315" spans="2:51" s="14" customFormat="1" ht="11.25">
      <c r="B315" s="218"/>
      <c r="C315" s="219"/>
      <c r="D315" s="197" t="s">
        <v>237</v>
      </c>
      <c r="E315" s="220" t="s">
        <v>19</v>
      </c>
      <c r="F315" s="221" t="s">
        <v>1724</v>
      </c>
      <c r="G315" s="219"/>
      <c r="H315" s="220" t="s">
        <v>19</v>
      </c>
      <c r="I315" s="222"/>
      <c r="J315" s="219"/>
      <c r="K315" s="219"/>
      <c r="L315" s="223"/>
      <c r="M315" s="224"/>
      <c r="N315" s="225"/>
      <c r="O315" s="225"/>
      <c r="P315" s="225"/>
      <c r="Q315" s="225"/>
      <c r="R315" s="225"/>
      <c r="S315" s="225"/>
      <c r="T315" s="226"/>
      <c r="AT315" s="227" t="s">
        <v>237</v>
      </c>
      <c r="AU315" s="227" t="s">
        <v>78</v>
      </c>
      <c r="AV315" s="14" t="s">
        <v>76</v>
      </c>
      <c r="AW315" s="14" t="s">
        <v>31</v>
      </c>
      <c r="AX315" s="14" t="s">
        <v>69</v>
      </c>
      <c r="AY315" s="227" t="s">
        <v>229</v>
      </c>
    </row>
    <row r="316" spans="2:51" s="13" customFormat="1" ht="11.25">
      <c r="B316" s="195"/>
      <c r="C316" s="196"/>
      <c r="D316" s="197" t="s">
        <v>237</v>
      </c>
      <c r="E316" s="198" t="s">
        <v>19</v>
      </c>
      <c r="F316" s="199" t="s">
        <v>2159</v>
      </c>
      <c r="G316" s="196"/>
      <c r="H316" s="200">
        <v>17.2</v>
      </c>
      <c r="I316" s="201"/>
      <c r="J316" s="196"/>
      <c r="K316" s="196"/>
      <c r="L316" s="202"/>
      <c r="M316" s="203"/>
      <c r="N316" s="204"/>
      <c r="O316" s="204"/>
      <c r="P316" s="204"/>
      <c r="Q316" s="204"/>
      <c r="R316" s="204"/>
      <c r="S316" s="204"/>
      <c r="T316" s="205"/>
      <c r="AT316" s="206" t="s">
        <v>237</v>
      </c>
      <c r="AU316" s="206" t="s">
        <v>78</v>
      </c>
      <c r="AV316" s="13" t="s">
        <v>78</v>
      </c>
      <c r="AW316" s="13" t="s">
        <v>31</v>
      </c>
      <c r="AX316" s="13" t="s">
        <v>69</v>
      </c>
      <c r="AY316" s="206" t="s">
        <v>229</v>
      </c>
    </row>
    <row r="317" spans="2:51" s="14" customFormat="1" ht="11.25">
      <c r="B317" s="218"/>
      <c r="C317" s="219"/>
      <c r="D317" s="197" t="s">
        <v>237</v>
      </c>
      <c r="E317" s="220" t="s">
        <v>19</v>
      </c>
      <c r="F317" s="221" t="s">
        <v>1949</v>
      </c>
      <c r="G317" s="219"/>
      <c r="H317" s="220" t="s">
        <v>19</v>
      </c>
      <c r="I317" s="222"/>
      <c r="J317" s="219"/>
      <c r="K317" s="219"/>
      <c r="L317" s="223"/>
      <c r="M317" s="224"/>
      <c r="N317" s="225"/>
      <c r="O317" s="225"/>
      <c r="P317" s="225"/>
      <c r="Q317" s="225"/>
      <c r="R317" s="225"/>
      <c r="S317" s="225"/>
      <c r="T317" s="226"/>
      <c r="AT317" s="227" t="s">
        <v>237</v>
      </c>
      <c r="AU317" s="227" t="s">
        <v>78</v>
      </c>
      <c r="AV317" s="14" t="s">
        <v>76</v>
      </c>
      <c r="AW317" s="14" t="s">
        <v>31</v>
      </c>
      <c r="AX317" s="14" t="s">
        <v>69</v>
      </c>
      <c r="AY317" s="227" t="s">
        <v>229</v>
      </c>
    </row>
    <row r="318" spans="2:51" s="13" customFormat="1" ht="11.25">
      <c r="B318" s="195"/>
      <c r="C318" s="196"/>
      <c r="D318" s="197" t="s">
        <v>237</v>
      </c>
      <c r="E318" s="198" t="s">
        <v>19</v>
      </c>
      <c r="F318" s="199" t="s">
        <v>2162</v>
      </c>
      <c r="G318" s="196"/>
      <c r="H318" s="200">
        <v>12</v>
      </c>
      <c r="I318" s="201"/>
      <c r="J318" s="196"/>
      <c r="K318" s="196"/>
      <c r="L318" s="202"/>
      <c r="M318" s="203"/>
      <c r="N318" s="204"/>
      <c r="O318" s="204"/>
      <c r="P318" s="204"/>
      <c r="Q318" s="204"/>
      <c r="R318" s="204"/>
      <c r="S318" s="204"/>
      <c r="T318" s="205"/>
      <c r="AT318" s="206" t="s">
        <v>237</v>
      </c>
      <c r="AU318" s="206" t="s">
        <v>78</v>
      </c>
      <c r="AV318" s="13" t="s">
        <v>78</v>
      </c>
      <c r="AW318" s="13" t="s">
        <v>31</v>
      </c>
      <c r="AX318" s="13" t="s">
        <v>69</v>
      </c>
      <c r="AY318" s="206" t="s">
        <v>229</v>
      </c>
    </row>
    <row r="319" spans="2:51" s="15" customFormat="1" ht="11.25">
      <c r="B319" s="228"/>
      <c r="C319" s="229"/>
      <c r="D319" s="197" t="s">
        <v>237</v>
      </c>
      <c r="E319" s="230" t="s">
        <v>19</v>
      </c>
      <c r="F319" s="231" t="s">
        <v>281</v>
      </c>
      <c r="G319" s="229"/>
      <c r="H319" s="232">
        <v>45.6</v>
      </c>
      <c r="I319" s="233"/>
      <c r="J319" s="229"/>
      <c r="K319" s="229"/>
      <c r="L319" s="234"/>
      <c r="M319" s="235"/>
      <c r="N319" s="236"/>
      <c r="O319" s="236"/>
      <c r="P319" s="236"/>
      <c r="Q319" s="236"/>
      <c r="R319" s="236"/>
      <c r="S319" s="236"/>
      <c r="T319" s="237"/>
      <c r="AT319" s="238" t="s">
        <v>237</v>
      </c>
      <c r="AU319" s="238" t="s">
        <v>78</v>
      </c>
      <c r="AV319" s="15" t="s">
        <v>126</v>
      </c>
      <c r="AW319" s="15" t="s">
        <v>31</v>
      </c>
      <c r="AX319" s="15" t="s">
        <v>76</v>
      </c>
      <c r="AY319" s="238" t="s">
        <v>229</v>
      </c>
    </row>
    <row r="320" spans="1:65" s="2" customFormat="1" ht="24.2" customHeight="1">
      <c r="A320" s="36"/>
      <c r="B320" s="37"/>
      <c r="C320" s="181" t="s">
        <v>561</v>
      </c>
      <c r="D320" s="181" t="s">
        <v>232</v>
      </c>
      <c r="E320" s="182" t="s">
        <v>1951</v>
      </c>
      <c r="F320" s="183" t="s">
        <v>1952</v>
      </c>
      <c r="G320" s="184" t="s">
        <v>326</v>
      </c>
      <c r="H320" s="185">
        <v>0.152</v>
      </c>
      <c r="I320" s="186"/>
      <c r="J320" s="187">
        <f>ROUND(I320*H320,2)</f>
        <v>0</v>
      </c>
      <c r="K320" s="188"/>
      <c r="L320" s="41"/>
      <c r="M320" s="189" t="s">
        <v>19</v>
      </c>
      <c r="N320" s="190" t="s">
        <v>40</v>
      </c>
      <c r="O320" s="66"/>
      <c r="P320" s="191">
        <f>O320*H320</f>
        <v>0</v>
      </c>
      <c r="Q320" s="191">
        <v>1.060664</v>
      </c>
      <c r="R320" s="191">
        <f>Q320*H320</f>
        <v>0.161220928</v>
      </c>
      <c r="S320" s="191">
        <v>0</v>
      </c>
      <c r="T320" s="192">
        <f>S320*H320</f>
        <v>0</v>
      </c>
      <c r="U320" s="36"/>
      <c r="V320" s="36"/>
      <c r="W320" s="36"/>
      <c r="X320" s="36"/>
      <c r="Y320" s="36"/>
      <c r="Z320" s="36"/>
      <c r="AA320" s="36"/>
      <c r="AB320" s="36"/>
      <c r="AC320" s="36"/>
      <c r="AD320" s="36"/>
      <c r="AE320" s="36"/>
      <c r="AR320" s="193" t="s">
        <v>126</v>
      </c>
      <c r="AT320" s="193" t="s">
        <v>232</v>
      </c>
      <c r="AU320" s="193" t="s">
        <v>78</v>
      </c>
      <c r="AY320" s="19" t="s">
        <v>229</v>
      </c>
      <c r="BE320" s="194">
        <f>IF(N320="základní",J320,0)</f>
        <v>0</v>
      </c>
      <c r="BF320" s="194">
        <f>IF(N320="snížená",J320,0)</f>
        <v>0</v>
      </c>
      <c r="BG320" s="194">
        <f>IF(N320="zákl. přenesená",J320,0)</f>
        <v>0</v>
      </c>
      <c r="BH320" s="194">
        <f>IF(N320="sníž. přenesená",J320,0)</f>
        <v>0</v>
      </c>
      <c r="BI320" s="194">
        <f>IF(N320="nulová",J320,0)</f>
        <v>0</v>
      </c>
      <c r="BJ320" s="19" t="s">
        <v>76</v>
      </c>
      <c r="BK320" s="194">
        <f>ROUND(I320*H320,2)</f>
        <v>0</v>
      </c>
      <c r="BL320" s="19" t="s">
        <v>126</v>
      </c>
      <c r="BM320" s="193" t="s">
        <v>2163</v>
      </c>
    </row>
    <row r="321" spans="1:47" s="2" customFormat="1" ht="11.25">
      <c r="A321" s="36"/>
      <c r="B321" s="37"/>
      <c r="C321" s="38"/>
      <c r="D321" s="263" t="s">
        <v>903</v>
      </c>
      <c r="E321" s="38"/>
      <c r="F321" s="264" t="s">
        <v>1954</v>
      </c>
      <c r="G321" s="38"/>
      <c r="H321" s="38"/>
      <c r="I321" s="249"/>
      <c r="J321" s="38"/>
      <c r="K321" s="38"/>
      <c r="L321" s="41"/>
      <c r="M321" s="250"/>
      <c r="N321" s="251"/>
      <c r="O321" s="66"/>
      <c r="P321" s="66"/>
      <c r="Q321" s="66"/>
      <c r="R321" s="66"/>
      <c r="S321" s="66"/>
      <c r="T321" s="67"/>
      <c r="U321" s="36"/>
      <c r="V321" s="36"/>
      <c r="W321" s="36"/>
      <c r="X321" s="36"/>
      <c r="Y321" s="36"/>
      <c r="Z321" s="36"/>
      <c r="AA321" s="36"/>
      <c r="AB321" s="36"/>
      <c r="AC321" s="36"/>
      <c r="AD321" s="36"/>
      <c r="AE321" s="36"/>
      <c r="AT321" s="19" t="s">
        <v>903</v>
      </c>
      <c r="AU321" s="19" t="s">
        <v>78</v>
      </c>
    </row>
    <row r="322" spans="2:51" s="14" customFormat="1" ht="11.25">
      <c r="B322" s="218"/>
      <c r="C322" s="219"/>
      <c r="D322" s="197" t="s">
        <v>237</v>
      </c>
      <c r="E322" s="220" t="s">
        <v>19</v>
      </c>
      <c r="F322" s="221" t="s">
        <v>1955</v>
      </c>
      <c r="G322" s="219"/>
      <c r="H322" s="220" t="s">
        <v>19</v>
      </c>
      <c r="I322" s="222"/>
      <c r="J322" s="219"/>
      <c r="K322" s="219"/>
      <c r="L322" s="223"/>
      <c r="M322" s="224"/>
      <c r="N322" s="225"/>
      <c r="O322" s="225"/>
      <c r="P322" s="225"/>
      <c r="Q322" s="225"/>
      <c r="R322" s="225"/>
      <c r="S322" s="225"/>
      <c r="T322" s="226"/>
      <c r="AT322" s="227" t="s">
        <v>237</v>
      </c>
      <c r="AU322" s="227" t="s">
        <v>78</v>
      </c>
      <c r="AV322" s="14" t="s">
        <v>76</v>
      </c>
      <c r="AW322" s="14" t="s">
        <v>31</v>
      </c>
      <c r="AX322" s="14" t="s">
        <v>69</v>
      </c>
      <c r="AY322" s="227" t="s">
        <v>229</v>
      </c>
    </row>
    <row r="323" spans="2:51" s="13" customFormat="1" ht="11.25">
      <c r="B323" s="195"/>
      <c r="C323" s="196"/>
      <c r="D323" s="197" t="s">
        <v>237</v>
      </c>
      <c r="E323" s="198" t="s">
        <v>19</v>
      </c>
      <c r="F323" s="199" t="s">
        <v>2164</v>
      </c>
      <c r="G323" s="196"/>
      <c r="H323" s="200">
        <v>0.152</v>
      </c>
      <c r="I323" s="201"/>
      <c r="J323" s="196"/>
      <c r="K323" s="196"/>
      <c r="L323" s="202"/>
      <c r="M323" s="203"/>
      <c r="N323" s="204"/>
      <c r="O323" s="204"/>
      <c r="P323" s="204"/>
      <c r="Q323" s="204"/>
      <c r="R323" s="204"/>
      <c r="S323" s="204"/>
      <c r="T323" s="205"/>
      <c r="AT323" s="206" t="s">
        <v>237</v>
      </c>
      <c r="AU323" s="206" t="s">
        <v>78</v>
      </c>
      <c r="AV323" s="13" t="s">
        <v>78</v>
      </c>
      <c r="AW323" s="13" t="s">
        <v>31</v>
      </c>
      <c r="AX323" s="13" t="s">
        <v>69</v>
      </c>
      <c r="AY323" s="206" t="s">
        <v>229</v>
      </c>
    </row>
    <row r="324" spans="2:51" s="15" customFormat="1" ht="11.25">
      <c r="B324" s="228"/>
      <c r="C324" s="229"/>
      <c r="D324" s="197" t="s">
        <v>237</v>
      </c>
      <c r="E324" s="230" t="s">
        <v>19</v>
      </c>
      <c r="F324" s="231" t="s">
        <v>281</v>
      </c>
      <c r="G324" s="229"/>
      <c r="H324" s="232">
        <v>0.152</v>
      </c>
      <c r="I324" s="233"/>
      <c r="J324" s="229"/>
      <c r="K324" s="229"/>
      <c r="L324" s="234"/>
      <c r="M324" s="235"/>
      <c r="N324" s="236"/>
      <c r="O324" s="236"/>
      <c r="P324" s="236"/>
      <c r="Q324" s="236"/>
      <c r="R324" s="236"/>
      <c r="S324" s="236"/>
      <c r="T324" s="237"/>
      <c r="AT324" s="238" t="s">
        <v>237</v>
      </c>
      <c r="AU324" s="238" t="s">
        <v>78</v>
      </c>
      <c r="AV324" s="15" t="s">
        <v>126</v>
      </c>
      <c r="AW324" s="15" t="s">
        <v>31</v>
      </c>
      <c r="AX324" s="15" t="s">
        <v>76</v>
      </c>
      <c r="AY324" s="238" t="s">
        <v>229</v>
      </c>
    </row>
    <row r="325" spans="2:63" s="12" customFormat="1" ht="22.9" customHeight="1">
      <c r="B325" s="165"/>
      <c r="C325" s="166"/>
      <c r="D325" s="167" t="s">
        <v>68</v>
      </c>
      <c r="E325" s="179" t="s">
        <v>270</v>
      </c>
      <c r="F325" s="179" t="s">
        <v>1957</v>
      </c>
      <c r="G325" s="166"/>
      <c r="H325" s="166"/>
      <c r="I325" s="169"/>
      <c r="J325" s="180">
        <f>BK325</f>
        <v>0</v>
      </c>
      <c r="K325" s="166"/>
      <c r="L325" s="171"/>
      <c r="M325" s="172"/>
      <c r="N325" s="173"/>
      <c r="O325" s="173"/>
      <c r="P325" s="174">
        <f>SUM(P326:P359)</f>
        <v>0</v>
      </c>
      <c r="Q325" s="173"/>
      <c r="R325" s="174">
        <f>SUM(R326:R359)</f>
        <v>3.262805906432</v>
      </c>
      <c r="S325" s="173"/>
      <c r="T325" s="175">
        <f>SUM(T326:T359)</f>
        <v>63.88055000000001</v>
      </c>
      <c r="AR325" s="176" t="s">
        <v>76</v>
      </c>
      <c r="AT325" s="177" t="s">
        <v>68</v>
      </c>
      <c r="AU325" s="177" t="s">
        <v>76</v>
      </c>
      <c r="AY325" s="176" t="s">
        <v>229</v>
      </c>
      <c r="BK325" s="178">
        <f>SUM(BK326:BK359)</f>
        <v>0</v>
      </c>
    </row>
    <row r="326" spans="1:65" s="2" customFormat="1" ht="24.2" customHeight="1">
      <c r="A326" s="36"/>
      <c r="B326" s="37"/>
      <c r="C326" s="181" t="s">
        <v>353</v>
      </c>
      <c r="D326" s="181" t="s">
        <v>232</v>
      </c>
      <c r="E326" s="182" t="s">
        <v>1958</v>
      </c>
      <c r="F326" s="183" t="s">
        <v>1959</v>
      </c>
      <c r="G326" s="184" t="s">
        <v>495</v>
      </c>
      <c r="H326" s="185">
        <v>5.04</v>
      </c>
      <c r="I326" s="186"/>
      <c r="J326" s="187">
        <f>ROUND(I326*H326,2)</f>
        <v>0</v>
      </c>
      <c r="K326" s="188"/>
      <c r="L326" s="41"/>
      <c r="M326" s="189" t="s">
        <v>19</v>
      </c>
      <c r="N326" s="190" t="s">
        <v>40</v>
      </c>
      <c r="O326" s="66"/>
      <c r="P326" s="191">
        <f>O326*H326</f>
        <v>0</v>
      </c>
      <c r="Q326" s="191">
        <v>0.00063</v>
      </c>
      <c r="R326" s="191">
        <f>Q326*H326</f>
        <v>0.0031752</v>
      </c>
      <c r="S326" s="191">
        <v>0</v>
      </c>
      <c r="T326" s="192">
        <f>S326*H326</f>
        <v>0</v>
      </c>
      <c r="U326" s="36"/>
      <c r="V326" s="36"/>
      <c r="W326" s="36"/>
      <c r="X326" s="36"/>
      <c r="Y326" s="36"/>
      <c r="Z326" s="36"/>
      <c r="AA326" s="36"/>
      <c r="AB326" s="36"/>
      <c r="AC326" s="36"/>
      <c r="AD326" s="36"/>
      <c r="AE326" s="36"/>
      <c r="AR326" s="193" t="s">
        <v>126</v>
      </c>
      <c r="AT326" s="193" t="s">
        <v>232</v>
      </c>
      <c r="AU326" s="193" t="s">
        <v>78</v>
      </c>
      <c r="AY326" s="19" t="s">
        <v>229</v>
      </c>
      <c r="BE326" s="194">
        <f>IF(N326="základní",J326,0)</f>
        <v>0</v>
      </c>
      <c r="BF326" s="194">
        <f>IF(N326="snížená",J326,0)</f>
        <v>0</v>
      </c>
      <c r="BG326" s="194">
        <f>IF(N326="zákl. přenesená",J326,0)</f>
        <v>0</v>
      </c>
      <c r="BH326" s="194">
        <f>IF(N326="sníž. přenesená",J326,0)</f>
        <v>0</v>
      </c>
      <c r="BI326" s="194">
        <f>IF(N326="nulová",J326,0)</f>
        <v>0</v>
      </c>
      <c r="BJ326" s="19" t="s">
        <v>76</v>
      </c>
      <c r="BK326" s="194">
        <f>ROUND(I326*H326,2)</f>
        <v>0</v>
      </c>
      <c r="BL326" s="19" t="s">
        <v>126</v>
      </c>
      <c r="BM326" s="193" t="s">
        <v>2165</v>
      </c>
    </row>
    <row r="327" spans="1:47" s="2" customFormat="1" ht="11.25">
      <c r="A327" s="36"/>
      <c r="B327" s="37"/>
      <c r="C327" s="38"/>
      <c r="D327" s="263" t="s">
        <v>903</v>
      </c>
      <c r="E327" s="38"/>
      <c r="F327" s="264" t="s">
        <v>1961</v>
      </c>
      <c r="G327" s="38"/>
      <c r="H327" s="38"/>
      <c r="I327" s="249"/>
      <c r="J327" s="38"/>
      <c r="K327" s="38"/>
      <c r="L327" s="41"/>
      <c r="M327" s="250"/>
      <c r="N327" s="251"/>
      <c r="O327" s="66"/>
      <c r="P327" s="66"/>
      <c r="Q327" s="66"/>
      <c r="R327" s="66"/>
      <c r="S327" s="66"/>
      <c r="T327" s="67"/>
      <c r="U327" s="36"/>
      <c r="V327" s="36"/>
      <c r="W327" s="36"/>
      <c r="X327" s="36"/>
      <c r="Y327" s="36"/>
      <c r="Z327" s="36"/>
      <c r="AA327" s="36"/>
      <c r="AB327" s="36"/>
      <c r="AC327" s="36"/>
      <c r="AD327" s="36"/>
      <c r="AE327" s="36"/>
      <c r="AT327" s="19" t="s">
        <v>903</v>
      </c>
      <c r="AU327" s="19" t="s">
        <v>78</v>
      </c>
    </row>
    <row r="328" spans="2:51" s="14" customFormat="1" ht="11.25">
      <c r="B328" s="218"/>
      <c r="C328" s="219"/>
      <c r="D328" s="197" t="s">
        <v>237</v>
      </c>
      <c r="E328" s="220" t="s">
        <v>19</v>
      </c>
      <c r="F328" s="221" t="s">
        <v>1962</v>
      </c>
      <c r="G328" s="219"/>
      <c r="H328" s="220" t="s">
        <v>19</v>
      </c>
      <c r="I328" s="222"/>
      <c r="J328" s="219"/>
      <c r="K328" s="219"/>
      <c r="L328" s="223"/>
      <c r="M328" s="224"/>
      <c r="N328" s="225"/>
      <c r="O328" s="225"/>
      <c r="P328" s="225"/>
      <c r="Q328" s="225"/>
      <c r="R328" s="225"/>
      <c r="S328" s="225"/>
      <c r="T328" s="226"/>
      <c r="AT328" s="227" t="s">
        <v>237</v>
      </c>
      <c r="AU328" s="227" t="s">
        <v>78</v>
      </c>
      <c r="AV328" s="14" t="s">
        <v>76</v>
      </c>
      <c r="AW328" s="14" t="s">
        <v>31</v>
      </c>
      <c r="AX328" s="14" t="s">
        <v>69</v>
      </c>
      <c r="AY328" s="227" t="s">
        <v>229</v>
      </c>
    </row>
    <row r="329" spans="2:51" s="13" customFormat="1" ht="11.25">
      <c r="B329" s="195"/>
      <c r="C329" s="196"/>
      <c r="D329" s="197" t="s">
        <v>237</v>
      </c>
      <c r="E329" s="198" t="s">
        <v>19</v>
      </c>
      <c r="F329" s="199" t="s">
        <v>2166</v>
      </c>
      <c r="G329" s="196"/>
      <c r="H329" s="200">
        <v>2.46</v>
      </c>
      <c r="I329" s="201"/>
      <c r="J329" s="196"/>
      <c r="K329" s="196"/>
      <c r="L329" s="202"/>
      <c r="M329" s="203"/>
      <c r="N329" s="204"/>
      <c r="O329" s="204"/>
      <c r="P329" s="204"/>
      <c r="Q329" s="204"/>
      <c r="R329" s="204"/>
      <c r="S329" s="204"/>
      <c r="T329" s="205"/>
      <c r="AT329" s="206" t="s">
        <v>237</v>
      </c>
      <c r="AU329" s="206" t="s">
        <v>78</v>
      </c>
      <c r="AV329" s="13" t="s">
        <v>78</v>
      </c>
      <c r="AW329" s="13" t="s">
        <v>31</v>
      </c>
      <c r="AX329" s="13" t="s">
        <v>69</v>
      </c>
      <c r="AY329" s="206" t="s">
        <v>229</v>
      </c>
    </row>
    <row r="330" spans="2:51" s="13" customFormat="1" ht="11.25">
      <c r="B330" s="195"/>
      <c r="C330" s="196"/>
      <c r="D330" s="197" t="s">
        <v>237</v>
      </c>
      <c r="E330" s="198" t="s">
        <v>19</v>
      </c>
      <c r="F330" s="199" t="s">
        <v>2167</v>
      </c>
      <c r="G330" s="196"/>
      <c r="H330" s="200">
        <v>2.58</v>
      </c>
      <c r="I330" s="201"/>
      <c r="J330" s="196"/>
      <c r="K330" s="196"/>
      <c r="L330" s="202"/>
      <c r="M330" s="203"/>
      <c r="N330" s="204"/>
      <c r="O330" s="204"/>
      <c r="P330" s="204"/>
      <c r="Q330" s="204"/>
      <c r="R330" s="204"/>
      <c r="S330" s="204"/>
      <c r="T330" s="205"/>
      <c r="AT330" s="206" t="s">
        <v>237</v>
      </c>
      <c r="AU330" s="206" t="s">
        <v>78</v>
      </c>
      <c r="AV330" s="13" t="s">
        <v>78</v>
      </c>
      <c r="AW330" s="13" t="s">
        <v>31</v>
      </c>
      <c r="AX330" s="13" t="s">
        <v>69</v>
      </c>
      <c r="AY330" s="206" t="s">
        <v>229</v>
      </c>
    </row>
    <row r="331" spans="2:51" s="15" customFormat="1" ht="11.25">
      <c r="B331" s="228"/>
      <c r="C331" s="229"/>
      <c r="D331" s="197" t="s">
        <v>237</v>
      </c>
      <c r="E331" s="230" t="s">
        <v>19</v>
      </c>
      <c r="F331" s="231" t="s">
        <v>281</v>
      </c>
      <c r="G331" s="229"/>
      <c r="H331" s="232">
        <v>5.04</v>
      </c>
      <c r="I331" s="233"/>
      <c r="J331" s="229"/>
      <c r="K331" s="229"/>
      <c r="L331" s="234"/>
      <c r="M331" s="235"/>
      <c r="N331" s="236"/>
      <c r="O331" s="236"/>
      <c r="P331" s="236"/>
      <c r="Q331" s="236"/>
      <c r="R331" s="236"/>
      <c r="S331" s="236"/>
      <c r="T331" s="237"/>
      <c r="AT331" s="238" t="s">
        <v>237</v>
      </c>
      <c r="AU331" s="238" t="s">
        <v>78</v>
      </c>
      <c r="AV331" s="15" t="s">
        <v>126</v>
      </c>
      <c r="AW331" s="15" t="s">
        <v>31</v>
      </c>
      <c r="AX331" s="15" t="s">
        <v>76</v>
      </c>
      <c r="AY331" s="238" t="s">
        <v>229</v>
      </c>
    </row>
    <row r="332" spans="1:65" s="2" customFormat="1" ht="33" customHeight="1">
      <c r="A332" s="36"/>
      <c r="B332" s="37"/>
      <c r="C332" s="181" t="s">
        <v>357</v>
      </c>
      <c r="D332" s="181" t="s">
        <v>232</v>
      </c>
      <c r="E332" s="182" t="s">
        <v>1965</v>
      </c>
      <c r="F332" s="183" t="s">
        <v>1966</v>
      </c>
      <c r="G332" s="184" t="s">
        <v>235</v>
      </c>
      <c r="H332" s="185">
        <v>16.8</v>
      </c>
      <c r="I332" s="186"/>
      <c r="J332" s="187">
        <f>ROUND(I332*H332,2)</f>
        <v>0</v>
      </c>
      <c r="K332" s="188"/>
      <c r="L332" s="41"/>
      <c r="M332" s="189" t="s">
        <v>19</v>
      </c>
      <c r="N332" s="190" t="s">
        <v>40</v>
      </c>
      <c r="O332" s="66"/>
      <c r="P332" s="191">
        <f>O332*H332</f>
        <v>0</v>
      </c>
      <c r="Q332" s="191">
        <v>0.000174</v>
      </c>
      <c r="R332" s="191">
        <f>Q332*H332</f>
        <v>0.0029232</v>
      </c>
      <c r="S332" s="191">
        <v>0</v>
      </c>
      <c r="T332" s="192">
        <f>S332*H332</f>
        <v>0</v>
      </c>
      <c r="U332" s="36"/>
      <c r="V332" s="36"/>
      <c r="W332" s="36"/>
      <c r="X332" s="36"/>
      <c r="Y332" s="36"/>
      <c r="Z332" s="36"/>
      <c r="AA332" s="36"/>
      <c r="AB332" s="36"/>
      <c r="AC332" s="36"/>
      <c r="AD332" s="36"/>
      <c r="AE332" s="36"/>
      <c r="AR332" s="193" t="s">
        <v>126</v>
      </c>
      <c r="AT332" s="193" t="s">
        <v>232</v>
      </c>
      <c r="AU332" s="193" t="s">
        <v>78</v>
      </c>
      <c r="AY332" s="19" t="s">
        <v>229</v>
      </c>
      <c r="BE332" s="194">
        <f>IF(N332="základní",J332,0)</f>
        <v>0</v>
      </c>
      <c r="BF332" s="194">
        <f>IF(N332="snížená",J332,0)</f>
        <v>0</v>
      </c>
      <c r="BG332" s="194">
        <f>IF(N332="zákl. přenesená",J332,0)</f>
        <v>0</v>
      </c>
      <c r="BH332" s="194">
        <f>IF(N332="sníž. přenesená",J332,0)</f>
        <v>0</v>
      </c>
      <c r="BI332" s="194">
        <f>IF(N332="nulová",J332,0)</f>
        <v>0</v>
      </c>
      <c r="BJ332" s="19" t="s">
        <v>76</v>
      </c>
      <c r="BK332" s="194">
        <f>ROUND(I332*H332,2)</f>
        <v>0</v>
      </c>
      <c r="BL332" s="19" t="s">
        <v>126</v>
      </c>
      <c r="BM332" s="193" t="s">
        <v>2168</v>
      </c>
    </row>
    <row r="333" spans="1:47" s="2" customFormat="1" ht="11.25">
      <c r="A333" s="36"/>
      <c r="B333" s="37"/>
      <c r="C333" s="38"/>
      <c r="D333" s="263" t="s">
        <v>903</v>
      </c>
      <c r="E333" s="38"/>
      <c r="F333" s="264" t="s">
        <v>1968</v>
      </c>
      <c r="G333" s="38"/>
      <c r="H333" s="38"/>
      <c r="I333" s="249"/>
      <c r="J333" s="38"/>
      <c r="K333" s="38"/>
      <c r="L333" s="41"/>
      <c r="M333" s="250"/>
      <c r="N333" s="251"/>
      <c r="O333" s="66"/>
      <c r="P333" s="66"/>
      <c r="Q333" s="66"/>
      <c r="R333" s="66"/>
      <c r="S333" s="66"/>
      <c r="T333" s="67"/>
      <c r="U333" s="36"/>
      <c r="V333" s="36"/>
      <c r="W333" s="36"/>
      <c r="X333" s="36"/>
      <c r="Y333" s="36"/>
      <c r="Z333" s="36"/>
      <c r="AA333" s="36"/>
      <c r="AB333" s="36"/>
      <c r="AC333" s="36"/>
      <c r="AD333" s="36"/>
      <c r="AE333" s="36"/>
      <c r="AT333" s="19" t="s">
        <v>903</v>
      </c>
      <c r="AU333" s="19" t="s">
        <v>78</v>
      </c>
    </row>
    <row r="334" spans="2:51" s="14" customFormat="1" ht="11.25">
      <c r="B334" s="218"/>
      <c r="C334" s="219"/>
      <c r="D334" s="197" t="s">
        <v>237</v>
      </c>
      <c r="E334" s="220" t="s">
        <v>19</v>
      </c>
      <c r="F334" s="221" t="s">
        <v>1731</v>
      </c>
      <c r="G334" s="219"/>
      <c r="H334" s="220" t="s">
        <v>19</v>
      </c>
      <c r="I334" s="222"/>
      <c r="J334" s="219"/>
      <c r="K334" s="219"/>
      <c r="L334" s="223"/>
      <c r="M334" s="224"/>
      <c r="N334" s="225"/>
      <c r="O334" s="225"/>
      <c r="P334" s="225"/>
      <c r="Q334" s="225"/>
      <c r="R334" s="225"/>
      <c r="S334" s="225"/>
      <c r="T334" s="226"/>
      <c r="AT334" s="227" t="s">
        <v>237</v>
      </c>
      <c r="AU334" s="227" t="s">
        <v>78</v>
      </c>
      <c r="AV334" s="14" t="s">
        <v>76</v>
      </c>
      <c r="AW334" s="14" t="s">
        <v>31</v>
      </c>
      <c r="AX334" s="14" t="s">
        <v>69</v>
      </c>
      <c r="AY334" s="227" t="s">
        <v>229</v>
      </c>
    </row>
    <row r="335" spans="2:51" s="13" customFormat="1" ht="11.25">
      <c r="B335" s="195"/>
      <c r="C335" s="196"/>
      <c r="D335" s="197" t="s">
        <v>237</v>
      </c>
      <c r="E335" s="198" t="s">
        <v>19</v>
      </c>
      <c r="F335" s="199" t="s">
        <v>2169</v>
      </c>
      <c r="G335" s="196"/>
      <c r="H335" s="200">
        <v>16.8</v>
      </c>
      <c r="I335" s="201"/>
      <c r="J335" s="196"/>
      <c r="K335" s="196"/>
      <c r="L335" s="202"/>
      <c r="M335" s="203"/>
      <c r="N335" s="204"/>
      <c r="O335" s="204"/>
      <c r="P335" s="204"/>
      <c r="Q335" s="204"/>
      <c r="R335" s="204"/>
      <c r="S335" s="204"/>
      <c r="T335" s="205"/>
      <c r="AT335" s="206" t="s">
        <v>237</v>
      </c>
      <c r="AU335" s="206" t="s">
        <v>78</v>
      </c>
      <c r="AV335" s="13" t="s">
        <v>78</v>
      </c>
      <c r="AW335" s="13" t="s">
        <v>31</v>
      </c>
      <c r="AX335" s="13" t="s">
        <v>76</v>
      </c>
      <c r="AY335" s="206" t="s">
        <v>229</v>
      </c>
    </row>
    <row r="336" spans="1:65" s="2" customFormat="1" ht="24.2" customHeight="1">
      <c r="A336" s="36"/>
      <c r="B336" s="37"/>
      <c r="C336" s="181" t="s">
        <v>1195</v>
      </c>
      <c r="D336" s="181" t="s">
        <v>232</v>
      </c>
      <c r="E336" s="182" t="s">
        <v>1112</v>
      </c>
      <c r="F336" s="183" t="s">
        <v>1113</v>
      </c>
      <c r="G336" s="184" t="s">
        <v>242</v>
      </c>
      <c r="H336" s="185">
        <v>2</v>
      </c>
      <c r="I336" s="186"/>
      <c r="J336" s="187">
        <f>ROUND(I336*H336,2)</f>
        <v>0</v>
      </c>
      <c r="K336" s="188"/>
      <c r="L336" s="41"/>
      <c r="M336" s="189" t="s">
        <v>19</v>
      </c>
      <c r="N336" s="190" t="s">
        <v>40</v>
      </c>
      <c r="O336" s="66"/>
      <c r="P336" s="191">
        <f>O336*H336</f>
        <v>0</v>
      </c>
      <c r="Q336" s="191">
        <v>0.006485</v>
      </c>
      <c r="R336" s="191">
        <f>Q336*H336</f>
        <v>0.01297</v>
      </c>
      <c r="S336" s="191">
        <v>0</v>
      </c>
      <c r="T336" s="192">
        <f>S336*H336</f>
        <v>0</v>
      </c>
      <c r="U336" s="36"/>
      <c r="V336" s="36"/>
      <c r="W336" s="36"/>
      <c r="X336" s="36"/>
      <c r="Y336" s="36"/>
      <c r="Z336" s="36"/>
      <c r="AA336" s="36"/>
      <c r="AB336" s="36"/>
      <c r="AC336" s="36"/>
      <c r="AD336" s="36"/>
      <c r="AE336" s="36"/>
      <c r="AR336" s="193" t="s">
        <v>126</v>
      </c>
      <c r="AT336" s="193" t="s">
        <v>232</v>
      </c>
      <c r="AU336" s="193" t="s">
        <v>78</v>
      </c>
      <c r="AY336" s="19" t="s">
        <v>229</v>
      </c>
      <c r="BE336" s="194">
        <f>IF(N336="základní",J336,0)</f>
        <v>0</v>
      </c>
      <c r="BF336" s="194">
        <f>IF(N336="snížená",J336,0)</f>
        <v>0</v>
      </c>
      <c r="BG336" s="194">
        <f>IF(N336="zákl. přenesená",J336,0)</f>
        <v>0</v>
      </c>
      <c r="BH336" s="194">
        <f>IF(N336="sníž. přenesená",J336,0)</f>
        <v>0</v>
      </c>
      <c r="BI336" s="194">
        <f>IF(N336="nulová",J336,0)</f>
        <v>0</v>
      </c>
      <c r="BJ336" s="19" t="s">
        <v>76</v>
      </c>
      <c r="BK336" s="194">
        <f>ROUND(I336*H336,2)</f>
        <v>0</v>
      </c>
      <c r="BL336" s="19" t="s">
        <v>126</v>
      </c>
      <c r="BM336" s="193" t="s">
        <v>2170</v>
      </c>
    </row>
    <row r="337" spans="1:47" s="2" customFormat="1" ht="11.25">
      <c r="A337" s="36"/>
      <c r="B337" s="37"/>
      <c r="C337" s="38"/>
      <c r="D337" s="263" t="s">
        <v>903</v>
      </c>
      <c r="E337" s="38"/>
      <c r="F337" s="264" t="s">
        <v>1115</v>
      </c>
      <c r="G337" s="38"/>
      <c r="H337" s="38"/>
      <c r="I337" s="249"/>
      <c r="J337" s="38"/>
      <c r="K337" s="38"/>
      <c r="L337" s="41"/>
      <c r="M337" s="250"/>
      <c r="N337" s="251"/>
      <c r="O337" s="66"/>
      <c r="P337" s="66"/>
      <c r="Q337" s="66"/>
      <c r="R337" s="66"/>
      <c r="S337" s="66"/>
      <c r="T337" s="67"/>
      <c r="U337" s="36"/>
      <c r="V337" s="36"/>
      <c r="W337" s="36"/>
      <c r="X337" s="36"/>
      <c r="Y337" s="36"/>
      <c r="Z337" s="36"/>
      <c r="AA337" s="36"/>
      <c r="AB337" s="36"/>
      <c r="AC337" s="36"/>
      <c r="AD337" s="36"/>
      <c r="AE337" s="36"/>
      <c r="AT337" s="19" t="s">
        <v>903</v>
      </c>
      <c r="AU337" s="19" t="s">
        <v>78</v>
      </c>
    </row>
    <row r="338" spans="1:47" s="2" customFormat="1" ht="29.25">
      <c r="A338" s="36"/>
      <c r="B338" s="37"/>
      <c r="C338" s="38"/>
      <c r="D338" s="197" t="s">
        <v>811</v>
      </c>
      <c r="E338" s="38"/>
      <c r="F338" s="248" t="s">
        <v>1116</v>
      </c>
      <c r="G338" s="38"/>
      <c r="H338" s="38"/>
      <c r="I338" s="249"/>
      <c r="J338" s="38"/>
      <c r="K338" s="38"/>
      <c r="L338" s="41"/>
      <c r="M338" s="250"/>
      <c r="N338" s="251"/>
      <c r="O338" s="66"/>
      <c r="P338" s="66"/>
      <c r="Q338" s="66"/>
      <c r="R338" s="66"/>
      <c r="S338" s="66"/>
      <c r="T338" s="67"/>
      <c r="U338" s="36"/>
      <c r="V338" s="36"/>
      <c r="W338" s="36"/>
      <c r="X338" s="36"/>
      <c r="Y338" s="36"/>
      <c r="Z338" s="36"/>
      <c r="AA338" s="36"/>
      <c r="AB338" s="36"/>
      <c r="AC338" s="36"/>
      <c r="AD338" s="36"/>
      <c r="AE338" s="36"/>
      <c r="AT338" s="19" t="s">
        <v>811</v>
      </c>
      <c r="AU338" s="19" t="s">
        <v>78</v>
      </c>
    </row>
    <row r="339" spans="2:51" s="14" customFormat="1" ht="11.25">
      <c r="B339" s="218"/>
      <c r="C339" s="219"/>
      <c r="D339" s="197" t="s">
        <v>237</v>
      </c>
      <c r="E339" s="220" t="s">
        <v>19</v>
      </c>
      <c r="F339" s="221" t="s">
        <v>1972</v>
      </c>
      <c r="G339" s="219"/>
      <c r="H339" s="220" t="s">
        <v>19</v>
      </c>
      <c r="I339" s="222"/>
      <c r="J339" s="219"/>
      <c r="K339" s="219"/>
      <c r="L339" s="223"/>
      <c r="M339" s="224"/>
      <c r="N339" s="225"/>
      <c r="O339" s="225"/>
      <c r="P339" s="225"/>
      <c r="Q339" s="225"/>
      <c r="R339" s="225"/>
      <c r="S339" s="225"/>
      <c r="T339" s="226"/>
      <c r="AT339" s="227" t="s">
        <v>237</v>
      </c>
      <c r="AU339" s="227" t="s">
        <v>78</v>
      </c>
      <c r="AV339" s="14" t="s">
        <v>76</v>
      </c>
      <c r="AW339" s="14" t="s">
        <v>31</v>
      </c>
      <c r="AX339" s="14" t="s">
        <v>69</v>
      </c>
      <c r="AY339" s="227" t="s">
        <v>229</v>
      </c>
    </row>
    <row r="340" spans="2:51" s="13" customFormat="1" ht="11.25">
      <c r="B340" s="195"/>
      <c r="C340" s="196"/>
      <c r="D340" s="197" t="s">
        <v>237</v>
      </c>
      <c r="E340" s="198" t="s">
        <v>19</v>
      </c>
      <c r="F340" s="199" t="s">
        <v>78</v>
      </c>
      <c r="G340" s="196"/>
      <c r="H340" s="200">
        <v>2</v>
      </c>
      <c r="I340" s="201"/>
      <c r="J340" s="196"/>
      <c r="K340" s="196"/>
      <c r="L340" s="202"/>
      <c r="M340" s="203"/>
      <c r="N340" s="204"/>
      <c r="O340" s="204"/>
      <c r="P340" s="204"/>
      <c r="Q340" s="204"/>
      <c r="R340" s="204"/>
      <c r="S340" s="204"/>
      <c r="T340" s="205"/>
      <c r="AT340" s="206" t="s">
        <v>237</v>
      </c>
      <c r="AU340" s="206" t="s">
        <v>78</v>
      </c>
      <c r="AV340" s="13" t="s">
        <v>78</v>
      </c>
      <c r="AW340" s="13" t="s">
        <v>31</v>
      </c>
      <c r="AX340" s="13" t="s">
        <v>69</v>
      </c>
      <c r="AY340" s="206" t="s">
        <v>229</v>
      </c>
    </row>
    <row r="341" spans="2:51" s="15" customFormat="1" ht="11.25">
      <c r="B341" s="228"/>
      <c r="C341" s="229"/>
      <c r="D341" s="197" t="s">
        <v>237</v>
      </c>
      <c r="E341" s="230" t="s">
        <v>19</v>
      </c>
      <c r="F341" s="231" t="s">
        <v>281</v>
      </c>
      <c r="G341" s="229"/>
      <c r="H341" s="232">
        <v>2</v>
      </c>
      <c r="I341" s="233"/>
      <c r="J341" s="229"/>
      <c r="K341" s="229"/>
      <c r="L341" s="234"/>
      <c r="M341" s="235"/>
      <c r="N341" s="236"/>
      <c r="O341" s="236"/>
      <c r="P341" s="236"/>
      <c r="Q341" s="236"/>
      <c r="R341" s="236"/>
      <c r="S341" s="236"/>
      <c r="T341" s="237"/>
      <c r="AT341" s="238" t="s">
        <v>237</v>
      </c>
      <c r="AU341" s="238" t="s">
        <v>78</v>
      </c>
      <c r="AV341" s="15" t="s">
        <v>126</v>
      </c>
      <c r="AW341" s="15" t="s">
        <v>31</v>
      </c>
      <c r="AX341" s="15" t="s">
        <v>76</v>
      </c>
      <c r="AY341" s="238" t="s">
        <v>229</v>
      </c>
    </row>
    <row r="342" spans="1:65" s="2" customFormat="1" ht="24.2" customHeight="1">
      <c r="A342" s="36"/>
      <c r="B342" s="37"/>
      <c r="C342" s="181" t="s">
        <v>1205</v>
      </c>
      <c r="D342" s="181" t="s">
        <v>232</v>
      </c>
      <c r="E342" s="182" t="s">
        <v>2171</v>
      </c>
      <c r="F342" s="183" t="s">
        <v>2172</v>
      </c>
      <c r="G342" s="184" t="s">
        <v>532</v>
      </c>
      <c r="H342" s="185">
        <v>7.215</v>
      </c>
      <c r="I342" s="186"/>
      <c r="J342" s="187">
        <f>ROUND(I342*H342,2)</f>
        <v>0</v>
      </c>
      <c r="K342" s="188"/>
      <c r="L342" s="41"/>
      <c r="M342" s="189" t="s">
        <v>19</v>
      </c>
      <c r="N342" s="190" t="s">
        <v>40</v>
      </c>
      <c r="O342" s="66"/>
      <c r="P342" s="191">
        <f>O342*H342</f>
        <v>0</v>
      </c>
      <c r="Q342" s="191">
        <v>0.12</v>
      </c>
      <c r="R342" s="191">
        <f>Q342*H342</f>
        <v>0.8657999999999999</v>
      </c>
      <c r="S342" s="191">
        <v>2.49</v>
      </c>
      <c r="T342" s="192">
        <f>S342*H342</f>
        <v>17.96535</v>
      </c>
      <c r="U342" s="36"/>
      <c r="V342" s="36"/>
      <c r="W342" s="36"/>
      <c r="X342" s="36"/>
      <c r="Y342" s="36"/>
      <c r="Z342" s="36"/>
      <c r="AA342" s="36"/>
      <c r="AB342" s="36"/>
      <c r="AC342" s="36"/>
      <c r="AD342" s="36"/>
      <c r="AE342" s="36"/>
      <c r="AR342" s="193" t="s">
        <v>126</v>
      </c>
      <c r="AT342" s="193" t="s">
        <v>232</v>
      </c>
      <c r="AU342" s="193" t="s">
        <v>78</v>
      </c>
      <c r="AY342" s="19" t="s">
        <v>229</v>
      </c>
      <c r="BE342" s="194">
        <f>IF(N342="základní",J342,0)</f>
        <v>0</v>
      </c>
      <c r="BF342" s="194">
        <f>IF(N342="snížená",J342,0)</f>
        <v>0</v>
      </c>
      <c r="BG342" s="194">
        <f>IF(N342="zákl. přenesená",J342,0)</f>
        <v>0</v>
      </c>
      <c r="BH342" s="194">
        <f>IF(N342="sníž. přenesená",J342,0)</f>
        <v>0</v>
      </c>
      <c r="BI342" s="194">
        <f>IF(N342="nulová",J342,0)</f>
        <v>0</v>
      </c>
      <c r="BJ342" s="19" t="s">
        <v>76</v>
      </c>
      <c r="BK342" s="194">
        <f>ROUND(I342*H342,2)</f>
        <v>0</v>
      </c>
      <c r="BL342" s="19" t="s">
        <v>126</v>
      </c>
      <c r="BM342" s="193" t="s">
        <v>2173</v>
      </c>
    </row>
    <row r="343" spans="1:47" s="2" customFormat="1" ht="11.25">
      <c r="A343" s="36"/>
      <c r="B343" s="37"/>
      <c r="C343" s="38"/>
      <c r="D343" s="263" t="s">
        <v>903</v>
      </c>
      <c r="E343" s="38"/>
      <c r="F343" s="264" t="s">
        <v>2174</v>
      </c>
      <c r="G343" s="38"/>
      <c r="H343" s="38"/>
      <c r="I343" s="249"/>
      <c r="J343" s="38"/>
      <c r="K343" s="38"/>
      <c r="L343" s="41"/>
      <c r="M343" s="250"/>
      <c r="N343" s="251"/>
      <c r="O343" s="66"/>
      <c r="P343" s="66"/>
      <c r="Q343" s="66"/>
      <c r="R343" s="66"/>
      <c r="S343" s="66"/>
      <c r="T343" s="67"/>
      <c r="U343" s="36"/>
      <c r="V343" s="36"/>
      <c r="W343" s="36"/>
      <c r="X343" s="36"/>
      <c r="Y343" s="36"/>
      <c r="Z343" s="36"/>
      <c r="AA343" s="36"/>
      <c r="AB343" s="36"/>
      <c r="AC343" s="36"/>
      <c r="AD343" s="36"/>
      <c r="AE343" s="36"/>
      <c r="AT343" s="19" t="s">
        <v>903</v>
      </c>
      <c r="AU343" s="19" t="s">
        <v>78</v>
      </c>
    </row>
    <row r="344" spans="2:51" s="14" customFormat="1" ht="11.25">
      <c r="B344" s="218"/>
      <c r="C344" s="219"/>
      <c r="D344" s="197" t="s">
        <v>237</v>
      </c>
      <c r="E344" s="220" t="s">
        <v>19</v>
      </c>
      <c r="F344" s="221" t="s">
        <v>2175</v>
      </c>
      <c r="G344" s="219"/>
      <c r="H344" s="220" t="s">
        <v>19</v>
      </c>
      <c r="I344" s="222"/>
      <c r="J344" s="219"/>
      <c r="K344" s="219"/>
      <c r="L344" s="223"/>
      <c r="M344" s="224"/>
      <c r="N344" s="225"/>
      <c r="O344" s="225"/>
      <c r="P344" s="225"/>
      <c r="Q344" s="225"/>
      <c r="R344" s="225"/>
      <c r="S344" s="225"/>
      <c r="T344" s="226"/>
      <c r="AT344" s="227" t="s">
        <v>237</v>
      </c>
      <c r="AU344" s="227" t="s">
        <v>78</v>
      </c>
      <c r="AV344" s="14" t="s">
        <v>76</v>
      </c>
      <c r="AW344" s="14" t="s">
        <v>31</v>
      </c>
      <c r="AX344" s="14" t="s">
        <v>69</v>
      </c>
      <c r="AY344" s="227" t="s">
        <v>229</v>
      </c>
    </row>
    <row r="345" spans="2:51" s="13" customFormat="1" ht="11.25">
      <c r="B345" s="195"/>
      <c r="C345" s="196"/>
      <c r="D345" s="197" t="s">
        <v>237</v>
      </c>
      <c r="E345" s="198" t="s">
        <v>19</v>
      </c>
      <c r="F345" s="199" t="s">
        <v>2176</v>
      </c>
      <c r="G345" s="196"/>
      <c r="H345" s="200">
        <v>7.215</v>
      </c>
      <c r="I345" s="201"/>
      <c r="J345" s="196"/>
      <c r="K345" s="196"/>
      <c r="L345" s="202"/>
      <c r="M345" s="203"/>
      <c r="N345" s="204"/>
      <c r="O345" s="204"/>
      <c r="P345" s="204"/>
      <c r="Q345" s="204"/>
      <c r="R345" s="204"/>
      <c r="S345" s="204"/>
      <c r="T345" s="205"/>
      <c r="AT345" s="206" t="s">
        <v>237</v>
      </c>
      <c r="AU345" s="206" t="s">
        <v>78</v>
      </c>
      <c r="AV345" s="13" t="s">
        <v>78</v>
      </c>
      <c r="AW345" s="13" t="s">
        <v>31</v>
      </c>
      <c r="AX345" s="13" t="s">
        <v>76</v>
      </c>
      <c r="AY345" s="206" t="s">
        <v>229</v>
      </c>
    </row>
    <row r="346" spans="1:65" s="2" customFormat="1" ht="21.75" customHeight="1">
      <c r="A346" s="36"/>
      <c r="B346" s="37"/>
      <c r="C346" s="181" t="s">
        <v>393</v>
      </c>
      <c r="D346" s="181" t="s">
        <v>232</v>
      </c>
      <c r="E346" s="182" t="s">
        <v>1973</v>
      </c>
      <c r="F346" s="183" t="s">
        <v>1974</v>
      </c>
      <c r="G346" s="184" t="s">
        <v>532</v>
      </c>
      <c r="H346" s="185">
        <v>5.864</v>
      </c>
      <c r="I346" s="186"/>
      <c r="J346" s="187">
        <f>ROUND(I346*H346,2)</f>
        <v>0</v>
      </c>
      <c r="K346" s="188"/>
      <c r="L346" s="41"/>
      <c r="M346" s="189" t="s">
        <v>19</v>
      </c>
      <c r="N346" s="190" t="s">
        <v>40</v>
      </c>
      <c r="O346" s="66"/>
      <c r="P346" s="191">
        <f>O346*H346</f>
        <v>0</v>
      </c>
      <c r="Q346" s="191">
        <v>0.12</v>
      </c>
      <c r="R346" s="191">
        <f>Q346*H346</f>
        <v>0.70368</v>
      </c>
      <c r="S346" s="191">
        <v>2.2</v>
      </c>
      <c r="T346" s="192">
        <f>S346*H346</f>
        <v>12.9008</v>
      </c>
      <c r="U346" s="36"/>
      <c r="V346" s="36"/>
      <c r="W346" s="36"/>
      <c r="X346" s="36"/>
      <c r="Y346" s="36"/>
      <c r="Z346" s="36"/>
      <c r="AA346" s="36"/>
      <c r="AB346" s="36"/>
      <c r="AC346" s="36"/>
      <c r="AD346" s="36"/>
      <c r="AE346" s="36"/>
      <c r="AR346" s="193" t="s">
        <v>126</v>
      </c>
      <c r="AT346" s="193" t="s">
        <v>232</v>
      </c>
      <c r="AU346" s="193" t="s">
        <v>78</v>
      </c>
      <c r="AY346" s="19" t="s">
        <v>229</v>
      </c>
      <c r="BE346" s="194">
        <f>IF(N346="základní",J346,0)</f>
        <v>0</v>
      </c>
      <c r="BF346" s="194">
        <f>IF(N346="snížená",J346,0)</f>
        <v>0</v>
      </c>
      <c r="BG346" s="194">
        <f>IF(N346="zákl. přenesená",J346,0)</f>
        <v>0</v>
      </c>
      <c r="BH346" s="194">
        <f>IF(N346="sníž. přenesená",J346,0)</f>
        <v>0</v>
      </c>
      <c r="BI346" s="194">
        <f>IF(N346="nulová",J346,0)</f>
        <v>0</v>
      </c>
      <c r="BJ346" s="19" t="s">
        <v>76</v>
      </c>
      <c r="BK346" s="194">
        <f>ROUND(I346*H346,2)</f>
        <v>0</v>
      </c>
      <c r="BL346" s="19" t="s">
        <v>126</v>
      </c>
      <c r="BM346" s="193" t="s">
        <v>2177</v>
      </c>
    </row>
    <row r="347" spans="1:47" s="2" customFormat="1" ht="11.25">
      <c r="A347" s="36"/>
      <c r="B347" s="37"/>
      <c r="C347" s="38"/>
      <c r="D347" s="263" t="s">
        <v>903</v>
      </c>
      <c r="E347" s="38"/>
      <c r="F347" s="264" t="s">
        <v>1976</v>
      </c>
      <c r="G347" s="38"/>
      <c r="H347" s="38"/>
      <c r="I347" s="249"/>
      <c r="J347" s="38"/>
      <c r="K347" s="38"/>
      <c r="L347" s="41"/>
      <c r="M347" s="250"/>
      <c r="N347" s="251"/>
      <c r="O347" s="66"/>
      <c r="P347" s="66"/>
      <c r="Q347" s="66"/>
      <c r="R347" s="66"/>
      <c r="S347" s="66"/>
      <c r="T347" s="67"/>
      <c r="U347" s="36"/>
      <c r="V347" s="36"/>
      <c r="W347" s="36"/>
      <c r="X347" s="36"/>
      <c r="Y347" s="36"/>
      <c r="Z347" s="36"/>
      <c r="AA347" s="36"/>
      <c r="AB347" s="36"/>
      <c r="AC347" s="36"/>
      <c r="AD347" s="36"/>
      <c r="AE347" s="36"/>
      <c r="AT347" s="19" t="s">
        <v>903</v>
      </c>
      <c r="AU347" s="19" t="s">
        <v>78</v>
      </c>
    </row>
    <row r="348" spans="2:51" s="14" customFormat="1" ht="11.25">
      <c r="B348" s="218"/>
      <c r="C348" s="219"/>
      <c r="D348" s="197" t="s">
        <v>237</v>
      </c>
      <c r="E348" s="220" t="s">
        <v>19</v>
      </c>
      <c r="F348" s="221" t="s">
        <v>2178</v>
      </c>
      <c r="G348" s="219"/>
      <c r="H348" s="220" t="s">
        <v>19</v>
      </c>
      <c r="I348" s="222"/>
      <c r="J348" s="219"/>
      <c r="K348" s="219"/>
      <c r="L348" s="223"/>
      <c r="M348" s="224"/>
      <c r="N348" s="225"/>
      <c r="O348" s="225"/>
      <c r="P348" s="225"/>
      <c r="Q348" s="225"/>
      <c r="R348" s="225"/>
      <c r="S348" s="225"/>
      <c r="T348" s="226"/>
      <c r="AT348" s="227" t="s">
        <v>237</v>
      </c>
      <c r="AU348" s="227" t="s">
        <v>78</v>
      </c>
      <c r="AV348" s="14" t="s">
        <v>76</v>
      </c>
      <c r="AW348" s="14" t="s">
        <v>31</v>
      </c>
      <c r="AX348" s="14" t="s">
        <v>69</v>
      </c>
      <c r="AY348" s="227" t="s">
        <v>229</v>
      </c>
    </row>
    <row r="349" spans="2:51" s="13" customFormat="1" ht="11.25">
      <c r="B349" s="195"/>
      <c r="C349" s="196"/>
      <c r="D349" s="197" t="s">
        <v>237</v>
      </c>
      <c r="E349" s="198" t="s">
        <v>19</v>
      </c>
      <c r="F349" s="199" t="s">
        <v>2179</v>
      </c>
      <c r="G349" s="196"/>
      <c r="H349" s="200">
        <v>5.864</v>
      </c>
      <c r="I349" s="201"/>
      <c r="J349" s="196"/>
      <c r="K349" s="196"/>
      <c r="L349" s="202"/>
      <c r="M349" s="203"/>
      <c r="N349" s="204"/>
      <c r="O349" s="204"/>
      <c r="P349" s="204"/>
      <c r="Q349" s="204"/>
      <c r="R349" s="204"/>
      <c r="S349" s="204"/>
      <c r="T349" s="205"/>
      <c r="AT349" s="206" t="s">
        <v>237</v>
      </c>
      <c r="AU349" s="206" t="s">
        <v>78</v>
      </c>
      <c r="AV349" s="13" t="s">
        <v>78</v>
      </c>
      <c r="AW349" s="13" t="s">
        <v>31</v>
      </c>
      <c r="AX349" s="13" t="s">
        <v>76</v>
      </c>
      <c r="AY349" s="206" t="s">
        <v>229</v>
      </c>
    </row>
    <row r="350" spans="1:65" s="2" customFormat="1" ht="24.2" customHeight="1">
      <c r="A350" s="36"/>
      <c r="B350" s="37"/>
      <c r="C350" s="181" t="s">
        <v>397</v>
      </c>
      <c r="D350" s="181" t="s">
        <v>232</v>
      </c>
      <c r="E350" s="182" t="s">
        <v>2180</v>
      </c>
      <c r="F350" s="183" t="s">
        <v>2181</v>
      </c>
      <c r="G350" s="184" t="s">
        <v>532</v>
      </c>
      <c r="H350" s="185">
        <v>10.996</v>
      </c>
      <c r="I350" s="186"/>
      <c r="J350" s="187">
        <f>ROUND(I350*H350,2)</f>
        <v>0</v>
      </c>
      <c r="K350" s="188"/>
      <c r="L350" s="41"/>
      <c r="M350" s="189" t="s">
        <v>19</v>
      </c>
      <c r="N350" s="190" t="s">
        <v>40</v>
      </c>
      <c r="O350" s="66"/>
      <c r="P350" s="191">
        <f>O350*H350</f>
        <v>0</v>
      </c>
      <c r="Q350" s="191">
        <v>0.121711072</v>
      </c>
      <c r="R350" s="191">
        <f>Q350*H350</f>
        <v>1.3383349477120001</v>
      </c>
      <c r="S350" s="191">
        <v>2.4</v>
      </c>
      <c r="T350" s="192">
        <f>S350*H350</f>
        <v>26.3904</v>
      </c>
      <c r="U350" s="36"/>
      <c r="V350" s="36"/>
      <c r="W350" s="36"/>
      <c r="X350" s="36"/>
      <c r="Y350" s="36"/>
      <c r="Z350" s="36"/>
      <c r="AA350" s="36"/>
      <c r="AB350" s="36"/>
      <c r="AC350" s="36"/>
      <c r="AD350" s="36"/>
      <c r="AE350" s="36"/>
      <c r="AR350" s="193" t="s">
        <v>126</v>
      </c>
      <c r="AT350" s="193" t="s">
        <v>232</v>
      </c>
      <c r="AU350" s="193" t="s">
        <v>78</v>
      </c>
      <c r="AY350" s="19" t="s">
        <v>229</v>
      </c>
      <c r="BE350" s="194">
        <f>IF(N350="základní",J350,0)</f>
        <v>0</v>
      </c>
      <c r="BF350" s="194">
        <f>IF(N350="snížená",J350,0)</f>
        <v>0</v>
      </c>
      <c r="BG350" s="194">
        <f>IF(N350="zákl. přenesená",J350,0)</f>
        <v>0</v>
      </c>
      <c r="BH350" s="194">
        <f>IF(N350="sníž. přenesená",J350,0)</f>
        <v>0</v>
      </c>
      <c r="BI350" s="194">
        <f>IF(N350="nulová",J350,0)</f>
        <v>0</v>
      </c>
      <c r="BJ350" s="19" t="s">
        <v>76</v>
      </c>
      <c r="BK350" s="194">
        <f>ROUND(I350*H350,2)</f>
        <v>0</v>
      </c>
      <c r="BL350" s="19" t="s">
        <v>126</v>
      </c>
      <c r="BM350" s="193" t="s">
        <v>2182</v>
      </c>
    </row>
    <row r="351" spans="1:47" s="2" customFormat="1" ht="11.25">
      <c r="A351" s="36"/>
      <c r="B351" s="37"/>
      <c r="C351" s="38"/>
      <c r="D351" s="263" t="s">
        <v>903</v>
      </c>
      <c r="E351" s="38"/>
      <c r="F351" s="264" t="s">
        <v>2183</v>
      </c>
      <c r="G351" s="38"/>
      <c r="H351" s="38"/>
      <c r="I351" s="249"/>
      <c r="J351" s="38"/>
      <c r="K351" s="38"/>
      <c r="L351" s="41"/>
      <c r="M351" s="250"/>
      <c r="N351" s="251"/>
      <c r="O351" s="66"/>
      <c r="P351" s="66"/>
      <c r="Q351" s="66"/>
      <c r="R351" s="66"/>
      <c r="S351" s="66"/>
      <c r="T351" s="67"/>
      <c r="U351" s="36"/>
      <c r="V351" s="36"/>
      <c r="W351" s="36"/>
      <c r="X351" s="36"/>
      <c r="Y351" s="36"/>
      <c r="Z351" s="36"/>
      <c r="AA351" s="36"/>
      <c r="AB351" s="36"/>
      <c r="AC351" s="36"/>
      <c r="AD351" s="36"/>
      <c r="AE351" s="36"/>
      <c r="AT351" s="19" t="s">
        <v>903</v>
      </c>
      <c r="AU351" s="19" t="s">
        <v>78</v>
      </c>
    </row>
    <row r="352" spans="2:51" s="14" customFormat="1" ht="11.25">
      <c r="B352" s="218"/>
      <c r="C352" s="219"/>
      <c r="D352" s="197" t="s">
        <v>237</v>
      </c>
      <c r="E352" s="220" t="s">
        <v>19</v>
      </c>
      <c r="F352" s="221" t="s">
        <v>2184</v>
      </c>
      <c r="G352" s="219"/>
      <c r="H352" s="220" t="s">
        <v>19</v>
      </c>
      <c r="I352" s="222"/>
      <c r="J352" s="219"/>
      <c r="K352" s="219"/>
      <c r="L352" s="223"/>
      <c r="M352" s="224"/>
      <c r="N352" s="225"/>
      <c r="O352" s="225"/>
      <c r="P352" s="225"/>
      <c r="Q352" s="225"/>
      <c r="R352" s="225"/>
      <c r="S352" s="225"/>
      <c r="T352" s="226"/>
      <c r="AT352" s="227" t="s">
        <v>237</v>
      </c>
      <c r="AU352" s="227" t="s">
        <v>78</v>
      </c>
      <c r="AV352" s="14" t="s">
        <v>76</v>
      </c>
      <c r="AW352" s="14" t="s">
        <v>31</v>
      </c>
      <c r="AX352" s="14" t="s">
        <v>69</v>
      </c>
      <c r="AY352" s="227" t="s">
        <v>229</v>
      </c>
    </row>
    <row r="353" spans="2:51" s="13" customFormat="1" ht="11.25">
      <c r="B353" s="195"/>
      <c r="C353" s="196"/>
      <c r="D353" s="197" t="s">
        <v>237</v>
      </c>
      <c r="E353" s="198" t="s">
        <v>19</v>
      </c>
      <c r="F353" s="199" t="s">
        <v>2185</v>
      </c>
      <c r="G353" s="196"/>
      <c r="H353" s="200">
        <v>6.37</v>
      </c>
      <c r="I353" s="201"/>
      <c r="J353" s="196"/>
      <c r="K353" s="196"/>
      <c r="L353" s="202"/>
      <c r="M353" s="203"/>
      <c r="N353" s="204"/>
      <c r="O353" s="204"/>
      <c r="P353" s="204"/>
      <c r="Q353" s="204"/>
      <c r="R353" s="204"/>
      <c r="S353" s="204"/>
      <c r="T353" s="205"/>
      <c r="AT353" s="206" t="s">
        <v>237</v>
      </c>
      <c r="AU353" s="206" t="s">
        <v>78</v>
      </c>
      <c r="AV353" s="13" t="s">
        <v>78</v>
      </c>
      <c r="AW353" s="13" t="s">
        <v>31</v>
      </c>
      <c r="AX353" s="13" t="s">
        <v>69</v>
      </c>
      <c r="AY353" s="206" t="s">
        <v>229</v>
      </c>
    </row>
    <row r="354" spans="2:51" s="13" customFormat="1" ht="11.25">
      <c r="B354" s="195"/>
      <c r="C354" s="196"/>
      <c r="D354" s="197" t="s">
        <v>237</v>
      </c>
      <c r="E354" s="198" t="s">
        <v>19</v>
      </c>
      <c r="F354" s="199" t="s">
        <v>2186</v>
      </c>
      <c r="G354" s="196"/>
      <c r="H354" s="200">
        <v>4.626</v>
      </c>
      <c r="I354" s="201"/>
      <c r="J354" s="196"/>
      <c r="K354" s="196"/>
      <c r="L354" s="202"/>
      <c r="M354" s="203"/>
      <c r="N354" s="204"/>
      <c r="O354" s="204"/>
      <c r="P354" s="204"/>
      <c r="Q354" s="204"/>
      <c r="R354" s="204"/>
      <c r="S354" s="204"/>
      <c r="T354" s="205"/>
      <c r="AT354" s="206" t="s">
        <v>237</v>
      </c>
      <c r="AU354" s="206" t="s">
        <v>78</v>
      </c>
      <c r="AV354" s="13" t="s">
        <v>78</v>
      </c>
      <c r="AW354" s="13" t="s">
        <v>31</v>
      </c>
      <c r="AX354" s="13" t="s">
        <v>69</v>
      </c>
      <c r="AY354" s="206" t="s">
        <v>229</v>
      </c>
    </row>
    <row r="355" spans="2:51" s="15" customFormat="1" ht="11.25">
      <c r="B355" s="228"/>
      <c r="C355" s="229"/>
      <c r="D355" s="197" t="s">
        <v>237</v>
      </c>
      <c r="E355" s="230" t="s">
        <v>19</v>
      </c>
      <c r="F355" s="231" t="s">
        <v>281</v>
      </c>
      <c r="G355" s="229"/>
      <c r="H355" s="232">
        <v>10.996</v>
      </c>
      <c r="I355" s="233"/>
      <c r="J355" s="229"/>
      <c r="K355" s="229"/>
      <c r="L355" s="234"/>
      <c r="M355" s="235"/>
      <c r="N355" s="236"/>
      <c r="O355" s="236"/>
      <c r="P355" s="236"/>
      <c r="Q355" s="236"/>
      <c r="R355" s="236"/>
      <c r="S355" s="236"/>
      <c r="T355" s="237"/>
      <c r="AT355" s="238" t="s">
        <v>237</v>
      </c>
      <c r="AU355" s="238" t="s">
        <v>78</v>
      </c>
      <c r="AV355" s="15" t="s">
        <v>126</v>
      </c>
      <c r="AW355" s="15" t="s">
        <v>31</v>
      </c>
      <c r="AX355" s="15" t="s">
        <v>76</v>
      </c>
      <c r="AY355" s="238" t="s">
        <v>229</v>
      </c>
    </row>
    <row r="356" spans="1:65" s="2" customFormat="1" ht="24.2" customHeight="1">
      <c r="A356" s="36"/>
      <c r="B356" s="37"/>
      <c r="C356" s="181" t="s">
        <v>401</v>
      </c>
      <c r="D356" s="181" t="s">
        <v>232</v>
      </c>
      <c r="E356" s="182" t="s">
        <v>1165</v>
      </c>
      <c r="F356" s="183" t="s">
        <v>1166</v>
      </c>
      <c r="G356" s="184" t="s">
        <v>532</v>
      </c>
      <c r="H356" s="185">
        <v>2.76</v>
      </c>
      <c r="I356" s="186"/>
      <c r="J356" s="187">
        <f>ROUND(I356*H356,2)</f>
        <v>0</v>
      </c>
      <c r="K356" s="188"/>
      <c r="L356" s="41"/>
      <c r="M356" s="189" t="s">
        <v>19</v>
      </c>
      <c r="N356" s="190" t="s">
        <v>40</v>
      </c>
      <c r="O356" s="66"/>
      <c r="P356" s="191">
        <f>O356*H356</f>
        <v>0</v>
      </c>
      <c r="Q356" s="191">
        <v>0.121711072</v>
      </c>
      <c r="R356" s="191">
        <f>Q356*H356</f>
        <v>0.33592255872</v>
      </c>
      <c r="S356" s="191">
        <v>2.4</v>
      </c>
      <c r="T356" s="192">
        <f>S356*H356</f>
        <v>6.624</v>
      </c>
      <c r="U356" s="36"/>
      <c r="V356" s="36"/>
      <c r="W356" s="36"/>
      <c r="X356" s="36"/>
      <c r="Y356" s="36"/>
      <c r="Z356" s="36"/>
      <c r="AA356" s="36"/>
      <c r="AB356" s="36"/>
      <c r="AC356" s="36"/>
      <c r="AD356" s="36"/>
      <c r="AE356" s="36"/>
      <c r="AR356" s="193" t="s">
        <v>126</v>
      </c>
      <c r="AT356" s="193" t="s">
        <v>232</v>
      </c>
      <c r="AU356" s="193" t="s">
        <v>78</v>
      </c>
      <c r="AY356" s="19" t="s">
        <v>229</v>
      </c>
      <c r="BE356" s="194">
        <f>IF(N356="základní",J356,0)</f>
        <v>0</v>
      </c>
      <c r="BF356" s="194">
        <f>IF(N356="snížená",J356,0)</f>
        <v>0</v>
      </c>
      <c r="BG356" s="194">
        <f>IF(N356="zákl. přenesená",J356,0)</f>
        <v>0</v>
      </c>
      <c r="BH356" s="194">
        <f>IF(N356="sníž. přenesená",J356,0)</f>
        <v>0</v>
      </c>
      <c r="BI356" s="194">
        <f>IF(N356="nulová",J356,0)</f>
        <v>0</v>
      </c>
      <c r="BJ356" s="19" t="s">
        <v>76</v>
      </c>
      <c r="BK356" s="194">
        <f>ROUND(I356*H356,2)</f>
        <v>0</v>
      </c>
      <c r="BL356" s="19" t="s">
        <v>126</v>
      </c>
      <c r="BM356" s="193" t="s">
        <v>2187</v>
      </c>
    </row>
    <row r="357" spans="1:47" s="2" customFormat="1" ht="11.25">
      <c r="A357" s="36"/>
      <c r="B357" s="37"/>
      <c r="C357" s="38"/>
      <c r="D357" s="263" t="s">
        <v>903</v>
      </c>
      <c r="E357" s="38"/>
      <c r="F357" s="264" t="s">
        <v>1168</v>
      </c>
      <c r="G357" s="38"/>
      <c r="H357" s="38"/>
      <c r="I357" s="249"/>
      <c r="J357" s="38"/>
      <c r="K357" s="38"/>
      <c r="L357" s="41"/>
      <c r="M357" s="250"/>
      <c r="N357" s="251"/>
      <c r="O357" s="66"/>
      <c r="P357" s="66"/>
      <c r="Q357" s="66"/>
      <c r="R357" s="66"/>
      <c r="S357" s="66"/>
      <c r="T357" s="67"/>
      <c r="U357" s="36"/>
      <c r="V357" s="36"/>
      <c r="W357" s="36"/>
      <c r="X357" s="36"/>
      <c r="Y357" s="36"/>
      <c r="Z357" s="36"/>
      <c r="AA357" s="36"/>
      <c r="AB357" s="36"/>
      <c r="AC357" s="36"/>
      <c r="AD357" s="36"/>
      <c r="AE357" s="36"/>
      <c r="AT357" s="19" t="s">
        <v>903</v>
      </c>
      <c r="AU357" s="19" t="s">
        <v>78</v>
      </c>
    </row>
    <row r="358" spans="2:51" s="14" customFormat="1" ht="11.25">
      <c r="B358" s="218"/>
      <c r="C358" s="219"/>
      <c r="D358" s="197" t="s">
        <v>237</v>
      </c>
      <c r="E358" s="220" t="s">
        <v>19</v>
      </c>
      <c r="F358" s="221" t="s">
        <v>2188</v>
      </c>
      <c r="G358" s="219"/>
      <c r="H358" s="220" t="s">
        <v>19</v>
      </c>
      <c r="I358" s="222"/>
      <c r="J358" s="219"/>
      <c r="K358" s="219"/>
      <c r="L358" s="223"/>
      <c r="M358" s="224"/>
      <c r="N358" s="225"/>
      <c r="O358" s="225"/>
      <c r="P358" s="225"/>
      <c r="Q358" s="225"/>
      <c r="R358" s="225"/>
      <c r="S358" s="225"/>
      <c r="T358" s="226"/>
      <c r="AT358" s="227" t="s">
        <v>237</v>
      </c>
      <c r="AU358" s="227" t="s">
        <v>78</v>
      </c>
      <c r="AV358" s="14" t="s">
        <v>76</v>
      </c>
      <c r="AW358" s="14" t="s">
        <v>31</v>
      </c>
      <c r="AX358" s="14" t="s">
        <v>69</v>
      </c>
      <c r="AY358" s="227" t="s">
        <v>229</v>
      </c>
    </row>
    <row r="359" spans="2:51" s="13" customFormat="1" ht="11.25">
      <c r="B359" s="195"/>
      <c r="C359" s="196"/>
      <c r="D359" s="197" t="s">
        <v>237</v>
      </c>
      <c r="E359" s="198" t="s">
        <v>19</v>
      </c>
      <c r="F359" s="199" t="s">
        <v>2189</v>
      </c>
      <c r="G359" s="196"/>
      <c r="H359" s="200">
        <v>2.76</v>
      </c>
      <c r="I359" s="201"/>
      <c r="J359" s="196"/>
      <c r="K359" s="196"/>
      <c r="L359" s="202"/>
      <c r="M359" s="203"/>
      <c r="N359" s="204"/>
      <c r="O359" s="204"/>
      <c r="P359" s="204"/>
      <c r="Q359" s="204"/>
      <c r="R359" s="204"/>
      <c r="S359" s="204"/>
      <c r="T359" s="205"/>
      <c r="AT359" s="206" t="s">
        <v>237</v>
      </c>
      <c r="AU359" s="206" t="s">
        <v>78</v>
      </c>
      <c r="AV359" s="13" t="s">
        <v>78</v>
      </c>
      <c r="AW359" s="13" t="s">
        <v>31</v>
      </c>
      <c r="AX359" s="13" t="s">
        <v>76</v>
      </c>
      <c r="AY359" s="206" t="s">
        <v>229</v>
      </c>
    </row>
    <row r="360" spans="2:63" s="12" customFormat="1" ht="22.9" customHeight="1">
      <c r="B360" s="165"/>
      <c r="C360" s="166"/>
      <c r="D360" s="167" t="s">
        <v>68</v>
      </c>
      <c r="E360" s="179" t="s">
        <v>1236</v>
      </c>
      <c r="F360" s="179" t="s">
        <v>1237</v>
      </c>
      <c r="G360" s="166"/>
      <c r="H360" s="166"/>
      <c r="I360" s="169"/>
      <c r="J360" s="180">
        <f>BK360</f>
        <v>0</v>
      </c>
      <c r="K360" s="166"/>
      <c r="L360" s="171"/>
      <c r="M360" s="172"/>
      <c r="N360" s="173"/>
      <c r="O360" s="173"/>
      <c r="P360" s="174">
        <f>SUM(P361:P376)</f>
        <v>0</v>
      </c>
      <c r="Q360" s="173"/>
      <c r="R360" s="174">
        <f>SUM(R361:R376)</f>
        <v>0</v>
      </c>
      <c r="S360" s="173"/>
      <c r="T360" s="175">
        <f>SUM(T361:T376)</f>
        <v>0</v>
      </c>
      <c r="AR360" s="176" t="s">
        <v>76</v>
      </c>
      <c r="AT360" s="177" t="s">
        <v>68</v>
      </c>
      <c r="AU360" s="177" t="s">
        <v>76</v>
      </c>
      <c r="AY360" s="176" t="s">
        <v>229</v>
      </c>
      <c r="BK360" s="178">
        <f>SUM(BK361:BK376)</f>
        <v>0</v>
      </c>
    </row>
    <row r="361" spans="1:65" s="2" customFormat="1" ht="33" customHeight="1">
      <c r="A361" s="36"/>
      <c r="B361" s="37"/>
      <c r="C361" s="181" t="s">
        <v>405</v>
      </c>
      <c r="D361" s="181" t="s">
        <v>232</v>
      </c>
      <c r="E361" s="182" t="s">
        <v>1255</v>
      </c>
      <c r="F361" s="183" t="s">
        <v>1256</v>
      </c>
      <c r="G361" s="184" t="s">
        <v>326</v>
      </c>
      <c r="H361" s="185">
        <v>70.913</v>
      </c>
      <c r="I361" s="186"/>
      <c r="J361" s="187">
        <f>ROUND(I361*H361,2)</f>
        <v>0</v>
      </c>
      <c r="K361" s="188"/>
      <c r="L361" s="41"/>
      <c r="M361" s="189" t="s">
        <v>19</v>
      </c>
      <c r="N361" s="190" t="s">
        <v>40</v>
      </c>
      <c r="O361" s="66"/>
      <c r="P361" s="191">
        <f>O361*H361</f>
        <v>0</v>
      </c>
      <c r="Q361" s="191">
        <v>0</v>
      </c>
      <c r="R361" s="191">
        <f>Q361*H361</f>
        <v>0</v>
      </c>
      <c r="S361" s="191">
        <v>0</v>
      </c>
      <c r="T361" s="192">
        <f>S361*H361</f>
        <v>0</v>
      </c>
      <c r="U361" s="36"/>
      <c r="V361" s="36"/>
      <c r="W361" s="36"/>
      <c r="X361" s="36"/>
      <c r="Y361" s="36"/>
      <c r="Z361" s="36"/>
      <c r="AA361" s="36"/>
      <c r="AB361" s="36"/>
      <c r="AC361" s="36"/>
      <c r="AD361" s="36"/>
      <c r="AE361" s="36"/>
      <c r="AR361" s="193" t="s">
        <v>126</v>
      </c>
      <c r="AT361" s="193" t="s">
        <v>232</v>
      </c>
      <c r="AU361" s="193" t="s">
        <v>78</v>
      </c>
      <c r="AY361" s="19" t="s">
        <v>229</v>
      </c>
      <c r="BE361" s="194">
        <f>IF(N361="základní",J361,0)</f>
        <v>0</v>
      </c>
      <c r="BF361" s="194">
        <f>IF(N361="snížená",J361,0)</f>
        <v>0</v>
      </c>
      <c r="BG361" s="194">
        <f>IF(N361="zákl. přenesená",J361,0)</f>
        <v>0</v>
      </c>
      <c r="BH361" s="194">
        <f>IF(N361="sníž. přenesená",J361,0)</f>
        <v>0</v>
      </c>
      <c r="BI361" s="194">
        <f>IF(N361="nulová",J361,0)</f>
        <v>0</v>
      </c>
      <c r="BJ361" s="19" t="s">
        <v>76</v>
      </c>
      <c r="BK361" s="194">
        <f>ROUND(I361*H361,2)</f>
        <v>0</v>
      </c>
      <c r="BL361" s="19" t="s">
        <v>126</v>
      </c>
      <c r="BM361" s="193" t="s">
        <v>2190</v>
      </c>
    </row>
    <row r="362" spans="1:47" s="2" customFormat="1" ht="11.25">
      <c r="A362" s="36"/>
      <c r="B362" s="37"/>
      <c r="C362" s="38"/>
      <c r="D362" s="263" t="s">
        <v>903</v>
      </c>
      <c r="E362" s="38"/>
      <c r="F362" s="264" t="s">
        <v>1258</v>
      </c>
      <c r="G362" s="38"/>
      <c r="H362" s="38"/>
      <c r="I362" s="249"/>
      <c r="J362" s="38"/>
      <c r="K362" s="38"/>
      <c r="L362" s="41"/>
      <c r="M362" s="250"/>
      <c r="N362" s="251"/>
      <c r="O362" s="66"/>
      <c r="P362" s="66"/>
      <c r="Q362" s="66"/>
      <c r="R362" s="66"/>
      <c r="S362" s="66"/>
      <c r="T362" s="67"/>
      <c r="U362" s="36"/>
      <c r="V362" s="36"/>
      <c r="W362" s="36"/>
      <c r="X362" s="36"/>
      <c r="Y362" s="36"/>
      <c r="Z362" s="36"/>
      <c r="AA362" s="36"/>
      <c r="AB362" s="36"/>
      <c r="AC362" s="36"/>
      <c r="AD362" s="36"/>
      <c r="AE362" s="36"/>
      <c r="AT362" s="19" t="s">
        <v>903</v>
      </c>
      <c r="AU362" s="19" t="s">
        <v>78</v>
      </c>
    </row>
    <row r="363" spans="1:65" s="2" customFormat="1" ht="44.25" customHeight="1">
      <c r="A363" s="36"/>
      <c r="B363" s="37"/>
      <c r="C363" s="181" t="s">
        <v>409</v>
      </c>
      <c r="D363" s="181" t="s">
        <v>232</v>
      </c>
      <c r="E363" s="182" t="s">
        <v>1260</v>
      </c>
      <c r="F363" s="183" t="s">
        <v>1261</v>
      </c>
      <c r="G363" s="184" t="s">
        <v>326</v>
      </c>
      <c r="H363" s="185">
        <v>1560.086</v>
      </c>
      <c r="I363" s="186"/>
      <c r="J363" s="187">
        <f>ROUND(I363*H363,2)</f>
        <v>0</v>
      </c>
      <c r="K363" s="188"/>
      <c r="L363" s="41"/>
      <c r="M363" s="189" t="s">
        <v>19</v>
      </c>
      <c r="N363" s="190" t="s">
        <v>40</v>
      </c>
      <c r="O363" s="66"/>
      <c r="P363" s="191">
        <f>O363*H363</f>
        <v>0</v>
      </c>
      <c r="Q363" s="191">
        <v>0</v>
      </c>
      <c r="R363" s="191">
        <f>Q363*H363</f>
        <v>0</v>
      </c>
      <c r="S363" s="191">
        <v>0</v>
      </c>
      <c r="T363" s="192">
        <f>S363*H363</f>
        <v>0</v>
      </c>
      <c r="U363" s="36"/>
      <c r="V363" s="36"/>
      <c r="W363" s="36"/>
      <c r="X363" s="36"/>
      <c r="Y363" s="36"/>
      <c r="Z363" s="36"/>
      <c r="AA363" s="36"/>
      <c r="AB363" s="36"/>
      <c r="AC363" s="36"/>
      <c r="AD363" s="36"/>
      <c r="AE363" s="36"/>
      <c r="AR363" s="193" t="s">
        <v>126</v>
      </c>
      <c r="AT363" s="193" t="s">
        <v>232</v>
      </c>
      <c r="AU363" s="193" t="s">
        <v>78</v>
      </c>
      <c r="AY363" s="19" t="s">
        <v>229</v>
      </c>
      <c r="BE363" s="194">
        <f>IF(N363="základní",J363,0)</f>
        <v>0</v>
      </c>
      <c r="BF363" s="194">
        <f>IF(N363="snížená",J363,0)</f>
        <v>0</v>
      </c>
      <c r="BG363" s="194">
        <f>IF(N363="zákl. přenesená",J363,0)</f>
        <v>0</v>
      </c>
      <c r="BH363" s="194">
        <f>IF(N363="sníž. přenesená",J363,0)</f>
        <v>0</v>
      </c>
      <c r="BI363" s="194">
        <f>IF(N363="nulová",J363,0)</f>
        <v>0</v>
      </c>
      <c r="BJ363" s="19" t="s">
        <v>76</v>
      </c>
      <c r="BK363" s="194">
        <f>ROUND(I363*H363,2)</f>
        <v>0</v>
      </c>
      <c r="BL363" s="19" t="s">
        <v>126</v>
      </c>
      <c r="BM363" s="193" t="s">
        <v>2191</v>
      </c>
    </row>
    <row r="364" spans="1:47" s="2" customFormat="1" ht="11.25">
      <c r="A364" s="36"/>
      <c r="B364" s="37"/>
      <c r="C364" s="38"/>
      <c r="D364" s="263" t="s">
        <v>903</v>
      </c>
      <c r="E364" s="38"/>
      <c r="F364" s="264" t="s">
        <v>1263</v>
      </c>
      <c r="G364" s="38"/>
      <c r="H364" s="38"/>
      <c r="I364" s="249"/>
      <c r="J364" s="38"/>
      <c r="K364" s="38"/>
      <c r="L364" s="41"/>
      <c r="M364" s="250"/>
      <c r="N364" s="251"/>
      <c r="O364" s="66"/>
      <c r="P364" s="66"/>
      <c r="Q364" s="66"/>
      <c r="R364" s="66"/>
      <c r="S364" s="66"/>
      <c r="T364" s="67"/>
      <c r="U364" s="36"/>
      <c r="V364" s="36"/>
      <c r="W364" s="36"/>
      <c r="X364" s="36"/>
      <c r="Y364" s="36"/>
      <c r="Z364" s="36"/>
      <c r="AA364" s="36"/>
      <c r="AB364" s="36"/>
      <c r="AC364" s="36"/>
      <c r="AD364" s="36"/>
      <c r="AE364" s="36"/>
      <c r="AT364" s="19" t="s">
        <v>903</v>
      </c>
      <c r="AU364" s="19" t="s">
        <v>78</v>
      </c>
    </row>
    <row r="365" spans="1:47" s="2" customFormat="1" ht="29.25">
      <c r="A365" s="36"/>
      <c r="B365" s="37"/>
      <c r="C365" s="38"/>
      <c r="D365" s="197" t="s">
        <v>811</v>
      </c>
      <c r="E365" s="38"/>
      <c r="F365" s="248" t="s">
        <v>1760</v>
      </c>
      <c r="G365" s="38"/>
      <c r="H365" s="38"/>
      <c r="I365" s="249"/>
      <c r="J365" s="38"/>
      <c r="K365" s="38"/>
      <c r="L365" s="41"/>
      <c r="M365" s="250"/>
      <c r="N365" s="251"/>
      <c r="O365" s="66"/>
      <c r="P365" s="66"/>
      <c r="Q365" s="66"/>
      <c r="R365" s="66"/>
      <c r="S365" s="66"/>
      <c r="T365" s="67"/>
      <c r="U365" s="36"/>
      <c r="V365" s="36"/>
      <c r="W365" s="36"/>
      <c r="X365" s="36"/>
      <c r="Y365" s="36"/>
      <c r="Z365" s="36"/>
      <c r="AA365" s="36"/>
      <c r="AB365" s="36"/>
      <c r="AC365" s="36"/>
      <c r="AD365" s="36"/>
      <c r="AE365" s="36"/>
      <c r="AT365" s="19" t="s">
        <v>811</v>
      </c>
      <c r="AU365" s="19" t="s">
        <v>78</v>
      </c>
    </row>
    <row r="366" spans="2:51" s="13" customFormat="1" ht="11.25">
      <c r="B366" s="195"/>
      <c r="C366" s="196"/>
      <c r="D366" s="197" t="s">
        <v>237</v>
      </c>
      <c r="E366" s="198" t="s">
        <v>19</v>
      </c>
      <c r="F366" s="199" t="s">
        <v>2192</v>
      </c>
      <c r="G366" s="196"/>
      <c r="H366" s="200">
        <v>1560.086</v>
      </c>
      <c r="I366" s="201"/>
      <c r="J366" s="196"/>
      <c r="K366" s="196"/>
      <c r="L366" s="202"/>
      <c r="M366" s="203"/>
      <c r="N366" s="204"/>
      <c r="O366" s="204"/>
      <c r="P366" s="204"/>
      <c r="Q366" s="204"/>
      <c r="R366" s="204"/>
      <c r="S366" s="204"/>
      <c r="T366" s="205"/>
      <c r="AT366" s="206" t="s">
        <v>237</v>
      </c>
      <c r="AU366" s="206" t="s">
        <v>78</v>
      </c>
      <c r="AV366" s="13" t="s">
        <v>78</v>
      </c>
      <c r="AW366" s="13" t="s">
        <v>31</v>
      </c>
      <c r="AX366" s="13" t="s">
        <v>76</v>
      </c>
      <c r="AY366" s="206" t="s">
        <v>229</v>
      </c>
    </row>
    <row r="367" spans="1:65" s="2" customFormat="1" ht="24.2" customHeight="1">
      <c r="A367" s="36"/>
      <c r="B367" s="37"/>
      <c r="C367" s="181" t="s">
        <v>413</v>
      </c>
      <c r="D367" s="181" t="s">
        <v>232</v>
      </c>
      <c r="E367" s="182" t="s">
        <v>1265</v>
      </c>
      <c r="F367" s="183" t="s">
        <v>1266</v>
      </c>
      <c r="G367" s="184" t="s">
        <v>326</v>
      </c>
      <c r="H367" s="185">
        <v>70.913</v>
      </c>
      <c r="I367" s="186"/>
      <c r="J367" s="187">
        <f>ROUND(I367*H367,2)</f>
        <v>0</v>
      </c>
      <c r="K367" s="188"/>
      <c r="L367" s="41"/>
      <c r="M367" s="189" t="s">
        <v>19</v>
      </c>
      <c r="N367" s="190" t="s">
        <v>40</v>
      </c>
      <c r="O367" s="66"/>
      <c r="P367" s="191">
        <f>O367*H367</f>
        <v>0</v>
      </c>
      <c r="Q367" s="191">
        <v>0</v>
      </c>
      <c r="R367" s="191">
        <f>Q367*H367</f>
        <v>0</v>
      </c>
      <c r="S367" s="191">
        <v>0</v>
      </c>
      <c r="T367" s="192">
        <f>S367*H367</f>
        <v>0</v>
      </c>
      <c r="U367" s="36"/>
      <c r="V367" s="36"/>
      <c r="W367" s="36"/>
      <c r="X367" s="36"/>
      <c r="Y367" s="36"/>
      <c r="Z367" s="36"/>
      <c r="AA367" s="36"/>
      <c r="AB367" s="36"/>
      <c r="AC367" s="36"/>
      <c r="AD367" s="36"/>
      <c r="AE367" s="36"/>
      <c r="AR367" s="193" t="s">
        <v>126</v>
      </c>
      <c r="AT367" s="193" t="s">
        <v>232</v>
      </c>
      <c r="AU367" s="193" t="s">
        <v>78</v>
      </c>
      <c r="AY367" s="19" t="s">
        <v>229</v>
      </c>
      <c r="BE367" s="194">
        <f>IF(N367="základní",J367,0)</f>
        <v>0</v>
      </c>
      <c r="BF367" s="194">
        <f>IF(N367="snížená",J367,0)</f>
        <v>0</v>
      </c>
      <c r="BG367" s="194">
        <f>IF(N367="zákl. přenesená",J367,0)</f>
        <v>0</v>
      </c>
      <c r="BH367" s="194">
        <f>IF(N367="sníž. přenesená",J367,0)</f>
        <v>0</v>
      </c>
      <c r="BI367" s="194">
        <f>IF(N367="nulová",J367,0)</f>
        <v>0</v>
      </c>
      <c r="BJ367" s="19" t="s">
        <v>76</v>
      </c>
      <c r="BK367" s="194">
        <f>ROUND(I367*H367,2)</f>
        <v>0</v>
      </c>
      <c r="BL367" s="19" t="s">
        <v>126</v>
      </c>
      <c r="BM367" s="193" t="s">
        <v>2193</v>
      </c>
    </row>
    <row r="368" spans="1:47" s="2" customFormat="1" ht="11.25">
      <c r="A368" s="36"/>
      <c r="B368" s="37"/>
      <c r="C368" s="38"/>
      <c r="D368" s="263" t="s">
        <v>903</v>
      </c>
      <c r="E368" s="38"/>
      <c r="F368" s="264" t="s">
        <v>1268</v>
      </c>
      <c r="G368" s="38"/>
      <c r="H368" s="38"/>
      <c r="I368" s="249"/>
      <c r="J368" s="38"/>
      <c r="K368" s="38"/>
      <c r="L368" s="41"/>
      <c r="M368" s="250"/>
      <c r="N368" s="251"/>
      <c r="O368" s="66"/>
      <c r="P368" s="66"/>
      <c r="Q368" s="66"/>
      <c r="R368" s="66"/>
      <c r="S368" s="66"/>
      <c r="T368" s="67"/>
      <c r="U368" s="36"/>
      <c r="V368" s="36"/>
      <c r="W368" s="36"/>
      <c r="X368" s="36"/>
      <c r="Y368" s="36"/>
      <c r="Z368" s="36"/>
      <c r="AA368" s="36"/>
      <c r="AB368" s="36"/>
      <c r="AC368" s="36"/>
      <c r="AD368" s="36"/>
      <c r="AE368" s="36"/>
      <c r="AT368" s="19" t="s">
        <v>903</v>
      </c>
      <c r="AU368" s="19" t="s">
        <v>78</v>
      </c>
    </row>
    <row r="369" spans="1:65" s="2" customFormat="1" ht="44.25" customHeight="1">
      <c r="A369" s="36"/>
      <c r="B369" s="37"/>
      <c r="C369" s="181" t="s">
        <v>417</v>
      </c>
      <c r="D369" s="181" t="s">
        <v>232</v>
      </c>
      <c r="E369" s="182" t="s">
        <v>1450</v>
      </c>
      <c r="F369" s="183" t="s">
        <v>1451</v>
      </c>
      <c r="G369" s="184" t="s">
        <v>326</v>
      </c>
      <c r="H369" s="185">
        <v>12.091</v>
      </c>
      <c r="I369" s="186"/>
      <c r="J369" s="187">
        <f>ROUND(I369*H369,2)</f>
        <v>0</v>
      </c>
      <c r="K369" s="188"/>
      <c r="L369" s="41"/>
      <c r="M369" s="189" t="s">
        <v>19</v>
      </c>
      <c r="N369" s="190" t="s">
        <v>40</v>
      </c>
      <c r="O369" s="66"/>
      <c r="P369" s="191">
        <f>O369*H369</f>
        <v>0</v>
      </c>
      <c r="Q369" s="191">
        <v>0</v>
      </c>
      <c r="R369" s="191">
        <f>Q369*H369</f>
        <v>0</v>
      </c>
      <c r="S369" s="191">
        <v>0</v>
      </c>
      <c r="T369" s="192">
        <f>S369*H369</f>
        <v>0</v>
      </c>
      <c r="U369" s="36"/>
      <c r="V369" s="36"/>
      <c r="W369" s="36"/>
      <c r="X369" s="36"/>
      <c r="Y369" s="36"/>
      <c r="Z369" s="36"/>
      <c r="AA369" s="36"/>
      <c r="AB369" s="36"/>
      <c r="AC369" s="36"/>
      <c r="AD369" s="36"/>
      <c r="AE369" s="36"/>
      <c r="AR369" s="193" t="s">
        <v>126</v>
      </c>
      <c r="AT369" s="193" t="s">
        <v>232</v>
      </c>
      <c r="AU369" s="193" t="s">
        <v>78</v>
      </c>
      <c r="AY369" s="19" t="s">
        <v>229</v>
      </c>
      <c r="BE369" s="194">
        <f>IF(N369="základní",J369,0)</f>
        <v>0</v>
      </c>
      <c r="BF369" s="194">
        <f>IF(N369="snížená",J369,0)</f>
        <v>0</v>
      </c>
      <c r="BG369" s="194">
        <f>IF(N369="zákl. přenesená",J369,0)</f>
        <v>0</v>
      </c>
      <c r="BH369" s="194">
        <f>IF(N369="sníž. přenesená",J369,0)</f>
        <v>0</v>
      </c>
      <c r="BI369" s="194">
        <f>IF(N369="nulová",J369,0)</f>
        <v>0</v>
      </c>
      <c r="BJ369" s="19" t="s">
        <v>76</v>
      </c>
      <c r="BK369" s="194">
        <f>ROUND(I369*H369,2)</f>
        <v>0</v>
      </c>
      <c r="BL369" s="19" t="s">
        <v>126</v>
      </c>
      <c r="BM369" s="193" t="s">
        <v>2194</v>
      </c>
    </row>
    <row r="370" spans="1:47" s="2" customFormat="1" ht="11.25">
      <c r="A370" s="36"/>
      <c r="B370" s="37"/>
      <c r="C370" s="38"/>
      <c r="D370" s="263" t="s">
        <v>903</v>
      </c>
      <c r="E370" s="38"/>
      <c r="F370" s="264" t="s">
        <v>1453</v>
      </c>
      <c r="G370" s="38"/>
      <c r="H370" s="38"/>
      <c r="I370" s="249"/>
      <c r="J370" s="38"/>
      <c r="K370" s="38"/>
      <c r="L370" s="41"/>
      <c r="M370" s="250"/>
      <c r="N370" s="251"/>
      <c r="O370" s="66"/>
      <c r="P370" s="66"/>
      <c r="Q370" s="66"/>
      <c r="R370" s="66"/>
      <c r="S370" s="66"/>
      <c r="T370" s="67"/>
      <c r="U370" s="36"/>
      <c r="V370" s="36"/>
      <c r="W370" s="36"/>
      <c r="X370" s="36"/>
      <c r="Y370" s="36"/>
      <c r="Z370" s="36"/>
      <c r="AA370" s="36"/>
      <c r="AB370" s="36"/>
      <c r="AC370" s="36"/>
      <c r="AD370" s="36"/>
      <c r="AE370" s="36"/>
      <c r="AT370" s="19" t="s">
        <v>903</v>
      </c>
      <c r="AU370" s="19" t="s">
        <v>78</v>
      </c>
    </row>
    <row r="371" spans="1:65" s="2" customFormat="1" ht="44.25" customHeight="1">
      <c r="A371" s="36"/>
      <c r="B371" s="37"/>
      <c r="C371" s="181" t="s">
        <v>421</v>
      </c>
      <c r="D371" s="181" t="s">
        <v>232</v>
      </c>
      <c r="E371" s="182" t="s">
        <v>1238</v>
      </c>
      <c r="F371" s="183" t="s">
        <v>1239</v>
      </c>
      <c r="G371" s="184" t="s">
        <v>326</v>
      </c>
      <c r="H371" s="185">
        <v>33.014</v>
      </c>
      <c r="I371" s="186"/>
      <c r="J371" s="187">
        <f>ROUND(I371*H371,2)</f>
        <v>0</v>
      </c>
      <c r="K371" s="188"/>
      <c r="L371" s="41"/>
      <c r="M371" s="189" t="s">
        <v>19</v>
      </c>
      <c r="N371" s="190" t="s">
        <v>40</v>
      </c>
      <c r="O371" s="66"/>
      <c r="P371" s="191">
        <f>O371*H371</f>
        <v>0</v>
      </c>
      <c r="Q371" s="191">
        <v>0</v>
      </c>
      <c r="R371" s="191">
        <f>Q371*H371</f>
        <v>0</v>
      </c>
      <c r="S371" s="191">
        <v>0</v>
      </c>
      <c r="T371" s="192">
        <f>S371*H371</f>
        <v>0</v>
      </c>
      <c r="U371" s="36"/>
      <c r="V371" s="36"/>
      <c r="W371" s="36"/>
      <c r="X371" s="36"/>
      <c r="Y371" s="36"/>
      <c r="Z371" s="36"/>
      <c r="AA371" s="36"/>
      <c r="AB371" s="36"/>
      <c r="AC371" s="36"/>
      <c r="AD371" s="36"/>
      <c r="AE371" s="36"/>
      <c r="AR371" s="193" t="s">
        <v>126</v>
      </c>
      <c r="AT371" s="193" t="s">
        <v>232</v>
      </c>
      <c r="AU371" s="193" t="s">
        <v>78</v>
      </c>
      <c r="AY371" s="19" t="s">
        <v>229</v>
      </c>
      <c r="BE371" s="194">
        <f>IF(N371="základní",J371,0)</f>
        <v>0</v>
      </c>
      <c r="BF371" s="194">
        <f>IF(N371="snížená",J371,0)</f>
        <v>0</v>
      </c>
      <c r="BG371" s="194">
        <f>IF(N371="zákl. přenesená",J371,0)</f>
        <v>0</v>
      </c>
      <c r="BH371" s="194">
        <f>IF(N371="sníž. přenesená",J371,0)</f>
        <v>0</v>
      </c>
      <c r="BI371" s="194">
        <f>IF(N371="nulová",J371,0)</f>
        <v>0</v>
      </c>
      <c r="BJ371" s="19" t="s">
        <v>76</v>
      </c>
      <c r="BK371" s="194">
        <f>ROUND(I371*H371,2)</f>
        <v>0</v>
      </c>
      <c r="BL371" s="19" t="s">
        <v>126</v>
      </c>
      <c r="BM371" s="193" t="s">
        <v>2195</v>
      </c>
    </row>
    <row r="372" spans="1:47" s="2" customFormat="1" ht="11.25">
      <c r="A372" s="36"/>
      <c r="B372" s="37"/>
      <c r="C372" s="38"/>
      <c r="D372" s="263" t="s">
        <v>903</v>
      </c>
      <c r="E372" s="38"/>
      <c r="F372" s="264" t="s">
        <v>1241</v>
      </c>
      <c r="G372" s="38"/>
      <c r="H372" s="38"/>
      <c r="I372" s="249"/>
      <c r="J372" s="38"/>
      <c r="K372" s="38"/>
      <c r="L372" s="41"/>
      <c r="M372" s="250"/>
      <c r="N372" s="251"/>
      <c r="O372" s="66"/>
      <c r="P372" s="66"/>
      <c r="Q372" s="66"/>
      <c r="R372" s="66"/>
      <c r="S372" s="66"/>
      <c r="T372" s="67"/>
      <c r="U372" s="36"/>
      <c r="V372" s="36"/>
      <c r="W372" s="36"/>
      <c r="X372" s="36"/>
      <c r="Y372" s="36"/>
      <c r="Z372" s="36"/>
      <c r="AA372" s="36"/>
      <c r="AB372" s="36"/>
      <c r="AC372" s="36"/>
      <c r="AD372" s="36"/>
      <c r="AE372" s="36"/>
      <c r="AT372" s="19" t="s">
        <v>903</v>
      </c>
      <c r="AU372" s="19" t="s">
        <v>78</v>
      </c>
    </row>
    <row r="373" spans="2:51" s="13" customFormat="1" ht="11.25">
      <c r="B373" s="195"/>
      <c r="C373" s="196"/>
      <c r="D373" s="197" t="s">
        <v>237</v>
      </c>
      <c r="E373" s="198" t="s">
        <v>19</v>
      </c>
      <c r="F373" s="199" t="s">
        <v>2196</v>
      </c>
      <c r="G373" s="196"/>
      <c r="H373" s="200">
        <v>33.014</v>
      </c>
      <c r="I373" s="201"/>
      <c r="J373" s="196"/>
      <c r="K373" s="196"/>
      <c r="L373" s="202"/>
      <c r="M373" s="203"/>
      <c r="N373" s="204"/>
      <c r="O373" s="204"/>
      <c r="P373" s="204"/>
      <c r="Q373" s="204"/>
      <c r="R373" s="204"/>
      <c r="S373" s="204"/>
      <c r="T373" s="205"/>
      <c r="AT373" s="206" t="s">
        <v>237</v>
      </c>
      <c r="AU373" s="206" t="s">
        <v>78</v>
      </c>
      <c r="AV373" s="13" t="s">
        <v>78</v>
      </c>
      <c r="AW373" s="13" t="s">
        <v>31</v>
      </c>
      <c r="AX373" s="13" t="s">
        <v>76</v>
      </c>
      <c r="AY373" s="206" t="s">
        <v>229</v>
      </c>
    </row>
    <row r="374" spans="1:65" s="2" customFormat="1" ht="44.25" customHeight="1">
      <c r="A374" s="36"/>
      <c r="B374" s="37"/>
      <c r="C374" s="181" t="s">
        <v>425</v>
      </c>
      <c r="D374" s="181" t="s">
        <v>232</v>
      </c>
      <c r="E374" s="182" t="s">
        <v>1242</v>
      </c>
      <c r="F374" s="183" t="s">
        <v>966</v>
      </c>
      <c r="G374" s="184" t="s">
        <v>326</v>
      </c>
      <c r="H374" s="185">
        <v>25.808</v>
      </c>
      <c r="I374" s="186"/>
      <c r="J374" s="187">
        <f>ROUND(I374*H374,2)</f>
        <v>0</v>
      </c>
      <c r="K374" s="188"/>
      <c r="L374" s="41"/>
      <c r="M374" s="189" t="s">
        <v>19</v>
      </c>
      <c r="N374" s="190" t="s">
        <v>40</v>
      </c>
      <c r="O374" s="66"/>
      <c r="P374" s="191">
        <f>O374*H374</f>
        <v>0</v>
      </c>
      <c r="Q374" s="191">
        <v>0</v>
      </c>
      <c r="R374" s="191">
        <f>Q374*H374</f>
        <v>0</v>
      </c>
      <c r="S374" s="191">
        <v>0</v>
      </c>
      <c r="T374" s="192">
        <f>S374*H374</f>
        <v>0</v>
      </c>
      <c r="U374" s="36"/>
      <c r="V374" s="36"/>
      <c r="W374" s="36"/>
      <c r="X374" s="36"/>
      <c r="Y374" s="36"/>
      <c r="Z374" s="36"/>
      <c r="AA374" s="36"/>
      <c r="AB374" s="36"/>
      <c r="AC374" s="36"/>
      <c r="AD374" s="36"/>
      <c r="AE374" s="36"/>
      <c r="AR374" s="193" t="s">
        <v>126</v>
      </c>
      <c r="AT374" s="193" t="s">
        <v>232</v>
      </c>
      <c r="AU374" s="193" t="s">
        <v>78</v>
      </c>
      <c r="AY374" s="19" t="s">
        <v>229</v>
      </c>
      <c r="BE374" s="194">
        <f>IF(N374="základní",J374,0)</f>
        <v>0</v>
      </c>
      <c r="BF374" s="194">
        <f>IF(N374="snížená",J374,0)</f>
        <v>0</v>
      </c>
      <c r="BG374" s="194">
        <f>IF(N374="zákl. přenesená",J374,0)</f>
        <v>0</v>
      </c>
      <c r="BH374" s="194">
        <f>IF(N374="sníž. přenesená",J374,0)</f>
        <v>0</v>
      </c>
      <c r="BI374" s="194">
        <f>IF(N374="nulová",J374,0)</f>
        <v>0</v>
      </c>
      <c r="BJ374" s="19" t="s">
        <v>76</v>
      </c>
      <c r="BK374" s="194">
        <f>ROUND(I374*H374,2)</f>
        <v>0</v>
      </c>
      <c r="BL374" s="19" t="s">
        <v>126</v>
      </c>
      <c r="BM374" s="193" t="s">
        <v>2197</v>
      </c>
    </row>
    <row r="375" spans="1:47" s="2" customFormat="1" ht="11.25">
      <c r="A375" s="36"/>
      <c r="B375" s="37"/>
      <c r="C375" s="38"/>
      <c r="D375" s="263" t="s">
        <v>903</v>
      </c>
      <c r="E375" s="38"/>
      <c r="F375" s="264" t="s">
        <v>1244</v>
      </c>
      <c r="G375" s="38"/>
      <c r="H375" s="38"/>
      <c r="I375" s="249"/>
      <c r="J375" s="38"/>
      <c r="K375" s="38"/>
      <c r="L375" s="41"/>
      <c r="M375" s="250"/>
      <c r="N375" s="251"/>
      <c r="O375" s="66"/>
      <c r="P375" s="66"/>
      <c r="Q375" s="66"/>
      <c r="R375" s="66"/>
      <c r="S375" s="66"/>
      <c r="T375" s="67"/>
      <c r="U375" s="36"/>
      <c r="V375" s="36"/>
      <c r="W375" s="36"/>
      <c r="X375" s="36"/>
      <c r="Y375" s="36"/>
      <c r="Z375" s="36"/>
      <c r="AA375" s="36"/>
      <c r="AB375" s="36"/>
      <c r="AC375" s="36"/>
      <c r="AD375" s="36"/>
      <c r="AE375" s="36"/>
      <c r="AT375" s="19" t="s">
        <v>903</v>
      </c>
      <c r="AU375" s="19" t="s">
        <v>78</v>
      </c>
    </row>
    <row r="376" spans="2:51" s="13" customFormat="1" ht="11.25">
      <c r="B376" s="195"/>
      <c r="C376" s="196"/>
      <c r="D376" s="197" t="s">
        <v>237</v>
      </c>
      <c r="E376" s="198" t="s">
        <v>19</v>
      </c>
      <c r="F376" s="199" t="s">
        <v>2198</v>
      </c>
      <c r="G376" s="196"/>
      <c r="H376" s="200">
        <v>25.808</v>
      </c>
      <c r="I376" s="201"/>
      <c r="J376" s="196"/>
      <c r="K376" s="196"/>
      <c r="L376" s="202"/>
      <c r="M376" s="203"/>
      <c r="N376" s="204"/>
      <c r="O376" s="204"/>
      <c r="P376" s="204"/>
      <c r="Q376" s="204"/>
      <c r="R376" s="204"/>
      <c r="S376" s="204"/>
      <c r="T376" s="205"/>
      <c r="AT376" s="206" t="s">
        <v>237</v>
      </c>
      <c r="AU376" s="206" t="s">
        <v>78</v>
      </c>
      <c r="AV376" s="13" t="s">
        <v>78</v>
      </c>
      <c r="AW376" s="13" t="s">
        <v>31</v>
      </c>
      <c r="AX376" s="13" t="s">
        <v>76</v>
      </c>
      <c r="AY376" s="206" t="s">
        <v>229</v>
      </c>
    </row>
    <row r="377" spans="2:63" s="12" customFormat="1" ht="22.9" customHeight="1">
      <c r="B377" s="165"/>
      <c r="C377" s="166"/>
      <c r="D377" s="167" t="s">
        <v>68</v>
      </c>
      <c r="E377" s="179" t="s">
        <v>1271</v>
      </c>
      <c r="F377" s="179" t="s">
        <v>1272</v>
      </c>
      <c r="G377" s="166"/>
      <c r="H377" s="166"/>
      <c r="I377" s="169"/>
      <c r="J377" s="180">
        <f>BK377</f>
        <v>0</v>
      </c>
      <c r="K377" s="166"/>
      <c r="L377" s="171"/>
      <c r="M377" s="172"/>
      <c r="N377" s="173"/>
      <c r="O377" s="173"/>
      <c r="P377" s="174">
        <f>SUM(P378:P380)</f>
        <v>0</v>
      </c>
      <c r="Q377" s="173"/>
      <c r="R377" s="174">
        <f>SUM(R378:R380)</f>
        <v>0</v>
      </c>
      <c r="S377" s="173"/>
      <c r="T377" s="175">
        <f>SUM(T378:T380)</f>
        <v>0</v>
      </c>
      <c r="AR377" s="176" t="s">
        <v>76</v>
      </c>
      <c r="AT377" s="177" t="s">
        <v>68</v>
      </c>
      <c r="AU377" s="177" t="s">
        <v>76</v>
      </c>
      <c r="AY377" s="176" t="s">
        <v>229</v>
      </c>
      <c r="BK377" s="178">
        <f>SUM(BK378:BK380)</f>
        <v>0</v>
      </c>
    </row>
    <row r="378" spans="1:65" s="2" customFormat="1" ht="44.25" customHeight="1">
      <c r="A378" s="36"/>
      <c r="B378" s="37"/>
      <c r="C378" s="181" t="s">
        <v>429</v>
      </c>
      <c r="D378" s="181" t="s">
        <v>232</v>
      </c>
      <c r="E378" s="182" t="s">
        <v>1999</v>
      </c>
      <c r="F378" s="183" t="s">
        <v>2000</v>
      </c>
      <c r="G378" s="184" t="s">
        <v>326</v>
      </c>
      <c r="H378" s="185">
        <v>170.604</v>
      </c>
      <c r="I378" s="186"/>
      <c r="J378" s="187">
        <f>ROUND(I378*H378,2)</f>
        <v>0</v>
      </c>
      <c r="K378" s="188"/>
      <c r="L378" s="41"/>
      <c r="M378" s="189" t="s">
        <v>19</v>
      </c>
      <c r="N378" s="190" t="s">
        <v>40</v>
      </c>
      <c r="O378" s="66"/>
      <c r="P378" s="191">
        <f>O378*H378</f>
        <v>0</v>
      </c>
      <c r="Q378" s="191">
        <v>0</v>
      </c>
      <c r="R378" s="191">
        <f>Q378*H378</f>
        <v>0</v>
      </c>
      <c r="S378" s="191">
        <v>0</v>
      </c>
      <c r="T378" s="192">
        <f>S378*H378</f>
        <v>0</v>
      </c>
      <c r="U378" s="36"/>
      <c r="V378" s="36"/>
      <c r="W378" s="36"/>
      <c r="X378" s="36"/>
      <c r="Y378" s="36"/>
      <c r="Z378" s="36"/>
      <c r="AA378" s="36"/>
      <c r="AB378" s="36"/>
      <c r="AC378" s="36"/>
      <c r="AD378" s="36"/>
      <c r="AE378" s="36"/>
      <c r="AR378" s="193" t="s">
        <v>126</v>
      </c>
      <c r="AT378" s="193" t="s">
        <v>232</v>
      </c>
      <c r="AU378" s="193" t="s">
        <v>78</v>
      </c>
      <c r="AY378" s="19" t="s">
        <v>229</v>
      </c>
      <c r="BE378" s="194">
        <f>IF(N378="základní",J378,0)</f>
        <v>0</v>
      </c>
      <c r="BF378" s="194">
        <f>IF(N378="snížená",J378,0)</f>
        <v>0</v>
      </c>
      <c r="BG378" s="194">
        <f>IF(N378="zákl. přenesená",J378,0)</f>
        <v>0</v>
      </c>
      <c r="BH378" s="194">
        <f>IF(N378="sníž. přenesená",J378,0)</f>
        <v>0</v>
      </c>
      <c r="BI378" s="194">
        <f>IF(N378="nulová",J378,0)</f>
        <v>0</v>
      </c>
      <c r="BJ378" s="19" t="s">
        <v>76</v>
      </c>
      <c r="BK378" s="194">
        <f>ROUND(I378*H378,2)</f>
        <v>0</v>
      </c>
      <c r="BL378" s="19" t="s">
        <v>126</v>
      </c>
      <c r="BM378" s="193" t="s">
        <v>2199</v>
      </c>
    </row>
    <row r="379" spans="1:47" s="2" customFormat="1" ht="11.25">
      <c r="A379" s="36"/>
      <c r="B379" s="37"/>
      <c r="C379" s="38"/>
      <c r="D379" s="263" t="s">
        <v>903</v>
      </c>
      <c r="E379" s="38"/>
      <c r="F379" s="264" t="s">
        <v>2002</v>
      </c>
      <c r="G379" s="38"/>
      <c r="H379" s="38"/>
      <c r="I379" s="249"/>
      <c r="J379" s="38"/>
      <c r="K379" s="38"/>
      <c r="L379" s="41"/>
      <c r="M379" s="250"/>
      <c r="N379" s="251"/>
      <c r="O379" s="66"/>
      <c r="P379" s="66"/>
      <c r="Q379" s="66"/>
      <c r="R379" s="66"/>
      <c r="S379" s="66"/>
      <c r="T379" s="67"/>
      <c r="U379" s="36"/>
      <c r="V379" s="36"/>
      <c r="W379" s="36"/>
      <c r="X379" s="36"/>
      <c r="Y379" s="36"/>
      <c r="Z379" s="36"/>
      <c r="AA379" s="36"/>
      <c r="AB379" s="36"/>
      <c r="AC379" s="36"/>
      <c r="AD379" s="36"/>
      <c r="AE379" s="36"/>
      <c r="AT379" s="19" t="s">
        <v>903</v>
      </c>
      <c r="AU379" s="19" t="s">
        <v>78</v>
      </c>
    </row>
    <row r="380" spans="1:47" s="2" customFormat="1" ht="29.25">
      <c r="A380" s="36"/>
      <c r="B380" s="37"/>
      <c r="C380" s="38"/>
      <c r="D380" s="197" t="s">
        <v>811</v>
      </c>
      <c r="E380" s="38"/>
      <c r="F380" s="248" t="s">
        <v>2200</v>
      </c>
      <c r="G380" s="38"/>
      <c r="H380" s="38"/>
      <c r="I380" s="249"/>
      <c r="J380" s="38"/>
      <c r="K380" s="38"/>
      <c r="L380" s="41"/>
      <c r="M380" s="250"/>
      <c r="N380" s="251"/>
      <c r="O380" s="66"/>
      <c r="P380" s="66"/>
      <c r="Q380" s="66"/>
      <c r="R380" s="66"/>
      <c r="S380" s="66"/>
      <c r="T380" s="67"/>
      <c r="U380" s="36"/>
      <c r="V380" s="36"/>
      <c r="W380" s="36"/>
      <c r="X380" s="36"/>
      <c r="Y380" s="36"/>
      <c r="Z380" s="36"/>
      <c r="AA380" s="36"/>
      <c r="AB380" s="36"/>
      <c r="AC380" s="36"/>
      <c r="AD380" s="36"/>
      <c r="AE380" s="36"/>
      <c r="AT380" s="19" t="s">
        <v>811</v>
      </c>
      <c r="AU380" s="19" t="s">
        <v>78</v>
      </c>
    </row>
    <row r="381" spans="2:63" s="12" customFormat="1" ht="25.9" customHeight="1">
      <c r="B381" s="165"/>
      <c r="C381" s="166"/>
      <c r="D381" s="167" t="s">
        <v>68</v>
      </c>
      <c r="E381" s="168" t="s">
        <v>1648</v>
      </c>
      <c r="F381" s="168" t="s">
        <v>1649</v>
      </c>
      <c r="G381" s="166"/>
      <c r="H381" s="166"/>
      <c r="I381" s="169"/>
      <c r="J381" s="170">
        <f>BK381</f>
        <v>0</v>
      </c>
      <c r="K381" s="166"/>
      <c r="L381" s="171"/>
      <c r="M381" s="172"/>
      <c r="N381" s="173"/>
      <c r="O381" s="173"/>
      <c r="P381" s="174">
        <f>P382</f>
        <v>0</v>
      </c>
      <c r="Q381" s="173"/>
      <c r="R381" s="174">
        <f>R382</f>
        <v>0.122</v>
      </c>
      <c r="S381" s="173"/>
      <c r="T381" s="175">
        <f>T382</f>
        <v>0</v>
      </c>
      <c r="AR381" s="176" t="s">
        <v>78</v>
      </c>
      <c r="AT381" s="177" t="s">
        <v>68</v>
      </c>
      <c r="AU381" s="177" t="s">
        <v>69</v>
      </c>
      <c r="AY381" s="176" t="s">
        <v>229</v>
      </c>
      <c r="BK381" s="178">
        <f>BK382</f>
        <v>0</v>
      </c>
    </row>
    <row r="382" spans="2:63" s="12" customFormat="1" ht="22.9" customHeight="1">
      <c r="B382" s="165"/>
      <c r="C382" s="166"/>
      <c r="D382" s="167" t="s">
        <v>68</v>
      </c>
      <c r="E382" s="179" t="s">
        <v>1650</v>
      </c>
      <c r="F382" s="179" t="s">
        <v>1651</v>
      </c>
      <c r="G382" s="166"/>
      <c r="H382" s="166"/>
      <c r="I382" s="169"/>
      <c r="J382" s="180">
        <f>BK382</f>
        <v>0</v>
      </c>
      <c r="K382" s="166"/>
      <c r="L382" s="171"/>
      <c r="M382" s="172"/>
      <c r="N382" s="173"/>
      <c r="O382" s="173"/>
      <c r="P382" s="174">
        <f>SUM(P383:P414)</f>
        <v>0</v>
      </c>
      <c r="Q382" s="173"/>
      <c r="R382" s="174">
        <f>SUM(R383:R414)</f>
        <v>0.122</v>
      </c>
      <c r="S382" s="173"/>
      <c r="T382" s="175">
        <f>SUM(T383:T414)</f>
        <v>0</v>
      </c>
      <c r="AR382" s="176" t="s">
        <v>78</v>
      </c>
      <c r="AT382" s="177" t="s">
        <v>68</v>
      </c>
      <c r="AU382" s="177" t="s">
        <v>76</v>
      </c>
      <c r="AY382" s="176" t="s">
        <v>229</v>
      </c>
      <c r="BK382" s="178">
        <f>SUM(BK383:BK414)</f>
        <v>0</v>
      </c>
    </row>
    <row r="383" spans="1:65" s="2" customFormat="1" ht="33" customHeight="1">
      <c r="A383" s="36"/>
      <c r="B383" s="37"/>
      <c r="C383" s="181" t="s">
        <v>433</v>
      </c>
      <c r="D383" s="181" t="s">
        <v>232</v>
      </c>
      <c r="E383" s="182" t="s">
        <v>2004</v>
      </c>
      <c r="F383" s="183" t="s">
        <v>2005</v>
      </c>
      <c r="G383" s="184" t="s">
        <v>495</v>
      </c>
      <c r="H383" s="185">
        <v>105.97</v>
      </c>
      <c r="I383" s="186"/>
      <c r="J383" s="187">
        <f>ROUND(I383*H383,2)</f>
        <v>0</v>
      </c>
      <c r="K383" s="188"/>
      <c r="L383" s="41"/>
      <c r="M383" s="189" t="s">
        <v>19</v>
      </c>
      <c r="N383" s="190" t="s">
        <v>40</v>
      </c>
      <c r="O383" s="66"/>
      <c r="P383" s="191">
        <f>O383*H383</f>
        <v>0</v>
      </c>
      <c r="Q383" s="191">
        <v>0</v>
      </c>
      <c r="R383" s="191">
        <f>Q383*H383</f>
        <v>0</v>
      </c>
      <c r="S383" s="191">
        <v>0</v>
      </c>
      <c r="T383" s="192">
        <f>S383*H383</f>
        <v>0</v>
      </c>
      <c r="U383" s="36"/>
      <c r="V383" s="36"/>
      <c r="W383" s="36"/>
      <c r="X383" s="36"/>
      <c r="Y383" s="36"/>
      <c r="Z383" s="36"/>
      <c r="AA383" s="36"/>
      <c r="AB383" s="36"/>
      <c r="AC383" s="36"/>
      <c r="AD383" s="36"/>
      <c r="AE383" s="36"/>
      <c r="AR383" s="193" t="s">
        <v>315</v>
      </c>
      <c r="AT383" s="193" t="s">
        <v>232</v>
      </c>
      <c r="AU383" s="193" t="s">
        <v>78</v>
      </c>
      <c r="AY383" s="19" t="s">
        <v>229</v>
      </c>
      <c r="BE383" s="194">
        <f>IF(N383="základní",J383,0)</f>
        <v>0</v>
      </c>
      <c r="BF383" s="194">
        <f>IF(N383="snížená",J383,0)</f>
        <v>0</v>
      </c>
      <c r="BG383" s="194">
        <f>IF(N383="zákl. přenesená",J383,0)</f>
        <v>0</v>
      </c>
      <c r="BH383" s="194">
        <f>IF(N383="sníž. přenesená",J383,0)</f>
        <v>0</v>
      </c>
      <c r="BI383" s="194">
        <f>IF(N383="nulová",J383,0)</f>
        <v>0</v>
      </c>
      <c r="BJ383" s="19" t="s">
        <v>76</v>
      </c>
      <c r="BK383" s="194">
        <f>ROUND(I383*H383,2)</f>
        <v>0</v>
      </c>
      <c r="BL383" s="19" t="s">
        <v>315</v>
      </c>
      <c r="BM383" s="193" t="s">
        <v>2201</v>
      </c>
    </row>
    <row r="384" spans="1:47" s="2" customFormat="1" ht="11.25">
      <c r="A384" s="36"/>
      <c r="B384" s="37"/>
      <c r="C384" s="38"/>
      <c r="D384" s="263" t="s">
        <v>903</v>
      </c>
      <c r="E384" s="38"/>
      <c r="F384" s="264" t="s">
        <v>2007</v>
      </c>
      <c r="G384" s="38"/>
      <c r="H384" s="38"/>
      <c r="I384" s="249"/>
      <c r="J384" s="38"/>
      <c r="K384" s="38"/>
      <c r="L384" s="41"/>
      <c r="M384" s="250"/>
      <c r="N384" s="251"/>
      <c r="O384" s="66"/>
      <c r="P384" s="66"/>
      <c r="Q384" s="66"/>
      <c r="R384" s="66"/>
      <c r="S384" s="66"/>
      <c r="T384" s="67"/>
      <c r="U384" s="36"/>
      <c r="V384" s="36"/>
      <c r="W384" s="36"/>
      <c r="X384" s="36"/>
      <c r="Y384" s="36"/>
      <c r="Z384" s="36"/>
      <c r="AA384" s="36"/>
      <c r="AB384" s="36"/>
      <c r="AC384" s="36"/>
      <c r="AD384" s="36"/>
      <c r="AE384" s="36"/>
      <c r="AT384" s="19" t="s">
        <v>903</v>
      </c>
      <c r="AU384" s="19" t="s">
        <v>78</v>
      </c>
    </row>
    <row r="385" spans="2:51" s="14" customFormat="1" ht="11.25">
      <c r="B385" s="218"/>
      <c r="C385" s="219"/>
      <c r="D385" s="197" t="s">
        <v>237</v>
      </c>
      <c r="E385" s="220" t="s">
        <v>19</v>
      </c>
      <c r="F385" s="221" t="s">
        <v>2008</v>
      </c>
      <c r="G385" s="219"/>
      <c r="H385" s="220" t="s">
        <v>19</v>
      </c>
      <c r="I385" s="222"/>
      <c r="J385" s="219"/>
      <c r="K385" s="219"/>
      <c r="L385" s="223"/>
      <c r="M385" s="224"/>
      <c r="N385" s="225"/>
      <c r="O385" s="225"/>
      <c r="P385" s="225"/>
      <c r="Q385" s="225"/>
      <c r="R385" s="225"/>
      <c r="S385" s="225"/>
      <c r="T385" s="226"/>
      <c r="AT385" s="227" t="s">
        <v>237</v>
      </c>
      <c r="AU385" s="227" t="s">
        <v>78</v>
      </c>
      <c r="AV385" s="14" t="s">
        <v>76</v>
      </c>
      <c r="AW385" s="14" t="s">
        <v>31</v>
      </c>
      <c r="AX385" s="14" t="s">
        <v>69</v>
      </c>
      <c r="AY385" s="227" t="s">
        <v>229</v>
      </c>
    </row>
    <row r="386" spans="2:51" s="13" customFormat="1" ht="11.25">
      <c r="B386" s="195"/>
      <c r="C386" s="196"/>
      <c r="D386" s="197" t="s">
        <v>237</v>
      </c>
      <c r="E386" s="198" t="s">
        <v>19</v>
      </c>
      <c r="F386" s="199" t="s">
        <v>2202</v>
      </c>
      <c r="G386" s="196"/>
      <c r="H386" s="200">
        <v>26.04</v>
      </c>
      <c r="I386" s="201"/>
      <c r="J386" s="196"/>
      <c r="K386" s="196"/>
      <c r="L386" s="202"/>
      <c r="M386" s="203"/>
      <c r="N386" s="204"/>
      <c r="O386" s="204"/>
      <c r="P386" s="204"/>
      <c r="Q386" s="204"/>
      <c r="R386" s="204"/>
      <c r="S386" s="204"/>
      <c r="T386" s="205"/>
      <c r="AT386" s="206" t="s">
        <v>237</v>
      </c>
      <c r="AU386" s="206" t="s">
        <v>78</v>
      </c>
      <c r="AV386" s="13" t="s">
        <v>78</v>
      </c>
      <c r="AW386" s="13" t="s">
        <v>31</v>
      </c>
      <c r="AX386" s="13" t="s">
        <v>69</v>
      </c>
      <c r="AY386" s="206" t="s">
        <v>229</v>
      </c>
    </row>
    <row r="387" spans="2:51" s="14" customFormat="1" ht="11.25">
      <c r="B387" s="218"/>
      <c r="C387" s="219"/>
      <c r="D387" s="197" t="s">
        <v>237</v>
      </c>
      <c r="E387" s="220" t="s">
        <v>19</v>
      </c>
      <c r="F387" s="221" t="s">
        <v>1820</v>
      </c>
      <c r="G387" s="219"/>
      <c r="H387" s="220" t="s">
        <v>19</v>
      </c>
      <c r="I387" s="222"/>
      <c r="J387" s="219"/>
      <c r="K387" s="219"/>
      <c r="L387" s="223"/>
      <c r="M387" s="224"/>
      <c r="N387" s="225"/>
      <c r="O387" s="225"/>
      <c r="P387" s="225"/>
      <c r="Q387" s="225"/>
      <c r="R387" s="225"/>
      <c r="S387" s="225"/>
      <c r="T387" s="226"/>
      <c r="AT387" s="227" t="s">
        <v>237</v>
      </c>
      <c r="AU387" s="227" t="s">
        <v>78</v>
      </c>
      <c r="AV387" s="14" t="s">
        <v>76</v>
      </c>
      <c r="AW387" s="14" t="s">
        <v>31</v>
      </c>
      <c r="AX387" s="14" t="s">
        <v>69</v>
      </c>
      <c r="AY387" s="227" t="s">
        <v>229</v>
      </c>
    </row>
    <row r="388" spans="2:51" s="13" customFormat="1" ht="11.25">
      <c r="B388" s="195"/>
      <c r="C388" s="196"/>
      <c r="D388" s="197" t="s">
        <v>237</v>
      </c>
      <c r="E388" s="198" t="s">
        <v>19</v>
      </c>
      <c r="F388" s="199" t="s">
        <v>1832</v>
      </c>
      <c r="G388" s="196"/>
      <c r="H388" s="200">
        <v>4.48</v>
      </c>
      <c r="I388" s="201"/>
      <c r="J388" s="196"/>
      <c r="K388" s="196"/>
      <c r="L388" s="202"/>
      <c r="M388" s="203"/>
      <c r="N388" s="204"/>
      <c r="O388" s="204"/>
      <c r="P388" s="204"/>
      <c r="Q388" s="204"/>
      <c r="R388" s="204"/>
      <c r="S388" s="204"/>
      <c r="T388" s="205"/>
      <c r="AT388" s="206" t="s">
        <v>237</v>
      </c>
      <c r="AU388" s="206" t="s">
        <v>78</v>
      </c>
      <c r="AV388" s="13" t="s">
        <v>78</v>
      </c>
      <c r="AW388" s="13" t="s">
        <v>31</v>
      </c>
      <c r="AX388" s="13" t="s">
        <v>69</v>
      </c>
      <c r="AY388" s="206" t="s">
        <v>229</v>
      </c>
    </row>
    <row r="389" spans="2:51" s="13" customFormat="1" ht="11.25">
      <c r="B389" s="195"/>
      <c r="C389" s="196"/>
      <c r="D389" s="197" t="s">
        <v>237</v>
      </c>
      <c r="E389" s="198" t="s">
        <v>19</v>
      </c>
      <c r="F389" s="199" t="s">
        <v>1833</v>
      </c>
      <c r="G389" s="196"/>
      <c r="H389" s="200">
        <v>15.36</v>
      </c>
      <c r="I389" s="201"/>
      <c r="J389" s="196"/>
      <c r="K389" s="196"/>
      <c r="L389" s="202"/>
      <c r="M389" s="203"/>
      <c r="N389" s="204"/>
      <c r="O389" s="204"/>
      <c r="P389" s="204"/>
      <c r="Q389" s="204"/>
      <c r="R389" s="204"/>
      <c r="S389" s="204"/>
      <c r="T389" s="205"/>
      <c r="AT389" s="206" t="s">
        <v>237</v>
      </c>
      <c r="AU389" s="206" t="s">
        <v>78</v>
      </c>
      <c r="AV389" s="13" t="s">
        <v>78</v>
      </c>
      <c r="AW389" s="13" t="s">
        <v>31</v>
      </c>
      <c r="AX389" s="13" t="s">
        <v>69</v>
      </c>
      <c r="AY389" s="206" t="s">
        <v>229</v>
      </c>
    </row>
    <row r="390" spans="2:51" s="14" customFormat="1" ht="11.25">
      <c r="B390" s="218"/>
      <c r="C390" s="219"/>
      <c r="D390" s="197" t="s">
        <v>237</v>
      </c>
      <c r="E390" s="220" t="s">
        <v>19</v>
      </c>
      <c r="F390" s="221" t="s">
        <v>1822</v>
      </c>
      <c r="G390" s="219"/>
      <c r="H390" s="220" t="s">
        <v>19</v>
      </c>
      <c r="I390" s="222"/>
      <c r="J390" s="219"/>
      <c r="K390" s="219"/>
      <c r="L390" s="223"/>
      <c r="M390" s="224"/>
      <c r="N390" s="225"/>
      <c r="O390" s="225"/>
      <c r="P390" s="225"/>
      <c r="Q390" s="225"/>
      <c r="R390" s="225"/>
      <c r="S390" s="225"/>
      <c r="T390" s="226"/>
      <c r="AT390" s="227" t="s">
        <v>237</v>
      </c>
      <c r="AU390" s="227" t="s">
        <v>78</v>
      </c>
      <c r="AV390" s="14" t="s">
        <v>76</v>
      </c>
      <c r="AW390" s="14" t="s">
        <v>31</v>
      </c>
      <c r="AX390" s="14" t="s">
        <v>69</v>
      </c>
      <c r="AY390" s="227" t="s">
        <v>229</v>
      </c>
    </row>
    <row r="391" spans="2:51" s="13" customFormat="1" ht="11.25">
      <c r="B391" s="195"/>
      <c r="C391" s="196"/>
      <c r="D391" s="197" t="s">
        <v>237</v>
      </c>
      <c r="E391" s="198" t="s">
        <v>19</v>
      </c>
      <c r="F391" s="199" t="s">
        <v>2108</v>
      </c>
      <c r="G391" s="196"/>
      <c r="H391" s="200">
        <v>0.96</v>
      </c>
      <c r="I391" s="201"/>
      <c r="J391" s="196"/>
      <c r="K391" s="196"/>
      <c r="L391" s="202"/>
      <c r="M391" s="203"/>
      <c r="N391" s="204"/>
      <c r="O391" s="204"/>
      <c r="P391" s="204"/>
      <c r="Q391" s="204"/>
      <c r="R391" s="204"/>
      <c r="S391" s="204"/>
      <c r="T391" s="205"/>
      <c r="AT391" s="206" t="s">
        <v>237</v>
      </c>
      <c r="AU391" s="206" t="s">
        <v>78</v>
      </c>
      <c r="AV391" s="13" t="s">
        <v>78</v>
      </c>
      <c r="AW391" s="13" t="s">
        <v>31</v>
      </c>
      <c r="AX391" s="13" t="s">
        <v>69</v>
      </c>
      <c r="AY391" s="206" t="s">
        <v>229</v>
      </c>
    </row>
    <row r="392" spans="2:51" s="13" customFormat="1" ht="11.25">
      <c r="B392" s="195"/>
      <c r="C392" s="196"/>
      <c r="D392" s="197" t="s">
        <v>237</v>
      </c>
      <c r="E392" s="198" t="s">
        <v>19</v>
      </c>
      <c r="F392" s="199" t="s">
        <v>2109</v>
      </c>
      <c r="G392" s="196"/>
      <c r="H392" s="200">
        <v>8.4</v>
      </c>
      <c r="I392" s="201"/>
      <c r="J392" s="196"/>
      <c r="K392" s="196"/>
      <c r="L392" s="202"/>
      <c r="M392" s="203"/>
      <c r="N392" s="204"/>
      <c r="O392" s="204"/>
      <c r="P392" s="204"/>
      <c r="Q392" s="204"/>
      <c r="R392" s="204"/>
      <c r="S392" s="204"/>
      <c r="T392" s="205"/>
      <c r="AT392" s="206" t="s">
        <v>237</v>
      </c>
      <c r="AU392" s="206" t="s">
        <v>78</v>
      </c>
      <c r="AV392" s="13" t="s">
        <v>78</v>
      </c>
      <c r="AW392" s="13" t="s">
        <v>31</v>
      </c>
      <c r="AX392" s="13" t="s">
        <v>69</v>
      </c>
      <c r="AY392" s="206" t="s">
        <v>229</v>
      </c>
    </row>
    <row r="393" spans="2:51" s="13" customFormat="1" ht="11.25">
      <c r="B393" s="195"/>
      <c r="C393" s="196"/>
      <c r="D393" s="197" t="s">
        <v>237</v>
      </c>
      <c r="E393" s="198" t="s">
        <v>19</v>
      </c>
      <c r="F393" s="199" t="s">
        <v>2110</v>
      </c>
      <c r="G393" s="196"/>
      <c r="H393" s="200">
        <v>11.16</v>
      </c>
      <c r="I393" s="201"/>
      <c r="J393" s="196"/>
      <c r="K393" s="196"/>
      <c r="L393" s="202"/>
      <c r="M393" s="203"/>
      <c r="N393" s="204"/>
      <c r="O393" s="204"/>
      <c r="P393" s="204"/>
      <c r="Q393" s="204"/>
      <c r="R393" s="204"/>
      <c r="S393" s="204"/>
      <c r="T393" s="205"/>
      <c r="AT393" s="206" t="s">
        <v>237</v>
      </c>
      <c r="AU393" s="206" t="s">
        <v>78</v>
      </c>
      <c r="AV393" s="13" t="s">
        <v>78</v>
      </c>
      <c r="AW393" s="13" t="s">
        <v>31</v>
      </c>
      <c r="AX393" s="13" t="s">
        <v>69</v>
      </c>
      <c r="AY393" s="206" t="s">
        <v>229</v>
      </c>
    </row>
    <row r="394" spans="2:51" s="14" customFormat="1" ht="11.25">
      <c r="B394" s="218"/>
      <c r="C394" s="219"/>
      <c r="D394" s="197" t="s">
        <v>237</v>
      </c>
      <c r="E394" s="220" t="s">
        <v>19</v>
      </c>
      <c r="F394" s="221" t="s">
        <v>1771</v>
      </c>
      <c r="G394" s="219"/>
      <c r="H394" s="220" t="s">
        <v>19</v>
      </c>
      <c r="I394" s="222"/>
      <c r="J394" s="219"/>
      <c r="K394" s="219"/>
      <c r="L394" s="223"/>
      <c r="M394" s="224"/>
      <c r="N394" s="225"/>
      <c r="O394" s="225"/>
      <c r="P394" s="225"/>
      <c r="Q394" s="225"/>
      <c r="R394" s="225"/>
      <c r="S394" s="225"/>
      <c r="T394" s="226"/>
      <c r="AT394" s="227" t="s">
        <v>237</v>
      </c>
      <c r="AU394" s="227" t="s">
        <v>78</v>
      </c>
      <c r="AV394" s="14" t="s">
        <v>76</v>
      </c>
      <c r="AW394" s="14" t="s">
        <v>31</v>
      </c>
      <c r="AX394" s="14" t="s">
        <v>69</v>
      </c>
      <c r="AY394" s="227" t="s">
        <v>229</v>
      </c>
    </row>
    <row r="395" spans="2:51" s="13" customFormat="1" ht="11.25">
      <c r="B395" s="195"/>
      <c r="C395" s="196"/>
      <c r="D395" s="197" t="s">
        <v>237</v>
      </c>
      <c r="E395" s="198" t="s">
        <v>19</v>
      </c>
      <c r="F395" s="199" t="s">
        <v>2136</v>
      </c>
      <c r="G395" s="196"/>
      <c r="H395" s="200">
        <v>21.12</v>
      </c>
      <c r="I395" s="201"/>
      <c r="J395" s="196"/>
      <c r="K395" s="196"/>
      <c r="L395" s="202"/>
      <c r="M395" s="203"/>
      <c r="N395" s="204"/>
      <c r="O395" s="204"/>
      <c r="P395" s="204"/>
      <c r="Q395" s="204"/>
      <c r="R395" s="204"/>
      <c r="S395" s="204"/>
      <c r="T395" s="205"/>
      <c r="AT395" s="206" t="s">
        <v>237</v>
      </c>
      <c r="AU395" s="206" t="s">
        <v>78</v>
      </c>
      <c r="AV395" s="13" t="s">
        <v>78</v>
      </c>
      <c r="AW395" s="13" t="s">
        <v>31</v>
      </c>
      <c r="AX395" s="13" t="s">
        <v>69</v>
      </c>
      <c r="AY395" s="206" t="s">
        <v>229</v>
      </c>
    </row>
    <row r="396" spans="2:51" s="13" customFormat="1" ht="11.25">
      <c r="B396" s="195"/>
      <c r="C396" s="196"/>
      <c r="D396" s="197" t="s">
        <v>237</v>
      </c>
      <c r="E396" s="198" t="s">
        <v>19</v>
      </c>
      <c r="F396" s="199" t="s">
        <v>2137</v>
      </c>
      <c r="G396" s="196"/>
      <c r="H396" s="200">
        <v>5.976</v>
      </c>
      <c r="I396" s="201"/>
      <c r="J396" s="196"/>
      <c r="K396" s="196"/>
      <c r="L396" s="202"/>
      <c r="M396" s="203"/>
      <c r="N396" s="204"/>
      <c r="O396" s="204"/>
      <c r="P396" s="204"/>
      <c r="Q396" s="204"/>
      <c r="R396" s="204"/>
      <c r="S396" s="204"/>
      <c r="T396" s="205"/>
      <c r="AT396" s="206" t="s">
        <v>237</v>
      </c>
      <c r="AU396" s="206" t="s">
        <v>78</v>
      </c>
      <c r="AV396" s="13" t="s">
        <v>78</v>
      </c>
      <c r="AW396" s="13" t="s">
        <v>31</v>
      </c>
      <c r="AX396" s="13" t="s">
        <v>69</v>
      </c>
      <c r="AY396" s="206" t="s">
        <v>229</v>
      </c>
    </row>
    <row r="397" spans="2:51" s="14" customFormat="1" ht="11.25">
      <c r="B397" s="218"/>
      <c r="C397" s="219"/>
      <c r="D397" s="197" t="s">
        <v>237</v>
      </c>
      <c r="E397" s="220" t="s">
        <v>19</v>
      </c>
      <c r="F397" s="221" t="s">
        <v>2010</v>
      </c>
      <c r="G397" s="219"/>
      <c r="H397" s="220" t="s">
        <v>19</v>
      </c>
      <c r="I397" s="222"/>
      <c r="J397" s="219"/>
      <c r="K397" s="219"/>
      <c r="L397" s="223"/>
      <c r="M397" s="224"/>
      <c r="N397" s="225"/>
      <c r="O397" s="225"/>
      <c r="P397" s="225"/>
      <c r="Q397" s="225"/>
      <c r="R397" s="225"/>
      <c r="S397" s="225"/>
      <c r="T397" s="226"/>
      <c r="AT397" s="227" t="s">
        <v>237</v>
      </c>
      <c r="AU397" s="227" t="s">
        <v>78</v>
      </c>
      <c r="AV397" s="14" t="s">
        <v>76</v>
      </c>
      <c r="AW397" s="14" t="s">
        <v>31</v>
      </c>
      <c r="AX397" s="14" t="s">
        <v>69</v>
      </c>
      <c r="AY397" s="227" t="s">
        <v>229</v>
      </c>
    </row>
    <row r="398" spans="2:51" s="13" customFormat="1" ht="11.25">
      <c r="B398" s="195"/>
      <c r="C398" s="196"/>
      <c r="D398" s="197" t="s">
        <v>237</v>
      </c>
      <c r="E398" s="198" t="s">
        <v>19</v>
      </c>
      <c r="F398" s="199" t="s">
        <v>2203</v>
      </c>
      <c r="G398" s="196"/>
      <c r="H398" s="200">
        <v>5.346</v>
      </c>
      <c r="I398" s="201"/>
      <c r="J398" s="196"/>
      <c r="K398" s="196"/>
      <c r="L398" s="202"/>
      <c r="M398" s="203"/>
      <c r="N398" s="204"/>
      <c r="O398" s="204"/>
      <c r="P398" s="204"/>
      <c r="Q398" s="204"/>
      <c r="R398" s="204"/>
      <c r="S398" s="204"/>
      <c r="T398" s="205"/>
      <c r="AT398" s="206" t="s">
        <v>237</v>
      </c>
      <c r="AU398" s="206" t="s">
        <v>78</v>
      </c>
      <c r="AV398" s="13" t="s">
        <v>78</v>
      </c>
      <c r="AW398" s="13" t="s">
        <v>31</v>
      </c>
      <c r="AX398" s="13" t="s">
        <v>69</v>
      </c>
      <c r="AY398" s="206" t="s">
        <v>229</v>
      </c>
    </row>
    <row r="399" spans="2:51" s="13" customFormat="1" ht="11.25">
      <c r="B399" s="195"/>
      <c r="C399" s="196"/>
      <c r="D399" s="197" t="s">
        <v>237</v>
      </c>
      <c r="E399" s="198" t="s">
        <v>19</v>
      </c>
      <c r="F399" s="199" t="s">
        <v>2204</v>
      </c>
      <c r="G399" s="196"/>
      <c r="H399" s="200">
        <v>7.128</v>
      </c>
      <c r="I399" s="201"/>
      <c r="J399" s="196"/>
      <c r="K399" s="196"/>
      <c r="L399" s="202"/>
      <c r="M399" s="203"/>
      <c r="N399" s="204"/>
      <c r="O399" s="204"/>
      <c r="P399" s="204"/>
      <c r="Q399" s="204"/>
      <c r="R399" s="204"/>
      <c r="S399" s="204"/>
      <c r="T399" s="205"/>
      <c r="AT399" s="206" t="s">
        <v>237</v>
      </c>
      <c r="AU399" s="206" t="s">
        <v>78</v>
      </c>
      <c r="AV399" s="13" t="s">
        <v>78</v>
      </c>
      <c r="AW399" s="13" t="s">
        <v>31</v>
      </c>
      <c r="AX399" s="13" t="s">
        <v>69</v>
      </c>
      <c r="AY399" s="206" t="s">
        <v>229</v>
      </c>
    </row>
    <row r="400" spans="2:51" s="15" customFormat="1" ht="11.25">
      <c r="B400" s="228"/>
      <c r="C400" s="229"/>
      <c r="D400" s="197" t="s">
        <v>237</v>
      </c>
      <c r="E400" s="230" t="s">
        <v>19</v>
      </c>
      <c r="F400" s="231" t="s">
        <v>281</v>
      </c>
      <c r="G400" s="229"/>
      <c r="H400" s="232">
        <v>105.97</v>
      </c>
      <c r="I400" s="233"/>
      <c r="J400" s="229"/>
      <c r="K400" s="229"/>
      <c r="L400" s="234"/>
      <c r="M400" s="235"/>
      <c r="N400" s="236"/>
      <c r="O400" s="236"/>
      <c r="P400" s="236"/>
      <c r="Q400" s="236"/>
      <c r="R400" s="236"/>
      <c r="S400" s="236"/>
      <c r="T400" s="237"/>
      <c r="AT400" s="238" t="s">
        <v>237</v>
      </c>
      <c r="AU400" s="238" t="s">
        <v>78</v>
      </c>
      <c r="AV400" s="15" t="s">
        <v>126</v>
      </c>
      <c r="AW400" s="15" t="s">
        <v>31</v>
      </c>
      <c r="AX400" s="15" t="s">
        <v>76</v>
      </c>
      <c r="AY400" s="238" t="s">
        <v>229</v>
      </c>
    </row>
    <row r="401" spans="1:65" s="2" customFormat="1" ht="16.5" customHeight="1">
      <c r="A401" s="36"/>
      <c r="B401" s="37"/>
      <c r="C401" s="207" t="s">
        <v>437</v>
      </c>
      <c r="D401" s="207" t="s">
        <v>239</v>
      </c>
      <c r="E401" s="208" t="s">
        <v>2013</v>
      </c>
      <c r="F401" s="209" t="s">
        <v>2014</v>
      </c>
      <c r="G401" s="210" t="s">
        <v>326</v>
      </c>
      <c r="H401" s="211">
        <v>0.037</v>
      </c>
      <c r="I401" s="212"/>
      <c r="J401" s="213">
        <f>ROUND(I401*H401,2)</f>
        <v>0</v>
      </c>
      <c r="K401" s="214"/>
      <c r="L401" s="215"/>
      <c r="M401" s="216" t="s">
        <v>19</v>
      </c>
      <c r="N401" s="217" t="s">
        <v>40</v>
      </c>
      <c r="O401" s="66"/>
      <c r="P401" s="191">
        <f>O401*H401</f>
        <v>0</v>
      </c>
      <c r="Q401" s="191">
        <v>1</v>
      </c>
      <c r="R401" s="191">
        <f>Q401*H401</f>
        <v>0.037</v>
      </c>
      <c r="S401" s="191">
        <v>0</v>
      </c>
      <c r="T401" s="192">
        <f>S401*H401</f>
        <v>0</v>
      </c>
      <c r="U401" s="36"/>
      <c r="V401" s="36"/>
      <c r="W401" s="36"/>
      <c r="X401" s="36"/>
      <c r="Y401" s="36"/>
      <c r="Z401" s="36"/>
      <c r="AA401" s="36"/>
      <c r="AB401" s="36"/>
      <c r="AC401" s="36"/>
      <c r="AD401" s="36"/>
      <c r="AE401" s="36"/>
      <c r="AR401" s="193" t="s">
        <v>513</v>
      </c>
      <c r="AT401" s="193" t="s">
        <v>239</v>
      </c>
      <c r="AU401" s="193" t="s">
        <v>78</v>
      </c>
      <c r="AY401" s="19" t="s">
        <v>229</v>
      </c>
      <c r="BE401" s="194">
        <f>IF(N401="základní",J401,0)</f>
        <v>0</v>
      </c>
      <c r="BF401" s="194">
        <f>IF(N401="snížená",J401,0)</f>
        <v>0</v>
      </c>
      <c r="BG401" s="194">
        <f>IF(N401="zákl. přenesená",J401,0)</f>
        <v>0</v>
      </c>
      <c r="BH401" s="194">
        <f>IF(N401="sníž. přenesená",J401,0)</f>
        <v>0</v>
      </c>
      <c r="BI401" s="194">
        <f>IF(N401="nulová",J401,0)</f>
        <v>0</v>
      </c>
      <c r="BJ401" s="19" t="s">
        <v>76</v>
      </c>
      <c r="BK401" s="194">
        <f>ROUND(I401*H401,2)</f>
        <v>0</v>
      </c>
      <c r="BL401" s="19" t="s">
        <v>315</v>
      </c>
      <c r="BM401" s="193" t="s">
        <v>2205</v>
      </c>
    </row>
    <row r="402" spans="1:47" s="2" customFormat="1" ht="19.5">
      <c r="A402" s="36"/>
      <c r="B402" s="37"/>
      <c r="C402" s="38"/>
      <c r="D402" s="197" t="s">
        <v>811</v>
      </c>
      <c r="E402" s="38"/>
      <c r="F402" s="248" t="s">
        <v>2016</v>
      </c>
      <c r="G402" s="38"/>
      <c r="H402" s="38"/>
      <c r="I402" s="249"/>
      <c r="J402" s="38"/>
      <c r="K402" s="38"/>
      <c r="L402" s="41"/>
      <c r="M402" s="250"/>
      <c r="N402" s="251"/>
      <c r="O402" s="66"/>
      <c r="P402" s="66"/>
      <c r="Q402" s="66"/>
      <c r="R402" s="66"/>
      <c r="S402" s="66"/>
      <c r="T402" s="67"/>
      <c r="U402" s="36"/>
      <c r="V402" s="36"/>
      <c r="W402" s="36"/>
      <c r="X402" s="36"/>
      <c r="Y402" s="36"/>
      <c r="Z402" s="36"/>
      <c r="AA402" s="36"/>
      <c r="AB402" s="36"/>
      <c r="AC402" s="36"/>
      <c r="AD402" s="36"/>
      <c r="AE402" s="36"/>
      <c r="AT402" s="19" t="s">
        <v>811</v>
      </c>
      <c r="AU402" s="19" t="s">
        <v>78</v>
      </c>
    </row>
    <row r="403" spans="2:51" s="13" customFormat="1" ht="11.25">
      <c r="B403" s="195"/>
      <c r="C403" s="196"/>
      <c r="D403" s="197" t="s">
        <v>237</v>
      </c>
      <c r="E403" s="198" t="s">
        <v>19</v>
      </c>
      <c r="F403" s="199" t="s">
        <v>2206</v>
      </c>
      <c r="G403" s="196"/>
      <c r="H403" s="200">
        <v>0.037</v>
      </c>
      <c r="I403" s="201"/>
      <c r="J403" s="196"/>
      <c r="K403" s="196"/>
      <c r="L403" s="202"/>
      <c r="M403" s="203"/>
      <c r="N403" s="204"/>
      <c r="O403" s="204"/>
      <c r="P403" s="204"/>
      <c r="Q403" s="204"/>
      <c r="R403" s="204"/>
      <c r="S403" s="204"/>
      <c r="T403" s="205"/>
      <c r="AT403" s="206" t="s">
        <v>237</v>
      </c>
      <c r="AU403" s="206" t="s">
        <v>78</v>
      </c>
      <c r="AV403" s="13" t="s">
        <v>78</v>
      </c>
      <c r="AW403" s="13" t="s">
        <v>31</v>
      </c>
      <c r="AX403" s="13" t="s">
        <v>69</v>
      </c>
      <c r="AY403" s="206" t="s">
        <v>229</v>
      </c>
    </row>
    <row r="404" spans="2:51" s="15" customFormat="1" ht="11.25">
      <c r="B404" s="228"/>
      <c r="C404" s="229"/>
      <c r="D404" s="197" t="s">
        <v>237</v>
      </c>
      <c r="E404" s="230" t="s">
        <v>19</v>
      </c>
      <c r="F404" s="231" t="s">
        <v>281</v>
      </c>
      <c r="G404" s="229"/>
      <c r="H404" s="232">
        <v>0.037</v>
      </c>
      <c r="I404" s="233"/>
      <c r="J404" s="229"/>
      <c r="K404" s="229"/>
      <c r="L404" s="234"/>
      <c r="M404" s="235"/>
      <c r="N404" s="236"/>
      <c r="O404" s="236"/>
      <c r="P404" s="236"/>
      <c r="Q404" s="236"/>
      <c r="R404" s="236"/>
      <c r="S404" s="236"/>
      <c r="T404" s="237"/>
      <c r="AT404" s="238" t="s">
        <v>237</v>
      </c>
      <c r="AU404" s="238" t="s">
        <v>78</v>
      </c>
      <c r="AV404" s="15" t="s">
        <v>126</v>
      </c>
      <c r="AW404" s="15" t="s">
        <v>31</v>
      </c>
      <c r="AX404" s="15" t="s">
        <v>76</v>
      </c>
      <c r="AY404" s="238" t="s">
        <v>229</v>
      </c>
    </row>
    <row r="405" spans="1:65" s="2" customFormat="1" ht="37.9" customHeight="1">
      <c r="A405" s="36"/>
      <c r="B405" s="37"/>
      <c r="C405" s="181" t="s">
        <v>441</v>
      </c>
      <c r="D405" s="181" t="s">
        <v>232</v>
      </c>
      <c r="E405" s="182" t="s">
        <v>2018</v>
      </c>
      <c r="F405" s="183" t="s">
        <v>2019</v>
      </c>
      <c r="G405" s="184" t="s">
        <v>495</v>
      </c>
      <c r="H405" s="185">
        <v>211.94</v>
      </c>
      <c r="I405" s="186"/>
      <c r="J405" s="187">
        <f>ROUND(I405*H405,2)</f>
        <v>0</v>
      </c>
      <c r="K405" s="188"/>
      <c r="L405" s="41"/>
      <c r="M405" s="189" t="s">
        <v>19</v>
      </c>
      <c r="N405" s="190" t="s">
        <v>40</v>
      </c>
      <c r="O405" s="66"/>
      <c r="P405" s="191">
        <f>O405*H405</f>
        <v>0</v>
      </c>
      <c r="Q405" s="191">
        <v>0</v>
      </c>
      <c r="R405" s="191">
        <f>Q405*H405</f>
        <v>0</v>
      </c>
      <c r="S405" s="191">
        <v>0</v>
      </c>
      <c r="T405" s="192">
        <f>S405*H405</f>
        <v>0</v>
      </c>
      <c r="U405" s="36"/>
      <c r="V405" s="36"/>
      <c r="W405" s="36"/>
      <c r="X405" s="36"/>
      <c r="Y405" s="36"/>
      <c r="Z405" s="36"/>
      <c r="AA405" s="36"/>
      <c r="AB405" s="36"/>
      <c r="AC405" s="36"/>
      <c r="AD405" s="36"/>
      <c r="AE405" s="36"/>
      <c r="AR405" s="193" t="s">
        <v>315</v>
      </c>
      <c r="AT405" s="193" t="s">
        <v>232</v>
      </c>
      <c r="AU405" s="193" t="s">
        <v>78</v>
      </c>
      <c r="AY405" s="19" t="s">
        <v>229</v>
      </c>
      <c r="BE405" s="194">
        <f>IF(N405="základní",J405,0)</f>
        <v>0</v>
      </c>
      <c r="BF405" s="194">
        <f>IF(N405="snížená",J405,0)</f>
        <v>0</v>
      </c>
      <c r="BG405" s="194">
        <f>IF(N405="zákl. přenesená",J405,0)</f>
        <v>0</v>
      </c>
      <c r="BH405" s="194">
        <f>IF(N405="sníž. přenesená",J405,0)</f>
        <v>0</v>
      </c>
      <c r="BI405" s="194">
        <f>IF(N405="nulová",J405,0)</f>
        <v>0</v>
      </c>
      <c r="BJ405" s="19" t="s">
        <v>76</v>
      </c>
      <c r="BK405" s="194">
        <f>ROUND(I405*H405,2)</f>
        <v>0</v>
      </c>
      <c r="BL405" s="19" t="s">
        <v>315</v>
      </c>
      <c r="BM405" s="193" t="s">
        <v>2207</v>
      </c>
    </row>
    <row r="406" spans="1:47" s="2" customFormat="1" ht="11.25">
      <c r="A406" s="36"/>
      <c r="B406" s="37"/>
      <c r="C406" s="38"/>
      <c r="D406" s="263" t="s">
        <v>903</v>
      </c>
      <c r="E406" s="38"/>
      <c r="F406" s="264" t="s">
        <v>2021</v>
      </c>
      <c r="G406" s="38"/>
      <c r="H406" s="38"/>
      <c r="I406" s="249"/>
      <c r="J406" s="38"/>
      <c r="K406" s="38"/>
      <c r="L406" s="41"/>
      <c r="M406" s="250"/>
      <c r="N406" s="251"/>
      <c r="O406" s="66"/>
      <c r="P406" s="66"/>
      <c r="Q406" s="66"/>
      <c r="R406" s="66"/>
      <c r="S406" s="66"/>
      <c r="T406" s="67"/>
      <c r="U406" s="36"/>
      <c r="V406" s="36"/>
      <c r="W406" s="36"/>
      <c r="X406" s="36"/>
      <c r="Y406" s="36"/>
      <c r="Z406" s="36"/>
      <c r="AA406" s="36"/>
      <c r="AB406" s="36"/>
      <c r="AC406" s="36"/>
      <c r="AD406" s="36"/>
      <c r="AE406" s="36"/>
      <c r="AT406" s="19" t="s">
        <v>903</v>
      </c>
      <c r="AU406" s="19" t="s">
        <v>78</v>
      </c>
    </row>
    <row r="407" spans="2:51" s="13" customFormat="1" ht="11.25">
      <c r="B407" s="195"/>
      <c r="C407" s="196"/>
      <c r="D407" s="197" t="s">
        <v>237</v>
      </c>
      <c r="E407" s="198" t="s">
        <v>19</v>
      </c>
      <c r="F407" s="199" t="s">
        <v>2208</v>
      </c>
      <c r="G407" s="196"/>
      <c r="H407" s="200">
        <v>211.94</v>
      </c>
      <c r="I407" s="201"/>
      <c r="J407" s="196"/>
      <c r="K407" s="196"/>
      <c r="L407" s="202"/>
      <c r="M407" s="203"/>
      <c r="N407" s="204"/>
      <c r="O407" s="204"/>
      <c r="P407" s="204"/>
      <c r="Q407" s="204"/>
      <c r="R407" s="204"/>
      <c r="S407" s="204"/>
      <c r="T407" s="205"/>
      <c r="AT407" s="206" t="s">
        <v>237</v>
      </c>
      <c r="AU407" s="206" t="s">
        <v>78</v>
      </c>
      <c r="AV407" s="13" t="s">
        <v>78</v>
      </c>
      <c r="AW407" s="13" t="s">
        <v>31</v>
      </c>
      <c r="AX407" s="13" t="s">
        <v>69</v>
      </c>
      <c r="AY407" s="206" t="s">
        <v>229</v>
      </c>
    </row>
    <row r="408" spans="2:51" s="15" customFormat="1" ht="11.25">
      <c r="B408" s="228"/>
      <c r="C408" s="229"/>
      <c r="D408" s="197" t="s">
        <v>237</v>
      </c>
      <c r="E408" s="230" t="s">
        <v>19</v>
      </c>
      <c r="F408" s="231" t="s">
        <v>281</v>
      </c>
      <c r="G408" s="229"/>
      <c r="H408" s="232">
        <v>211.94</v>
      </c>
      <c r="I408" s="233"/>
      <c r="J408" s="229"/>
      <c r="K408" s="229"/>
      <c r="L408" s="234"/>
      <c r="M408" s="235"/>
      <c r="N408" s="236"/>
      <c r="O408" s="236"/>
      <c r="P408" s="236"/>
      <c r="Q408" s="236"/>
      <c r="R408" s="236"/>
      <c r="S408" s="236"/>
      <c r="T408" s="237"/>
      <c r="AT408" s="238" t="s">
        <v>237</v>
      </c>
      <c r="AU408" s="238" t="s">
        <v>78</v>
      </c>
      <c r="AV408" s="15" t="s">
        <v>126</v>
      </c>
      <c r="AW408" s="15" t="s">
        <v>31</v>
      </c>
      <c r="AX408" s="15" t="s">
        <v>76</v>
      </c>
      <c r="AY408" s="238" t="s">
        <v>229</v>
      </c>
    </row>
    <row r="409" spans="1:65" s="2" customFormat="1" ht="16.5" customHeight="1">
      <c r="A409" s="36"/>
      <c r="B409" s="37"/>
      <c r="C409" s="207" t="s">
        <v>445</v>
      </c>
      <c r="D409" s="207" t="s">
        <v>239</v>
      </c>
      <c r="E409" s="208" t="s">
        <v>2023</v>
      </c>
      <c r="F409" s="209" t="s">
        <v>2024</v>
      </c>
      <c r="G409" s="210" t="s">
        <v>326</v>
      </c>
      <c r="H409" s="211">
        <v>0.085</v>
      </c>
      <c r="I409" s="212"/>
      <c r="J409" s="213">
        <f>ROUND(I409*H409,2)</f>
        <v>0</v>
      </c>
      <c r="K409" s="214"/>
      <c r="L409" s="215"/>
      <c r="M409" s="216" t="s">
        <v>19</v>
      </c>
      <c r="N409" s="217" t="s">
        <v>40</v>
      </c>
      <c r="O409" s="66"/>
      <c r="P409" s="191">
        <f>O409*H409</f>
        <v>0</v>
      </c>
      <c r="Q409" s="191">
        <v>1</v>
      </c>
      <c r="R409" s="191">
        <f>Q409*H409</f>
        <v>0.085</v>
      </c>
      <c r="S409" s="191">
        <v>0</v>
      </c>
      <c r="T409" s="192">
        <f>S409*H409</f>
        <v>0</v>
      </c>
      <c r="U409" s="36"/>
      <c r="V409" s="36"/>
      <c r="W409" s="36"/>
      <c r="X409" s="36"/>
      <c r="Y409" s="36"/>
      <c r="Z409" s="36"/>
      <c r="AA409" s="36"/>
      <c r="AB409" s="36"/>
      <c r="AC409" s="36"/>
      <c r="AD409" s="36"/>
      <c r="AE409" s="36"/>
      <c r="AR409" s="193" t="s">
        <v>513</v>
      </c>
      <c r="AT409" s="193" t="s">
        <v>239</v>
      </c>
      <c r="AU409" s="193" t="s">
        <v>78</v>
      </c>
      <c r="AY409" s="19" t="s">
        <v>229</v>
      </c>
      <c r="BE409" s="194">
        <f>IF(N409="základní",J409,0)</f>
        <v>0</v>
      </c>
      <c r="BF409" s="194">
        <f>IF(N409="snížená",J409,0)</f>
        <v>0</v>
      </c>
      <c r="BG409" s="194">
        <f>IF(N409="zákl. přenesená",J409,0)</f>
        <v>0</v>
      </c>
      <c r="BH409" s="194">
        <f>IF(N409="sníž. přenesená",J409,0)</f>
        <v>0</v>
      </c>
      <c r="BI409" s="194">
        <f>IF(N409="nulová",J409,0)</f>
        <v>0</v>
      </c>
      <c r="BJ409" s="19" t="s">
        <v>76</v>
      </c>
      <c r="BK409" s="194">
        <f>ROUND(I409*H409,2)</f>
        <v>0</v>
      </c>
      <c r="BL409" s="19" t="s">
        <v>315</v>
      </c>
      <c r="BM409" s="193" t="s">
        <v>2209</v>
      </c>
    </row>
    <row r="410" spans="1:47" s="2" customFormat="1" ht="19.5">
      <c r="A410" s="36"/>
      <c r="B410" s="37"/>
      <c r="C410" s="38"/>
      <c r="D410" s="197" t="s">
        <v>811</v>
      </c>
      <c r="E410" s="38"/>
      <c r="F410" s="248" t="s">
        <v>2026</v>
      </c>
      <c r="G410" s="38"/>
      <c r="H410" s="38"/>
      <c r="I410" s="249"/>
      <c r="J410" s="38"/>
      <c r="K410" s="38"/>
      <c r="L410" s="41"/>
      <c r="M410" s="250"/>
      <c r="N410" s="251"/>
      <c r="O410" s="66"/>
      <c r="P410" s="66"/>
      <c r="Q410" s="66"/>
      <c r="R410" s="66"/>
      <c r="S410" s="66"/>
      <c r="T410" s="67"/>
      <c r="U410" s="36"/>
      <c r="V410" s="36"/>
      <c r="W410" s="36"/>
      <c r="X410" s="36"/>
      <c r="Y410" s="36"/>
      <c r="Z410" s="36"/>
      <c r="AA410" s="36"/>
      <c r="AB410" s="36"/>
      <c r="AC410" s="36"/>
      <c r="AD410" s="36"/>
      <c r="AE410" s="36"/>
      <c r="AT410" s="19" t="s">
        <v>811</v>
      </c>
      <c r="AU410" s="19" t="s">
        <v>78</v>
      </c>
    </row>
    <row r="411" spans="2:51" s="13" customFormat="1" ht="11.25">
      <c r="B411" s="195"/>
      <c r="C411" s="196"/>
      <c r="D411" s="197" t="s">
        <v>237</v>
      </c>
      <c r="E411" s="198" t="s">
        <v>19</v>
      </c>
      <c r="F411" s="199" t="s">
        <v>2210</v>
      </c>
      <c r="G411" s="196"/>
      <c r="H411" s="200">
        <v>0.085</v>
      </c>
      <c r="I411" s="201"/>
      <c r="J411" s="196"/>
      <c r="K411" s="196"/>
      <c r="L411" s="202"/>
      <c r="M411" s="203"/>
      <c r="N411" s="204"/>
      <c r="O411" s="204"/>
      <c r="P411" s="204"/>
      <c r="Q411" s="204"/>
      <c r="R411" s="204"/>
      <c r="S411" s="204"/>
      <c r="T411" s="205"/>
      <c r="AT411" s="206" t="s">
        <v>237</v>
      </c>
      <c r="AU411" s="206" t="s">
        <v>78</v>
      </c>
      <c r="AV411" s="13" t="s">
        <v>78</v>
      </c>
      <c r="AW411" s="13" t="s">
        <v>31</v>
      </c>
      <c r="AX411" s="13" t="s">
        <v>69</v>
      </c>
      <c r="AY411" s="206" t="s">
        <v>229</v>
      </c>
    </row>
    <row r="412" spans="2:51" s="15" customFormat="1" ht="11.25">
      <c r="B412" s="228"/>
      <c r="C412" s="229"/>
      <c r="D412" s="197" t="s">
        <v>237</v>
      </c>
      <c r="E412" s="230" t="s">
        <v>19</v>
      </c>
      <c r="F412" s="231" t="s">
        <v>281</v>
      </c>
      <c r="G412" s="229"/>
      <c r="H412" s="232">
        <v>0.085</v>
      </c>
      <c r="I412" s="233"/>
      <c r="J412" s="229"/>
      <c r="K412" s="229"/>
      <c r="L412" s="234"/>
      <c r="M412" s="235"/>
      <c r="N412" s="236"/>
      <c r="O412" s="236"/>
      <c r="P412" s="236"/>
      <c r="Q412" s="236"/>
      <c r="R412" s="236"/>
      <c r="S412" s="236"/>
      <c r="T412" s="237"/>
      <c r="AT412" s="238" t="s">
        <v>237</v>
      </c>
      <c r="AU412" s="238" t="s">
        <v>78</v>
      </c>
      <c r="AV412" s="15" t="s">
        <v>126</v>
      </c>
      <c r="AW412" s="15" t="s">
        <v>31</v>
      </c>
      <c r="AX412" s="15" t="s">
        <v>76</v>
      </c>
      <c r="AY412" s="238" t="s">
        <v>229</v>
      </c>
    </row>
    <row r="413" spans="1:65" s="2" customFormat="1" ht="49.15" customHeight="1">
      <c r="A413" s="36"/>
      <c r="B413" s="37"/>
      <c r="C413" s="181" t="s">
        <v>449</v>
      </c>
      <c r="D413" s="181" t="s">
        <v>232</v>
      </c>
      <c r="E413" s="182" t="s">
        <v>2028</v>
      </c>
      <c r="F413" s="183" t="s">
        <v>2029</v>
      </c>
      <c r="G413" s="184" t="s">
        <v>326</v>
      </c>
      <c r="H413" s="185">
        <v>0.122</v>
      </c>
      <c r="I413" s="186"/>
      <c r="J413" s="187">
        <f>ROUND(I413*H413,2)</f>
        <v>0</v>
      </c>
      <c r="K413" s="188"/>
      <c r="L413" s="41"/>
      <c r="M413" s="189" t="s">
        <v>19</v>
      </c>
      <c r="N413" s="190" t="s">
        <v>40</v>
      </c>
      <c r="O413" s="66"/>
      <c r="P413" s="191">
        <f>O413*H413</f>
        <v>0</v>
      </c>
      <c r="Q413" s="191">
        <v>0</v>
      </c>
      <c r="R413" s="191">
        <f>Q413*H413</f>
        <v>0</v>
      </c>
      <c r="S413" s="191">
        <v>0</v>
      </c>
      <c r="T413" s="192">
        <f>S413*H413</f>
        <v>0</v>
      </c>
      <c r="U413" s="36"/>
      <c r="V413" s="36"/>
      <c r="W413" s="36"/>
      <c r="X413" s="36"/>
      <c r="Y413" s="36"/>
      <c r="Z413" s="36"/>
      <c r="AA413" s="36"/>
      <c r="AB413" s="36"/>
      <c r="AC413" s="36"/>
      <c r="AD413" s="36"/>
      <c r="AE413" s="36"/>
      <c r="AR413" s="193" t="s">
        <v>315</v>
      </c>
      <c r="AT413" s="193" t="s">
        <v>232</v>
      </c>
      <c r="AU413" s="193" t="s">
        <v>78</v>
      </c>
      <c r="AY413" s="19" t="s">
        <v>229</v>
      </c>
      <c r="BE413" s="194">
        <f>IF(N413="základní",J413,0)</f>
        <v>0</v>
      </c>
      <c r="BF413" s="194">
        <f>IF(N413="snížená",J413,0)</f>
        <v>0</v>
      </c>
      <c r="BG413" s="194">
        <f>IF(N413="zákl. přenesená",J413,0)</f>
        <v>0</v>
      </c>
      <c r="BH413" s="194">
        <f>IF(N413="sníž. přenesená",J413,0)</f>
        <v>0</v>
      </c>
      <c r="BI413" s="194">
        <f>IF(N413="nulová",J413,0)</f>
        <v>0</v>
      </c>
      <c r="BJ413" s="19" t="s">
        <v>76</v>
      </c>
      <c r="BK413" s="194">
        <f>ROUND(I413*H413,2)</f>
        <v>0</v>
      </c>
      <c r="BL413" s="19" t="s">
        <v>315</v>
      </c>
      <c r="BM413" s="193" t="s">
        <v>2211</v>
      </c>
    </row>
    <row r="414" spans="1:47" s="2" customFormat="1" ht="11.25">
      <c r="A414" s="36"/>
      <c r="B414" s="37"/>
      <c r="C414" s="38"/>
      <c r="D414" s="263" t="s">
        <v>903</v>
      </c>
      <c r="E414" s="38"/>
      <c r="F414" s="264" t="s">
        <v>2031</v>
      </c>
      <c r="G414" s="38"/>
      <c r="H414" s="38"/>
      <c r="I414" s="249"/>
      <c r="J414" s="38"/>
      <c r="K414" s="38"/>
      <c r="L414" s="41"/>
      <c r="M414" s="258"/>
      <c r="N414" s="259"/>
      <c r="O414" s="245"/>
      <c r="P414" s="245"/>
      <c r="Q414" s="245"/>
      <c r="R414" s="245"/>
      <c r="S414" s="245"/>
      <c r="T414" s="260"/>
      <c r="U414" s="36"/>
      <c r="V414" s="36"/>
      <c r="W414" s="36"/>
      <c r="X414" s="36"/>
      <c r="Y414" s="36"/>
      <c r="Z414" s="36"/>
      <c r="AA414" s="36"/>
      <c r="AB414" s="36"/>
      <c r="AC414" s="36"/>
      <c r="AD414" s="36"/>
      <c r="AE414" s="36"/>
      <c r="AT414" s="19" t="s">
        <v>903</v>
      </c>
      <c r="AU414" s="19" t="s">
        <v>78</v>
      </c>
    </row>
    <row r="415" spans="1:31" s="2" customFormat="1" ht="6.95" customHeight="1">
      <c r="A415" s="36"/>
      <c r="B415" s="49"/>
      <c r="C415" s="50"/>
      <c r="D415" s="50"/>
      <c r="E415" s="50"/>
      <c r="F415" s="50"/>
      <c r="G415" s="50"/>
      <c r="H415" s="50"/>
      <c r="I415" s="50"/>
      <c r="J415" s="50"/>
      <c r="K415" s="50"/>
      <c r="L415" s="41"/>
      <c r="M415" s="36"/>
      <c r="O415" s="36"/>
      <c r="P415" s="36"/>
      <c r="Q415" s="36"/>
      <c r="R415" s="36"/>
      <c r="S415" s="36"/>
      <c r="T415" s="36"/>
      <c r="U415" s="36"/>
      <c r="V415" s="36"/>
      <c r="W415" s="36"/>
      <c r="X415" s="36"/>
      <c r="Y415" s="36"/>
      <c r="Z415" s="36"/>
      <c r="AA415" s="36"/>
      <c r="AB415" s="36"/>
      <c r="AC415" s="36"/>
      <c r="AD415" s="36"/>
      <c r="AE415" s="36"/>
    </row>
  </sheetData>
  <sheetProtection algorithmName="SHA-512" hashValue="cLg/j+UBIUOaoUrzWUOGMeu3yU5TPaDZGGNYkbhD1aRBF/kAdLzQapGsTp3Y+5ZuC7y1dWL7oUyC/0zuL85KyQ==" saltValue="CARM5ebP7UxsEGb0jQkanK7XIbHkeh6YMr15mDRVVAl/mJVe8c0sUZ7Isy2s3YbkpJ5IC+cb2vAFPG529sC6xQ==" spinCount="100000" sheet="1" objects="1" scenarios="1" formatColumns="0" formatRows="0" autoFilter="0"/>
  <autoFilter ref="C100:K414"/>
  <mergeCells count="15">
    <mergeCell ref="E87:H87"/>
    <mergeCell ref="E91:H91"/>
    <mergeCell ref="E89:H89"/>
    <mergeCell ref="E93:H93"/>
    <mergeCell ref="L2:V2"/>
    <mergeCell ref="E31:H31"/>
    <mergeCell ref="E52:H52"/>
    <mergeCell ref="E56:H56"/>
    <mergeCell ref="E54:H54"/>
    <mergeCell ref="E58:H58"/>
    <mergeCell ref="E7:H7"/>
    <mergeCell ref="E11:H11"/>
    <mergeCell ref="E9:H9"/>
    <mergeCell ref="E13:H13"/>
    <mergeCell ref="E22:H22"/>
  </mergeCells>
  <hyperlinks>
    <hyperlink ref="F105" r:id="rId1" display="https://podminky.urs.cz/item/CS_URS_2022_01/111251201"/>
    <hyperlink ref="F109" r:id="rId2" display="https://podminky.urs.cz/item/CS_URS_2022_01/112155311"/>
    <hyperlink ref="F111" r:id="rId3" display="https://podminky.urs.cz/item/CS_URS_2022_01/113105113"/>
    <hyperlink ref="F116" r:id="rId4" display="https://podminky.urs.cz/item/CS_URS_2022_01/115001103"/>
    <hyperlink ref="F120" r:id="rId5" display="https://podminky.urs.cz/item/CS_URS_2022_01/119001421"/>
    <hyperlink ref="F124" r:id="rId6" display="https://podminky.urs.cz/item/CS_URS_2022_01/122252501"/>
    <hyperlink ref="F139" r:id="rId7" display="https://podminky.urs.cz/item/CS_URS_2022_01/122252508"/>
    <hyperlink ref="F141" r:id="rId8" display="https://podminky.urs.cz/item/CS_URS_2022_01/139001101"/>
    <hyperlink ref="F145" r:id="rId9" display="https://podminky.urs.cz/item/CS_URS_2022_01/162751117"/>
    <hyperlink ref="F147" r:id="rId10" display="https://podminky.urs.cz/item/CS_URS_2022_01/162751119"/>
    <hyperlink ref="F151" r:id="rId11" display="https://podminky.urs.cz/item/CS_URS_2022_01/171103101"/>
    <hyperlink ref="F153" r:id="rId12" display="https://podminky.urs.cz/item/CS_URS_2022_01/171201231"/>
    <hyperlink ref="F156" r:id="rId13" display="https://podminky.urs.cz/item/CS_URS_2022_01/174111311"/>
    <hyperlink ref="F168" r:id="rId14" display="https://podminky.urs.cz/item/CS_URS_2022_01/181111112"/>
    <hyperlink ref="F170" r:id="rId15" display="https://podminky.urs.cz/item/CS_URS_2022_01/181411122"/>
    <hyperlink ref="F176" r:id="rId16" display="https://podminky.urs.cz/item/CS_URS_2022_01/273321117"/>
    <hyperlink ref="F181" r:id="rId17" display="https://podminky.urs.cz/item/CS_URS_2022_01/273321191"/>
    <hyperlink ref="F183" r:id="rId18" display="https://podminky.urs.cz/item/CS_URS_2022_01/273354111"/>
    <hyperlink ref="F189" r:id="rId19" display="https://podminky.urs.cz/item/CS_URS_2022_01/273354211"/>
    <hyperlink ref="F191" r:id="rId20" display="https://podminky.urs.cz/item/CS_URS_2022_01/273361412"/>
    <hyperlink ref="F196" r:id="rId21" display="https://podminky.urs.cz/item/CS_URS_2022_01/274321117"/>
    <hyperlink ref="F204" r:id="rId22" display="https://podminky.urs.cz/item/CS_URS_2022_01/274321191"/>
    <hyperlink ref="F206" r:id="rId23" display="https://podminky.urs.cz/item/CS_URS_2022_01/274354111"/>
    <hyperlink ref="F216" r:id="rId24" display="https://podminky.urs.cz/item/CS_URS_2022_01/274354211"/>
    <hyperlink ref="F218" r:id="rId25" display="https://podminky.urs.cz/item/CS_URS_2022_01/274361116"/>
    <hyperlink ref="F223" r:id="rId26" display="https://podminky.urs.cz/item/CS_URS_2022_01/317321118"/>
    <hyperlink ref="F230" r:id="rId27" display="https://podminky.urs.cz/item/CS_URS_2022_01/317321191"/>
    <hyperlink ref="F232" r:id="rId28" display="https://podminky.urs.cz/item/CS_URS_2022_01/317353121"/>
    <hyperlink ref="F241" r:id="rId29" display="https://podminky.urs.cz/item/CS_URS_2022_01/317353221"/>
    <hyperlink ref="F243" r:id="rId30" display="https://podminky.urs.cz/item/CS_URS_2022_01/317361116"/>
    <hyperlink ref="F247" r:id="rId31" display="https://podminky.urs.cz/item/CS_URS_2022_01/334124111"/>
    <hyperlink ref="F254" r:id="rId32" display="https://podminky.urs.cz/item/CS_URS_2022_01/334323118"/>
    <hyperlink ref="F261" r:id="rId33" display="https://podminky.urs.cz/item/CS_URS_2022_01/334323191"/>
    <hyperlink ref="F263" r:id="rId34" display="https://podminky.urs.cz/item/CS_URS_2022_01/334351112"/>
    <hyperlink ref="F270" r:id="rId35" display="https://podminky.urs.cz/item/CS_URS_2022_01/334351211"/>
    <hyperlink ref="F272" r:id="rId36" display="https://podminky.urs.cz/item/CS_URS_2022_01/334361216"/>
    <hyperlink ref="F276" r:id="rId37" display="https://podminky.urs.cz/item/CS_URS_2022_01/389121111"/>
    <hyperlink ref="F280" r:id="rId38" display="https://podminky.urs.cz/item/CS_URS_2022_01/389121112"/>
    <hyperlink ref="F291" r:id="rId39" display="https://podminky.urs.cz/item/CS_URS_2022_01/451315114"/>
    <hyperlink ref="F300" r:id="rId40" display="https://podminky.urs.cz/item/CS_URS_2022_01/451577777"/>
    <hyperlink ref="F307" r:id="rId41" display="https://podminky.urs.cz/item/CS_URS_2022_01/457311117"/>
    <hyperlink ref="F312" r:id="rId42" display="https://podminky.urs.cz/item/CS_URS_2022_01/465513157"/>
    <hyperlink ref="F321" r:id="rId43" display="https://podminky.urs.cz/item/CS_URS_2022_01/273361411"/>
    <hyperlink ref="F327" r:id="rId44" display="https://podminky.urs.cz/item/CS_URS_2022_01/931992121"/>
    <hyperlink ref="F333" r:id="rId45" display="https://podminky.urs.cz/item/CS_URS_2022_01/931994142"/>
    <hyperlink ref="F337" r:id="rId46" display="https://podminky.urs.cz/item/CS_URS_2022_01/936942211"/>
    <hyperlink ref="F343" r:id="rId47" display="https://podminky.urs.cz/item/CS_URS_2022_01/961021112"/>
    <hyperlink ref="F347" r:id="rId48" display="https://podminky.urs.cz/item/CS_URS_2022_01/961041211"/>
    <hyperlink ref="F351" r:id="rId49" display="https://podminky.urs.cz/item/CS_URS_2022_01/962051111"/>
    <hyperlink ref="F357" r:id="rId50" display="https://podminky.urs.cz/item/CS_URS_2022_01/963051111"/>
    <hyperlink ref="F362" r:id="rId51" display="https://podminky.urs.cz/item/CS_URS_2022_01/997211511"/>
    <hyperlink ref="F364" r:id="rId52" display="https://podminky.urs.cz/item/CS_URS_2022_01/997211519"/>
    <hyperlink ref="F368" r:id="rId53" display="https://podminky.urs.cz/item/CS_URS_2022_01/997211611"/>
    <hyperlink ref="F370" r:id="rId54" display="https://podminky.urs.cz/item/CS_URS_2022_01/997013861"/>
    <hyperlink ref="F372" r:id="rId55" display="https://podminky.urs.cz/item/CS_URS_2022_01/997013862"/>
    <hyperlink ref="F375" r:id="rId56" display="https://podminky.urs.cz/item/CS_URS_2022_01/997013873"/>
    <hyperlink ref="F379" r:id="rId57" display="https://podminky.urs.cz/item/CS_URS_2022_01/998214111"/>
    <hyperlink ref="F384" r:id="rId58" display="https://podminky.urs.cz/item/CS_URS_2022_01/711112001"/>
    <hyperlink ref="F406" r:id="rId59" display="https://podminky.urs.cz/item/CS_URS_2022_01/711112011"/>
    <hyperlink ref="F414" r:id="rId60"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151</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2055</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2212</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ROUND(J93,2)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ROUND((SUM(BE93:BE105)),2)</f>
        <v>0</v>
      </c>
      <c r="G37" s="36"/>
      <c r="H37" s="36"/>
      <c r="I37" s="126">
        <v>0.21</v>
      </c>
      <c r="J37" s="125">
        <f>ROUND(((SUM(BE93:BE105))*I37),2)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ROUND((SUM(BF93:BF105)),2)</f>
        <v>0</v>
      </c>
      <c r="G38" s="36"/>
      <c r="H38" s="36"/>
      <c r="I38" s="126">
        <v>0.15</v>
      </c>
      <c r="J38" s="125">
        <f>ROUND(((SUM(BF93:BF105))*I38),2)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ROUND((SUM(BG93:BG105)),2)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ROUND((SUM(BH93:BH105)),2)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ROUND((SUM(BI93:BI105)),2)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2055</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km 59,682 - svršek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J93</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J94</f>
        <v>0</v>
      </c>
      <c r="K68" s="143"/>
      <c r="L68" s="147"/>
    </row>
    <row r="69" spans="2:12" s="10" customFormat="1" ht="19.9" customHeight="1">
      <c r="B69" s="148"/>
      <c r="C69" s="99"/>
      <c r="D69" s="149" t="s">
        <v>1670</v>
      </c>
      <c r="E69" s="150"/>
      <c r="F69" s="150"/>
      <c r="G69" s="150"/>
      <c r="H69" s="150"/>
      <c r="I69" s="150"/>
      <c r="J69" s="151">
        <f>J95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214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24" t="str">
        <f>E7</f>
        <v>Oprava trati v úseku Liběšice - Úštěk-OPRAVA č.1</v>
      </c>
      <c r="F79" s="425"/>
      <c r="G79" s="425"/>
      <c r="H79" s="425"/>
      <c r="I79" s="38"/>
      <c r="J79" s="38"/>
      <c r="K79" s="38"/>
      <c r="L79" s="115"/>
      <c r="S79" s="36"/>
      <c r="T79" s="36"/>
      <c r="U79" s="36"/>
      <c r="V79" s="36"/>
      <c r="W79" s="36"/>
      <c r="X79" s="36"/>
      <c r="Y79" s="36"/>
      <c r="Z79" s="36"/>
      <c r="AA79" s="36"/>
      <c r="AB79" s="36"/>
      <c r="AC79" s="36"/>
      <c r="AD79" s="36"/>
      <c r="AE79" s="36"/>
    </row>
    <row r="80" spans="2:12" s="1" customFormat="1" ht="12" customHeight="1">
      <c r="B80" s="23"/>
      <c r="C80" s="31" t="s">
        <v>203</v>
      </c>
      <c r="D80" s="24"/>
      <c r="E80" s="24"/>
      <c r="F80" s="24"/>
      <c r="G80" s="24"/>
      <c r="H80" s="24"/>
      <c r="I80" s="24"/>
      <c r="J80" s="24"/>
      <c r="K80" s="24"/>
      <c r="L80" s="22"/>
    </row>
    <row r="81" spans="2:12" s="1" customFormat="1" ht="16.5" customHeight="1">
      <c r="B81" s="23"/>
      <c r="C81" s="24"/>
      <c r="D81" s="24"/>
      <c r="E81" s="424" t="s">
        <v>888</v>
      </c>
      <c r="F81" s="376"/>
      <c r="G81" s="376"/>
      <c r="H81" s="376"/>
      <c r="I81" s="24"/>
      <c r="J81" s="24"/>
      <c r="K81" s="24"/>
      <c r="L81" s="22"/>
    </row>
    <row r="82" spans="2:12" s="1" customFormat="1" ht="12" customHeight="1">
      <c r="B82" s="23"/>
      <c r="C82" s="31" t="s">
        <v>205</v>
      </c>
      <c r="D82" s="24"/>
      <c r="E82" s="24"/>
      <c r="F82" s="24"/>
      <c r="G82" s="24"/>
      <c r="H82" s="24"/>
      <c r="I82" s="24"/>
      <c r="J82" s="24"/>
      <c r="K82" s="24"/>
      <c r="L82" s="22"/>
    </row>
    <row r="83" spans="1:31" s="2" customFormat="1" ht="16.5" customHeight="1">
      <c r="A83" s="36"/>
      <c r="B83" s="37"/>
      <c r="C83" s="38"/>
      <c r="D83" s="38"/>
      <c r="E83" s="428" t="s">
        <v>2055</v>
      </c>
      <c r="F83" s="426"/>
      <c r="G83" s="426"/>
      <c r="H83" s="426"/>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1471</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98" t="str">
        <f>E13</f>
        <v>002 - km 59,682 - svršek</v>
      </c>
      <c r="F85" s="426"/>
      <c r="G85" s="426"/>
      <c r="H85" s="426"/>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31" t="s">
        <v>23</v>
      </c>
      <c r="J87" s="61" t="str">
        <f>IF(J16="","",J16)</f>
        <v>10. 5. 2022</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5.2" customHeight="1">
      <c r="A89" s="36"/>
      <c r="B89" s="37"/>
      <c r="C89" s="31" t="s">
        <v>25</v>
      </c>
      <c r="D89" s="38"/>
      <c r="E89" s="38"/>
      <c r="F89" s="29" t="str">
        <f>E19</f>
        <v xml:space="preserve"> </v>
      </c>
      <c r="G89" s="38"/>
      <c r="H89" s="38"/>
      <c r="I89" s="31" t="s">
        <v>30</v>
      </c>
      <c r="J89" s="34" t="str">
        <f>E25</f>
        <v xml:space="preserve"> </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IF(E22="","",E22)</f>
        <v>Vyplň údaj</v>
      </c>
      <c r="G90" s="38"/>
      <c r="H90" s="38"/>
      <c r="I90" s="31" t="s">
        <v>32</v>
      </c>
      <c r="J90" s="34" t="str">
        <f>E28</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215</v>
      </c>
      <c r="D92" s="156" t="s">
        <v>54</v>
      </c>
      <c r="E92" s="156" t="s">
        <v>50</v>
      </c>
      <c r="F92" s="156" t="s">
        <v>51</v>
      </c>
      <c r="G92" s="156" t="s">
        <v>216</v>
      </c>
      <c r="H92" s="156" t="s">
        <v>217</v>
      </c>
      <c r="I92" s="156" t="s">
        <v>218</v>
      </c>
      <c r="J92" s="157" t="s">
        <v>209</v>
      </c>
      <c r="K92" s="158" t="s">
        <v>219</v>
      </c>
      <c r="L92" s="159"/>
      <c r="M92" s="70" t="s">
        <v>19</v>
      </c>
      <c r="N92" s="71" t="s">
        <v>39</v>
      </c>
      <c r="O92" s="71" t="s">
        <v>220</v>
      </c>
      <c r="P92" s="71" t="s">
        <v>221</v>
      </c>
      <c r="Q92" s="71" t="s">
        <v>222</v>
      </c>
      <c r="R92" s="71" t="s">
        <v>223</v>
      </c>
      <c r="S92" s="71" t="s">
        <v>224</v>
      </c>
      <c r="T92" s="72" t="s">
        <v>225</v>
      </c>
      <c r="U92" s="153"/>
      <c r="V92" s="153"/>
      <c r="W92" s="153"/>
      <c r="X92" s="153"/>
      <c r="Y92" s="153"/>
      <c r="Z92" s="153"/>
      <c r="AA92" s="153"/>
      <c r="AB92" s="153"/>
      <c r="AC92" s="153"/>
      <c r="AD92" s="153"/>
      <c r="AE92" s="153"/>
    </row>
    <row r="93" spans="1:63" s="2" customFormat="1" ht="22.9" customHeight="1">
      <c r="A93" s="36"/>
      <c r="B93" s="37"/>
      <c r="C93" s="77" t="s">
        <v>226</v>
      </c>
      <c r="D93" s="38"/>
      <c r="E93" s="38"/>
      <c r="F93" s="38"/>
      <c r="G93" s="38"/>
      <c r="H93" s="38"/>
      <c r="I93" s="38"/>
      <c r="J93" s="160">
        <f>BK93</f>
        <v>0</v>
      </c>
      <c r="K93" s="38"/>
      <c r="L93" s="41"/>
      <c r="M93" s="73"/>
      <c r="N93" s="161"/>
      <c r="O93" s="74"/>
      <c r="P93" s="162">
        <f>P94</f>
        <v>0</v>
      </c>
      <c r="Q93" s="74"/>
      <c r="R93" s="162">
        <f>R94</f>
        <v>0</v>
      </c>
      <c r="S93" s="74"/>
      <c r="T93" s="163">
        <f>T94</f>
        <v>0</v>
      </c>
      <c r="U93" s="36"/>
      <c r="V93" s="36"/>
      <c r="W93" s="36"/>
      <c r="X93" s="36"/>
      <c r="Y93" s="36"/>
      <c r="Z93" s="36"/>
      <c r="AA93" s="36"/>
      <c r="AB93" s="36"/>
      <c r="AC93" s="36"/>
      <c r="AD93" s="36"/>
      <c r="AE93" s="36"/>
      <c r="AT93" s="19" t="s">
        <v>68</v>
      </c>
      <c r="AU93" s="19" t="s">
        <v>210</v>
      </c>
      <c r="BK93" s="164">
        <f>BK94</f>
        <v>0</v>
      </c>
    </row>
    <row r="94" spans="2:63" s="12" customFormat="1" ht="25.9" customHeight="1">
      <c r="B94" s="165"/>
      <c r="C94" s="166"/>
      <c r="D94" s="167" t="s">
        <v>68</v>
      </c>
      <c r="E94" s="168" t="s">
        <v>227</v>
      </c>
      <c r="F94" s="168" t="s">
        <v>228</v>
      </c>
      <c r="G94" s="166"/>
      <c r="H94" s="166"/>
      <c r="I94" s="169"/>
      <c r="J94" s="170">
        <f>BK94</f>
        <v>0</v>
      </c>
      <c r="K94" s="166"/>
      <c r="L94" s="171"/>
      <c r="M94" s="172"/>
      <c r="N94" s="173"/>
      <c r="O94" s="173"/>
      <c r="P94" s="174">
        <f>P95</f>
        <v>0</v>
      </c>
      <c r="Q94" s="173"/>
      <c r="R94" s="174">
        <f>R95</f>
        <v>0</v>
      </c>
      <c r="S94" s="173"/>
      <c r="T94" s="175">
        <f>T95</f>
        <v>0</v>
      </c>
      <c r="AR94" s="176" t="s">
        <v>76</v>
      </c>
      <c r="AT94" s="177" t="s">
        <v>68</v>
      </c>
      <c r="AU94" s="177" t="s">
        <v>69</v>
      </c>
      <c r="AY94" s="176" t="s">
        <v>229</v>
      </c>
      <c r="BK94" s="178">
        <f>BK95</f>
        <v>0</v>
      </c>
    </row>
    <row r="95" spans="2:63" s="12" customFormat="1" ht="22.9" customHeight="1">
      <c r="B95" s="165"/>
      <c r="C95" s="166"/>
      <c r="D95" s="167" t="s">
        <v>68</v>
      </c>
      <c r="E95" s="179" t="s">
        <v>230</v>
      </c>
      <c r="F95" s="179" t="s">
        <v>1671</v>
      </c>
      <c r="G95" s="166"/>
      <c r="H95" s="166"/>
      <c r="I95" s="169"/>
      <c r="J95" s="180">
        <f>BK95</f>
        <v>0</v>
      </c>
      <c r="K95" s="166"/>
      <c r="L95" s="171"/>
      <c r="M95" s="172"/>
      <c r="N95" s="173"/>
      <c r="O95" s="173"/>
      <c r="P95" s="174">
        <f>SUM(P96:P105)</f>
        <v>0</v>
      </c>
      <c r="Q95" s="173"/>
      <c r="R95" s="174">
        <f>SUM(R96:R105)</f>
        <v>0</v>
      </c>
      <c r="S95" s="173"/>
      <c r="T95" s="175">
        <f>SUM(T96:T105)</f>
        <v>0</v>
      </c>
      <c r="AR95" s="176" t="s">
        <v>76</v>
      </c>
      <c r="AT95" s="177" t="s">
        <v>68</v>
      </c>
      <c r="AU95" s="177" t="s">
        <v>76</v>
      </c>
      <c r="AY95" s="176" t="s">
        <v>229</v>
      </c>
      <c r="BK95" s="178">
        <f>SUM(BK96:BK105)</f>
        <v>0</v>
      </c>
    </row>
    <row r="96" spans="1:65" s="2" customFormat="1" ht="76.35" customHeight="1">
      <c r="A96" s="36"/>
      <c r="B96" s="37"/>
      <c r="C96" s="181" t="s">
        <v>76</v>
      </c>
      <c r="D96" s="181" t="s">
        <v>232</v>
      </c>
      <c r="E96" s="182" t="s">
        <v>1672</v>
      </c>
      <c r="F96" s="183" t="s">
        <v>1673</v>
      </c>
      <c r="G96" s="184" t="s">
        <v>532</v>
      </c>
      <c r="H96" s="185">
        <v>15.525</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2213</v>
      </c>
    </row>
    <row r="97" spans="2:51" s="13" customFormat="1" ht="11.25">
      <c r="B97" s="195"/>
      <c r="C97" s="196"/>
      <c r="D97" s="197" t="s">
        <v>237</v>
      </c>
      <c r="E97" s="198" t="s">
        <v>19</v>
      </c>
      <c r="F97" s="199" t="s">
        <v>2214</v>
      </c>
      <c r="G97" s="196"/>
      <c r="H97" s="200">
        <v>15.525</v>
      </c>
      <c r="I97" s="201"/>
      <c r="J97" s="196"/>
      <c r="K97" s="196"/>
      <c r="L97" s="202"/>
      <c r="M97" s="203"/>
      <c r="N97" s="204"/>
      <c r="O97" s="204"/>
      <c r="P97" s="204"/>
      <c r="Q97" s="204"/>
      <c r="R97" s="204"/>
      <c r="S97" s="204"/>
      <c r="T97" s="205"/>
      <c r="AT97" s="206" t="s">
        <v>237</v>
      </c>
      <c r="AU97" s="206" t="s">
        <v>78</v>
      </c>
      <c r="AV97" s="13" t="s">
        <v>78</v>
      </c>
      <c r="AW97" s="13" t="s">
        <v>31</v>
      </c>
      <c r="AX97" s="13" t="s">
        <v>76</v>
      </c>
      <c r="AY97" s="206" t="s">
        <v>229</v>
      </c>
    </row>
    <row r="98" spans="1:65" s="2" customFormat="1" ht="123" customHeight="1">
      <c r="A98" s="36"/>
      <c r="B98" s="37"/>
      <c r="C98" s="181" t="s">
        <v>78</v>
      </c>
      <c r="D98" s="181" t="s">
        <v>232</v>
      </c>
      <c r="E98" s="182" t="s">
        <v>1676</v>
      </c>
      <c r="F98" s="183" t="s">
        <v>1677</v>
      </c>
      <c r="G98" s="184" t="s">
        <v>532</v>
      </c>
      <c r="H98" s="185">
        <v>24.912</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126</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126</v>
      </c>
      <c r="BM98" s="193" t="s">
        <v>2215</v>
      </c>
    </row>
    <row r="99" spans="1:47" s="2" customFormat="1" ht="29.25">
      <c r="A99" s="36"/>
      <c r="B99" s="37"/>
      <c r="C99" s="38"/>
      <c r="D99" s="197" t="s">
        <v>811</v>
      </c>
      <c r="E99" s="38"/>
      <c r="F99" s="248" t="s">
        <v>2216</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811</v>
      </c>
      <c r="AU99" s="19" t="s">
        <v>78</v>
      </c>
    </row>
    <row r="100" spans="2:51" s="13" customFormat="1" ht="11.25">
      <c r="B100" s="195"/>
      <c r="C100" s="196"/>
      <c r="D100" s="197" t="s">
        <v>237</v>
      </c>
      <c r="E100" s="198" t="s">
        <v>19</v>
      </c>
      <c r="F100" s="199" t="s">
        <v>2217</v>
      </c>
      <c r="G100" s="196"/>
      <c r="H100" s="200">
        <v>24.912</v>
      </c>
      <c r="I100" s="201"/>
      <c r="J100" s="196"/>
      <c r="K100" s="196"/>
      <c r="L100" s="202"/>
      <c r="M100" s="203"/>
      <c r="N100" s="204"/>
      <c r="O100" s="204"/>
      <c r="P100" s="204"/>
      <c r="Q100" s="204"/>
      <c r="R100" s="204"/>
      <c r="S100" s="204"/>
      <c r="T100" s="205"/>
      <c r="AT100" s="206" t="s">
        <v>237</v>
      </c>
      <c r="AU100" s="206" t="s">
        <v>78</v>
      </c>
      <c r="AV100" s="13" t="s">
        <v>78</v>
      </c>
      <c r="AW100" s="13" t="s">
        <v>31</v>
      </c>
      <c r="AX100" s="13" t="s">
        <v>76</v>
      </c>
      <c r="AY100" s="206" t="s">
        <v>229</v>
      </c>
    </row>
    <row r="101" spans="1:65" s="2" customFormat="1" ht="142.15" customHeight="1">
      <c r="A101" s="36"/>
      <c r="B101" s="37"/>
      <c r="C101" s="181" t="s">
        <v>89</v>
      </c>
      <c r="D101" s="181" t="s">
        <v>232</v>
      </c>
      <c r="E101" s="182" t="s">
        <v>2038</v>
      </c>
      <c r="F101" s="183" t="s">
        <v>2039</v>
      </c>
      <c r="G101" s="184" t="s">
        <v>242</v>
      </c>
      <c r="H101" s="185">
        <v>15</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126</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126</v>
      </c>
      <c r="BM101" s="193" t="s">
        <v>2218</v>
      </c>
    </row>
    <row r="102" spans="1:65" s="2" customFormat="1" ht="101.25" customHeight="1">
      <c r="A102" s="36"/>
      <c r="B102" s="37"/>
      <c r="C102" s="181" t="s">
        <v>126</v>
      </c>
      <c r="D102" s="181" t="s">
        <v>232</v>
      </c>
      <c r="E102" s="182" t="s">
        <v>2041</v>
      </c>
      <c r="F102" s="183" t="s">
        <v>2042</v>
      </c>
      <c r="G102" s="184" t="s">
        <v>235</v>
      </c>
      <c r="H102" s="185">
        <v>50</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126</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2219</v>
      </c>
    </row>
    <row r="103" spans="2:51" s="13" customFormat="1" ht="11.25">
      <c r="B103" s="195"/>
      <c r="C103" s="196"/>
      <c r="D103" s="197" t="s">
        <v>237</v>
      </c>
      <c r="E103" s="198" t="s">
        <v>19</v>
      </c>
      <c r="F103" s="199" t="s">
        <v>2044</v>
      </c>
      <c r="G103" s="196"/>
      <c r="H103" s="200">
        <v>50</v>
      </c>
      <c r="I103" s="201"/>
      <c r="J103" s="196"/>
      <c r="K103" s="196"/>
      <c r="L103" s="202"/>
      <c r="M103" s="203"/>
      <c r="N103" s="204"/>
      <c r="O103" s="204"/>
      <c r="P103" s="204"/>
      <c r="Q103" s="204"/>
      <c r="R103" s="204"/>
      <c r="S103" s="204"/>
      <c r="T103" s="205"/>
      <c r="AT103" s="206" t="s">
        <v>237</v>
      </c>
      <c r="AU103" s="206" t="s">
        <v>78</v>
      </c>
      <c r="AV103" s="13" t="s">
        <v>78</v>
      </c>
      <c r="AW103" s="13" t="s">
        <v>31</v>
      </c>
      <c r="AX103" s="13" t="s">
        <v>76</v>
      </c>
      <c r="AY103" s="206" t="s">
        <v>229</v>
      </c>
    </row>
    <row r="104" spans="1:65" s="2" customFormat="1" ht="90" customHeight="1">
      <c r="A104" s="36"/>
      <c r="B104" s="37"/>
      <c r="C104" s="181" t="s">
        <v>230</v>
      </c>
      <c r="D104" s="181" t="s">
        <v>232</v>
      </c>
      <c r="E104" s="182" t="s">
        <v>1690</v>
      </c>
      <c r="F104" s="183" t="s">
        <v>1691</v>
      </c>
      <c r="G104" s="184" t="s">
        <v>1692</v>
      </c>
      <c r="H104" s="185">
        <v>4</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2220</v>
      </c>
    </row>
    <row r="105" spans="1:65" s="2" customFormat="1" ht="90" customHeight="1">
      <c r="A105" s="36"/>
      <c r="B105" s="37"/>
      <c r="C105" s="181" t="s">
        <v>257</v>
      </c>
      <c r="D105" s="181" t="s">
        <v>232</v>
      </c>
      <c r="E105" s="182" t="s">
        <v>1694</v>
      </c>
      <c r="F105" s="183" t="s">
        <v>1695</v>
      </c>
      <c r="G105" s="184" t="s">
        <v>1692</v>
      </c>
      <c r="H105" s="185">
        <v>4</v>
      </c>
      <c r="I105" s="186"/>
      <c r="J105" s="187">
        <f>ROUND(I105*H105,2)</f>
        <v>0</v>
      </c>
      <c r="K105" s="188"/>
      <c r="L105" s="41"/>
      <c r="M105" s="243" t="s">
        <v>19</v>
      </c>
      <c r="N105" s="244" t="s">
        <v>40</v>
      </c>
      <c r="O105" s="245"/>
      <c r="P105" s="246">
        <f>O105*H105</f>
        <v>0</v>
      </c>
      <c r="Q105" s="246">
        <v>0</v>
      </c>
      <c r="R105" s="246">
        <f>Q105*H105</f>
        <v>0</v>
      </c>
      <c r="S105" s="246">
        <v>0</v>
      </c>
      <c r="T105" s="247">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2221</v>
      </c>
    </row>
    <row r="106" spans="1:31" s="2" customFormat="1" ht="6.95" customHeight="1">
      <c r="A106" s="36"/>
      <c r="B106" s="49"/>
      <c r="C106" s="50"/>
      <c r="D106" s="50"/>
      <c r="E106" s="50"/>
      <c r="F106" s="50"/>
      <c r="G106" s="50"/>
      <c r="H106" s="50"/>
      <c r="I106" s="50"/>
      <c r="J106" s="50"/>
      <c r="K106" s="50"/>
      <c r="L106" s="41"/>
      <c r="M106" s="36"/>
      <c r="O106" s="36"/>
      <c r="P106" s="36"/>
      <c r="Q106" s="36"/>
      <c r="R106" s="36"/>
      <c r="S106" s="36"/>
      <c r="T106" s="36"/>
      <c r="U106" s="36"/>
      <c r="V106" s="36"/>
      <c r="W106" s="36"/>
      <c r="X106" s="36"/>
      <c r="Y106" s="36"/>
      <c r="Z106" s="36"/>
      <c r="AA106" s="36"/>
      <c r="AB106" s="36"/>
      <c r="AC106" s="36"/>
      <c r="AD106" s="36"/>
      <c r="AE106" s="36"/>
    </row>
  </sheetData>
  <sheetProtection algorithmName="SHA-512" hashValue="GXRpCOUQdxxe+lbxyvYKYqE12byxrLXPxMNlTDtUgGJAQryWa5uPOjLHLSgmBlRnGgOUfL7Twj/FjMJwCbshhQ==" saltValue="vsRvuKSYDhYscqeVtnjkIN+iutss3o67f/EOtSkwlwUTl32OWtb0Amy0CzssnuO3gJHj0+R2s5u/quLE1mcwwQ==" spinCount="100000" sheet="1" objects="1" scenarios="1" formatColumns="0" formatRows="0" autoFilter="0"/>
  <autoFilter ref="C92:K105"/>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83</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204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20" t="s">
        <v>206</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zakázky'!AN10="","",'Rekapitulace zakázky'!AN10)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zakázky'!E11="","",'Rekapitulace zakázky'!E11)</f>
        <v xml:space="preserve"> </v>
      </c>
      <c r="F17" s="36"/>
      <c r="G17" s="36"/>
      <c r="H17" s="36"/>
      <c r="I17" s="114" t="s">
        <v>27</v>
      </c>
      <c r="J17" s="105" t="str">
        <f>IF('Rekapitulace zakázky'!AN11="","",'Rekapitulace zakázky'!AN11)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zakázky'!AN16="","",'Rekapitulace zakázky'!AN16)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zakázky'!E17="","",'Rekapitulace zakázky'!E17)</f>
        <v xml:space="preserve"> </v>
      </c>
      <c r="F23" s="36"/>
      <c r="G23" s="36"/>
      <c r="H23" s="36"/>
      <c r="I23" s="114" t="s">
        <v>27</v>
      </c>
      <c r="J23" s="105" t="str">
        <f>IF('Rekapitulace zakázky'!AN17="","",'Rekapitulace zakázky'!AN17)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tr">
        <f>IF('Rekapitulace zakázky'!AN19="","",'Rekapitulace zakázky'!AN19)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zakázky'!E20="","",'Rekapitulace zakázky'!E20)</f>
        <v xml:space="preserve"> </v>
      </c>
      <c r="F26" s="36"/>
      <c r="G26" s="36"/>
      <c r="H26" s="36"/>
      <c r="I26" s="114" t="s">
        <v>27</v>
      </c>
      <c r="J26" s="105" t="str">
        <f>IF('Rekapitulace zakázky'!AN20="","",'Rekapitulace zakázky'!AN20)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ROUND(J88,2)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ROUND((SUM(BE88:BE247)),2)</f>
        <v>0</v>
      </c>
      <c r="G35" s="36"/>
      <c r="H35" s="36"/>
      <c r="I35" s="126">
        <v>0.21</v>
      </c>
      <c r="J35" s="125">
        <f>ROUND(((SUM(BE88:BE247))*I35),2)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ROUND((SUM(BF88:BF247)),2)</f>
        <v>0</v>
      </c>
      <c r="G36" s="36"/>
      <c r="H36" s="36"/>
      <c r="I36" s="126">
        <v>0.15</v>
      </c>
      <c r="J36" s="125">
        <f>ROUND(((SUM(BF88:BF247))*I36),2)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ROUND((SUM(BG88:BG247)),2)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ROUND((SUM(BH88:BH247)),2)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ROUND((SUM(BI88:BI247)),2)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204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98" t="str">
        <f>E11</f>
        <v>01 - SO 01 - Železniční svršek</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 xml:space="preserve"> </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J88</f>
        <v>0</v>
      </c>
      <c r="K63" s="38"/>
      <c r="L63" s="115"/>
      <c r="S63" s="36"/>
      <c r="T63" s="36"/>
      <c r="U63" s="36"/>
      <c r="V63" s="36"/>
      <c r="W63" s="36"/>
      <c r="X63" s="36"/>
      <c r="Y63" s="36"/>
      <c r="Z63" s="36"/>
      <c r="AA63" s="36"/>
      <c r="AB63" s="36"/>
      <c r="AC63" s="36"/>
      <c r="AD63" s="36"/>
      <c r="AE63" s="36"/>
      <c r="AU63" s="19" t="s">
        <v>210</v>
      </c>
    </row>
    <row r="64" spans="2:12" s="9" customFormat="1" ht="24.95" customHeight="1">
      <c r="B64" s="142"/>
      <c r="C64" s="143"/>
      <c r="D64" s="144" t="s">
        <v>211</v>
      </c>
      <c r="E64" s="145"/>
      <c r="F64" s="145"/>
      <c r="G64" s="145"/>
      <c r="H64" s="145"/>
      <c r="I64" s="145"/>
      <c r="J64" s="146">
        <f>J89</f>
        <v>0</v>
      </c>
      <c r="K64" s="143"/>
      <c r="L64" s="147"/>
    </row>
    <row r="65" spans="2:12" s="10" customFormat="1" ht="19.9" customHeight="1">
      <c r="B65" s="148"/>
      <c r="C65" s="99"/>
      <c r="D65" s="149" t="s">
        <v>212</v>
      </c>
      <c r="E65" s="150"/>
      <c r="F65" s="150"/>
      <c r="G65" s="150"/>
      <c r="H65" s="150"/>
      <c r="I65" s="150"/>
      <c r="J65" s="151">
        <f>J90</f>
        <v>0</v>
      </c>
      <c r="K65" s="99"/>
      <c r="L65" s="152"/>
    </row>
    <row r="66" spans="2:12" s="9" customFormat="1" ht="24.95" customHeight="1">
      <c r="B66" s="142"/>
      <c r="C66" s="143"/>
      <c r="D66" s="144" t="s">
        <v>213</v>
      </c>
      <c r="E66" s="145"/>
      <c r="F66" s="145"/>
      <c r="G66" s="145"/>
      <c r="H66" s="145"/>
      <c r="I66" s="145"/>
      <c r="J66" s="146">
        <f>J247</f>
        <v>0</v>
      </c>
      <c r="K66" s="143"/>
      <c r="L66" s="147"/>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214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24" t="str">
        <f>E7</f>
        <v>Oprava trati v úseku Liběšice - Úštěk-OPRAVA č.1</v>
      </c>
      <c r="F76" s="425"/>
      <c r="G76" s="425"/>
      <c r="H76" s="425"/>
      <c r="I76" s="38"/>
      <c r="J76" s="38"/>
      <c r="K76" s="38"/>
      <c r="L76" s="115"/>
      <c r="S76" s="36"/>
      <c r="T76" s="36"/>
      <c r="U76" s="36"/>
      <c r="V76" s="36"/>
      <c r="W76" s="36"/>
      <c r="X76" s="36"/>
      <c r="Y76" s="36"/>
      <c r="Z76" s="36"/>
      <c r="AA76" s="36"/>
      <c r="AB76" s="36"/>
      <c r="AC76" s="36"/>
      <c r="AD76" s="36"/>
      <c r="AE76" s="36"/>
    </row>
    <row r="77" spans="2:12" s="1" customFormat="1" ht="12" customHeight="1">
      <c r="B77" s="23"/>
      <c r="C77" s="31" t="s">
        <v>203</v>
      </c>
      <c r="D77" s="24"/>
      <c r="E77" s="24"/>
      <c r="F77" s="24"/>
      <c r="G77" s="24"/>
      <c r="H77" s="24"/>
      <c r="I77" s="24"/>
      <c r="J77" s="24"/>
      <c r="K77" s="24"/>
      <c r="L77" s="22"/>
    </row>
    <row r="78" spans="1:31" s="2" customFormat="1" ht="16.5" customHeight="1">
      <c r="A78" s="36"/>
      <c r="B78" s="37"/>
      <c r="C78" s="38"/>
      <c r="D78" s="38"/>
      <c r="E78" s="424" t="s">
        <v>204</v>
      </c>
      <c r="F78" s="426"/>
      <c r="G78" s="426"/>
      <c r="H78" s="426"/>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205</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8" t="str">
        <f>E11</f>
        <v>01 - SO 01 - Železniční svršek</v>
      </c>
      <c r="F80" s="426"/>
      <c r="G80" s="426"/>
      <c r="H80" s="426"/>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F14</f>
        <v xml:space="preserve"> </v>
      </c>
      <c r="G82" s="38"/>
      <c r="H82" s="38"/>
      <c r="I82" s="31" t="s">
        <v>23</v>
      </c>
      <c r="J82" s="61" t="str">
        <f>IF(J14="","",J14)</f>
        <v>10. 5. 2022</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E17</f>
        <v xml:space="preserve"> </v>
      </c>
      <c r="G84" s="38"/>
      <c r="H84" s="38"/>
      <c r="I84" s="31" t="s">
        <v>30</v>
      </c>
      <c r="J84" s="34" t="str">
        <f>E23</f>
        <v xml:space="preserve"> </v>
      </c>
      <c r="K84" s="38"/>
      <c r="L84" s="115"/>
      <c r="S84" s="36"/>
      <c r="T84" s="36"/>
      <c r="U84" s="36"/>
      <c r="V84" s="36"/>
      <c r="W84" s="36"/>
      <c r="X84" s="36"/>
      <c r="Y84" s="36"/>
      <c r="Z84" s="36"/>
      <c r="AA84" s="36"/>
      <c r="AB84" s="36"/>
      <c r="AC84" s="36"/>
      <c r="AD84" s="36"/>
      <c r="AE84" s="36"/>
    </row>
    <row r="85" spans="1:31" s="2" customFormat="1" ht="15.2" customHeight="1">
      <c r="A85" s="36"/>
      <c r="B85" s="37"/>
      <c r="C85" s="31" t="s">
        <v>28</v>
      </c>
      <c r="D85" s="38"/>
      <c r="E85" s="38"/>
      <c r="F85" s="29" t="str">
        <f>IF(E20="","",E20)</f>
        <v>Vyplň údaj</v>
      </c>
      <c r="G85" s="38"/>
      <c r="H85" s="38"/>
      <c r="I85" s="31" t="s">
        <v>32</v>
      </c>
      <c r="J85" s="34" t="str">
        <f>E26</f>
        <v xml:space="preserve"> </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215</v>
      </c>
      <c r="D87" s="156" t="s">
        <v>54</v>
      </c>
      <c r="E87" s="156" t="s">
        <v>50</v>
      </c>
      <c r="F87" s="156" t="s">
        <v>51</v>
      </c>
      <c r="G87" s="156" t="s">
        <v>216</v>
      </c>
      <c r="H87" s="156" t="s">
        <v>217</v>
      </c>
      <c r="I87" s="156" t="s">
        <v>218</v>
      </c>
      <c r="J87" s="157" t="s">
        <v>209</v>
      </c>
      <c r="K87" s="158" t="s">
        <v>219</v>
      </c>
      <c r="L87" s="159"/>
      <c r="M87" s="70" t="s">
        <v>19</v>
      </c>
      <c r="N87" s="71" t="s">
        <v>39</v>
      </c>
      <c r="O87" s="71" t="s">
        <v>220</v>
      </c>
      <c r="P87" s="71" t="s">
        <v>221</v>
      </c>
      <c r="Q87" s="71" t="s">
        <v>222</v>
      </c>
      <c r="R87" s="71" t="s">
        <v>223</v>
      </c>
      <c r="S87" s="71" t="s">
        <v>224</v>
      </c>
      <c r="T87" s="72" t="s">
        <v>225</v>
      </c>
      <c r="U87" s="153"/>
      <c r="V87" s="153"/>
      <c r="W87" s="153"/>
      <c r="X87" s="153"/>
      <c r="Y87" s="153"/>
      <c r="Z87" s="153"/>
      <c r="AA87" s="153"/>
      <c r="AB87" s="153"/>
      <c r="AC87" s="153"/>
      <c r="AD87" s="153"/>
      <c r="AE87" s="153"/>
    </row>
    <row r="88" spans="1:63" s="2" customFormat="1" ht="22.9" customHeight="1">
      <c r="A88" s="36"/>
      <c r="B88" s="37"/>
      <c r="C88" s="77" t="s">
        <v>226</v>
      </c>
      <c r="D88" s="38"/>
      <c r="E88" s="38"/>
      <c r="F88" s="38"/>
      <c r="G88" s="38"/>
      <c r="H88" s="38"/>
      <c r="I88" s="38"/>
      <c r="J88" s="160">
        <f>BK88</f>
        <v>0</v>
      </c>
      <c r="K88" s="38"/>
      <c r="L88" s="41"/>
      <c r="M88" s="73"/>
      <c r="N88" s="161"/>
      <c r="O88" s="74"/>
      <c r="P88" s="162">
        <f>P89+P247</f>
        <v>0</v>
      </c>
      <c r="Q88" s="74"/>
      <c r="R88" s="162">
        <f>R89+R247</f>
        <v>6158.0342900000005</v>
      </c>
      <c r="S88" s="74"/>
      <c r="T88" s="163">
        <f>T89+T247</f>
        <v>0</v>
      </c>
      <c r="U88" s="36"/>
      <c r="V88" s="36"/>
      <c r="W88" s="36"/>
      <c r="X88" s="36"/>
      <c r="Y88" s="36"/>
      <c r="Z88" s="36"/>
      <c r="AA88" s="36"/>
      <c r="AB88" s="36"/>
      <c r="AC88" s="36"/>
      <c r="AD88" s="36"/>
      <c r="AE88" s="36"/>
      <c r="AT88" s="19" t="s">
        <v>68</v>
      </c>
      <c r="AU88" s="19" t="s">
        <v>210</v>
      </c>
      <c r="BK88" s="164">
        <f>BK89+BK247</f>
        <v>0</v>
      </c>
    </row>
    <row r="89" spans="2:63" s="12" customFormat="1" ht="25.9" customHeight="1">
      <c r="B89" s="165"/>
      <c r="C89" s="166"/>
      <c r="D89" s="167" t="s">
        <v>68</v>
      </c>
      <c r="E89" s="168" t="s">
        <v>227</v>
      </c>
      <c r="F89" s="168" t="s">
        <v>228</v>
      </c>
      <c r="G89" s="166"/>
      <c r="H89" s="166"/>
      <c r="I89" s="169"/>
      <c r="J89" s="170">
        <f>BK89</f>
        <v>0</v>
      </c>
      <c r="K89" s="166"/>
      <c r="L89" s="171"/>
      <c r="M89" s="172"/>
      <c r="N89" s="173"/>
      <c r="O89" s="173"/>
      <c r="P89" s="174">
        <f>P90</f>
        <v>0</v>
      </c>
      <c r="Q89" s="173"/>
      <c r="R89" s="174">
        <f>R90</f>
        <v>6158.0342900000005</v>
      </c>
      <c r="S89" s="173"/>
      <c r="T89" s="175">
        <f>T90</f>
        <v>0</v>
      </c>
      <c r="AR89" s="176" t="s">
        <v>76</v>
      </c>
      <c r="AT89" s="177" t="s">
        <v>68</v>
      </c>
      <c r="AU89" s="177" t="s">
        <v>69</v>
      </c>
      <c r="AY89" s="176" t="s">
        <v>229</v>
      </c>
      <c r="BK89" s="178">
        <f>BK90</f>
        <v>0</v>
      </c>
    </row>
    <row r="90" spans="2:63" s="12" customFormat="1" ht="22.9" customHeight="1">
      <c r="B90" s="165"/>
      <c r="C90" s="166"/>
      <c r="D90" s="167" t="s">
        <v>68</v>
      </c>
      <c r="E90" s="179" t="s">
        <v>230</v>
      </c>
      <c r="F90" s="179" t="s">
        <v>231</v>
      </c>
      <c r="G90" s="166"/>
      <c r="H90" s="166"/>
      <c r="I90" s="169"/>
      <c r="J90" s="180">
        <f>BK90</f>
        <v>0</v>
      </c>
      <c r="K90" s="166"/>
      <c r="L90" s="171"/>
      <c r="M90" s="172"/>
      <c r="N90" s="173"/>
      <c r="O90" s="173"/>
      <c r="P90" s="174">
        <f>SUM(P91:P246)</f>
        <v>0</v>
      </c>
      <c r="Q90" s="173"/>
      <c r="R90" s="174">
        <f>SUM(R91:R246)</f>
        <v>6158.0342900000005</v>
      </c>
      <c r="S90" s="173"/>
      <c r="T90" s="175">
        <f>SUM(T91:T246)</f>
        <v>0</v>
      </c>
      <c r="AR90" s="176" t="s">
        <v>76</v>
      </c>
      <c r="AT90" s="177" t="s">
        <v>68</v>
      </c>
      <c r="AU90" s="177" t="s">
        <v>76</v>
      </c>
      <c r="AY90" s="176" t="s">
        <v>229</v>
      </c>
      <c r="BK90" s="178">
        <f>SUM(BK91:BK246)</f>
        <v>0</v>
      </c>
    </row>
    <row r="91" spans="1:65" s="2" customFormat="1" ht="114.95" customHeight="1">
      <c r="A91" s="36"/>
      <c r="B91" s="37"/>
      <c r="C91" s="181" t="s">
        <v>76</v>
      </c>
      <c r="D91" s="181" t="s">
        <v>232</v>
      </c>
      <c r="E91" s="182" t="s">
        <v>233</v>
      </c>
      <c r="F91" s="183" t="s">
        <v>234</v>
      </c>
      <c r="G91" s="184" t="s">
        <v>235</v>
      </c>
      <c r="H91" s="185">
        <v>6904</v>
      </c>
      <c r="I91" s="186"/>
      <c r="J91" s="187">
        <f>ROUND(I91*H91,2)</f>
        <v>0</v>
      </c>
      <c r="K91" s="188"/>
      <c r="L91" s="41"/>
      <c r="M91" s="189" t="s">
        <v>19</v>
      </c>
      <c r="N91" s="190" t="s">
        <v>40</v>
      </c>
      <c r="O91" s="66"/>
      <c r="P91" s="191">
        <f>O91*H91</f>
        <v>0</v>
      </c>
      <c r="Q91" s="191">
        <v>0</v>
      </c>
      <c r="R91" s="191">
        <f>Q91*H91</f>
        <v>0</v>
      </c>
      <c r="S91" s="191">
        <v>0</v>
      </c>
      <c r="T91" s="192">
        <f>S91*H91</f>
        <v>0</v>
      </c>
      <c r="U91" s="36"/>
      <c r="V91" s="36"/>
      <c r="W91" s="36"/>
      <c r="X91" s="36"/>
      <c r="Y91" s="36"/>
      <c r="Z91" s="36"/>
      <c r="AA91" s="36"/>
      <c r="AB91" s="36"/>
      <c r="AC91" s="36"/>
      <c r="AD91" s="36"/>
      <c r="AE91" s="36"/>
      <c r="AR91" s="193" t="s">
        <v>126</v>
      </c>
      <c r="AT91" s="193" t="s">
        <v>232</v>
      </c>
      <c r="AU91" s="193" t="s">
        <v>78</v>
      </c>
      <c r="AY91" s="19" t="s">
        <v>229</v>
      </c>
      <c r="BE91" s="194">
        <f>IF(N91="základní",J91,0)</f>
        <v>0</v>
      </c>
      <c r="BF91" s="194">
        <f>IF(N91="snížená",J91,0)</f>
        <v>0</v>
      </c>
      <c r="BG91" s="194">
        <f>IF(N91="zákl. přenesená",J91,0)</f>
        <v>0</v>
      </c>
      <c r="BH91" s="194">
        <f>IF(N91="sníž. přenesená",J91,0)</f>
        <v>0</v>
      </c>
      <c r="BI91" s="194">
        <f>IF(N91="nulová",J91,0)</f>
        <v>0</v>
      </c>
      <c r="BJ91" s="19" t="s">
        <v>76</v>
      </c>
      <c r="BK91" s="194">
        <f>ROUND(I91*H91,2)</f>
        <v>0</v>
      </c>
      <c r="BL91" s="19" t="s">
        <v>126</v>
      </c>
      <c r="BM91" s="193" t="s">
        <v>236</v>
      </c>
    </row>
    <row r="92" spans="2:51" s="13" customFormat="1" ht="11.25">
      <c r="B92" s="195"/>
      <c r="C92" s="196"/>
      <c r="D92" s="197" t="s">
        <v>237</v>
      </c>
      <c r="E92" s="198" t="s">
        <v>19</v>
      </c>
      <c r="F92" s="199" t="s">
        <v>238</v>
      </c>
      <c r="G92" s="196"/>
      <c r="H92" s="200">
        <v>6904</v>
      </c>
      <c r="I92" s="201"/>
      <c r="J92" s="196"/>
      <c r="K92" s="196"/>
      <c r="L92" s="202"/>
      <c r="M92" s="203"/>
      <c r="N92" s="204"/>
      <c r="O92" s="204"/>
      <c r="P92" s="204"/>
      <c r="Q92" s="204"/>
      <c r="R92" s="204"/>
      <c r="S92" s="204"/>
      <c r="T92" s="205"/>
      <c r="AT92" s="206" t="s">
        <v>237</v>
      </c>
      <c r="AU92" s="206" t="s">
        <v>78</v>
      </c>
      <c r="AV92" s="13" t="s">
        <v>78</v>
      </c>
      <c r="AW92" s="13" t="s">
        <v>31</v>
      </c>
      <c r="AX92" s="13" t="s">
        <v>76</v>
      </c>
      <c r="AY92" s="206" t="s">
        <v>229</v>
      </c>
    </row>
    <row r="93" spans="1:65" s="2" customFormat="1" ht="21.75" customHeight="1">
      <c r="A93" s="36"/>
      <c r="B93" s="37"/>
      <c r="C93" s="207" t="s">
        <v>78</v>
      </c>
      <c r="D93" s="207" t="s">
        <v>239</v>
      </c>
      <c r="E93" s="208" t="s">
        <v>240</v>
      </c>
      <c r="F93" s="209" t="s">
        <v>241</v>
      </c>
      <c r="G93" s="210" t="s">
        <v>242</v>
      </c>
      <c r="H93" s="211">
        <v>95</v>
      </c>
      <c r="I93" s="212"/>
      <c r="J93" s="213">
        <f>ROUND(I93*H93,2)</f>
        <v>0</v>
      </c>
      <c r="K93" s="214"/>
      <c r="L93" s="215"/>
      <c r="M93" s="216" t="s">
        <v>19</v>
      </c>
      <c r="N93" s="217" t="s">
        <v>40</v>
      </c>
      <c r="O93" s="66"/>
      <c r="P93" s="191">
        <f>O93*H93</f>
        <v>0</v>
      </c>
      <c r="Q93" s="191">
        <v>3.70425</v>
      </c>
      <c r="R93" s="191">
        <f>Q93*H93</f>
        <v>351.90375</v>
      </c>
      <c r="S93" s="191">
        <v>0</v>
      </c>
      <c r="T93" s="192">
        <f>S93*H93</f>
        <v>0</v>
      </c>
      <c r="U93" s="36"/>
      <c r="V93" s="36"/>
      <c r="W93" s="36"/>
      <c r="X93" s="36"/>
      <c r="Y93" s="36"/>
      <c r="Z93" s="36"/>
      <c r="AA93" s="36"/>
      <c r="AB93" s="36"/>
      <c r="AC93" s="36"/>
      <c r="AD93" s="36"/>
      <c r="AE93" s="36"/>
      <c r="AR93" s="193" t="s">
        <v>243</v>
      </c>
      <c r="AT93" s="193" t="s">
        <v>239</v>
      </c>
      <c r="AU93" s="193" t="s">
        <v>78</v>
      </c>
      <c r="AY93" s="19" t="s">
        <v>229</v>
      </c>
      <c r="BE93" s="194">
        <f>IF(N93="základní",J93,0)</f>
        <v>0</v>
      </c>
      <c r="BF93" s="194">
        <f>IF(N93="snížená",J93,0)</f>
        <v>0</v>
      </c>
      <c r="BG93" s="194">
        <f>IF(N93="zákl. přenesená",J93,0)</f>
        <v>0</v>
      </c>
      <c r="BH93" s="194">
        <f>IF(N93="sníž. přenesená",J93,0)</f>
        <v>0</v>
      </c>
      <c r="BI93" s="194">
        <f>IF(N93="nulová",J93,0)</f>
        <v>0</v>
      </c>
      <c r="BJ93" s="19" t="s">
        <v>76</v>
      </c>
      <c r="BK93" s="194">
        <f>ROUND(I93*H93,2)</f>
        <v>0</v>
      </c>
      <c r="BL93" s="19" t="s">
        <v>126</v>
      </c>
      <c r="BM93" s="193" t="s">
        <v>244</v>
      </c>
    </row>
    <row r="94" spans="1:65" s="2" customFormat="1" ht="134.25" customHeight="1">
      <c r="A94" s="36"/>
      <c r="B94" s="37"/>
      <c r="C94" s="181" t="s">
        <v>89</v>
      </c>
      <c r="D94" s="181" t="s">
        <v>232</v>
      </c>
      <c r="E94" s="182" t="s">
        <v>245</v>
      </c>
      <c r="F94" s="183" t="s">
        <v>246</v>
      </c>
      <c r="G94" s="184" t="s">
        <v>242</v>
      </c>
      <c r="H94" s="185">
        <v>5200</v>
      </c>
      <c r="I94" s="186"/>
      <c r="J94" s="187">
        <f>ROUND(I94*H94,2)</f>
        <v>0</v>
      </c>
      <c r="K94" s="188"/>
      <c r="L94" s="41"/>
      <c r="M94" s="189" t="s">
        <v>19</v>
      </c>
      <c r="N94" s="190" t="s">
        <v>40</v>
      </c>
      <c r="O94" s="66"/>
      <c r="P94" s="191">
        <f>O94*H94</f>
        <v>0</v>
      </c>
      <c r="Q94" s="191">
        <v>0</v>
      </c>
      <c r="R94" s="191">
        <f>Q94*H94</f>
        <v>0</v>
      </c>
      <c r="S94" s="191">
        <v>0</v>
      </c>
      <c r="T94" s="192">
        <f>S94*H94</f>
        <v>0</v>
      </c>
      <c r="U94" s="36"/>
      <c r="V94" s="36"/>
      <c r="W94" s="36"/>
      <c r="X94" s="36"/>
      <c r="Y94" s="36"/>
      <c r="Z94" s="36"/>
      <c r="AA94" s="36"/>
      <c r="AB94" s="36"/>
      <c r="AC94" s="36"/>
      <c r="AD94" s="36"/>
      <c r="AE94" s="36"/>
      <c r="AR94" s="193" t="s">
        <v>126</v>
      </c>
      <c r="AT94" s="193" t="s">
        <v>232</v>
      </c>
      <c r="AU94" s="193" t="s">
        <v>78</v>
      </c>
      <c r="AY94" s="19" t="s">
        <v>229</v>
      </c>
      <c r="BE94" s="194">
        <f>IF(N94="základní",J94,0)</f>
        <v>0</v>
      </c>
      <c r="BF94" s="194">
        <f>IF(N94="snížená",J94,0)</f>
        <v>0</v>
      </c>
      <c r="BG94" s="194">
        <f>IF(N94="zákl. přenesená",J94,0)</f>
        <v>0</v>
      </c>
      <c r="BH94" s="194">
        <f>IF(N94="sníž. přenesená",J94,0)</f>
        <v>0</v>
      </c>
      <c r="BI94" s="194">
        <f>IF(N94="nulová",J94,0)</f>
        <v>0</v>
      </c>
      <c r="BJ94" s="19" t="s">
        <v>76</v>
      </c>
      <c r="BK94" s="194">
        <f>ROUND(I94*H94,2)</f>
        <v>0</v>
      </c>
      <c r="BL94" s="19" t="s">
        <v>126</v>
      </c>
      <c r="BM94" s="193" t="s">
        <v>247</v>
      </c>
    </row>
    <row r="95" spans="2:51" s="13" customFormat="1" ht="11.25">
      <c r="B95" s="195"/>
      <c r="C95" s="196"/>
      <c r="D95" s="197" t="s">
        <v>237</v>
      </c>
      <c r="E95" s="198" t="s">
        <v>19</v>
      </c>
      <c r="F95" s="199" t="s">
        <v>248</v>
      </c>
      <c r="G95" s="196"/>
      <c r="H95" s="200">
        <v>5200</v>
      </c>
      <c r="I95" s="201"/>
      <c r="J95" s="196"/>
      <c r="K95" s="196"/>
      <c r="L95" s="202"/>
      <c r="M95" s="203"/>
      <c r="N95" s="204"/>
      <c r="O95" s="204"/>
      <c r="P95" s="204"/>
      <c r="Q95" s="204"/>
      <c r="R95" s="204"/>
      <c r="S95" s="204"/>
      <c r="T95" s="205"/>
      <c r="AT95" s="206" t="s">
        <v>237</v>
      </c>
      <c r="AU95" s="206" t="s">
        <v>78</v>
      </c>
      <c r="AV95" s="13" t="s">
        <v>78</v>
      </c>
      <c r="AW95" s="13" t="s">
        <v>31</v>
      </c>
      <c r="AX95" s="13" t="s">
        <v>76</v>
      </c>
      <c r="AY95" s="206" t="s">
        <v>229</v>
      </c>
    </row>
    <row r="96" spans="1:65" s="2" customFormat="1" ht="24.2" customHeight="1">
      <c r="A96" s="36"/>
      <c r="B96" s="37"/>
      <c r="C96" s="207" t="s">
        <v>126</v>
      </c>
      <c r="D96" s="207" t="s">
        <v>239</v>
      </c>
      <c r="E96" s="208" t="s">
        <v>249</v>
      </c>
      <c r="F96" s="209" t="s">
        <v>250</v>
      </c>
      <c r="G96" s="210" t="s">
        <v>242</v>
      </c>
      <c r="H96" s="211">
        <v>5200</v>
      </c>
      <c r="I96" s="212"/>
      <c r="J96" s="213">
        <f>ROUND(I96*H96,2)</f>
        <v>0</v>
      </c>
      <c r="K96" s="214"/>
      <c r="L96" s="215"/>
      <c r="M96" s="216" t="s">
        <v>19</v>
      </c>
      <c r="N96" s="217" t="s">
        <v>40</v>
      </c>
      <c r="O96" s="66"/>
      <c r="P96" s="191">
        <f>O96*H96</f>
        <v>0</v>
      </c>
      <c r="Q96" s="191">
        <v>0.327</v>
      </c>
      <c r="R96" s="191">
        <f>Q96*H96</f>
        <v>1700.4</v>
      </c>
      <c r="S96" s="191">
        <v>0</v>
      </c>
      <c r="T96" s="192">
        <f>S96*H96</f>
        <v>0</v>
      </c>
      <c r="U96" s="36"/>
      <c r="V96" s="36"/>
      <c r="W96" s="36"/>
      <c r="X96" s="36"/>
      <c r="Y96" s="36"/>
      <c r="Z96" s="36"/>
      <c r="AA96" s="36"/>
      <c r="AB96" s="36"/>
      <c r="AC96" s="36"/>
      <c r="AD96" s="36"/>
      <c r="AE96" s="36"/>
      <c r="AR96" s="193" t="s">
        <v>243</v>
      </c>
      <c r="AT96" s="193" t="s">
        <v>239</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251</v>
      </c>
    </row>
    <row r="97" spans="1:65" s="2" customFormat="1" ht="167.1" customHeight="1">
      <c r="A97" s="36"/>
      <c r="B97" s="37"/>
      <c r="C97" s="181" t="s">
        <v>230</v>
      </c>
      <c r="D97" s="181" t="s">
        <v>232</v>
      </c>
      <c r="E97" s="182" t="s">
        <v>252</v>
      </c>
      <c r="F97" s="183" t="s">
        <v>253</v>
      </c>
      <c r="G97" s="184" t="s">
        <v>254</v>
      </c>
      <c r="H97" s="185">
        <v>3.452</v>
      </c>
      <c r="I97" s="186"/>
      <c r="J97" s="187">
        <f>ROUND(I97*H97,2)</f>
        <v>0</v>
      </c>
      <c r="K97" s="188"/>
      <c r="L97" s="41"/>
      <c r="M97" s="189" t="s">
        <v>19</v>
      </c>
      <c r="N97" s="190" t="s">
        <v>40</v>
      </c>
      <c r="O97" s="66"/>
      <c r="P97" s="191">
        <f>O97*H97</f>
        <v>0</v>
      </c>
      <c r="Q97" s="191">
        <v>0</v>
      </c>
      <c r="R97" s="191">
        <f>Q97*H97</f>
        <v>0</v>
      </c>
      <c r="S97" s="191">
        <v>0</v>
      </c>
      <c r="T97" s="192">
        <f>S97*H97</f>
        <v>0</v>
      </c>
      <c r="U97" s="36"/>
      <c r="V97" s="36"/>
      <c r="W97" s="36"/>
      <c r="X97" s="36"/>
      <c r="Y97" s="36"/>
      <c r="Z97" s="36"/>
      <c r="AA97" s="36"/>
      <c r="AB97" s="36"/>
      <c r="AC97" s="36"/>
      <c r="AD97" s="36"/>
      <c r="AE97" s="36"/>
      <c r="AR97" s="193" t="s">
        <v>126</v>
      </c>
      <c r="AT97" s="193" t="s">
        <v>232</v>
      </c>
      <c r="AU97" s="193" t="s">
        <v>78</v>
      </c>
      <c r="AY97" s="19" t="s">
        <v>229</v>
      </c>
      <c r="BE97" s="194">
        <f>IF(N97="základní",J97,0)</f>
        <v>0</v>
      </c>
      <c r="BF97" s="194">
        <f>IF(N97="snížená",J97,0)</f>
        <v>0</v>
      </c>
      <c r="BG97" s="194">
        <f>IF(N97="zákl. přenesená",J97,0)</f>
        <v>0</v>
      </c>
      <c r="BH97" s="194">
        <f>IF(N97="sníž. přenesená",J97,0)</f>
        <v>0</v>
      </c>
      <c r="BI97" s="194">
        <f>IF(N97="nulová",J97,0)</f>
        <v>0</v>
      </c>
      <c r="BJ97" s="19" t="s">
        <v>76</v>
      </c>
      <c r="BK97" s="194">
        <f>ROUND(I97*H97,2)</f>
        <v>0</v>
      </c>
      <c r="BL97" s="19" t="s">
        <v>126</v>
      </c>
      <c r="BM97" s="193" t="s">
        <v>255</v>
      </c>
    </row>
    <row r="98" spans="2:51" s="13" customFormat="1" ht="11.25">
      <c r="B98" s="195"/>
      <c r="C98" s="196"/>
      <c r="D98" s="197" t="s">
        <v>237</v>
      </c>
      <c r="E98" s="198" t="s">
        <v>19</v>
      </c>
      <c r="F98" s="199" t="s">
        <v>256</v>
      </c>
      <c r="G98" s="196"/>
      <c r="H98" s="200">
        <v>3.452</v>
      </c>
      <c r="I98" s="201"/>
      <c r="J98" s="196"/>
      <c r="K98" s="196"/>
      <c r="L98" s="202"/>
      <c r="M98" s="203"/>
      <c r="N98" s="204"/>
      <c r="O98" s="204"/>
      <c r="P98" s="204"/>
      <c r="Q98" s="204"/>
      <c r="R98" s="204"/>
      <c r="S98" s="204"/>
      <c r="T98" s="205"/>
      <c r="AT98" s="206" t="s">
        <v>237</v>
      </c>
      <c r="AU98" s="206" t="s">
        <v>78</v>
      </c>
      <c r="AV98" s="13" t="s">
        <v>78</v>
      </c>
      <c r="AW98" s="13" t="s">
        <v>31</v>
      </c>
      <c r="AX98" s="13" t="s">
        <v>76</v>
      </c>
      <c r="AY98" s="206" t="s">
        <v>229</v>
      </c>
    </row>
    <row r="99" spans="1:65" s="2" customFormat="1" ht="49.15" customHeight="1">
      <c r="A99" s="36"/>
      <c r="B99" s="37"/>
      <c r="C99" s="181" t="s">
        <v>257</v>
      </c>
      <c r="D99" s="181" t="s">
        <v>232</v>
      </c>
      <c r="E99" s="182" t="s">
        <v>258</v>
      </c>
      <c r="F99" s="183" t="s">
        <v>259</v>
      </c>
      <c r="G99" s="184" t="s">
        <v>242</v>
      </c>
      <c r="H99" s="185">
        <v>164</v>
      </c>
      <c r="I99" s="186"/>
      <c r="J99" s="187">
        <f>ROUND(I99*H99,2)</f>
        <v>0</v>
      </c>
      <c r="K99" s="188"/>
      <c r="L99" s="41"/>
      <c r="M99" s="189" t="s">
        <v>19</v>
      </c>
      <c r="N99" s="190" t="s">
        <v>40</v>
      </c>
      <c r="O99" s="66"/>
      <c r="P99" s="191">
        <f>O99*H99</f>
        <v>0</v>
      </c>
      <c r="Q99" s="191">
        <v>0</v>
      </c>
      <c r="R99" s="191">
        <f>Q99*H99</f>
        <v>0</v>
      </c>
      <c r="S99" s="191">
        <v>0</v>
      </c>
      <c r="T99" s="192">
        <f>S99*H99</f>
        <v>0</v>
      </c>
      <c r="U99" s="36"/>
      <c r="V99" s="36"/>
      <c r="W99" s="36"/>
      <c r="X99" s="36"/>
      <c r="Y99" s="36"/>
      <c r="Z99" s="36"/>
      <c r="AA99" s="36"/>
      <c r="AB99" s="36"/>
      <c r="AC99" s="36"/>
      <c r="AD99" s="36"/>
      <c r="AE99" s="36"/>
      <c r="AR99" s="193" t="s">
        <v>126</v>
      </c>
      <c r="AT99" s="193" t="s">
        <v>232</v>
      </c>
      <c r="AU99" s="193" t="s">
        <v>78</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126</v>
      </c>
      <c r="BM99" s="193" t="s">
        <v>260</v>
      </c>
    </row>
    <row r="100" spans="1:65" s="2" customFormat="1" ht="76.35" customHeight="1">
      <c r="A100" s="36"/>
      <c r="B100" s="37"/>
      <c r="C100" s="181" t="s">
        <v>261</v>
      </c>
      <c r="D100" s="181" t="s">
        <v>232</v>
      </c>
      <c r="E100" s="182" t="s">
        <v>262</v>
      </c>
      <c r="F100" s="183" t="s">
        <v>263</v>
      </c>
      <c r="G100" s="184" t="s">
        <v>235</v>
      </c>
      <c r="H100" s="185">
        <v>16</v>
      </c>
      <c r="I100" s="186"/>
      <c r="J100" s="187">
        <f>ROUND(I100*H100,2)</f>
        <v>0</v>
      </c>
      <c r="K100" s="188"/>
      <c r="L100" s="41"/>
      <c r="M100" s="189" t="s">
        <v>19</v>
      </c>
      <c r="N100" s="190" t="s">
        <v>40</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126</v>
      </c>
      <c r="AT100" s="193" t="s">
        <v>232</v>
      </c>
      <c r="AU100" s="193" t="s">
        <v>78</v>
      </c>
      <c r="AY100" s="19" t="s">
        <v>229</v>
      </c>
      <c r="BE100" s="194">
        <f>IF(N100="základní",J100,0)</f>
        <v>0</v>
      </c>
      <c r="BF100" s="194">
        <f>IF(N100="snížená",J100,0)</f>
        <v>0</v>
      </c>
      <c r="BG100" s="194">
        <f>IF(N100="zákl. přenesená",J100,0)</f>
        <v>0</v>
      </c>
      <c r="BH100" s="194">
        <f>IF(N100="sníž. přenesená",J100,0)</f>
        <v>0</v>
      </c>
      <c r="BI100" s="194">
        <f>IF(N100="nulová",J100,0)</f>
        <v>0</v>
      </c>
      <c r="BJ100" s="19" t="s">
        <v>76</v>
      </c>
      <c r="BK100" s="194">
        <f>ROUND(I100*H100,2)</f>
        <v>0</v>
      </c>
      <c r="BL100" s="19" t="s">
        <v>126</v>
      </c>
      <c r="BM100" s="193" t="s">
        <v>264</v>
      </c>
    </row>
    <row r="101" spans="2:51" s="13" customFormat="1" ht="11.25">
      <c r="B101" s="195"/>
      <c r="C101" s="196"/>
      <c r="D101" s="197" t="s">
        <v>237</v>
      </c>
      <c r="E101" s="198" t="s">
        <v>19</v>
      </c>
      <c r="F101" s="199" t="s">
        <v>265</v>
      </c>
      <c r="G101" s="196"/>
      <c r="H101" s="200">
        <v>16</v>
      </c>
      <c r="I101" s="201"/>
      <c r="J101" s="196"/>
      <c r="K101" s="196"/>
      <c r="L101" s="202"/>
      <c r="M101" s="203"/>
      <c r="N101" s="204"/>
      <c r="O101" s="204"/>
      <c r="P101" s="204"/>
      <c r="Q101" s="204"/>
      <c r="R101" s="204"/>
      <c r="S101" s="204"/>
      <c r="T101" s="205"/>
      <c r="AT101" s="206" t="s">
        <v>237</v>
      </c>
      <c r="AU101" s="206" t="s">
        <v>78</v>
      </c>
      <c r="AV101" s="13" t="s">
        <v>78</v>
      </c>
      <c r="AW101" s="13" t="s">
        <v>31</v>
      </c>
      <c r="AX101" s="13" t="s">
        <v>76</v>
      </c>
      <c r="AY101" s="206" t="s">
        <v>229</v>
      </c>
    </row>
    <row r="102" spans="1:65" s="2" customFormat="1" ht="16.5" customHeight="1">
      <c r="A102" s="36"/>
      <c r="B102" s="37"/>
      <c r="C102" s="207" t="s">
        <v>243</v>
      </c>
      <c r="D102" s="207" t="s">
        <v>239</v>
      </c>
      <c r="E102" s="208" t="s">
        <v>266</v>
      </c>
      <c r="F102" s="209" t="s">
        <v>267</v>
      </c>
      <c r="G102" s="210" t="s">
        <v>242</v>
      </c>
      <c r="H102" s="211">
        <v>4</v>
      </c>
      <c r="I102" s="212"/>
      <c r="J102" s="213">
        <f>ROUND(I102*H102,2)</f>
        <v>0</v>
      </c>
      <c r="K102" s="214"/>
      <c r="L102" s="215"/>
      <c r="M102" s="216" t="s">
        <v>19</v>
      </c>
      <c r="N102" s="217" t="s">
        <v>40</v>
      </c>
      <c r="O102" s="66"/>
      <c r="P102" s="191">
        <f>O102*H102</f>
        <v>0</v>
      </c>
      <c r="Q102" s="191">
        <v>0.24419</v>
      </c>
      <c r="R102" s="191">
        <f>Q102*H102</f>
        <v>0.97676</v>
      </c>
      <c r="S102" s="191">
        <v>0</v>
      </c>
      <c r="T102" s="192">
        <f>S102*H102</f>
        <v>0</v>
      </c>
      <c r="U102" s="36"/>
      <c r="V102" s="36"/>
      <c r="W102" s="36"/>
      <c r="X102" s="36"/>
      <c r="Y102" s="36"/>
      <c r="Z102" s="36"/>
      <c r="AA102" s="36"/>
      <c r="AB102" s="36"/>
      <c r="AC102" s="36"/>
      <c r="AD102" s="36"/>
      <c r="AE102" s="36"/>
      <c r="AR102" s="193" t="s">
        <v>243</v>
      </c>
      <c r="AT102" s="193" t="s">
        <v>239</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268</v>
      </c>
    </row>
    <row r="103" spans="2:51" s="13" customFormat="1" ht="11.25">
      <c r="B103" s="195"/>
      <c r="C103" s="196"/>
      <c r="D103" s="197" t="s">
        <v>237</v>
      </c>
      <c r="E103" s="198" t="s">
        <v>19</v>
      </c>
      <c r="F103" s="199" t="s">
        <v>269</v>
      </c>
      <c r="G103" s="196"/>
      <c r="H103" s="200">
        <v>4</v>
      </c>
      <c r="I103" s="201"/>
      <c r="J103" s="196"/>
      <c r="K103" s="196"/>
      <c r="L103" s="202"/>
      <c r="M103" s="203"/>
      <c r="N103" s="204"/>
      <c r="O103" s="204"/>
      <c r="P103" s="204"/>
      <c r="Q103" s="204"/>
      <c r="R103" s="204"/>
      <c r="S103" s="204"/>
      <c r="T103" s="205"/>
      <c r="AT103" s="206" t="s">
        <v>237</v>
      </c>
      <c r="AU103" s="206" t="s">
        <v>78</v>
      </c>
      <c r="AV103" s="13" t="s">
        <v>78</v>
      </c>
      <c r="AW103" s="13" t="s">
        <v>31</v>
      </c>
      <c r="AX103" s="13" t="s">
        <v>76</v>
      </c>
      <c r="AY103" s="206" t="s">
        <v>229</v>
      </c>
    </row>
    <row r="104" spans="1:65" s="2" customFormat="1" ht="142.15" customHeight="1">
      <c r="A104" s="36"/>
      <c r="B104" s="37"/>
      <c r="C104" s="181" t="s">
        <v>270</v>
      </c>
      <c r="D104" s="181" t="s">
        <v>232</v>
      </c>
      <c r="E104" s="182" t="s">
        <v>271</v>
      </c>
      <c r="F104" s="183" t="s">
        <v>272</v>
      </c>
      <c r="G104" s="184" t="s">
        <v>273</v>
      </c>
      <c r="H104" s="185">
        <v>72</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274</v>
      </c>
    </row>
    <row r="105" spans="1:65" s="2" customFormat="1" ht="76.35" customHeight="1">
      <c r="A105" s="36"/>
      <c r="B105" s="37"/>
      <c r="C105" s="181" t="s">
        <v>275</v>
      </c>
      <c r="D105" s="181" t="s">
        <v>232</v>
      </c>
      <c r="E105" s="182" t="s">
        <v>276</v>
      </c>
      <c r="F105" s="183" t="s">
        <v>277</v>
      </c>
      <c r="G105" s="184" t="s">
        <v>273</v>
      </c>
      <c r="H105" s="185">
        <v>44</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278</v>
      </c>
    </row>
    <row r="106" spans="2:51" s="14" customFormat="1" ht="11.25">
      <c r="B106" s="218"/>
      <c r="C106" s="219"/>
      <c r="D106" s="197" t="s">
        <v>237</v>
      </c>
      <c r="E106" s="220" t="s">
        <v>19</v>
      </c>
      <c r="F106" s="221" t="s">
        <v>273</v>
      </c>
      <c r="G106" s="219"/>
      <c r="H106" s="220" t="s">
        <v>19</v>
      </c>
      <c r="I106" s="222"/>
      <c r="J106" s="219"/>
      <c r="K106" s="219"/>
      <c r="L106" s="223"/>
      <c r="M106" s="224"/>
      <c r="N106" s="225"/>
      <c r="O106" s="225"/>
      <c r="P106" s="225"/>
      <c r="Q106" s="225"/>
      <c r="R106" s="225"/>
      <c r="S106" s="225"/>
      <c r="T106" s="226"/>
      <c r="AT106" s="227" t="s">
        <v>237</v>
      </c>
      <c r="AU106" s="227" t="s">
        <v>78</v>
      </c>
      <c r="AV106" s="14" t="s">
        <v>76</v>
      </c>
      <c r="AW106" s="14" t="s">
        <v>31</v>
      </c>
      <c r="AX106" s="14" t="s">
        <v>69</v>
      </c>
      <c r="AY106" s="227" t="s">
        <v>229</v>
      </c>
    </row>
    <row r="107" spans="2:51" s="13" customFormat="1" ht="11.25">
      <c r="B107" s="195"/>
      <c r="C107" s="196"/>
      <c r="D107" s="197" t="s">
        <v>237</v>
      </c>
      <c r="E107" s="198" t="s">
        <v>19</v>
      </c>
      <c r="F107" s="199" t="s">
        <v>279</v>
      </c>
      <c r="G107" s="196"/>
      <c r="H107" s="200">
        <v>36</v>
      </c>
      <c r="I107" s="201"/>
      <c r="J107" s="196"/>
      <c r="K107" s="196"/>
      <c r="L107" s="202"/>
      <c r="M107" s="203"/>
      <c r="N107" s="204"/>
      <c r="O107" s="204"/>
      <c r="P107" s="204"/>
      <c r="Q107" s="204"/>
      <c r="R107" s="204"/>
      <c r="S107" s="204"/>
      <c r="T107" s="205"/>
      <c r="AT107" s="206" t="s">
        <v>237</v>
      </c>
      <c r="AU107" s="206" t="s">
        <v>78</v>
      </c>
      <c r="AV107" s="13" t="s">
        <v>78</v>
      </c>
      <c r="AW107" s="13" t="s">
        <v>31</v>
      </c>
      <c r="AX107" s="13" t="s">
        <v>69</v>
      </c>
      <c r="AY107" s="206" t="s">
        <v>229</v>
      </c>
    </row>
    <row r="108" spans="2:51" s="14" customFormat="1" ht="11.25">
      <c r="B108" s="218"/>
      <c r="C108" s="219"/>
      <c r="D108" s="197" t="s">
        <v>237</v>
      </c>
      <c r="E108" s="220" t="s">
        <v>19</v>
      </c>
      <c r="F108" s="221" t="s">
        <v>280</v>
      </c>
      <c r="G108" s="219"/>
      <c r="H108" s="220" t="s">
        <v>19</v>
      </c>
      <c r="I108" s="222"/>
      <c r="J108" s="219"/>
      <c r="K108" s="219"/>
      <c r="L108" s="223"/>
      <c r="M108" s="224"/>
      <c r="N108" s="225"/>
      <c r="O108" s="225"/>
      <c r="P108" s="225"/>
      <c r="Q108" s="225"/>
      <c r="R108" s="225"/>
      <c r="S108" s="225"/>
      <c r="T108" s="226"/>
      <c r="AT108" s="227" t="s">
        <v>237</v>
      </c>
      <c r="AU108" s="227" t="s">
        <v>78</v>
      </c>
      <c r="AV108" s="14" t="s">
        <v>76</v>
      </c>
      <c r="AW108" s="14" t="s">
        <v>31</v>
      </c>
      <c r="AX108" s="14" t="s">
        <v>69</v>
      </c>
      <c r="AY108" s="227" t="s">
        <v>229</v>
      </c>
    </row>
    <row r="109" spans="2:51" s="13" customFormat="1" ht="11.25">
      <c r="B109" s="195"/>
      <c r="C109" s="196"/>
      <c r="D109" s="197" t="s">
        <v>237</v>
      </c>
      <c r="E109" s="198" t="s">
        <v>19</v>
      </c>
      <c r="F109" s="199" t="s">
        <v>243</v>
      </c>
      <c r="G109" s="196"/>
      <c r="H109" s="200">
        <v>8</v>
      </c>
      <c r="I109" s="201"/>
      <c r="J109" s="196"/>
      <c r="K109" s="196"/>
      <c r="L109" s="202"/>
      <c r="M109" s="203"/>
      <c r="N109" s="204"/>
      <c r="O109" s="204"/>
      <c r="P109" s="204"/>
      <c r="Q109" s="204"/>
      <c r="R109" s="204"/>
      <c r="S109" s="204"/>
      <c r="T109" s="205"/>
      <c r="AT109" s="206" t="s">
        <v>237</v>
      </c>
      <c r="AU109" s="206" t="s">
        <v>78</v>
      </c>
      <c r="AV109" s="13" t="s">
        <v>78</v>
      </c>
      <c r="AW109" s="13" t="s">
        <v>31</v>
      </c>
      <c r="AX109" s="13" t="s">
        <v>69</v>
      </c>
      <c r="AY109" s="206" t="s">
        <v>229</v>
      </c>
    </row>
    <row r="110" spans="2:51" s="15" customFormat="1" ht="11.25">
      <c r="B110" s="228"/>
      <c r="C110" s="229"/>
      <c r="D110" s="197" t="s">
        <v>237</v>
      </c>
      <c r="E110" s="230" t="s">
        <v>19</v>
      </c>
      <c r="F110" s="231" t="s">
        <v>281</v>
      </c>
      <c r="G110" s="229"/>
      <c r="H110" s="232">
        <v>44</v>
      </c>
      <c r="I110" s="233"/>
      <c r="J110" s="229"/>
      <c r="K110" s="229"/>
      <c r="L110" s="234"/>
      <c r="M110" s="235"/>
      <c r="N110" s="236"/>
      <c r="O110" s="236"/>
      <c r="P110" s="236"/>
      <c r="Q110" s="236"/>
      <c r="R110" s="236"/>
      <c r="S110" s="236"/>
      <c r="T110" s="237"/>
      <c r="AT110" s="238" t="s">
        <v>237</v>
      </c>
      <c r="AU110" s="238" t="s">
        <v>78</v>
      </c>
      <c r="AV110" s="15" t="s">
        <v>126</v>
      </c>
      <c r="AW110" s="15" t="s">
        <v>31</v>
      </c>
      <c r="AX110" s="15" t="s">
        <v>76</v>
      </c>
      <c r="AY110" s="238" t="s">
        <v>229</v>
      </c>
    </row>
    <row r="111" spans="1:65" s="2" customFormat="1" ht="66.75" customHeight="1">
      <c r="A111" s="36"/>
      <c r="B111" s="37"/>
      <c r="C111" s="181" t="s">
        <v>282</v>
      </c>
      <c r="D111" s="181" t="s">
        <v>232</v>
      </c>
      <c r="E111" s="182" t="s">
        <v>283</v>
      </c>
      <c r="F111" s="183" t="s">
        <v>284</v>
      </c>
      <c r="G111" s="184" t="s">
        <v>273</v>
      </c>
      <c r="H111" s="185">
        <v>4</v>
      </c>
      <c r="I111" s="186"/>
      <c r="J111" s="187">
        <f>ROUND(I111*H111,2)</f>
        <v>0</v>
      </c>
      <c r="K111" s="188"/>
      <c r="L111" s="41"/>
      <c r="M111" s="189" t="s">
        <v>19</v>
      </c>
      <c r="N111" s="190" t="s">
        <v>40</v>
      </c>
      <c r="O111" s="66"/>
      <c r="P111" s="191">
        <f>O111*H111</f>
        <v>0</v>
      </c>
      <c r="Q111" s="191">
        <v>0</v>
      </c>
      <c r="R111" s="191">
        <f>Q111*H111</f>
        <v>0</v>
      </c>
      <c r="S111" s="191">
        <v>0</v>
      </c>
      <c r="T111" s="192">
        <f>S111*H111</f>
        <v>0</v>
      </c>
      <c r="U111" s="36"/>
      <c r="V111" s="36"/>
      <c r="W111" s="36"/>
      <c r="X111" s="36"/>
      <c r="Y111" s="36"/>
      <c r="Z111" s="36"/>
      <c r="AA111" s="36"/>
      <c r="AB111" s="36"/>
      <c r="AC111" s="36"/>
      <c r="AD111" s="36"/>
      <c r="AE111" s="36"/>
      <c r="AR111" s="193" t="s">
        <v>126</v>
      </c>
      <c r="AT111" s="193" t="s">
        <v>232</v>
      </c>
      <c r="AU111" s="193" t="s">
        <v>78</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126</v>
      </c>
      <c r="BM111" s="193" t="s">
        <v>285</v>
      </c>
    </row>
    <row r="112" spans="2:51" s="13" customFormat="1" ht="11.25">
      <c r="B112" s="195"/>
      <c r="C112" s="196"/>
      <c r="D112" s="197" t="s">
        <v>237</v>
      </c>
      <c r="E112" s="198" t="s">
        <v>19</v>
      </c>
      <c r="F112" s="199" t="s">
        <v>286</v>
      </c>
      <c r="G112" s="196"/>
      <c r="H112" s="200">
        <v>4</v>
      </c>
      <c r="I112" s="201"/>
      <c r="J112" s="196"/>
      <c r="K112" s="196"/>
      <c r="L112" s="202"/>
      <c r="M112" s="203"/>
      <c r="N112" s="204"/>
      <c r="O112" s="204"/>
      <c r="P112" s="204"/>
      <c r="Q112" s="204"/>
      <c r="R112" s="204"/>
      <c r="S112" s="204"/>
      <c r="T112" s="205"/>
      <c r="AT112" s="206" t="s">
        <v>237</v>
      </c>
      <c r="AU112" s="206" t="s">
        <v>78</v>
      </c>
      <c r="AV112" s="13" t="s">
        <v>78</v>
      </c>
      <c r="AW112" s="13" t="s">
        <v>31</v>
      </c>
      <c r="AX112" s="13" t="s">
        <v>76</v>
      </c>
      <c r="AY112" s="206" t="s">
        <v>229</v>
      </c>
    </row>
    <row r="113" spans="1:65" s="2" customFormat="1" ht="66.75" customHeight="1">
      <c r="A113" s="36"/>
      <c r="B113" s="37"/>
      <c r="C113" s="181" t="s">
        <v>287</v>
      </c>
      <c r="D113" s="181" t="s">
        <v>232</v>
      </c>
      <c r="E113" s="182" t="s">
        <v>288</v>
      </c>
      <c r="F113" s="183" t="s">
        <v>289</v>
      </c>
      <c r="G113" s="184" t="s">
        <v>235</v>
      </c>
      <c r="H113" s="185">
        <v>7104</v>
      </c>
      <c r="I113" s="186"/>
      <c r="J113" s="187">
        <f>ROUND(I113*H113,2)</f>
        <v>0</v>
      </c>
      <c r="K113" s="188"/>
      <c r="L113" s="41"/>
      <c r="M113" s="189" t="s">
        <v>19</v>
      </c>
      <c r="N113" s="190" t="s">
        <v>40</v>
      </c>
      <c r="O113" s="66"/>
      <c r="P113" s="191">
        <f>O113*H113</f>
        <v>0</v>
      </c>
      <c r="Q113" s="191">
        <v>0</v>
      </c>
      <c r="R113" s="191">
        <f>Q113*H113</f>
        <v>0</v>
      </c>
      <c r="S113" s="191">
        <v>0</v>
      </c>
      <c r="T113" s="192">
        <f>S113*H113</f>
        <v>0</v>
      </c>
      <c r="U113" s="36"/>
      <c r="V113" s="36"/>
      <c r="W113" s="36"/>
      <c r="X113" s="36"/>
      <c r="Y113" s="36"/>
      <c r="Z113" s="36"/>
      <c r="AA113" s="36"/>
      <c r="AB113" s="36"/>
      <c r="AC113" s="36"/>
      <c r="AD113" s="36"/>
      <c r="AE113" s="36"/>
      <c r="AR113" s="193" t="s">
        <v>126</v>
      </c>
      <c r="AT113" s="193" t="s">
        <v>232</v>
      </c>
      <c r="AU113" s="193" t="s">
        <v>78</v>
      </c>
      <c r="AY113" s="19" t="s">
        <v>229</v>
      </c>
      <c r="BE113" s="194">
        <f>IF(N113="základní",J113,0)</f>
        <v>0</v>
      </c>
      <c r="BF113" s="194">
        <f>IF(N113="snížená",J113,0)</f>
        <v>0</v>
      </c>
      <c r="BG113" s="194">
        <f>IF(N113="zákl. přenesená",J113,0)</f>
        <v>0</v>
      </c>
      <c r="BH113" s="194">
        <f>IF(N113="sníž. přenesená",J113,0)</f>
        <v>0</v>
      </c>
      <c r="BI113" s="194">
        <f>IF(N113="nulová",J113,0)</f>
        <v>0</v>
      </c>
      <c r="BJ113" s="19" t="s">
        <v>76</v>
      </c>
      <c r="BK113" s="194">
        <f>ROUND(I113*H113,2)</f>
        <v>0</v>
      </c>
      <c r="BL113" s="19" t="s">
        <v>126</v>
      </c>
      <c r="BM113" s="193" t="s">
        <v>290</v>
      </c>
    </row>
    <row r="114" spans="2:51" s="13" customFormat="1" ht="11.25">
      <c r="B114" s="195"/>
      <c r="C114" s="196"/>
      <c r="D114" s="197" t="s">
        <v>237</v>
      </c>
      <c r="E114" s="198" t="s">
        <v>19</v>
      </c>
      <c r="F114" s="199" t="s">
        <v>291</v>
      </c>
      <c r="G114" s="196"/>
      <c r="H114" s="200">
        <v>7104</v>
      </c>
      <c r="I114" s="201"/>
      <c r="J114" s="196"/>
      <c r="K114" s="196"/>
      <c r="L114" s="202"/>
      <c r="M114" s="203"/>
      <c r="N114" s="204"/>
      <c r="O114" s="204"/>
      <c r="P114" s="204"/>
      <c r="Q114" s="204"/>
      <c r="R114" s="204"/>
      <c r="S114" s="204"/>
      <c r="T114" s="205"/>
      <c r="AT114" s="206" t="s">
        <v>237</v>
      </c>
      <c r="AU114" s="206" t="s">
        <v>78</v>
      </c>
      <c r="AV114" s="13" t="s">
        <v>78</v>
      </c>
      <c r="AW114" s="13" t="s">
        <v>31</v>
      </c>
      <c r="AX114" s="13" t="s">
        <v>76</v>
      </c>
      <c r="AY114" s="206" t="s">
        <v>229</v>
      </c>
    </row>
    <row r="115" spans="1:65" s="2" customFormat="1" ht="90" customHeight="1">
      <c r="A115" s="36"/>
      <c r="B115" s="37"/>
      <c r="C115" s="181" t="s">
        <v>292</v>
      </c>
      <c r="D115" s="181" t="s">
        <v>232</v>
      </c>
      <c r="E115" s="182" t="s">
        <v>293</v>
      </c>
      <c r="F115" s="183" t="s">
        <v>294</v>
      </c>
      <c r="G115" s="184" t="s">
        <v>273</v>
      </c>
      <c r="H115" s="185">
        <v>36</v>
      </c>
      <c r="I115" s="186"/>
      <c r="J115" s="187">
        <f>ROUND(I115*H115,2)</f>
        <v>0</v>
      </c>
      <c r="K115" s="188"/>
      <c r="L115" s="41"/>
      <c r="M115" s="189" t="s">
        <v>19</v>
      </c>
      <c r="N115" s="190" t="s">
        <v>40</v>
      </c>
      <c r="O115" s="66"/>
      <c r="P115" s="191">
        <f>O115*H115</f>
        <v>0</v>
      </c>
      <c r="Q115" s="191">
        <v>0</v>
      </c>
      <c r="R115" s="191">
        <f>Q115*H115</f>
        <v>0</v>
      </c>
      <c r="S115" s="191">
        <v>0</v>
      </c>
      <c r="T115" s="192">
        <f>S115*H115</f>
        <v>0</v>
      </c>
      <c r="U115" s="36"/>
      <c r="V115" s="36"/>
      <c r="W115" s="36"/>
      <c r="X115" s="36"/>
      <c r="Y115" s="36"/>
      <c r="Z115" s="36"/>
      <c r="AA115" s="36"/>
      <c r="AB115" s="36"/>
      <c r="AC115" s="36"/>
      <c r="AD115" s="36"/>
      <c r="AE115" s="36"/>
      <c r="AR115" s="193" t="s">
        <v>126</v>
      </c>
      <c r="AT115" s="193" t="s">
        <v>232</v>
      </c>
      <c r="AU115" s="193" t="s">
        <v>78</v>
      </c>
      <c r="AY115" s="19" t="s">
        <v>229</v>
      </c>
      <c r="BE115" s="194">
        <f>IF(N115="základní",J115,0)</f>
        <v>0</v>
      </c>
      <c r="BF115" s="194">
        <f>IF(N115="snížená",J115,0)</f>
        <v>0</v>
      </c>
      <c r="BG115" s="194">
        <f>IF(N115="zákl. přenesená",J115,0)</f>
        <v>0</v>
      </c>
      <c r="BH115" s="194">
        <f>IF(N115="sníž. přenesená",J115,0)</f>
        <v>0</v>
      </c>
      <c r="BI115" s="194">
        <f>IF(N115="nulová",J115,0)</f>
        <v>0</v>
      </c>
      <c r="BJ115" s="19" t="s">
        <v>76</v>
      </c>
      <c r="BK115" s="194">
        <f>ROUND(I115*H115,2)</f>
        <v>0</v>
      </c>
      <c r="BL115" s="19" t="s">
        <v>126</v>
      </c>
      <c r="BM115" s="193" t="s">
        <v>295</v>
      </c>
    </row>
    <row r="116" spans="1:65" s="2" customFormat="1" ht="145.5" customHeight="1">
      <c r="A116" s="36"/>
      <c r="B116" s="37"/>
      <c r="C116" s="181" t="s">
        <v>296</v>
      </c>
      <c r="D116" s="181" t="s">
        <v>232</v>
      </c>
      <c r="E116" s="182" t="s">
        <v>297</v>
      </c>
      <c r="F116" s="183" t="s">
        <v>298</v>
      </c>
      <c r="G116" s="184" t="s">
        <v>235</v>
      </c>
      <c r="H116" s="185">
        <v>124.78</v>
      </c>
      <c r="I116" s="186"/>
      <c r="J116" s="187">
        <f>ROUND(I116*H116,2)</f>
        <v>0</v>
      </c>
      <c r="K116" s="188"/>
      <c r="L116" s="41"/>
      <c r="M116" s="189" t="s">
        <v>19</v>
      </c>
      <c r="N116" s="190" t="s">
        <v>40</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126</v>
      </c>
      <c r="AT116" s="193" t="s">
        <v>232</v>
      </c>
      <c r="AU116" s="193" t="s">
        <v>78</v>
      </c>
      <c r="AY116" s="19" t="s">
        <v>229</v>
      </c>
      <c r="BE116" s="194">
        <f>IF(N116="základní",J116,0)</f>
        <v>0</v>
      </c>
      <c r="BF116" s="194">
        <f>IF(N116="snížená",J116,0)</f>
        <v>0</v>
      </c>
      <c r="BG116" s="194">
        <f>IF(N116="zákl. přenesená",J116,0)</f>
        <v>0</v>
      </c>
      <c r="BH116" s="194">
        <f>IF(N116="sníž. přenesená",J116,0)</f>
        <v>0</v>
      </c>
      <c r="BI116" s="194">
        <f>IF(N116="nulová",J116,0)</f>
        <v>0</v>
      </c>
      <c r="BJ116" s="19" t="s">
        <v>76</v>
      </c>
      <c r="BK116" s="194">
        <f>ROUND(I116*H116,2)</f>
        <v>0</v>
      </c>
      <c r="BL116" s="19" t="s">
        <v>126</v>
      </c>
      <c r="BM116" s="193" t="s">
        <v>299</v>
      </c>
    </row>
    <row r="117" spans="2:51" s="14" customFormat="1" ht="11.25">
      <c r="B117" s="218"/>
      <c r="C117" s="219"/>
      <c r="D117" s="197" t="s">
        <v>237</v>
      </c>
      <c r="E117" s="220" t="s">
        <v>19</v>
      </c>
      <c r="F117" s="221" t="s">
        <v>300</v>
      </c>
      <c r="G117" s="219"/>
      <c r="H117" s="220" t="s">
        <v>19</v>
      </c>
      <c r="I117" s="222"/>
      <c r="J117" s="219"/>
      <c r="K117" s="219"/>
      <c r="L117" s="223"/>
      <c r="M117" s="224"/>
      <c r="N117" s="225"/>
      <c r="O117" s="225"/>
      <c r="P117" s="225"/>
      <c r="Q117" s="225"/>
      <c r="R117" s="225"/>
      <c r="S117" s="225"/>
      <c r="T117" s="226"/>
      <c r="AT117" s="227" t="s">
        <v>237</v>
      </c>
      <c r="AU117" s="227" t="s">
        <v>78</v>
      </c>
      <c r="AV117" s="14" t="s">
        <v>76</v>
      </c>
      <c r="AW117" s="14" t="s">
        <v>31</v>
      </c>
      <c r="AX117" s="14" t="s">
        <v>69</v>
      </c>
      <c r="AY117" s="227" t="s">
        <v>229</v>
      </c>
    </row>
    <row r="118" spans="2:51" s="13" customFormat="1" ht="11.25">
      <c r="B118" s="195"/>
      <c r="C118" s="196"/>
      <c r="D118" s="197" t="s">
        <v>237</v>
      </c>
      <c r="E118" s="198" t="s">
        <v>19</v>
      </c>
      <c r="F118" s="199" t="s">
        <v>301</v>
      </c>
      <c r="G118" s="196"/>
      <c r="H118" s="200">
        <v>124.78</v>
      </c>
      <c r="I118" s="201"/>
      <c r="J118" s="196"/>
      <c r="K118" s="196"/>
      <c r="L118" s="202"/>
      <c r="M118" s="203"/>
      <c r="N118" s="204"/>
      <c r="O118" s="204"/>
      <c r="P118" s="204"/>
      <c r="Q118" s="204"/>
      <c r="R118" s="204"/>
      <c r="S118" s="204"/>
      <c r="T118" s="205"/>
      <c r="AT118" s="206" t="s">
        <v>237</v>
      </c>
      <c r="AU118" s="206" t="s">
        <v>78</v>
      </c>
      <c r="AV118" s="13" t="s">
        <v>78</v>
      </c>
      <c r="AW118" s="13" t="s">
        <v>31</v>
      </c>
      <c r="AX118" s="13" t="s">
        <v>76</v>
      </c>
      <c r="AY118" s="206" t="s">
        <v>229</v>
      </c>
    </row>
    <row r="119" spans="1:65" s="2" customFormat="1" ht="66.75" customHeight="1">
      <c r="A119" s="36"/>
      <c r="B119" s="37"/>
      <c r="C119" s="181" t="s">
        <v>302</v>
      </c>
      <c r="D119" s="181" t="s">
        <v>232</v>
      </c>
      <c r="E119" s="182" t="s">
        <v>303</v>
      </c>
      <c r="F119" s="183" t="s">
        <v>304</v>
      </c>
      <c r="G119" s="184" t="s">
        <v>242</v>
      </c>
      <c r="H119" s="185">
        <v>1</v>
      </c>
      <c r="I119" s="186"/>
      <c r="J119" s="187">
        <f>ROUND(I119*H119,2)</f>
        <v>0</v>
      </c>
      <c r="K119" s="188"/>
      <c r="L119" s="41"/>
      <c r="M119" s="189" t="s">
        <v>19</v>
      </c>
      <c r="N119" s="190" t="s">
        <v>40</v>
      </c>
      <c r="O119" s="66"/>
      <c r="P119" s="191">
        <f>O119*H119</f>
        <v>0</v>
      </c>
      <c r="Q119" s="191">
        <v>0</v>
      </c>
      <c r="R119" s="191">
        <f>Q119*H119</f>
        <v>0</v>
      </c>
      <c r="S119" s="191">
        <v>0</v>
      </c>
      <c r="T119" s="192">
        <f>S119*H119</f>
        <v>0</v>
      </c>
      <c r="U119" s="36"/>
      <c r="V119" s="36"/>
      <c r="W119" s="36"/>
      <c r="X119" s="36"/>
      <c r="Y119" s="36"/>
      <c r="Z119" s="36"/>
      <c r="AA119" s="36"/>
      <c r="AB119" s="36"/>
      <c r="AC119" s="36"/>
      <c r="AD119" s="36"/>
      <c r="AE119" s="36"/>
      <c r="AR119" s="193" t="s">
        <v>126</v>
      </c>
      <c r="AT119" s="193" t="s">
        <v>232</v>
      </c>
      <c r="AU119" s="193" t="s">
        <v>78</v>
      </c>
      <c r="AY119" s="19" t="s">
        <v>229</v>
      </c>
      <c r="BE119" s="194">
        <f>IF(N119="základní",J119,0)</f>
        <v>0</v>
      </c>
      <c r="BF119" s="194">
        <f>IF(N119="snížená",J119,0)</f>
        <v>0</v>
      </c>
      <c r="BG119" s="194">
        <f>IF(N119="zákl. přenesená",J119,0)</f>
        <v>0</v>
      </c>
      <c r="BH119" s="194">
        <f>IF(N119="sníž. přenesená",J119,0)</f>
        <v>0</v>
      </c>
      <c r="BI119" s="194">
        <f>IF(N119="nulová",J119,0)</f>
        <v>0</v>
      </c>
      <c r="BJ119" s="19" t="s">
        <v>76</v>
      </c>
      <c r="BK119" s="194">
        <f>ROUND(I119*H119,2)</f>
        <v>0</v>
      </c>
      <c r="BL119" s="19" t="s">
        <v>126</v>
      </c>
      <c r="BM119" s="193" t="s">
        <v>305</v>
      </c>
    </row>
    <row r="120" spans="2:51" s="14" customFormat="1" ht="11.25">
      <c r="B120" s="218"/>
      <c r="C120" s="219"/>
      <c r="D120" s="197" t="s">
        <v>237</v>
      </c>
      <c r="E120" s="220" t="s">
        <v>19</v>
      </c>
      <c r="F120" s="221" t="s">
        <v>306</v>
      </c>
      <c r="G120" s="219"/>
      <c r="H120" s="220" t="s">
        <v>19</v>
      </c>
      <c r="I120" s="222"/>
      <c r="J120" s="219"/>
      <c r="K120" s="219"/>
      <c r="L120" s="223"/>
      <c r="M120" s="224"/>
      <c r="N120" s="225"/>
      <c r="O120" s="225"/>
      <c r="P120" s="225"/>
      <c r="Q120" s="225"/>
      <c r="R120" s="225"/>
      <c r="S120" s="225"/>
      <c r="T120" s="226"/>
      <c r="AT120" s="227" t="s">
        <v>237</v>
      </c>
      <c r="AU120" s="227" t="s">
        <v>78</v>
      </c>
      <c r="AV120" s="14" t="s">
        <v>76</v>
      </c>
      <c r="AW120" s="14" t="s">
        <v>31</v>
      </c>
      <c r="AX120" s="14" t="s">
        <v>69</v>
      </c>
      <c r="AY120" s="227" t="s">
        <v>229</v>
      </c>
    </row>
    <row r="121" spans="2:51" s="13" customFormat="1" ht="11.25">
      <c r="B121" s="195"/>
      <c r="C121" s="196"/>
      <c r="D121" s="197" t="s">
        <v>237</v>
      </c>
      <c r="E121" s="198" t="s">
        <v>19</v>
      </c>
      <c r="F121" s="199" t="s">
        <v>76</v>
      </c>
      <c r="G121" s="196"/>
      <c r="H121" s="200">
        <v>1</v>
      </c>
      <c r="I121" s="201"/>
      <c r="J121" s="196"/>
      <c r="K121" s="196"/>
      <c r="L121" s="202"/>
      <c r="M121" s="203"/>
      <c r="N121" s="204"/>
      <c r="O121" s="204"/>
      <c r="P121" s="204"/>
      <c r="Q121" s="204"/>
      <c r="R121" s="204"/>
      <c r="S121" s="204"/>
      <c r="T121" s="205"/>
      <c r="AT121" s="206" t="s">
        <v>237</v>
      </c>
      <c r="AU121" s="206" t="s">
        <v>78</v>
      </c>
      <c r="AV121" s="13" t="s">
        <v>78</v>
      </c>
      <c r="AW121" s="13" t="s">
        <v>31</v>
      </c>
      <c r="AX121" s="13" t="s">
        <v>76</v>
      </c>
      <c r="AY121" s="206" t="s">
        <v>229</v>
      </c>
    </row>
    <row r="122" spans="1:65" s="2" customFormat="1" ht="62.65" customHeight="1">
      <c r="A122" s="36"/>
      <c r="B122" s="37"/>
      <c r="C122" s="181" t="s">
        <v>307</v>
      </c>
      <c r="D122" s="181" t="s">
        <v>232</v>
      </c>
      <c r="E122" s="182" t="s">
        <v>308</v>
      </c>
      <c r="F122" s="183" t="s">
        <v>309</v>
      </c>
      <c r="G122" s="184" t="s">
        <v>242</v>
      </c>
      <c r="H122" s="185">
        <v>765</v>
      </c>
      <c r="I122" s="186"/>
      <c r="J122" s="187">
        <f>ROUND(I122*H122,2)</f>
        <v>0</v>
      </c>
      <c r="K122" s="188"/>
      <c r="L122" s="41"/>
      <c r="M122" s="189" t="s">
        <v>19</v>
      </c>
      <c r="N122" s="190" t="s">
        <v>40</v>
      </c>
      <c r="O122" s="66"/>
      <c r="P122" s="191">
        <f>O122*H122</f>
        <v>0</v>
      </c>
      <c r="Q122" s="191">
        <v>0</v>
      </c>
      <c r="R122" s="191">
        <f>Q122*H122</f>
        <v>0</v>
      </c>
      <c r="S122" s="191">
        <v>0</v>
      </c>
      <c r="T122" s="192">
        <f>S122*H122</f>
        <v>0</v>
      </c>
      <c r="U122" s="36"/>
      <c r="V122" s="36"/>
      <c r="W122" s="36"/>
      <c r="X122" s="36"/>
      <c r="Y122" s="36"/>
      <c r="Z122" s="36"/>
      <c r="AA122" s="36"/>
      <c r="AB122" s="36"/>
      <c r="AC122" s="36"/>
      <c r="AD122" s="36"/>
      <c r="AE122" s="36"/>
      <c r="AR122" s="193" t="s">
        <v>126</v>
      </c>
      <c r="AT122" s="193" t="s">
        <v>232</v>
      </c>
      <c r="AU122" s="193" t="s">
        <v>78</v>
      </c>
      <c r="AY122" s="19" t="s">
        <v>229</v>
      </c>
      <c r="BE122" s="194">
        <f>IF(N122="základní",J122,0)</f>
        <v>0</v>
      </c>
      <c r="BF122" s="194">
        <f>IF(N122="snížená",J122,0)</f>
        <v>0</v>
      </c>
      <c r="BG122" s="194">
        <f>IF(N122="zákl. přenesená",J122,0)</f>
        <v>0</v>
      </c>
      <c r="BH122" s="194">
        <f>IF(N122="sníž. přenesená",J122,0)</f>
        <v>0</v>
      </c>
      <c r="BI122" s="194">
        <f>IF(N122="nulová",J122,0)</f>
        <v>0</v>
      </c>
      <c r="BJ122" s="19" t="s">
        <v>76</v>
      </c>
      <c r="BK122" s="194">
        <f>ROUND(I122*H122,2)</f>
        <v>0</v>
      </c>
      <c r="BL122" s="19" t="s">
        <v>126</v>
      </c>
      <c r="BM122" s="193" t="s">
        <v>310</v>
      </c>
    </row>
    <row r="123" spans="2:51" s="13" customFormat="1" ht="11.25">
      <c r="B123" s="195"/>
      <c r="C123" s="196"/>
      <c r="D123" s="197" t="s">
        <v>237</v>
      </c>
      <c r="E123" s="198" t="s">
        <v>19</v>
      </c>
      <c r="F123" s="199" t="s">
        <v>311</v>
      </c>
      <c r="G123" s="196"/>
      <c r="H123" s="200">
        <v>765</v>
      </c>
      <c r="I123" s="201"/>
      <c r="J123" s="196"/>
      <c r="K123" s="196"/>
      <c r="L123" s="202"/>
      <c r="M123" s="203"/>
      <c r="N123" s="204"/>
      <c r="O123" s="204"/>
      <c r="P123" s="204"/>
      <c r="Q123" s="204"/>
      <c r="R123" s="204"/>
      <c r="S123" s="204"/>
      <c r="T123" s="205"/>
      <c r="AT123" s="206" t="s">
        <v>237</v>
      </c>
      <c r="AU123" s="206" t="s">
        <v>78</v>
      </c>
      <c r="AV123" s="13" t="s">
        <v>78</v>
      </c>
      <c r="AW123" s="13" t="s">
        <v>31</v>
      </c>
      <c r="AX123" s="13" t="s">
        <v>76</v>
      </c>
      <c r="AY123" s="206" t="s">
        <v>229</v>
      </c>
    </row>
    <row r="124" spans="1:65" s="2" customFormat="1" ht="16.5" customHeight="1">
      <c r="A124" s="36"/>
      <c r="B124" s="37"/>
      <c r="C124" s="207" t="s">
        <v>8</v>
      </c>
      <c r="D124" s="207" t="s">
        <v>239</v>
      </c>
      <c r="E124" s="208" t="s">
        <v>312</v>
      </c>
      <c r="F124" s="209" t="s">
        <v>313</v>
      </c>
      <c r="G124" s="210" t="s">
        <v>242</v>
      </c>
      <c r="H124" s="211">
        <v>765</v>
      </c>
      <c r="I124" s="212"/>
      <c r="J124" s="213">
        <f>ROUND(I124*H124,2)</f>
        <v>0</v>
      </c>
      <c r="K124" s="214"/>
      <c r="L124" s="215"/>
      <c r="M124" s="216" t="s">
        <v>19</v>
      </c>
      <c r="N124" s="217" t="s">
        <v>40</v>
      </c>
      <c r="O124" s="66"/>
      <c r="P124" s="191">
        <f>O124*H124</f>
        <v>0</v>
      </c>
      <c r="Q124" s="191">
        <v>0.01004</v>
      </c>
      <c r="R124" s="191">
        <f>Q124*H124</f>
        <v>7.6806</v>
      </c>
      <c r="S124" s="191">
        <v>0</v>
      </c>
      <c r="T124" s="192">
        <f>S124*H124</f>
        <v>0</v>
      </c>
      <c r="U124" s="36"/>
      <c r="V124" s="36"/>
      <c r="W124" s="36"/>
      <c r="X124" s="36"/>
      <c r="Y124" s="36"/>
      <c r="Z124" s="36"/>
      <c r="AA124" s="36"/>
      <c r="AB124" s="36"/>
      <c r="AC124" s="36"/>
      <c r="AD124" s="36"/>
      <c r="AE124" s="36"/>
      <c r="AR124" s="193" t="s">
        <v>243</v>
      </c>
      <c r="AT124" s="193" t="s">
        <v>239</v>
      </c>
      <c r="AU124" s="193" t="s">
        <v>78</v>
      </c>
      <c r="AY124" s="19" t="s">
        <v>229</v>
      </c>
      <c r="BE124" s="194">
        <f>IF(N124="základní",J124,0)</f>
        <v>0</v>
      </c>
      <c r="BF124" s="194">
        <f>IF(N124="snížená",J124,0)</f>
        <v>0</v>
      </c>
      <c r="BG124" s="194">
        <f>IF(N124="zákl. přenesená",J124,0)</f>
        <v>0</v>
      </c>
      <c r="BH124" s="194">
        <f>IF(N124="sníž. přenesená",J124,0)</f>
        <v>0</v>
      </c>
      <c r="BI124" s="194">
        <f>IF(N124="nulová",J124,0)</f>
        <v>0</v>
      </c>
      <c r="BJ124" s="19" t="s">
        <v>76</v>
      </c>
      <c r="BK124" s="194">
        <f>ROUND(I124*H124,2)</f>
        <v>0</v>
      </c>
      <c r="BL124" s="19" t="s">
        <v>126</v>
      </c>
      <c r="BM124" s="193" t="s">
        <v>314</v>
      </c>
    </row>
    <row r="125" spans="2:51" s="13" customFormat="1" ht="11.25">
      <c r="B125" s="195"/>
      <c r="C125" s="196"/>
      <c r="D125" s="197" t="s">
        <v>237</v>
      </c>
      <c r="E125" s="198" t="s">
        <v>19</v>
      </c>
      <c r="F125" s="199" t="s">
        <v>311</v>
      </c>
      <c r="G125" s="196"/>
      <c r="H125" s="200">
        <v>765</v>
      </c>
      <c r="I125" s="201"/>
      <c r="J125" s="196"/>
      <c r="K125" s="196"/>
      <c r="L125" s="202"/>
      <c r="M125" s="203"/>
      <c r="N125" s="204"/>
      <c r="O125" s="204"/>
      <c r="P125" s="204"/>
      <c r="Q125" s="204"/>
      <c r="R125" s="204"/>
      <c r="S125" s="204"/>
      <c r="T125" s="205"/>
      <c r="AT125" s="206" t="s">
        <v>237</v>
      </c>
      <c r="AU125" s="206" t="s">
        <v>78</v>
      </c>
      <c r="AV125" s="13" t="s">
        <v>78</v>
      </c>
      <c r="AW125" s="13" t="s">
        <v>31</v>
      </c>
      <c r="AX125" s="13" t="s">
        <v>76</v>
      </c>
      <c r="AY125" s="206" t="s">
        <v>229</v>
      </c>
    </row>
    <row r="126" spans="1:65" s="2" customFormat="1" ht="44.25" customHeight="1">
      <c r="A126" s="36"/>
      <c r="B126" s="37"/>
      <c r="C126" s="181" t="s">
        <v>315</v>
      </c>
      <c r="D126" s="181" t="s">
        <v>232</v>
      </c>
      <c r="E126" s="182" t="s">
        <v>316</v>
      </c>
      <c r="F126" s="183" t="s">
        <v>317</v>
      </c>
      <c r="G126" s="184" t="s">
        <v>242</v>
      </c>
      <c r="H126" s="185">
        <v>2700</v>
      </c>
      <c r="I126" s="186"/>
      <c r="J126" s="187">
        <f>ROUND(I126*H126,2)</f>
        <v>0</v>
      </c>
      <c r="K126" s="188"/>
      <c r="L126" s="41"/>
      <c r="M126" s="189" t="s">
        <v>19</v>
      </c>
      <c r="N126" s="190" t="s">
        <v>40</v>
      </c>
      <c r="O126" s="66"/>
      <c r="P126" s="191">
        <f>O126*H126</f>
        <v>0</v>
      </c>
      <c r="Q126" s="191">
        <v>0</v>
      </c>
      <c r="R126" s="191">
        <f>Q126*H126</f>
        <v>0</v>
      </c>
      <c r="S126" s="191">
        <v>0</v>
      </c>
      <c r="T126" s="192">
        <f>S126*H126</f>
        <v>0</v>
      </c>
      <c r="U126" s="36"/>
      <c r="V126" s="36"/>
      <c r="W126" s="36"/>
      <c r="X126" s="36"/>
      <c r="Y126" s="36"/>
      <c r="Z126" s="36"/>
      <c r="AA126" s="36"/>
      <c r="AB126" s="36"/>
      <c r="AC126" s="36"/>
      <c r="AD126" s="36"/>
      <c r="AE126" s="36"/>
      <c r="AR126" s="193" t="s">
        <v>126</v>
      </c>
      <c r="AT126" s="193" t="s">
        <v>232</v>
      </c>
      <c r="AU126" s="193" t="s">
        <v>78</v>
      </c>
      <c r="AY126" s="19" t="s">
        <v>229</v>
      </c>
      <c r="BE126" s="194">
        <f>IF(N126="základní",J126,0)</f>
        <v>0</v>
      </c>
      <c r="BF126" s="194">
        <f>IF(N126="snížená",J126,0)</f>
        <v>0</v>
      </c>
      <c r="BG126" s="194">
        <f>IF(N126="zákl. přenesená",J126,0)</f>
        <v>0</v>
      </c>
      <c r="BH126" s="194">
        <f>IF(N126="sníž. přenesená",J126,0)</f>
        <v>0</v>
      </c>
      <c r="BI126" s="194">
        <f>IF(N126="nulová",J126,0)</f>
        <v>0</v>
      </c>
      <c r="BJ126" s="19" t="s">
        <v>76</v>
      </c>
      <c r="BK126" s="194">
        <f>ROUND(I126*H126,2)</f>
        <v>0</v>
      </c>
      <c r="BL126" s="19" t="s">
        <v>126</v>
      </c>
      <c r="BM126" s="193" t="s">
        <v>318</v>
      </c>
    </row>
    <row r="127" spans="1:65" s="2" customFormat="1" ht="44.25" customHeight="1">
      <c r="A127" s="36"/>
      <c r="B127" s="37"/>
      <c r="C127" s="181" t="s">
        <v>319</v>
      </c>
      <c r="D127" s="181" t="s">
        <v>232</v>
      </c>
      <c r="E127" s="182" t="s">
        <v>320</v>
      </c>
      <c r="F127" s="183" t="s">
        <v>321</v>
      </c>
      <c r="G127" s="184" t="s">
        <v>242</v>
      </c>
      <c r="H127" s="185">
        <v>2500</v>
      </c>
      <c r="I127" s="186"/>
      <c r="J127" s="187">
        <f>ROUND(I127*H127,2)</f>
        <v>0</v>
      </c>
      <c r="K127" s="188"/>
      <c r="L127" s="41"/>
      <c r="M127" s="189" t="s">
        <v>19</v>
      </c>
      <c r="N127" s="190" t="s">
        <v>40</v>
      </c>
      <c r="O127" s="66"/>
      <c r="P127" s="191">
        <f>O127*H127</f>
        <v>0</v>
      </c>
      <c r="Q127" s="191">
        <v>0</v>
      </c>
      <c r="R127" s="191">
        <f>Q127*H127</f>
        <v>0</v>
      </c>
      <c r="S127" s="191">
        <v>0</v>
      </c>
      <c r="T127" s="192">
        <f>S127*H127</f>
        <v>0</v>
      </c>
      <c r="U127" s="36"/>
      <c r="V127" s="36"/>
      <c r="W127" s="36"/>
      <c r="X127" s="36"/>
      <c r="Y127" s="36"/>
      <c r="Z127" s="36"/>
      <c r="AA127" s="36"/>
      <c r="AB127" s="36"/>
      <c r="AC127" s="36"/>
      <c r="AD127" s="36"/>
      <c r="AE127" s="36"/>
      <c r="AR127" s="193" t="s">
        <v>126</v>
      </c>
      <c r="AT127" s="193" t="s">
        <v>232</v>
      </c>
      <c r="AU127" s="193" t="s">
        <v>78</v>
      </c>
      <c r="AY127" s="19" t="s">
        <v>229</v>
      </c>
      <c r="BE127" s="194">
        <f>IF(N127="základní",J127,0)</f>
        <v>0</v>
      </c>
      <c r="BF127" s="194">
        <f>IF(N127="snížená",J127,0)</f>
        <v>0</v>
      </c>
      <c r="BG127" s="194">
        <f>IF(N127="zákl. přenesená",J127,0)</f>
        <v>0</v>
      </c>
      <c r="BH127" s="194">
        <f>IF(N127="sníž. přenesená",J127,0)</f>
        <v>0</v>
      </c>
      <c r="BI127" s="194">
        <f>IF(N127="nulová",J127,0)</f>
        <v>0</v>
      </c>
      <c r="BJ127" s="19" t="s">
        <v>76</v>
      </c>
      <c r="BK127" s="194">
        <f>ROUND(I127*H127,2)</f>
        <v>0</v>
      </c>
      <c r="BL127" s="19" t="s">
        <v>126</v>
      </c>
      <c r="BM127" s="193" t="s">
        <v>322</v>
      </c>
    </row>
    <row r="128" spans="1:65" s="2" customFormat="1" ht="49.15" customHeight="1">
      <c r="A128" s="36"/>
      <c r="B128" s="37"/>
      <c r="C128" s="181" t="s">
        <v>323</v>
      </c>
      <c r="D128" s="181" t="s">
        <v>232</v>
      </c>
      <c r="E128" s="182" t="s">
        <v>324</v>
      </c>
      <c r="F128" s="183" t="s">
        <v>325</v>
      </c>
      <c r="G128" s="184" t="s">
        <v>326</v>
      </c>
      <c r="H128" s="185">
        <v>135.928</v>
      </c>
      <c r="I128" s="186"/>
      <c r="J128" s="187">
        <f>ROUND(I128*H128,2)</f>
        <v>0</v>
      </c>
      <c r="K128" s="188"/>
      <c r="L128" s="41"/>
      <c r="M128" s="189" t="s">
        <v>19</v>
      </c>
      <c r="N128" s="190" t="s">
        <v>40</v>
      </c>
      <c r="O128" s="66"/>
      <c r="P128" s="191">
        <f>O128*H128</f>
        <v>0</v>
      </c>
      <c r="Q128" s="191">
        <v>0</v>
      </c>
      <c r="R128" s="191">
        <f>Q128*H128</f>
        <v>0</v>
      </c>
      <c r="S128" s="191">
        <v>0</v>
      </c>
      <c r="T128" s="192">
        <f>S128*H128</f>
        <v>0</v>
      </c>
      <c r="U128" s="36"/>
      <c r="V128" s="36"/>
      <c r="W128" s="36"/>
      <c r="X128" s="36"/>
      <c r="Y128" s="36"/>
      <c r="Z128" s="36"/>
      <c r="AA128" s="36"/>
      <c r="AB128" s="36"/>
      <c r="AC128" s="36"/>
      <c r="AD128" s="36"/>
      <c r="AE128" s="36"/>
      <c r="AR128" s="193" t="s">
        <v>126</v>
      </c>
      <c r="AT128" s="193" t="s">
        <v>232</v>
      </c>
      <c r="AU128" s="193" t="s">
        <v>78</v>
      </c>
      <c r="AY128" s="19" t="s">
        <v>229</v>
      </c>
      <c r="BE128" s="194">
        <f>IF(N128="základní",J128,0)</f>
        <v>0</v>
      </c>
      <c r="BF128" s="194">
        <f>IF(N128="snížená",J128,0)</f>
        <v>0</v>
      </c>
      <c r="BG128" s="194">
        <f>IF(N128="zákl. přenesená",J128,0)</f>
        <v>0</v>
      </c>
      <c r="BH128" s="194">
        <f>IF(N128="sníž. přenesená",J128,0)</f>
        <v>0</v>
      </c>
      <c r="BI128" s="194">
        <f>IF(N128="nulová",J128,0)</f>
        <v>0</v>
      </c>
      <c r="BJ128" s="19" t="s">
        <v>76</v>
      </c>
      <c r="BK128" s="194">
        <f>ROUND(I128*H128,2)</f>
        <v>0</v>
      </c>
      <c r="BL128" s="19" t="s">
        <v>126</v>
      </c>
      <c r="BM128" s="193" t="s">
        <v>327</v>
      </c>
    </row>
    <row r="129" spans="1:65" s="2" customFormat="1" ht="49.15" customHeight="1">
      <c r="A129" s="36"/>
      <c r="B129" s="37"/>
      <c r="C129" s="181" t="s">
        <v>328</v>
      </c>
      <c r="D129" s="181" t="s">
        <v>232</v>
      </c>
      <c r="E129" s="182" t="s">
        <v>329</v>
      </c>
      <c r="F129" s="183" t="s">
        <v>330</v>
      </c>
      <c r="G129" s="184" t="s">
        <v>326</v>
      </c>
      <c r="H129" s="185">
        <v>540.8</v>
      </c>
      <c r="I129" s="186"/>
      <c r="J129" s="187">
        <f>ROUND(I129*H129,2)</f>
        <v>0</v>
      </c>
      <c r="K129" s="188"/>
      <c r="L129" s="41"/>
      <c r="M129" s="189" t="s">
        <v>19</v>
      </c>
      <c r="N129" s="190" t="s">
        <v>40</v>
      </c>
      <c r="O129" s="66"/>
      <c r="P129" s="191">
        <f>O129*H129</f>
        <v>0</v>
      </c>
      <c r="Q129" s="191">
        <v>0</v>
      </c>
      <c r="R129" s="191">
        <f>Q129*H129</f>
        <v>0</v>
      </c>
      <c r="S129" s="191">
        <v>0</v>
      </c>
      <c r="T129" s="192">
        <f>S129*H129</f>
        <v>0</v>
      </c>
      <c r="U129" s="36"/>
      <c r="V129" s="36"/>
      <c r="W129" s="36"/>
      <c r="X129" s="36"/>
      <c r="Y129" s="36"/>
      <c r="Z129" s="36"/>
      <c r="AA129" s="36"/>
      <c r="AB129" s="36"/>
      <c r="AC129" s="36"/>
      <c r="AD129" s="36"/>
      <c r="AE129" s="36"/>
      <c r="AR129" s="193" t="s">
        <v>126</v>
      </c>
      <c r="AT129" s="193" t="s">
        <v>232</v>
      </c>
      <c r="AU129" s="193" t="s">
        <v>78</v>
      </c>
      <c r="AY129" s="19" t="s">
        <v>229</v>
      </c>
      <c r="BE129" s="194">
        <f>IF(N129="základní",J129,0)</f>
        <v>0</v>
      </c>
      <c r="BF129" s="194">
        <f>IF(N129="snížená",J129,0)</f>
        <v>0</v>
      </c>
      <c r="BG129" s="194">
        <f>IF(N129="zákl. přenesená",J129,0)</f>
        <v>0</v>
      </c>
      <c r="BH129" s="194">
        <f>IF(N129="sníž. přenesená",J129,0)</f>
        <v>0</v>
      </c>
      <c r="BI129" s="194">
        <f>IF(N129="nulová",J129,0)</f>
        <v>0</v>
      </c>
      <c r="BJ129" s="19" t="s">
        <v>76</v>
      </c>
      <c r="BK129" s="194">
        <f>ROUND(I129*H129,2)</f>
        <v>0</v>
      </c>
      <c r="BL129" s="19" t="s">
        <v>126</v>
      </c>
      <c r="BM129" s="193" t="s">
        <v>331</v>
      </c>
    </row>
    <row r="130" spans="2:51" s="13" customFormat="1" ht="11.25">
      <c r="B130" s="195"/>
      <c r="C130" s="196"/>
      <c r="D130" s="197" t="s">
        <v>237</v>
      </c>
      <c r="E130" s="198" t="s">
        <v>19</v>
      </c>
      <c r="F130" s="199" t="s">
        <v>332</v>
      </c>
      <c r="G130" s="196"/>
      <c r="H130" s="200">
        <v>540.8</v>
      </c>
      <c r="I130" s="201"/>
      <c r="J130" s="196"/>
      <c r="K130" s="196"/>
      <c r="L130" s="202"/>
      <c r="M130" s="203"/>
      <c r="N130" s="204"/>
      <c r="O130" s="204"/>
      <c r="P130" s="204"/>
      <c r="Q130" s="204"/>
      <c r="R130" s="204"/>
      <c r="S130" s="204"/>
      <c r="T130" s="205"/>
      <c r="AT130" s="206" t="s">
        <v>237</v>
      </c>
      <c r="AU130" s="206" t="s">
        <v>78</v>
      </c>
      <c r="AV130" s="13" t="s">
        <v>78</v>
      </c>
      <c r="AW130" s="13" t="s">
        <v>31</v>
      </c>
      <c r="AX130" s="13" t="s">
        <v>76</v>
      </c>
      <c r="AY130" s="206" t="s">
        <v>229</v>
      </c>
    </row>
    <row r="131" spans="1:65" s="2" customFormat="1" ht="37.9" customHeight="1">
      <c r="A131" s="36"/>
      <c r="B131" s="37"/>
      <c r="C131" s="181" t="s">
        <v>333</v>
      </c>
      <c r="D131" s="181" t="s">
        <v>232</v>
      </c>
      <c r="E131" s="182" t="s">
        <v>334</v>
      </c>
      <c r="F131" s="183" t="s">
        <v>335</v>
      </c>
      <c r="G131" s="184" t="s">
        <v>326</v>
      </c>
      <c r="H131" s="185">
        <v>345.131</v>
      </c>
      <c r="I131" s="186"/>
      <c r="J131" s="187">
        <f>ROUND(I131*H131,2)</f>
        <v>0</v>
      </c>
      <c r="K131" s="188"/>
      <c r="L131" s="41"/>
      <c r="M131" s="189" t="s">
        <v>19</v>
      </c>
      <c r="N131" s="190" t="s">
        <v>40</v>
      </c>
      <c r="O131" s="66"/>
      <c r="P131" s="191">
        <f>O131*H131</f>
        <v>0</v>
      </c>
      <c r="Q131" s="191">
        <v>0</v>
      </c>
      <c r="R131" s="191">
        <f>Q131*H131</f>
        <v>0</v>
      </c>
      <c r="S131" s="191">
        <v>0</v>
      </c>
      <c r="T131" s="192">
        <f>S131*H131</f>
        <v>0</v>
      </c>
      <c r="U131" s="36"/>
      <c r="V131" s="36"/>
      <c r="W131" s="36"/>
      <c r="X131" s="36"/>
      <c r="Y131" s="36"/>
      <c r="Z131" s="36"/>
      <c r="AA131" s="36"/>
      <c r="AB131" s="36"/>
      <c r="AC131" s="36"/>
      <c r="AD131" s="36"/>
      <c r="AE131" s="36"/>
      <c r="AR131" s="193" t="s">
        <v>126</v>
      </c>
      <c r="AT131" s="193" t="s">
        <v>232</v>
      </c>
      <c r="AU131" s="193" t="s">
        <v>78</v>
      </c>
      <c r="AY131" s="19" t="s">
        <v>229</v>
      </c>
      <c r="BE131" s="194">
        <f>IF(N131="základní",J131,0)</f>
        <v>0</v>
      </c>
      <c r="BF131" s="194">
        <f>IF(N131="snížená",J131,0)</f>
        <v>0</v>
      </c>
      <c r="BG131" s="194">
        <f>IF(N131="zákl. přenesená",J131,0)</f>
        <v>0</v>
      </c>
      <c r="BH131" s="194">
        <f>IF(N131="sníž. přenesená",J131,0)</f>
        <v>0</v>
      </c>
      <c r="BI131" s="194">
        <f>IF(N131="nulová",J131,0)</f>
        <v>0</v>
      </c>
      <c r="BJ131" s="19" t="s">
        <v>76</v>
      </c>
      <c r="BK131" s="194">
        <f>ROUND(I131*H131,2)</f>
        <v>0</v>
      </c>
      <c r="BL131" s="19" t="s">
        <v>126</v>
      </c>
      <c r="BM131" s="193" t="s">
        <v>336</v>
      </c>
    </row>
    <row r="132" spans="2:51" s="13" customFormat="1" ht="11.25">
      <c r="B132" s="195"/>
      <c r="C132" s="196"/>
      <c r="D132" s="197" t="s">
        <v>237</v>
      </c>
      <c r="E132" s="198" t="s">
        <v>19</v>
      </c>
      <c r="F132" s="199" t="s">
        <v>337</v>
      </c>
      <c r="G132" s="196"/>
      <c r="H132" s="200">
        <v>345.131</v>
      </c>
      <c r="I132" s="201"/>
      <c r="J132" s="196"/>
      <c r="K132" s="196"/>
      <c r="L132" s="202"/>
      <c r="M132" s="203"/>
      <c r="N132" s="204"/>
      <c r="O132" s="204"/>
      <c r="P132" s="204"/>
      <c r="Q132" s="204"/>
      <c r="R132" s="204"/>
      <c r="S132" s="204"/>
      <c r="T132" s="205"/>
      <c r="AT132" s="206" t="s">
        <v>237</v>
      </c>
      <c r="AU132" s="206" t="s">
        <v>78</v>
      </c>
      <c r="AV132" s="13" t="s">
        <v>78</v>
      </c>
      <c r="AW132" s="13" t="s">
        <v>31</v>
      </c>
      <c r="AX132" s="13" t="s">
        <v>76</v>
      </c>
      <c r="AY132" s="206" t="s">
        <v>229</v>
      </c>
    </row>
    <row r="133" spans="1:65" s="2" customFormat="1" ht="78" customHeight="1">
      <c r="A133" s="36"/>
      <c r="B133" s="37"/>
      <c r="C133" s="181" t="s">
        <v>7</v>
      </c>
      <c r="D133" s="181" t="s">
        <v>232</v>
      </c>
      <c r="E133" s="182" t="s">
        <v>338</v>
      </c>
      <c r="F133" s="183" t="s">
        <v>339</v>
      </c>
      <c r="G133" s="184" t="s">
        <v>326</v>
      </c>
      <c r="H133" s="185">
        <v>15</v>
      </c>
      <c r="I133" s="186"/>
      <c r="J133" s="187">
        <f aca="true" t="shared" si="0" ref="J133:J167">ROUND(I133*H133,2)</f>
        <v>0</v>
      </c>
      <c r="K133" s="188"/>
      <c r="L133" s="41"/>
      <c r="M133" s="189" t="s">
        <v>19</v>
      </c>
      <c r="N133" s="190" t="s">
        <v>40</v>
      </c>
      <c r="O133" s="66"/>
      <c r="P133" s="191">
        <f aca="true" t="shared" si="1" ref="P133:P167">O133*H133</f>
        <v>0</v>
      </c>
      <c r="Q133" s="191">
        <v>0</v>
      </c>
      <c r="R133" s="191">
        <f aca="true" t="shared" si="2" ref="R133:R167">Q133*H133</f>
        <v>0</v>
      </c>
      <c r="S133" s="191">
        <v>0</v>
      </c>
      <c r="T133" s="192">
        <f aca="true" t="shared" si="3" ref="T133:T167">S133*H133</f>
        <v>0</v>
      </c>
      <c r="U133" s="36"/>
      <c r="V133" s="36"/>
      <c r="W133" s="36"/>
      <c r="X133" s="36"/>
      <c r="Y133" s="36"/>
      <c r="Z133" s="36"/>
      <c r="AA133" s="36"/>
      <c r="AB133" s="36"/>
      <c r="AC133" s="36"/>
      <c r="AD133" s="36"/>
      <c r="AE133" s="36"/>
      <c r="AR133" s="193" t="s">
        <v>126</v>
      </c>
      <c r="AT133" s="193" t="s">
        <v>232</v>
      </c>
      <c r="AU133" s="193" t="s">
        <v>78</v>
      </c>
      <c r="AY133" s="19" t="s">
        <v>229</v>
      </c>
      <c r="BE133" s="194">
        <f aca="true" t="shared" si="4" ref="BE133:BE167">IF(N133="základní",J133,0)</f>
        <v>0</v>
      </c>
      <c r="BF133" s="194">
        <f aca="true" t="shared" si="5" ref="BF133:BF167">IF(N133="snížená",J133,0)</f>
        <v>0</v>
      </c>
      <c r="BG133" s="194">
        <f aca="true" t="shared" si="6" ref="BG133:BG167">IF(N133="zákl. přenesená",J133,0)</f>
        <v>0</v>
      </c>
      <c r="BH133" s="194">
        <f aca="true" t="shared" si="7" ref="BH133:BH167">IF(N133="sníž. přenesená",J133,0)</f>
        <v>0</v>
      </c>
      <c r="BI133" s="194">
        <f aca="true" t="shared" si="8" ref="BI133:BI167">IF(N133="nulová",J133,0)</f>
        <v>0</v>
      </c>
      <c r="BJ133" s="19" t="s">
        <v>76</v>
      </c>
      <c r="BK133" s="194">
        <f aca="true" t="shared" si="9" ref="BK133:BK167">ROUND(I133*H133,2)</f>
        <v>0</v>
      </c>
      <c r="BL133" s="19" t="s">
        <v>126</v>
      </c>
      <c r="BM133" s="193" t="s">
        <v>340</v>
      </c>
    </row>
    <row r="134" spans="1:65" s="2" customFormat="1" ht="66.75" customHeight="1">
      <c r="A134" s="36"/>
      <c r="B134" s="37"/>
      <c r="C134" s="181" t="s">
        <v>341</v>
      </c>
      <c r="D134" s="181" t="s">
        <v>232</v>
      </c>
      <c r="E134" s="182" t="s">
        <v>342</v>
      </c>
      <c r="F134" s="183" t="s">
        <v>343</v>
      </c>
      <c r="G134" s="184" t="s">
        <v>235</v>
      </c>
      <c r="H134" s="185">
        <v>43.66</v>
      </c>
      <c r="I134" s="186"/>
      <c r="J134" s="187">
        <f t="shared" si="0"/>
        <v>0</v>
      </c>
      <c r="K134" s="188"/>
      <c r="L134" s="41"/>
      <c r="M134" s="189" t="s">
        <v>19</v>
      </c>
      <c r="N134" s="190" t="s">
        <v>40</v>
      </c>
      <c r="O134" s="66"/>
      <c r="P134" s="191">
        <f t="shared" si="1"/>
        <v>0</v>
      </c>
      <c r="Q134" s="191">
        <v>0</v>
      </c>
      <c r="R134" s="191">
        <f t="shared" si="2"/>
        <v>0</v>
      </c>
      <c r="S134" s="191">
        <v>0</v>
      </c>
      <c r="T134" s="192">
        <f t="shared" si="3"/>
        <v>0</v>
      </c>
      <c r="U134" s="36"/>
      <c r="V134" s="36"/>
      <c r="W134" s="36"/>
      <c r="X134" s="36"/>
      <c r="Y134" s="36"/>
      <c r="Z134" s="36"/>
      <c r="AA134" s="36"/>
      <c r="AB134" s="36"/>
      <c r="AC134" s="36"/>
      <c r="AD134" s="36"/>
      <c r="AE134" s="36"/>
      <c r="AR134" s="193" t="s">
        <v>126</v>
      </c>
      <c r="AT134" s="193" t="s">
        <v>232</v>
      </c>
      <c r="AU134" s="193" t="s">
        <v>78</v>
      </c>
      <c r="AY134" s="19" t="s">
        <v>229</v>
      </c>
      <c r="BE134" s="194">
        <f t="shared" si="4"/>
        <v>0</v>
      </c>
      <c r="BF134" s="194">
        <f t="shared" si="5"/>
        <v>0</v>
      </c>
      <c r="BG134" s="194">
        <f t="shared" si="6"/>
        <v>0</v>
      </c>
      <c r="BH134" s="194">
        <f t="shared" si="7"/>
        <v>0</v>
      </c>
      <c r="BI134" s="194">
        <f t="shared" si="8"/>
        <v>0</v>
      </c>
      <c r="BJ134" s="19" t="s">
        <v>76</v>
      </c>
      <c r="BK134" s="194">
        <f t="shared" si="9"/>
        <v>0</v>
      </c>
      <c r="BL134" s="19" t="s">
        <v>126</v>
      </c>
      <c r="BM134" s="193" t="s">
        <v>344</v>
      </c>
    </row>
    <row r="135" spans="1:65" s="2" customFormat="1" ht="101.25" customHeight="1">
      <c r="A135" s="36"/>
      <c r="B135" s="37"/>
      <c r="C135" s="181" t="s">
        <v>345</v>
      </c>
      <c r="D135" s="181" t="s">
        <v>232</v>
      </c>
      <c r="E135" s="182" t="s">
        <v>346</v>
      </c>
      <c r="F135" s="183" t="s">
        <v>347</v>
      </c>
      <c r="G135" s="184" t="s">
        <v>235</v>
      </c>
      <c r="H135" s="185">
        <v>41.594</v>
      </c>
      <c r="I135" s="186"/>
      <c r="J135" s="187">
        <f t="shared" si="0"/>
        <v>0</v>
      </c>
      <c r="K135" s="188"/>
      <c r="L135" s="41"/>
      <c r="M135" s="189" t="s">
        <v>19</v>
      </c>
      <c r="N135" s="190" t="s">
        <v>40</v>
      </c>
      <c r="O135" s="66"/>
      <c r="P135" s="191">
        <f t="shared" si="1"/>
        <v>0</v>
      </c>
      <c r="Q135" s="191">
        <v>0</v>
      </c>
      <c r="R135" s="191">
        <f t="shared" si="2"/>
        <v>0</v>
      </c>
      <c r="S135" s="191">
        <v>0</v>
      </c>
      <c r="T135" s="192">
        <f t="shared" si="3"/>
        <v>0</v>
      </c>
      <c r="U135" s="36"/>
      <c r="V135" s="36"/>
      <c r="W135" s="36"/>
      <c r="X135" s="36"/>
      <c r="Y135" s="36"/>
      <c r="Z135" s="36"/>
      <c r="AA135" s="36"/>
      <c r="AB135" s="36"/>
      <c r="AC135" s="36"/>
      <c r="AD135" s="36"/>
      <c r="AE135" s="36"/>
      <c r="AR135" s="193" t="s">
        <v>126</v>
      </c>
      <c r="AT135" s="193" t="s">
        <v>232</v>
      </c>
      <c r="AU135" s="193" t="s">
        <v>78</v>
      </c>
      <c r="AY135" s="19" t="s">
        <v>229</v>
      </c>
      <c r="BE135" s="194">
        <f t="shared" si="4"/>
        <v>0</v>
      </c>
      <c r="BF135" s="194">
        <f t="shared" si="5"/>
        <v>0</v>
      </c>
      <c r="BG135" s="194">
        <f t="shared" si="6"/>
        <v>0</v>
      </c>
      <c r="BH135" s="194">
        <f t="shared" si="7"/>
        <v>0</v>
      </c>
      <c r="BI135" s="194">
        <f t="shared" si="8"/>
        <v>0</v>
      </c>
      <c r="BJ135" s="19" t="s">
        <v>76</v>
      </c>
      <c r="BK135" s="194">
        <f t="shared" si="9"/>
        <v>0</v>
      </c>
      <c r="BL135" s="19" t="s">
        <v>126</v>
      </c>
      <c r="BM135" s="193" t="s">
        <v>348</v>
      </c>
    </row>
    <row r="136" spans="1:65" s="2" customFormat="1" ht="66.75" customHeight="1">
      <c r="A136" s="36"/>
      <c r="B136" s="37"/>
      <c r="C136" s="181" t="s">
        <v>349</v>
      </c>
      <c r="D136" s="181" t="s">
        <v>232</v>
      </c>
      <c r="E136" s="182" t="s">
        <v>350</v>
      </c>
      <c r="F136" s="183" t="s">
        <v>351</v>
      </c>
      <c r="G136" s="184" t="s">
        <v>326</v>
      </c>
      <c r="H136" s="185">
        <v>20.731</v>
      </c>
      <c r="I136" s="186"/>
      <c r="J136" s="187">
        <f t="shared" si="0"/>
        <v>0</v>
      </c>
      <c r="K136" s="188"/>
      <c r="L136" s="41"/>
      <c r="M136" s="189" t="s">
        <v>19</v>
      </c>
      <c r="N136" s="190" t="s">
        <v>40</v>
      </c>
      <c r="O136" s="66"/>
      <c r="P136" s="191">
        <f t="shared" si="1"/>
        <v>0</v>
      </c>
      <c r="Q136" s="191">
        <v>0</v>
      </c>
      <c r="R136" s="191">
        <f t="shared" si="2"/>
        <v>0</v>
      </c>
      <c r="S136" s="191">
        <v>0</v>
      </c>
      <c r="T136" s="192">
        <f t="shared" si="3"/>
        <v>0</v>
      </c>
      <c r="U136" s="36"/>
      <c r="V136" s="36"/>
      <c r="W136" s="36"/>
      <c r="X136" s="36"/>
      <c r="Y136" s="36"/>
      <c r="Z136" s="36"/>
      <c r="AA136" s="36"/>
      <c r="AB136" s="36"/>
      <c r="AC136" s="36"/>
      <c r="AD136" s="36"/>
      <c r="AE136" s="36"/>
      <c r="AR136" s="193" t="s">
        <v>126</v>
      </c>
      <c r="AT136" s="193" t="s">
        <v>232</v>
      </c>
      <c r="AU136" s="193" t="s">
        <v>78</v>
      </c>
      <c r="AY136" s="19" t="s">
        <v>229</v>
      </c>
      <c r="BE136" s="194">
        <f t="shared" si="4"/>
        <v>0</v>
      </c>
      <c r="BF136" s="194">
        <f t="shared" si="5"/>
        <v>0</v>
      </c>
      <c r="BG136" s="194">
        <f t="shared" si="6"/>
        <v>0</v>
      </c>
      <c r="BH136" s="194">
        <f t="shared" si="7"/>
        <v>0</v>
      </c>
      <c r="BI136" s="194">
        <f t="shared" si="8"/>
        <v>0</v>
      </c>
      <c r="BJ136" s="19" t="s">
        <v>76</v>
      </c>
      <c r="BK136" s="194">
        <f t="shared" si="9"/>
        <v>0</v>
      </c>
      <c r="BL136" s="19" t="s">
        <v>126</v>
      </c>
      <c r="BM136" s="193" t="s">
        <v>352</v>
      </c>
    </row>
    <row r="137" spans="1:65" s="2" customFormat="1" ht="21.75" customHeight="1">
      <c r="A137" s="36"/>
      <c r="B137" s="37"/>
      <c r="C137" s="207" t="s">
        <v>353</v>
      </c>
      <c r="D137" s="207" t="s">
        <v>239</v>
      </c>
      <c r="E137" s="208" t="s">
        <v>354</v>
      </c>
      <c r="F137" s="209" t="s">
        <v>355</v>
      </c>
      <c r="G137" s="210" t="s">
        <v>242</v>
      </c>
      <c r="H137" s="211">
        <v>138</v>
      </c>
      <c r="I137" s="212"/>
      <c r="J137" s="213">
        <f t="shared" si="0"/>
        <v>0</v>
      </c>
      <c r="K137" s="214"/>
      <c r="L137" s="215"/>
      <c r="M137" s="216" t="s">
        <v>19</v>
      </c>
      <c r="N137" s="217" t="s">
        <v>40</v>
      </c>
      <c r="O137" s="66"/>
      <c r="P137" s="191">
        <f t="shared" si="1"/>
        <v>0</v>
      </c>
      <c r="Q137" s="191">
        <v>0.00016</v>
      </c>
      <c r="R137" s="191">
        <f t="shared" si="2"/>
        <v>0.022080000000000002</v>
      </c>
      <c r="S137" s="191">
        <v>0</v>
      </c>
      <c r="T137" s="192">
        <f t="shared" si="3"/>
        <v>0</v>
      </c>
      <c r="U137" s="36"/>
      <c r="V137" s="36"/>
      <c r="W137" s="36"/>
      <c r="X137" s="36"/>
      <c r="Y137" s="36"/>
      <c r="Z137" s="36"/>
      <c r="AA137" s="36"/>
      <c r="AB137" s="36"/>
      <c r="AC137" s="36"/>
      <c r="AD137" s="36"/>
      <c r="AE137" s="36"/>
      <c r="AR137" s="193" t="s">
        <v>243</v>
      </c>
      <c r="AT137" s="193" t="s">
        <v>239</v>
      </c>
      <c r="AU137" s="193" t="s">
        <v>78</v>
      </c>
      <c r="AY137" s="19" t="s">
        <v>229</v>
      </c>
      <c r="BE137" s="194">
        <f t="shared" si="4"/>
        <v>0</v>
      </c>
      <c r="BF137" s="194">
        <f t="shared" si="5"/>
        <v>0</v>
      </c>
      <c r="BG137" s="194">
        <f t="shared" si="6"/>
        <v>0</v>
      </c>
      <c r="BH137" s="194">
        <f t="shared" si="7"/>
        <v>0</v>
      </c>
      <c r="BI137" s="194">
        <f t="shared" si="8"/>
        <v>0</v>
      </c>
      <c r="BJ137" s="19" t="s">
        <v>76</v>
      </c>
      <c r="BK137" s="194">
        <f t="shared" si="9"/>
        <v>0</v>
      </c>
      <c r="BL137" s="19" t="s">
        <v>126</v>
      </c>
      <c r="BM137" s="193" t="s">
        <v>356</v>
      </c>
    </row>
    <row r="138" spans="1:65" s="2" customFormat="1" ht="21.75" customHeight="1">
      <c r="A138" s="36"/>
      <c r="B138" s="37"/>
      <c r="C138" s="207" t="s">
        <v>357</v>
      </c>
      <c r="D138" s="207" t="s">
        <v>239</v>
      </c>
      <c r="E138" s="208" t="s">
        <v>358</v>
      </c>
      <c r="F138" s="209" t="s">
        <v>359</v>
      </c>
      <c r="G138" s="210" t="s">
        <v>242</v>
      </c>
      <c r="H138" s="211">
        <v>6</v>
      </c>
      <c r="I138" s="212"/>
      <c r="J138" s="213">
        <f t="shared" si="0"/>
        <v>0</v>
      </c>
      <c r="K138" s="214"/>
      <c r="L138" s="215"/>
      <c r="M138" s="216" t="s">
        <v>19</v>
      </c>
      <c r="N138" s="217" t="s">
        <v>40</v>
      </c>
      <c r="O138" s="66"/>
      <c r="P138" s="191">
        <f t="shared" si="1"/>
        <v>0</v>
      </c>
      <c r="Q138" s="191">
        <v>0</v>
      </c>
      <c r="R138" s="191">
        <f t="shared" si="2"/>
        <v>0</v>
      </c>
      <c r="S138" s="191">
        <v>0</v>
      </c>
      <c r="T138" s="192">
        <f t="shared" si="3"/>
        <v>0</v>
      </c>
      <c r="U138" s="36"/>
      <c r="V138" s="36"/>
      <c r="W138" s="36"/>
      <c r="X138" s="36"/>
      <c r="Y138" s="36"/>
      <c r="Z138" s="36"/>
      <c r="AA138" s="36"/>
      <c r="AB138" s="36"/>
      <c r="AC138" s="36"/>
      <c r="AD138" s="36"/>
      <c r="AE138" s="36"/>
      <c r="AR138" s="193" t="s">
        <v>243</v>
      </c>
      <c r="AT138" s="193" t="s">
        <v>239</v>
      </c>
      <c r="AU138" s="193" t="s">
        <v>78</v>
      </c>
      <c r="AY138" s="19" t="s">
        <v>229</v>
      </c>
      <c r="BE138" s="194">
        <f t="shared" si="4"/>
        <v>0</v>
      </c>
      <c r="BF138" s="194">
        <f t="shared" si="5"/>
        <v>0</v>
      </c>
      <c r="BG138" s="194">
        <f t="shared" si="6"/>
        <v>0</v>
      </c>
      <c r="BH138" s="194">
        <f t="shared" si="7"/>
        <v>0</v>
      </c>
      <c r="BI138" s="194">
        <f t="shared" si="8"/>
        <v>0</v>
      </c>
      <c r="BJ138" s="19" t="s">
        <v>76</v>
      </c>
      <c r="BK138" s="194">
        <f t="shared" si="9"/>
        <v>0</v>
      </c>
      <c r="BL138" s="19" t="s">
        <v>126</v>
      </c>
      <c r="BM138" s="193" t="s">
        <v>360</v>
      </c>
    </row>
    <row r="139" spans="1:65" s="2" customFormat="1" ht="24.2" customHeight="1">
      <c r="A139" s="36"/>
      <c r="B139" s="37"/>
      <c r="C139" s="207" t="s">
        <v>361</v>
      </c>
      <c r="D139" s="207" t="s">
        <v>239</v>
      </c>
      <c r="E139" s="208" t="s">
        <v>362</v>
      </c>
      <c r="F139" s="209" t="s">
        <v>363</v>
      </c>
      <c r="G139" s="210" t="s">
        <v>242</v>
      </c>
      <c r="H139" s="211">
        <v>98</v>
      </c>
      <c r="I139" s="212"/>
      <c r="J139" s="213">
        <f t="shared" si="0"/>
        <v>0</v>
      </c>
      <c r="K139" s="214"/>
      <c r="L139" s="215"/>
      <c r="M139" s="216" t="s">
        <v>19</v>
      </c>
      <c r="N139" s="217" t="s">
        <v>40</v>
      </c>
      <c r="O139" s="66"/>
      <c r="P139" s="191">
        <f t="shared" si="1"/>
        <v>0</v>
      </c>
      <c r="Q139" s="191">
        <v>9E-05</v>
      </c>
      <c r="R139" s="191">
        <f t="shared" si="2"/>
        <v>0.00882</v>
      </c>
      <c r="S139" s="191">
        <v>0</v>
      </c>
      <c r="T139" s="192">
        <f t="shared" si="3"/>
        <v>0</v>
      </c>
      <c r="U139" s="36"/>
      <c r="V139" s="36"/>
      <c r="W139" s="36"/>
      <c r="X139" s="36"/>
      <c r="Y139" s="36"/>
      <c r="Z139" s="36"/>
      <c r="AA139" s="36"/>
      <c r="AB139" s="36"/>
      <c r="AC139" s="36"/>
      <c r="AD139" s="36"/>
      <c r="AE139" s="36"/>
      <c r="AR139" s="193" t="s">
        <v>243</v>
      </c>
      <c r="AT139" s="193" t="s">
        <v>239</v>
      </c>
      <c r="AU139" s="193" t="s">
        <v>78</v>
      </c>
      <c r="AY139" s="19" t="s">
        <v>229</v>
      </c>
      <c r="BE139" s="194">
        <f t="shared" si="4"/>
        <v>0</v>
      </c>
      <c r="BF139" s="194">
        <f t="shared" si="5"/>
        <v>0</v>
      </c>
      <c r="BG139" s="194">
        <f t="shared" si="6"/>
        <v>0</v>
      </c>
      <c r="BH139" s="194">
        <f t="shared" si="7"/>
        <v>0</v>
      </c>
      <c r="BI139" s="194">
        <f t="shared" si="8"/>
        <v>0</v>
      </c>
      <c r="BJ139" s="19" t="s">
        <v>76</v>
      </c>
      <c r="BK139" s="194">
        <f t="shared" si="9"/>
        <v>0</v>
      </c>
      <c r="BL139" s="19" t="s">
        <v>126</v>
      </c>
      <c r="BM139" s="193" t="s">
        <v>364</v>
      </c>
    </row>
    <row r="140" spans="1:65" s="2" customFormat="1" ht="16.5" customHeight="1">
      <c r="A140" s="36"/>
      <c r="B140" s="37"/>
      <c r="C140" s="207" t="s">
        <v>365</v>
      </c>
      <c r="D140" s="207" t="s">
        <v>239</v>
      </c>
      <c r="E140" s="208" t="s">
        <v>366</v>
      </c>
      <c r="F140" s="209" t="s">
        <v>367</v>
      </c>
      <c r="G140" s="210" t="s">
        <v>242</v>
      </c>
      <c r="H140" s="211">
        <v>568</v>
      </c>
      <c r="I140" s="212"/>
      <c r="J140" s="213">
        <f t="shared" si="0"/>
        <v>0</v>
      </c>
      <c r="K140" s="214"/>
      <c r="L140" s="215"/>
      <c r="M140" s="216" t="s">
        <v>19</v>
      </c>
      <c r="N140" s="217" t="s">
        <v>40</v>
      </c>
      <c r="O140" s="66"/>
      <c r="P140" s="191">
        <f t="shared" si="1"/>
        <v>0</v>
      </c>
      <c r="Q140" s="191">
        <v>0.00052</v>
      </c>
      <c r="R140" s="191">
        <f t="shared" si="2"/>
        <v>0.29535999999999996</v>
      </c>
      <c r="S140" s="191">
        <v>0</v>
      </c>
      <c r="T140" s="192">
        <f t="shared" si="3"/>
        <v>0</v>
      </c>
      <c r="U140" s="36"/>
      <c r="V140" s="36"/>
      <c r="W140" s="36"/>
      <c r="X140" s="36"/>
      <c r="Y140" s="36"/>
      <c r="Z140" s="36"/>
      <c r="AA140" s="36"/>
      <c r="AB140" s="36"/>
      <c r="AC140" s="36"/>
      <c r="AD140" s="36"/>
      <c r="AE140" s="36"/>
      <c r="AR140" s="193" t="s">
        <v>243</v>
      </c>
      <c r="AT140" s="193" t="s">
        <v>239</v>
      </c>
      <c r="AU140" s="193" t="s">
        <v>78</v>
      </c>
      <c r="AY140" s="19" t="s">
        <v>229</v>
      </c>
      <c r="BE140" s="194">
        <f t="shared" si="4"/>
        <v>0</v>
      </c>
      <c r="BF140" s="194">
        <f t="shared" si="5"/>
        <v>0</v>
      </c>
      <c r="BG140" s="194">
        <f t="shared" si="6"/>
        <v>0</v>
      </c>
      <c r="BH140" s="194">
        <f t="shared" si="7"/>
        <v>0</v>
      </c>
      <c r="BI140" s="194">
        <f t="shared" si="8"/>
        <v>0</v>
      </c>
      <c r="BJ140" s="19" t="s">
        <v>76</v>
      </c>
      <c r="BK140" s="194">
        <f t="shared" si="9"/>
        <v>0</v>
      </c>
      <c r="BL140" s="19" t="s">
        <v>126</v>
      </c>
      <c r="BM140" s="193" t="s">
        <v>368</v>
      </c>
    </row>
    <row r="141" spans="1:65" s="2" customFormat="1" ht="16.5" customHeight="1">
      <c r="A141" s="36"/>
      <c r="B141" s="37"/>
      <c r="C141" s="207" t="s">
        <v>369</v>
      </c>
      <c r="D141" s="207" t="s">
        <v>239</v>
      </c>
      <c r="E141" s="208" t="s">
        <v>370</v>
      </c>
      <c r="F141" s="209" t="s">
        <v>371</v>
      </c>
      <c r="G141" s="210" t="s">
        <v>242</v>
      </c>
      <c r="H141" s="211">
        <v>456</v>
      </c>
      <c r="I141" s="212"/>
      <c r="J141" s="213">
        <f t="shared" si="0"/>
        <v>0</v>
      </c>
      <c r="K141" s="214"/>
      <c r="L141" s="215"/>
      <c r="M141" s="216" t="s">
        <v>19</v>
      </c>
      <c r="N141" s="217" t="s">
        <v>40</v>
      </c>
      <c r="O141" s="66"/>
      <c r="P141" s="191">
        <f t="shared" si="1"/>
        <v>0</v>
      </c>
      <c r="Q141" s="191">
        <v>0.00057</v>
      </c>
      <c r="R141" s="191">
        <f t="shared" si="2"/>
        <v>0.25992</v>
      </c>
      <c r="S141" s="191">
        <v>0</v>
      </c>
      <c r="T141" s="192">
        <f t="shared" si="3"/>
        <v>0</v>
      </c>
      <c r="U141" s="36"/>
      <c r="V141" s="36"/>
      <c r="W141" s="36"/>
      <c r="X141" s="36"/>
      <c r="Y141" s="36"/>
      <c r="Z141" s="36"/>
      <c r="AA141" s="36"/>
      <c r="AB141" s="36"/>
      <c r="AC141" s="36"/>
      <c r="AD141" s="36"/>
      <c r="AE141" s="36"/>
      <c r="AR141" s="193" t="s">
        <v>243</v>
      </c>
      <c r="AT141" s="193" t="s">
        <v>239</v>
      </c>
      <c r="AU141" s="193" t="s">
        <v>78</v>
      </c>
      <c r="AY141" s="19" t="s">
        <v>229</v>
      </c>
      <c r="BE141" s="194">
        <f t="shared" si="4"/>
        <v>0</v>
      </c>
      <c r="BF141" s="194">
        <f t="shared" si="5"/>
        <v>0</v>
      </c>
      <c r="BG141" s="194">
        <f t="shared" si="6"/>
        <v>0</v>
      </c>
      <c r="BH141" s="194">
        <f t="shared" si="7"/>
        <v>0</v>
      </c>
      <c r="BI141" s="194">
        <f t="shared" si="8"/>
        <v>0</v>
      </c>
      <c r="BJ141" s="19" t="s">
        <v>76</v>
      </c>
      <c r="BK141" s="194">
        <f t="shared" si="9"/>
        <v>0</v>
      </c>
      <c r="BL141" s="19" t="s">
        <v>126</v>
      </c>
      <c r="BM141" s="193" t="s">
        <v>372</v>
      </c>
    </row>
    <row r="142" spans="1:65" s="2" customFormat="1" ht="16.5" customHeight="1">
      <c r="A142" s="36"/>
      <c r="B142" s="37"/>
      <c r="C142" s="207" t="s">
        <v>373</v>
      </c>
      <c r="D142" s="207" t="s">
        <v>239</v>
      </c>
      <c r="E142" s="208" t="s">
        <v>374</v>
      </c>
      <c r="F142" s="209" t="s">
        <v>375</v>
      </c>
      <c r="G142" s="210" t="s">
        <v>242</v>
      </c>
      <c r="H142" s="211">
        <v>1596</v>
      </c>
      <c r="I142" s="212"/>
      <c r="J142" s="213">
        <f t="shared" si="0"/>
        <v>0</v>
      </c>
      <c r="K142" s="214"/>
      <c r="L142" s="215"/>
      <c r="M142" s="216" t="s">
        <v>19</v>
      </c>
      <c r="N142" s="217" t="s">
        <v>40</v>
      </c>
      <c r="O142" s="66"/>
      <c r="P142" s="191">
        <f t="shared" si="1"/>
        <v>0</v>
      </c>
      <c r="Q142" s="191">
        <v>9E-05</v>
      </c>
      <c r="R142" s="191">
        <f t="shared" si="2"/>
        <v>0.14364000000000002</v>
      </c>
      <c r="S142" s="191">
        <v>0</v>
      </c>
      <c r="T142" s="192">
        <f t="shared" si="3"/>
        <v>0</v>
      </c>
      <c r="U142" s="36"/>
      <c r="V142" s="36"/>
      <c r="W142" s="36"/>
      <c r="X142" s="36"/>
      <c r="Y142" s="36"/>
      <c r="Z142" s="36"/>
      <c r="AA142" s="36"/>
      <c r="AB142" s="36"/>
      <c r="AC142" s="36"/>
      <c r="AD142" s="36"/>
      <c r="AE142" s="36"/>
      <c r="AR142" s="193" t="s">
        <v>243</v>
      </c>
      <c r="AT142" s="193" t="s">
        <v>239</v>
      </c>
      <c r="AU142" s="193" t="s">
        <v>78</v>
      </c>
      <c r="AY142" s="19" t="s">
        <v>229</v>
      </c>
      <c r="BE142" s="194">
        <f t="shared" si="4"/>
        <v>0</v>
      </c>
      <c r="BF142" s="194">
        <f t="shared" si="5"/>
        <v>0</v>
      </c>
      <c r="BG142" s="194">
        <f t="shared" si="6"/>
        <v>0</v>
      </c>
      <c r="BH142" s="194">
        <f t="shared" si="7"/>
        <v>0</v>
      </c>
      <c r="BI142" s="194">
        <f t="shared" si="8"/>
        <v>0</v>
      </c>
      <c r="BJ142" s="19" t="s">
        <v>76</v>
      </c>
      <c r="BK142" s="194">
        <f t="shared" si="9"/>
        <v>0</v>
      </c>
      <c r="BL142" s="19" t="s">
        <v>126</v>
      </c>
      <c r="BM142" s="193" t="s">
        <v>376</v>
      </c>
    </row>
    <row r="143" spans="1:65" s="2" customFormat="1" ht="21.75" customHeight="1">
      <c r="A143" s="36"/>
      <c r="B143" s="37"/>
      <c r="C143" s="207" t="s">
        <v>377</v>
      </c>
      <c r="D143" s="207" t="s">
        <v>239</v>
      </c>
      <c r="E143" s="208" t="s">
        <v>378</v>
      </c>
      <c r="F143" s="209" t="s">
        <v>379</v>
      </c>
      <c r="G143" s="210" t="s">
        <v>242</v>
      </c>
      <c r="H143" s="211">
        <v>300</v>
      </c>
      <c r="I143" s="212"/>
      <c r="J143" s="213">
        <f t="shared" si="0"/>
        <v>0</v>
      </c>
      <c r="K143" s="214"/>
      <c r="L143" s="215"/>
      <c r="M143" s="216" t="s">
        <v>19</v>
      </c>
      <c r="N143" s="217" t="s">
        <v>40</v>
      </c>
      <c r="O143" s="66"/>
      <c r="P143" s="191">
        <f t="shared" si="1"/>
        <v>0</v>
      </c>
      <c r="Q143" s="191">
        <v>0.00049</v>
      </c>
      <c r="R143" s="191">
        <f t="shared" si="2"/>
        <v>0.147</v>
      </c>
      <c r="S143" s="191">
        <v>0</v>
      </c>
      <c r="T143" s="192">
        <f t="shared" si="3"/>
        <v>0</v>
      </c>
      <c r="U143" s="36"/>
      <c r="V143" s="36"/>
      <c r="W143" s="36"/>
      <c r="X143" s="36"/>
      <c r="Y143" s="36"/>
      <c r="Z143" s="36"/>
      <c r="AA143" s="36"/>
      <c r="AB143" s="36"/>
      <c r="AC143" s="36"/>
      <c r="AD143" s="36"/>
      <c r="AE143" s="36"/>
      <c r="AR143" s="193" t="s">
        <v>243</v>
      </c>
      <c r="AT143" s="193" t="s">
        <v>239</v>
      </c>
      <c r="AU143" s="193" t="s">
        <v>78</v>
      </c>
      <c r="AY143" s="19" t="s">
        <v>229</v>
      </c>
      <c r="BE143" s="194">
        <f t="shared" si="4"/>
        <v>0</v>
      </c>
      <c r="BF143" s="194">
        <f t="shared" si="5"/>
        <v>0</v>
      </c>
      <c r="BG143" s="194">
        <f t="shared" si="6"/>
        <v>0</v>
      </c>
      <c r="BH143" s="194">
        <f t="shared" si="7"/>
        <v>0</v>
      </c>
      <c r="BI143" s="194">
        <f t="shared" si="8"/>
        <v>0</v>
      </c>
      <c r="BJ143" s="19" t="s">
        <v>76</v>
      </c>
      <c r="BK143" s="194">
        <f t="shared" si="9"/>
        <v>0</v>
      </c>
      <c r="BL143" s="19" t="s">
        <v>126</v>
      </c>
      <c r="BM143" s="193" t="s">
        <v>380</v>
      </c>
    </row>
    <row r="144" spans="1:65" s="2" customFormat="1" ht="16.5" customHeight="1">
      <c r="A144" s="36"/>
      <c r="B144" s="37"/>
      <c r="C144" s="207" t="s">
        <v>381</v>
      </c>
      <c r="D144" s="207" t="s">
        <v>239</v>
      </c>
      <c r="E144" s="208" t="s">
        <v>382</v>
      </c>
      <c r="F144" s="209" t="s">
        <v>383</v>
      </c>
      <c r="G144" s="210" t="s">
        <v>242</v>
      </c>
      <c r="H144" s="211">
        <v>168</v>
      </c>
      <c r="I144" s="212"/>
      <c r="J144" s="213">
        <f t="shared" si="0"/>
        <v>0</v>
      </c>
      <c r="K144" s="214"/>
      <c r="L144" s="215"/>
      <c r="M144" s="216" t="s">
        <v>19</v>
      </c>
      <c r="N144" s="217" t="s">
        <v>40</v>
      </c>
      <c r="O144" s="66"/>
      <c r="P144" s="191">
        <f t="shared" si="1"/>
        <v>0</v>
      </c>
      <c r="Q144" s="191">
        <v>0.00032</v>
      </c>
      <c r="R144" s="191">
        <f t="shared" si="2"/>
        <v>0.05376</v>
      </c>
      <c r="S144" s="191">
        <v>0</v>
      </c>
      <c r="T144" s="192">
        <f t="shared" si="3"/>
        <v>0</v>
      </c>
      <c r="U144" s="36"/>
      <c r="V144" s="36"/>
      <c r="W144" s="36"/>
      <c r="X144" s="36"/>
      <c r="Y144" s="36"/>
      <c r="Z144" s="36"/>
      <c r="AA144" s="36"/>
      <c r="AB144" s="36"/>
      <c r="AC144" s="36"/>
      <c r="AD144" s="36"/>
      <c r="AE144" s="36"/>
      <c r="AR144" s="193" t="s">
        <v>243</v>
      </c>
      <c r="AT144" s="193" t="s">
        <v>239</v>
      </c>
      <c r="AU144" s="193" t="s">
        <v>78</v>
      </c>
      <c r="AY144" s="19" t="s">
        <v>229</v>
      </c>
      <c r="BE144" s="194">
        <f t="shared" si="4"/>
        <v>0</v>
      </c>
      <c r="BF144" s="194">
        <f t="shared" si="5"/>
        <v>0</v>
      </c>
      <c r="BG144" s="194">
        <f t="shared" si="6"/>
        <v>0</v>
      </c>
      <c r="BH144" s="194">
        <f t="shared" si="7"/>
        <v>0</v>
      </c>
      <c r="BI144" s="194">
        <f t="shared" si="8"/>
        <v>0</v>
      </c>
      <c r="BJ144" s="19" t="s">
        <v>76</v>
      </c>
      <c r="BK144" s="194">
        <f t="shared" si="9"/>
        <v>0</v>
      </c>
      <c r="BL144" s="19" t="s">
        <v>126</v>
      </c>
      <c r="BM144" s="193" t="s">
        <v>384</v>
      </c>
    </row>
    <row r="145" spans="1:65" s="2" customFormat="1" ht="16.5" customHeight="1">
      <c r="A145" s="36"/>
      <c r="B145" s="37"/>
      <c r="C145" s="207" t="s">
        <v>385</v>
      </c>
      <c r="D145" s="207" t="s">
        <v>239</v>
      </c>
      <c r="E145" s="208" t="s">
        <v>386</v>
      </c>
      <c r="F145" s="209" t="s">
        <v>387</v>
      </c>
      <c r="G145" s="210" t="s">
        <v>242</v>
      </c>
      <c r="H145" s="211">
        <v>300</v>
      </c>
      <c r="I145" s="212"/>
      <c r="J145" s="213">
        <f t="shared" si="0"/>
        <v>0</v>
      </c>
      <c r="K145" s="214"/>
      <c r="L145" s="215"/>
      <c r="M145" s="216" t="s">
        <v>19</v>
      </c>
      <c r="N145" s="217" t="s">
        <v>40</v>
      </c>
      <c r="O145" s="66"/>
      <c r="P145" s="191">
        <f t="shared" si="1"/>
        <v>0</v>
      </c>
      <c r="Q145" s="191">
        <v>0.00063</v>
      </c>
      <c r="R145" s="191">
        <f t="shared" si="2"/>
        <v>0.189</v>
      </c>
      <c r="S145" s="191">
        <v>0</v>
      </c>
      <c r="T145" s="192">
        <f t="shared" si="3"/>
        <v>0</v>
      </c>
      <c r="U145" s="36"/>
      <c r="V145" s="36"/>
      <c r="W145" s="36"/>
      <c r="X145" s="36"/>
      <c r="Y145" s="36"/>
      <c r="Z145" s="36"/>
      <c r="AA145" s="36"/>
      <c r="AB145" s="36"/>
      <c r="AC145" s="36"/>
      <c r="AD145" s="36"/>
      <c r="AE145" s="36"/>
      <c r="AR145" s="193" t="s">
        <v>243</v>
      </c>
      <c r="AT145" s="193" t="s">
        <v>239</v>
      </c>
      <c r="AU145" s="193" t="s">
        <v>78</v>
      </c>
      <c r="AY145" s="19" t="s">
        <v>229</v>
      </c>
      <c r="BE145" s="194">
        <f t="shared" si="4"/>
        <v>0</v>
      </c>
      <c r="BF145" s="194">
        <f t="shared" si="5"/>
        <v>0</v>
      </c>
      <c r="BG145" s="194">
        <f t="shared" si="6"/>
        <v>0</v>
      </c>
      <c r="BH145" s="194">
        <f t="shared" si="7"/>
        <v>0</v>
      </c>
      <c r="BI145" s="194">
        <f t="shared" si="8"/>
        <v>0</v>
      </c>
      <c r="BJ145" s="19" t="s">
        <v>76</v>
      </c>
      <c r="BK145" s="194">
        <f t="shared" si="9"/>
        <v>0</v>
      </c>
      <c r="BL145" s="19" t="s">
        <v>126</v>
      </c>
      <c r="BM145" s="193" t="s">
        <v>388</v>
      </c>
    </row>
    <row r="146" spans="1:65" s="2" customFormat="1" ht="16.5" customHeight="1">
      <c r="A146" s="36"/>
      <c r="B146" s="37"/>
      <c r="C146" s="207" t="s">
        <v>389</v>
      </c>
      <c r="D146" s="207" t="s">
        <v>239</v>
      </c>
      <c r="E146" s="208" t="s">
        <v>390</v>
      </c>
      <c r="F146" s="209" t="s">
        <v>391</v>
      </c>
      <c r="G146" s="210" t="s">
        <v>242</v>
      </c>
      <c r="H146" s="211">
        <v>138</v>
      </c>
      <c r="I146" s="212"/>
      <c r="J146" s="213">
        <f t="shared" si="0"/>
        <v>0</v>
      </c>
      <c r="K146" s="214"/>
      <c r="L146" s="215"/>
      <c r="M146" s="216" t="s">
        <v>19</v>
      </c>
      <c r="N146" s="217" t="s">
        <v>40</v>
      </c>
      <c r="O146" s="66"/>
      <c r="P146" s="191">
        <f t="shared" si="1"/>
        <v>0</v>
      </c>
      <c r="Q146" s="191">
        <v>0.00082</v>
      </c>
      <c r="R146" s="191">
        <f t="shared" si="2"/>
        <v>0.11316</v>
      </c>
      <c r="S146" s="191">
        <v>0</v>
      </c>
      <c r="T146" s="192">
        <f t="shared" si="3"/>
        <v>0</v>
      </c>
      <c r="U146" s="36"/>
      <c r="V146" s="36"/>
      <c r="W146" s="36"/>
      <c r="X146" s="36"/>
      <c r="Y146" s="36"/>
      <c r="Z146" s="36"/>
      <c r="AA146" s="36"/>
      <c r="AB146" s="36"/>
      <c r="AC146" s="36"/>
      <c r="AD146" s="36"/>
      <c r="AE146" s="36"/>
      <c r="AR146" s="193" t="s">
        <v>243</v>
      </c>
      <c r="AT146" s="193" t="s">
        <v>239</v>
      </c>
      <c r="AU146" s="193" t="s">
        <v>78</v>
      </c>
      <c r="AY146" s="19" t="s">
        <v>229</v>
      </c>
      <c r="BE146" s="194">
        <f t="shared" si="4"/>
        <v>0</v>
      </c>
      <c r="BF146" s="194">
        <f t="shared" si="5"/>
        <v>0</v>
      </c>
      <c r="BG146" s="194">
        <f t="shared" si="6"/>
        <v>0</v>
      </c>
      <c r="BH146" s="194">
        <f t="shared" si="7"/>
        <v>0</v>
      </c>
      <c r="BI146" s="194">
        <f t="shared" si="8"/>
        <v>0</v>
      </c>
      <c r="BJ146" s="19" t="s">
        <v>76</v>
      </c>
      <c r="BK146" s="194">
        <f t="shared" si="9"/>
        <v>0</v>
      </c>
      <c r="BL146" s="19" t="s">
        <v>126</v>
      </c>
      <c r="BM146" s="193" t="s">
        <v>392</v>
      </c>
    </row>
    <row r="147" spans="1:65" s="2" customFormat="1" ht="24.2" customHeight="1">
      <c r="A147" s="36"/>
      <c r="B147" s="37"/>
      <c r="C147" s="207" t="s">
        <v>393</v>
      </c>
      <c r="D147" s="207" t="s">
        <v>239</v>
      </c>
      <c r="E147" s="208" t="s">
        <v>394</v>
      </c>
      <c r="F147" s="209" t="s">
        <v>395</v>
      </c>
      <c r="G147" s="210" t="s">
        <v>242</v>
      </c>
      <c r="H147" s="211">
        <v>14</v>
      </c>
      <c r="I147" s="212"/>
      <c r="J147" s="213">
        <f t="shared" si="0"/>
        <v>0</v>
      </c>
      <c r="K147" s="214"/>
      <c r="L147" s="215"/>
      <c r="M147" s="216" t="s">
        <v>19</v>
      </c>
      <c r="N147" s="217" t="s">
        <v>40</v>
      </c>
      <c r="O147" s="66"/>
      <c r="P147" s="191">
        <f t="shared" si="1"/>
        <v>0</v>
      </c>
      <c r="Q147" s="191">
        <v>0.103</v>
      </c>
      <c r="R147" s="191">
        <f t="shared" si="2"/>
        <v>1.442</v>
      </c>
      <c r="S147" s="191">
        <v>0</v>
      </c>
      <c r="T147" s="192">
        <f t="shared" si="3"/>
        <v>0</v>
      </c>
      <c r="U147" s="36"/>
      <c r="V147" s="36"/>
      <c r="W147" s="36"/>
      <c r="X147" s="36"/>
      <c r="Y147" s="36"/>
      <c r="Z147" s="36"/>
      <c r="AA147" s="36"/>
      <c r="AB147" s="36"/>
      <c r="AC147" s="36"/>
      <c r="AD147" s="36"/>
      <c r="AE147" s="36"/>
      <c r="AR147" s="193" t="s">
        <v>243</v>
      </c>
      <c r="AT147" s="193" t="s">
        <v>239</v>
      </c>
      <c r="AU147" s="193" t="s">
        <v>78</v>
      </c>
      <c r="AY147" s="19" t="s">
        <v>229</v>
      </c>
      <c r="BE147" s="194">
        <f t="shared" si="4"/>
        <v>0</v>
      </c>
      <c r="BF147" s="194">
        <f t="shared" si="5"/>
        <v>0</v>
      </c>
      <c r="BG147" s="194">
        <f t="shared" si="6"/>
        <v>0</v>
      </c>
      <c r="BH147" s="194">
        <f t="shared" si="7"/>
        <v>0</v>
      </c>
      <c r="BI147" s="194">
        <f t="shared" si="8"/>
        <v>0</v>
      </c>
      <c r="BJ147" s="19" t="s">
        <v>76</v>
      </c>
      <c r="BK147" s="194">
        <f t="shared" si="9"/>
        <v>0</v>
      </c>
      <c r="BL147" s="19" t="s">
        <v>126</v>
      </c>
      <c r="BM147" s="193" t="s">
        <v>396</v>
      </c>
    </row>
    <row r="148" spans="1:65" s="2" customFormat="1" ht="24.2" customHeight="1">
      <c r="A148" s="36"/>
      <c r="B148" s="37"/>
      <c r="C148" s="207" t="s">
        <v>397</v>
      </c>
      <c r="D148" s="207" t="s">
        <v>239</v>
      </c>
      <c r="E148" s="208" t="s">
        <v>398</v>
      </c>
      <c r="F148" s="209" t="s">
        <v>399</v>
      </c>
      <c r="G148" s="210" t="s">
        <v>242</v>
      </c>
      <c r="H148" s="211">
        <v>7</v>
      </c>
      <c r="I148" s="212"/>
      <c r="J148" s="213">
        <f t="shared" si="0"/>
        <v>0</v>
      </c>
      <c r="K148" s="214"/>
      <c r="L148" s="215"/>
      <c r="M148" s="216" t="s">
        <v>19</v>
      </c>
      <c r="N148" s="217" t="s">
        <v>40</v>
      </c>
      <c r="O148" s="66"/>
      <c r="P148" s="191">
        <f t="shared" si="1"/>
        <v>0</v>
      </c>
      <c r="Q148" s="191">
        <v>0.10696</v>
      </c>
      <c r="R148" s="191">
        <f t="shared" si="2"/>
        <v>0.74872</v>
      </c>
      <c r="S148" s="191">
        <v>0</v>
      </c>
      <c r="T148" s="192">
        <f t="shared" si="3"/>
        <v>0</v>
      </c>
      <c r="U148" s="36"/>
      <c r="V148" s="36"/>
      <c r="W148" s="36"/>
      <c r="X148" s="36"/>
      <c r="Y148" s="36"/>
      <c r="Z148" s="36"/>
      <c r="AA148" s="36"/>
      <c r="AB148" s="36"/>
      <c r="AC148" s="36"/>
      <c r="AD148" s="36"/>
      <c r="AE148" s="36"/>
      <c r="AR148" s="193" t="s">
        <v>243</v>
      </c>
      <c r="AT148" s="193" t="s">
        <v>239</v>
      </c>
      <c r="AU148" s="193" t="s">
        <v>78</v>
      </c>
      <c r="AY148" s="19" t="s">
        <v>229</v>
      </c>
      <c r="BE148" s="194">
        <f t="shared" si="4"/>
        <v>0</v>
      </c>
      <c r="BF148" s="194">
        <f t="shared" si="5"/>
        <v>0</v>
      </c>
      <c r="BG148" s="194">
        <f t="shared" si="6"/>
        <v>0</v>
      </c>
      <c r="BH148" s="194">
        <f t="shared" si="7"/>
        <v>0</v>
      </c>
      <c r="BI148" s="194">
        <f t="shared" si="8"/>
        <v>0</v>
      </c>
      <c r="BJ148" s="19" t="s">
        <v>76</v>
      </c>
      <c r="BK148" s="194">
        <f t="shared" si="9"/>
        <v>0</v>
      </c>
      <c r="BL148" s="19" t="s">
        <v>126</v>
      </c>
      <c r="BM148" s="193" t="s">
        <v>400</v>
      </c>
    </row>
    <row r="149" spans="1:65" s="2" customFormat="1" ht="24.2" customHeight="1">
      <c r="A149" s="36"/>
      <c r="B149" s="37"/>
      <c r="C149" s="207" t="s">
        <v>401</v>
      </c>
      <c r="D149" s="207" t="s">
        <v>239</v>
      </c>
      <c r="E149" s="208" t="s">
        <v>402</v>
      </c>
      <c r="F149" s="209" t="s">
        <v>403</v>
      </c>
      <c r="G149" s="210" t="s">
        <v>242</v>
      </c>
      <c r="H149" s="211">
        <v>6</v>
      </c>
      <c r="I149" s="212"/>
      <c r="J149" s="213">
        <f t="shared" si="0"/>
        <v>0</v>
      </c>
      <c r="K149" s="214"/>
      <c r="L149" s="215"/>
      <c r="M149" s="216" t="s">
        <v>19</v>
      </c>
      <c r="N149" s="217" t="s">
        <v>40</v>
      </c>
      <c r="O149" s="66"/>
      <c r="P149" s="191">
        <f t="shared" si="1"/>
        <v>0</v>
      </c>
      <c r="Q149" s="191">
        <v>0.11092</v>
      </c>
      <c r="R149" s="191">
        <f t="shared" si="2"/>
        <v>0.66552</v>
      </c>
      <c r="S149" s="191">
        <v>0</v>
      </c>
      <c r="T149" s="192">
        <f t="shared" si="3"/>
        <v>0</v>
      </c>
      <c r="U149" s="36"/>
      <c r="V149" s="36"/>
      <c r="W149" s="36"/>
      <c r="X149" s="36"/>
      <c r="Y149" s="36"/>
      <c r="Z149" s="36"/>
      <c r="AA149" s="36"/>
      <c r="AB149" s="36"/>
      <c r="AC149" s="36"/>
      <c r="AD149" s="36"/>
      <c r="AE149" s="36"/>
      <c r="AR149" s="193" t="s">
        <v>243</v>
      </c>
      <c r="AT149" s="193" t="s">
        <v>239</v>
      </c>
      <c r="AU149" s="193" t="s">
        <v>78</v>
      </c>
      <c r="AY149" s="19" t="s">
        <v>229</v>
      </c>
      <c r="BE149" s="194">
        <f t="shared" si="4"/>
        <v>0</v>
      </c>
      <c r="BF149" s="194">
        <f t="shared" si="5"/>
        <v>0</v>
      </c>
      <c r="BG149" s="194">
        <f t="shared" si="6"/>
        <v>0</v>
      </c>
      <c r="BH149" s="194">
        <f t="shared" si="7"/>
        <v>0</v>
      </c>
      <c r="BI149" s="194">
        <f t="shared" si="8"/>
        <v>0</v>
      </c>
      <c r="BJ149" s="19" t="s">
        <v>76</v>
      </c>
      <c r="BK149" s="194">
        <f t="shared" si="9"/>
        <v>0</v>
      </c>
      <c r="BL149" s="19" t="s">
        <v>126</v>
      </c>
      <c r="BM149" s="193" t="s">
        <v>404</v>
      </c>
    </row>
    <row r="150" spans="1:65" s="2" customFormat="1" ht="24.2" customHeight="1">
      <c r="A150" s="36"/>
      <c r="B150" s="37"/>
      <c r="C150" s="207" t="s">
        <v>405</v>
      </c>
      <c r="D150" s="207" t="s">
        <v>239</v>
      </c>
      <c r="E150" s="208" t="s">
        <v>406</v>
      </c>
      <c r="F150" s="209" t="s">
        <v>407</v>
      </c>
      <c r="G150" s="210" t="s">
        <v>242</v>
      </c>
      <c r="H150" s="211">
        <v>5</v>
      </c>
      <c r="I150" s="212"/>
      <c r="J150" s="213">
        <f t="shared" si="0"/>
        <v>0</v>
      </c>
      <c r="K150" s="214"/>
      <c r="L150" s="215"/>
      <c r="M150" s="216" t="s">
        <v>19</v>
      </c>
      <c r="N150" s="217" t="s">
        <v>40</v>
      </c>
      <c r="O150" s="66"/>
      <c r="P150" s="191">
        <f t="shared" si="1"/>
        <v>0</v>
      </c>
      <c r="Q150" s="191">
        <v>0.11488</v>
      </c>
      <c r="R150" s="191">
        <f t="shared" si="2"/>
        <v>0.5744</v>
      </c>
      <c r="S150" s="191">
        <v>0</v>
      </c>
      <c r="T150" s="192">
        <f t="shared" si="3"/>
        <v>0</v>
      </c>
      <c r="U150" s="36"/>
      <c r="V150" s="36"/>
      <c r="W150" s="36"/>
      <c r="X150" s="36"/>
      <c r="Y150" s="36"/>
      <c r="Z150" s="36"/>
      <c r="AA150" s="36"/>
      <c r="AB150" s="36"/>
      <c r="AC150" s="36"/>
      <c r="AD150" s="36"/>
      <c r="AE150" s="36"/>
      <c r="AR150" s="193" t="s">
        <v>243</v>
      </c>
      <c r="AT150" s="193" t="s">
        <v>239</v>
      </c>
      <c r="AU150" s="193" t="s">
        <v>78</v>
      </c>
      <c r="AY150" s="19" t="s">
        <v>229</v>
      </c>
      <c r="BE150" s="194">
        <f t="shared" si="4"/>
        <v>0</v>
      </c>
      <c r="BF150" s="194">
        <f t="shared" si="5"/>
        <v>0</v>
      </c>
      <c r="BG150" s="194">
        <f t="shared" si="6"/>
        <v>0</v>
      </c>
      <c r="BH150" s="194">
        <f t="shared" si="7"/>
        <v>0</v>
      </c>
      <c r="BI150" s="194">
        <f t="shared" si="8"/>
        <v>0</v>
      </c>
      <c r="BJ150" s="19" t="s">
        <v>76</v>
      </c>
      <c r="BK150" s="194">
        <f t="shared" si="9"/>
        <v>0</v>
      </c>
      <c r="BL150" s="19" t="s">
        <v>126</v>
      </c>
      <c r="BM150" s="193" t="s">
        <v>408</v>
      </c>
    </row>
    <row r="151" spans="1:65" s="2" customFormat="1" ht="24.2" customHeight="1">
      <c r="A151" s="36"/>
      <c r="B151" s="37"/>
      <c r="C151" s="207" t="s">
        <v>409</v>
      </c>
      <c r="D151" s="207" t="s">
        <v>239</v>
      </c>
      <c r="E151" s="208" t="s">
        <v>410</v>
      </c>
      <c r="F151" s="209" t="s">
        <v>411</v>
      </c>
      <c r="G151" s="210" t="s">
        <v>242</v>
      </c>
      <c r="H151" s="211">
        <v>4</v>
      </c>
      <c r="I151" s="212"/>
      <c r="J151" s="213">
        <f t="shared" si="0"/>
        <v>0</v>
      </c>
      <c r="K151" s="214"/>
      <c r="L151" s="215"/>
      <c r="M151" s="216" t="s">
        <v>19</v>
      </c>
      <c r="N151" s="217" t="s">
        <v>40</v>
      </c>
      <c r="O151" s="66"/>
      <c r="P151" s="191">
        <f t="shared" si="1"/>
        <v>0</v>
      </c>
      <c r="Q151" s="191">
        <v>0.11885</v>
      </c>
      <c r="R151" s="191">
        <f t="shared" si="2"/>
        <v>0.4754</v>
      </c>
      <c r="S151" s="191">
        <v>0</v>
      </c>
      <c r="T151" s="192">
        <f t="shared" si="3"/>
        <v>0</v>
      </c>
      <c r="U151" s="36"/>
      <c r="V151" s="36"/>
      <c r="W151" s="36"/>
      <c r="X151" s="36"/>
      <c r="Y151" s="36"/>
      <c r="Z151" s="36"/>
      <c r="AA151" s="36"/>
      <c r="AB151" s="36"/>
      <c r="AC151" s="36"/>
      <c r="AD151" s="36"/>
      <c r="AE151" s="36"/>
      <c r="AR151" s="193" t="s">
        <v>243</v>
      </c>
      <c r="AT151" s="193" t="s">
        <v>239</v>
      </c>
      <c r="AU151" s="193" t="s">
        <v>78</v>
      </c>
      <c r="AY151" s="19" t="s">
        <v>229</v>
      </c>
      <c r="BE151" s="194">
        <f t="shared" si="4"/>
        <v>0</v>
      </c>
      <c r="BF151" s="194">
        <f t="shared" si="5"/>
        <v>0</v>
      </c>
      <c r="BG151" s="194">
        <f t="shared" si="6"/>
        <v>0</v>
      </c>
      <c r="BH151" s="194">
        <f t="shared" si="7"/>
        <v>0</v>
      </c>
      <c r="BI151" s="194">
        <f t="shared" si="8"/>
        <v>0</v>
      </c>
      <c r="BJ151" s="19" t="s">
        <v>76</v>
      </c>
      <c r="BK151" s="194">
        <f t="shared" si="9"/>
        <v>0</v>
      </c>
      <c r="BL151" s="19" t="s">
        <v>126</v>
      </c>
      <c r="BM151" s="193" t="s">
        <v>412</v>
      </c>
    </row>
    <row r="152" spans="1:65" s="2" customFormat="1" ht="24.2" customHeight="1">
      <c r="A152" s="36"/>
      <c r="B152" s="37"/>
      <c r="C152" s="207" t="s">
        <v>413</v>
      </c>
      <c r="D152" s="207" t="s">
        <v>239</v>
      </c>
      <c r="E152" s="208" t="s">
        <v>414</v>
      </c>
      <c r="F152" s="209" t="s">
        <v>415</v>
      </c>
      <c r="G152" s="210" t="s">
        <v>242</v>
      </c>
      <c r="H152" s="211">
        <v>3</v>
      </c>
      <c r="I152" s="212"/>
      <c r="J152" s="213">
        <f t="shared" si="0"/>
        <v>0</v>
      </c>
      <c r="K152" s="214"/>
      <c r="L152" s="215"/>
      <c r="M152" s="216" t="s">
        <v>19</v>
      </c>
      <c r="N152" s="217" t="s">
        <v>40</v>
      </c>
      <c r="O152" s="66"/>
      <c r="P152" s="191">
        <f t="shared" si="1"/>
        <v>0</v>
      </c>
      <c r="Q152" s="191">
        <v>0.12281</v>
      </c>
      <c r="R152" s="191">
        <f t="shared" si="2"/>
        <v>0.36843000000000004</v>
      </c>
      <c r="S152" s="191">
        <v>0</v>
      </c>
      <c r="T152" s="192">
        <f t="shared" si="3"/>
        <v>0</v>
      </c>
      <c r="U152" s="36"/>
      <c r="V152" s="36"/>
      <c r="W152" s="36"/>
      <c r="X152" s="36"/>
      <c r="Y152" s="36"/>
      <c r="Z152" s="36"/>
      <c r="AA152" s="36"/>
      <c r="AB152" s="36"/>
      <c r="AC152" s="36"/>
      <c r="AD152" s="36"/>
      <c r="AE152" s="36"/>
      <c r="AR152" s="193" t="s">
        <v>243</v>
      </c>
      <c r="AT152" s="193" t="s">
        <v>239</v>
      </c>
      <c r="AU152" s="193" t="s">
        <v>78</v>
      </c>
      <c r="AY152" s="19" t="s">
        <v>229</v>
      </c>
      <c r="BE152" s="194">
        <f t="shared" si="4"/>
        <v>0</v>
      </c>
      <c r="BF152" s="194">
        <f t="shared" si="5"/>
        <v>0</v>
      </c>
      <c r="BG152" s="194">
        <f t="shared" si="6"/>
        <v>0</v>
      </c>
      <c r="BH152" s="194">
        <f t="shared" si="7"/>
        <v>0</v>
      </c>
      <c r="BI152" s="194">
        <f t="shared" si="8"/>
        <v>0</v>
      </c>
      <c r="BJ152" s="19" t="s">
        <v>76</v>
      </c>
      <c r="BK152" s="194">
        <f t="shared" si="9"/>
        <v>0</v>
      </c>
      <c r="BL152" s="19" t="s">
        <v>126</v>
      </c>
      <c r="BM152" s="193" t="s">
        <v>416</v>
      </c>
    </row>
    <row r="153" spans="1:65" s="2" customFormat="1" ht="24.2" customHeight="1">
      <c r="A153" s="36"/>
      <c r="B153" s="37"/>
      <c r="C153" s="207" t="s">
        <v>417</v>
      </c>
      <c r="D153" s="207" t="s">
        <v>239</v>
      </c>
      <c r="E153" s="208" t="s">
        <v>418</v>
      </c>
      <c r="F153" s="209" t="s">
        <v>419</v>
      </c>
      <c r="G153" s="210" t="s">
        <v>242</v>
      </c>
      <c r="H153" s="211">
        <v>4</v>
      </c>
      <c r="I153" s="212"/>
      <c r="J153" s="213">
        <f t="shared" si="0"/>
        <v>0</v>
      </c>
      <c r="K153" s="214"/>
      <c r="L153" s="215"/>
      <c r="M153" s="216" t="s">
        <v>19</v>
      </c>
      <c r="N153" s="217" t="s">
        <v>40</v>
      </c>
      <c r="O153" s="66"/>
      <c r="P153" s="191">
        <f t="shared" si="1"/>
        <v>0</v>
      </c>
      <c r="Q153" s="191">
        <v>0.12677</v>
      </c>
      <c r="R153" s="191">
        <f t="shared" si="2"/>
        <v>0.50708</v>
      </c>
      <c r="S153" s="191">
        <v>0</v>
      </c>
      <c r="T153" s="192">
        <f t="shared" si="3"/>
        <v>0</v>
      </c>
      <c r="U153" s="36"/>
      <c r="V153" s="36"/>
      <c r="W153" s="36"/>
      <c r="X153" s="36"/>
      <c r="Y153" s="36"/>
      <c r="Z153" s="36"/>
      <c r="AA153" s="36"/>
      <c r="AB153" s="36"/>
      <c r="AC153" s="36"/>
      <c r="AD153" s="36"/>
      <c r="AE153" s="36"/>
      <c r="AR153" s="193" t="s">
        <v>243</v>
      </c>
      <c r="AT153" s="193" t="s">
        <v>239</v>
      </c>
      <c r="AU153" s="193" t="s">
        <v>78</v>
      </c>
      <c r="AY153" s="19" t="s">
        <v>229</v>
      </c>
      <c r="BE153" s="194">
        <f t="shared" si="4"/>
        <v>0</v>
      </c>
      <c r="BF153" s="194">
        <f t="shared" si="5"/>
        <v>0</v>
      </c>
      <c r="BG153" s="194">
        <f t="shared" si="6"/>
        <v>0</v>
      </c>
      <c r="BH153" s="194">
        <f t="shared" si="7"/>
        <v>0</v>
      </c>
      <c r="BI153" s="194">
        <f t="shared" si="8"/>
        <v>0</v>
      </c>
      <c r="BJ153" s="19" t="s">
        <v>76</v>
      </c>
      <c r="BK153" s="194">
        <f t="shared" si="9"/>
        <v>0</v>
      </c>
      <c r="BL153" s="19" t="s">
        <v>126</v>
      </c>
      <c r="BM153" s="193" t="s">
        <v>420</v>
      </c>
    </row>
    <row r="154" spans="1:65" s="2" customFormat="1" ht="24.2" customHeight="1">
      <c r="A154" s="36"/>
      <c r="B154" s="37"/>
      <c r="C154" s="207" t="s">
        <v>421</v>
      </c>
      <c r="D154" s="207" t="s">
        <v>239</v>
      </c>
      <c r="E154" s="208" t="s">
        <v>422</v>
      </c>
      <c r="F154" s="209" t="s">
        <v>423</v>
      </c>
      <c r="G154" s="210" t="s">
        <v>242</v>
      </c>
      <c r="H154" s="211">
        <v>3</v>
      </c>
      <c r="I154" s="212"/>
      <c r="J154" s="213">
        <f t="shared" si="0"/>
        <v>0</v>
      </c>
      <c r="K154" s="214"/>
      <c r="L154" s="215"/>
      <c r="M154" s="216" t="s">
        <v>19</v>
      </c>
      <c r="N154" s="217" t="s">
        <v>40</v>
      </c>
      <c r="O154" s="66"/>
      <c r="P154" s="191">
        <f t="shared" si="1"/>
        <v>0</v>
      </c>
      <c r="Q154" s="191">
        <v>0.13073</v>
      </c>
      <c r="R154" s="191">
        <f t="shared" si="2"/>
        <v>0.39219000000000004</v>
      </c>
      <c r="S154" s="191">
        <v>0</v>
      </c>
      <c r="T154" s="192">
        <f t="shared" si="3"/>
        <v>0</v>
      </c>
      <c r="U154" s="36"/>
      <c r="V154" s="36"/>
      <c r="W154" s="36"/>
      <c r="X154" s="36"/>
      <c r="Y154" s="36"/>
      <c r="Z154" s="36"/>
      <c r="AA154" s="36"/>
      <c r="AB154" s="36"/>
      <c r="AC154" s="36"/>
      <c r="AD154" s="36"/>
      <c r="AE154" s="36"/>
      <c r="AR154" s="193" t="s">
        <v>243</v>
      </c>
      <c r="AT154" s="193" t="s">
        <v>239</v>
      </c>
      <c r="AU154" s="193" t="s">
        <v>78</v>
      </c>
      <c r="AY154" s="19" t="s">
        <v>229</v>
      </c>
      <c r="BE154" s="194">
        <f t="shared" si="4"/>
        <v>0</v>
      </c>
      <c r="BF154" s="194">
        <f t="shared" si="5"/>
        <v>0</v>
      </c>
      <c r="BG154" s="194">
        <f t="shared" si="6"/>
        <v>0</v>
      </c>
      <c r="BH154" s="194">
        <f t="shared" si="7"/>
        <v>0</v>
      </c>
      <c r="BI154" s="194">
        <f t="shared" si="8"/>
        <v>0</v>
      </c>
      <c r="BJ154" s="19" t="s">
        <v>76</v>
      </c>
      <c r="BK154" s="194">
        <f t="shared" si="9"/>
        <v>0</v>
      </c>
      <c r="BL154" s="19" t="s">
        <v>126</v>
      </c>
      <c r="BM154" s="193" t="s">
        <v>424</v>
      </c>
    </row>
    <row r="155" spans="1:65" s="2" customFormat="1" ht="24.2" customHeight="1">
      <c r="A155" s="36"/>
      <c r="B155" s="37"/>
      <c r="C155" s="207" t="s">
        <v>425</v>
      </c>
      <c r="D155" s="207" t="s">
        <v>239</v>
      </c>
      <c r="E155" s="208" t="s">
        <v>426</v>
      </c>
      <c r="F155" s="209" t="s">
        <v>427</v>
      </c>
      <c r="G155" s="210" t="s">
        <v>242</v>
      </c>
      <c r="H155" s="211">
        <v>3</v>
      </c>
      <c r="I155" s="212"/>
      <c r="J155" s="213">
        <f t="shared" si="0"/>
        <v>0</v>
      </c>
      <c r="K155" s="214"/>
      <c r="L155" s="215"/>
      <c r="M155" s="216" t="s">
        <v>19</v>
      </c>
      <c r="N155" s="217" t="s">
        <v>40</v>
      </c>
      <c r="O155" s="66"/>
      <c r="P155" s="191">
        <f t="shared" si="1"/>
        <v>0</v>
      </c>
      <c r="Q155" s="191">
        <v>0.13469</v>
      </c>
      <c r="R155" s="191">
        <f t="shared" si="2"/>
        <v>0.40407000000000004</v>
      </c>
      <c r="S155" s="191">
        <v>0</v>
      </c>
      <c r="T155" s="192">
        <f t="shared" si="3"/>
        <v>0</v>
      </c>
      <c r="U155" s="36"/>
      <c r="V155" s="36"/>
      <c r="W155" s="36"/>
      <c r="X155" s="36"/>
      <c r="Y155" s="36"/>
      <c r="Z155" s="36"/>
      <c r="AA155" s="36"/>
      <c r="AB155" s="36"/>
      <c r="AC155" s="36"/>
      <c r="AD155" s="36"/>
      <c r="AE155" s="36"/>
      <c r="AR155" s="193" t="s">
        <v>243</v>
      </c>
      <c r="AT155" s="193" t="s">
        <v>239</v>
      </c>
      <c r="AU155" s="193" t="s">
        <v>78</v>
      </c>
      <c r="AY155" s="19" t="s">
        <v>229</v>
      </c>
      <c r="BE155" s="194">
        <f t="shared" si="4"/>
        <v>0</v>
      </c>
      <c r="BF155" s="194">
        <f t="shared" si="5"/>
        <v>0</v>
      </c>
      <c r="BG155" s="194">
        <f t="shared" si="6"/>
        <v>0</v>
      </c>
      <c r="BH155" s="194">
        <f t="shared" si="7"/>
        <v>0</v>
      </c>
      <c r="BI155" s="194">
        <f t="shared" si="8"/>
        <v>0</v>
      </c>
      <c r="BJ155" s="19" t="s">
        <v>76</v>
      </c>
      <c r="BK155" s="194">
        <f t="shared" si="9"/>
        <v>0</v>
      </c>
      <c r="BL155" s="19" t="s">
        <v>126</v>
      </c>
      <c r="BM155" s="193" t="s">
        <v>428</v>
      </c>
    </row>
    <row r="156" spans="1:65" s="2" customFormat="1" ht="24.2" customHeight="1">
      <c r="A156" s="36"/>
      <c r="B156" s="37"/>
      <c r="C156" s="207" t="s">
        <v>429</v>
      </c>
      <c r="D156" s="207" t="s">
        <v>239</v>
      </c>
      <c r="E156" s="208" t="s">
        <v>430</v>
      </c>
      <c r="F156" s="209" t="s">
        <v>431</v>
      </c>
      <c r="G156" s="210" t="s">
        <v>242</v>
      </c>
      <c r="H156" s="211">
        <v>2</v>
      </c>
      <c r="I156" s="212"/>
      <c r="J156" s="213">
        <f t="shared" si="0"/>
        <v>0</v>
      </c>
      <c r="K156" s="214"/>
      <c r="L156" s="215"/>
      <c r="M156" s="216" t="s">
        <v>19</v>
      </c>
      <c r="N156" s="217" t="s">
        <v>40</v>
      </c>
      <c r="O156" s="66"/>
      <c r="P156" s="191">
        <f t="shared" si="1"/>
        <v>0</v>
      </c>
      <c r="Q156" s="191">
        <v>0.13865</v>
      </c>
      <c r="R156" s="191">
        <f t="shared" si="2"/>
        <v>0.2773</v>
      </c>
      <c r="S156" s="191">
        <v>0</v>
      </c>
      <c r="T156" s="192">
        <f t="shared" si="3"/>
        <v>0</v>
      </c>
      <c r="U156" s="36"/>
      <c r="V156" s="36"/>
      <c r="W156" s="36"/>
      <c r="X156" s="36"/>
      <c r="Y156" s="36"/>
      <c r="Z156" s="36"/>
      <c r="AA156" s="36"/>
      <c r="AB156" s="36"/>
      <c r="AC156" s="36"/>
      <c r="AD156" s="36"/>
      <c r="AE156" s="36"/>
      <c r="AR156" s="193" t="s">
        <v>243</v>
      </c>
      <c r="AT156" s="193" t="s">
        <v>239</v>
      </c>
      <c r="AU156" s="193" t="s">
        <v>78</v>
      </c>
      <c r="AY156" s="19" t="s">
        <v>229</v>
      </c>
      <c r="BE156" s="194">
        <f t="shared" si="4"/>
        <v>0</v>
      </c>
      <c r="BF156" s="194">
        <f t="shared" si="5"/>
        <v>0</v>
      </c>
      <c r="BG156" s="194">
        <f t="shared" si="6"/>
        <v>0</v>
      </c>
      <c r="BH156" s="194">
        <f t="shared" si="7"/>
        <v>0</v>
      </c>
      <c r="BI156" s="194">
        <f t="shared" si="8"/>
        <v>0</v>
      </c>
      <c r="BJ156" s="19" t="s">
        <v>76</v>
      </c>
      <c r="BK156" s="194">
        <f t="shared" si="9"/>
        <v>0</v>
      </c>
      <c r="BL156" s="19" t="s">
        <v>126</v>
      </c>
      <c r="BM156" s="193" t="s">
        <v>432</v>
      </c>
    </row>
    <row r="157" spans="1:65" s="2" customFormat="1" ht="24.2" customHeight="1">
      <c r="A157" s="36"/>
      <c r="B157" s="37"/>
      <c r="C157" s="207" t="s">
        <v>433</v>
      </c>
      <c r="D157" s="207" t="s">
        <v>239</v>
      </c>
      <c r="E157" s="208" t="s">
        <v>434</v>
      </c>
      <c r="F157" s="209" t="s">
        <v>435</v>
      </c>
      <c r="G157" s="210" t="s">
        <v>242</v>
      </c>
      <c r="H157" s="211">
        <v>4</v>
      </c>
      <c r="I157" s="212"/>
      <c r="J157" s="213">
        <f t="shared" si="0"/>
        <v>0</v>
      </c>
      <c r="K157" s="214"/>
      <c r="L157" s="215"/>
      <c r="M157" s="216" t="s">
        <v>19</v>
      </c>
      <c r="N157" s="217" t="s">
        <v>40</v>
      </c>
      <c r="O157" s="66"/>
      <c r="P157" s="191">
        <f t="shared" si="1"/>
        <v>0</v>
      </c>
      <c r="Q157" s="191">
        <v>0.14262</v>
      </c>
      <c r="R157" s="191">
        <f t="shared" si="2"/>
        <v>0.57048</v>
      </c>
      <c r="S157" s="191">
        <v>0</v>
      </c>
      <c r="T157" s="192">
        <f t="shared" si="3"/>
        <v>0</v>
      </c>
      <c r="U157" s="36"/>
      <c r="V157" s="36"/>
      <c r="W157" s="36"/>
      <c r="X157" s="36"/>
      <c r="Y157" s="36"/>
      <c r="Z157" s="36"/>
      <c r="AA157" s="36"/>
      <c r="AB157" s="36"/>
      <c r="AC157" s="36"/>
      <c r="AD157" s="36"/>
      <c r="AE157" s="36"/>
      <c r="AR157" s="193" t="s">
        <v>243</v>
      </c>
      <c r="AT157" s="193" t="s">
        <v>239</v>
      </c>
      <c r="AU157" s="193" t="s">
        <v>78</v>
      </c>
      <c r="AY157" s="19" t="s">
        <v>229</v>
      </c>
      <c r="BE157" s="194">
        <f t="shared" si="4"/>
        <v>0</v>
      </c>
      <c r="BF157" s="194">
        <f t="shared" si="5"/>
        <v>0</v>
      </c>
      <c r="BG157" s="194">
        <f t="shared" si="6"/>
        <v>0</v>
      </c>
      <c r="BH157" s="194">
        <f t="shared" si="7"/>
        <v>0</v>
      </c>
      <c r="BI157" s="194">
        <f t="shared" si="8"/>
        <v>0</v>
      </c>
      <c r="BJ157" s="19" t="s">
        <v>76</v>
      </c>
      <c r="BK157" s="194">
        <f t="shared" si="9"/>
        <v>0</v>
      </c>
      <c r="BL157" s="19" t="s">
        <v>126</v>
      </c>
      <c r="BM157" s="193" t="s">
        <v>436</v>
      </c>
    </row>
    <row r="158" spans="1:65" s="2" customFormat="1" ht="24.2" customHeight="1">
      <c r="A158" s="36"/>
      <c r="B158" s="37"/>
      <c r="C158" s="207" t="s">
        <v>437</v>
      </c>
      <c r="D158" s="207" t="s">
        <v>239</v>
      </c>
      <c r="E158" s="208" t="s">
        <v>438</v>
      </c>
      <c r="F158" s="209" t="s">
        <v>439</v>
      </c>
      <c r="G158" s="210" t="s">
        <v>242</v>
      </c>
      <c r="H158" s="211">
        <v>2</v>
      </c>
      <c r="I158" s="212"/>
      <c r="J158" s="213">
        <f t="shared" si="0"/>
        <v>0</v>
      </c>
      <c r="K158" s="214"/>
      <c r="L158" s="215"/>
      <c r="M158" s="216" t="s">
        <v>19</v>
      </c>
      <c r="N158" s="217" t="s">
        <v>40</v>
      </c>
      <c r="O158" s="66"/>
      <c r="P158" s="191">
        <f t="shared" si="1"/>
        <v>0</v>
      </c>
      <c r="Q158" s="191">
        <v>0.14658</v>
      </c>
      <c r="R158" s="191">
        <f t="shared" si="2"/>
        <v>0.29316</v>
      </c>
      <c r="S158" s="191">
        <v>0</v>
      </c>
      <c r="T158" s="192">
        <f t="shared" si="3"/>
        <v>0</v>
      </c>
      <c r="U158" s="36"/>
      <c r="V158" s="36"/>
      <c r="W158" s="36"/>
      <c r="X158" s="36"/>
      <c r="Y158" s="36"/>
      <c r="Z158" s="36"/>
      <c r="AA158" s="36"/>
      <c r="AB158" s="36"/>
      <c r="AC158" s="36"/>
      <c r="AD158" s="36"/>
      <c r="AE158" s="36"/>
      <c r="AR158" s="193" t="s">
        <v>243</v>
      </c>
      <c r="AT158" s="193" t="s">
        <v>239</v>
      </c>
      <c r="AU158" s="193" t="s">
        <v>78</v>
      </c>
      <c r="AY158" s="19" t="s">
        <v>229</v>
      </c>
      <c r="BE158" s="194">
        <f t="shared" si="4"/>
        <v>0</v>
      </c>
      <c r="BF158" s="194">
        <f t="shared" si="5"/>
        <v>0</v>
      </c>
      <c r="BG158" s="194">
        <f t="shared" si="6"/>
        <v>0</v>
      </c>
      <c r="BH158" s="194">
        <f t="shared" si="7"/>
        <v>0</v>
      </c>
      <c r="BI158" s="194">
        <f t="shared" si="8"/>
        <v>0</v>
      </c>
      <c r="BJ158" s="19" t="s">
        <v>76</v>
      </c>
      <c r="BK158" s="194">
        <f t="shared" si="9"/>
        <v>0</v>
      </c>
      <c r="BL158" s="19" t="s">
        <v>126</v>
      </c>
      <c r="BM158" s="193" t="s">
        <v>440</v>
      </c>
    </row>
    <row r="159" spans="1:65" s="2" customFormat="1" ht="24.2" customHeight="1">
      <c r="A159" s="36"/>
      <c r="B159" s="37"/>
      <c r="C159" s="207" t="s">
        <v>441</v>
      </c>
      <c r="D159" s="207" t="s">
        <v>239</v>
      </c>
      <c r="E159" s="208" t="s">
        <v>442</v>
      </c>
      <c r="F159" s="209" t="s">
        <v>443</v>
      </c>
      <c r="G159" s="210" t="s">
        <v>242</v>
      </c>
      <c r="H159" s="211">
        <v>2</v>
      </c>
      <c r="I159" s="212"/>
      <c r="J159" s="213">
        <f t="shared" si="0"/>
        <v>0</v>
      </c>
      <c r="K159" s="214"/>
      <c r="L159" s="215"/>
      <c r="M159" s="216" t="s">
        <v>19</v>
      </c>
      <c r="N159" s="217" t="s">
        <v>40</v>
      </c>
      <c r="O159" s="66"/>
      <c r="P159" s="191">
        <f t="shared" si="1"/>
        <v>0</v>
      </c>
      <c r="Q159" s="191">
        <v>0.15054</v>
      </c>
      <c r="R159" s="191">
        <f t="shared" si="2"/>
        <v>0.30108</v>
      </c>
      <c r="S159" s="191">
        <v>0</v>
      </c>
      <c r="T159" s="192">
        <f t="shared" si="3"/>
        <v>0</v>
      </c>
      <c r="U159" s="36"/>
      <c r="V159" s="36"/>
      <c r="W159" s="36"/>
      <c r="X159" s="36"/>
      <c r="Y159" s="36"/>
      <c r="Z159" s="36"/>
      <c r="AA159" s="36"/>
      <c r="AB159" s="36"/>
      <c r="AC159" s="36"/>
      <c r="AD159" s="36"/>
      <c r="AE159" s="36"/>
      <c r="AR159" s="193" t="s">
        <v>243</v>
      </c>
      <c r="AT159" s="193" t="s">
        <v>239</v>
      </c>
      <c r="AU159" s="193" t="s">
        <v>78</v>
      </c>
      <c r="AY159" s="19" t="s">
        <v>229</v>
      </c>
      <c r="BE159" s="194">
        <f t="shared" si="4"/>
        <v>0</v>
      </c>
      <c r="BF159" s="194">
        <f t="shared" si="5"/>
        <v>0</v>
      </c>
      <c r="BG159" s="194">
        <f t="shared" si="6"/>
        <v>0</v>
      </c>
      <c r="BH159" s="194">
        <f t="shared" si="7"/>
        <v>0</v>
      </c>
      <c r="BI159" s="194">
        <f t="shared" si="8"/>
        <v>0</v>
      </c>
      <c r="BJ159" s="19" t="s">
        <v>76</v>
      </c>
      <c r="BK159" s="194">
        <f t="shared" si="9"/>
        <v>0</v>
      </c>
      <c r="BL159" s="19" t="s">
        <v>126</v>
      </c>
      <c r="BM159" s="193" t="s">
        <v>444</v>
      </c>
    </row>
    <row r="160" spans="1:65" s="2" customFormat="1" ht="24.2" customHeight="1">
      <c r="A160" s="36"/>
      <c r="B160" s="37"/>
      <c r="C160" s="207" t="s">
        <v>445</v>
      </c>
      <c r="D160" s="207" t="s">
        <v>239</v>
      </c>
      <c r="E160" s="208" t="s">
        <v>446</v>
      </c>
      <c r="F160" s="209" t="s">
        <v>447</v>
      </c>
      <c r="G160" s="210" t="s">
        <v>242</v>
      </c>
      <c r="H160" s="211">
        <v>3</v>
      </c>
      <c r="I160" s="212"/>
      <c r="J160" s="213">
        <f t="shared" si="0"/>
        <v>0</v>
      </c>
      <c r="K160" s="214"/>
      <c r="L160" s="215"/>
      <c r="M160" s="216" t="s">
        <v>19</v>
      </c>
      <c r="N160" s="217" t="s">
        <v>40</v>
      </c>
      <c r="O160" s="66"/>
      <c r="P160" s="191">
        <f t="shared" si="1"/>
        <v>0</v>
      </c>
      <c r="Q160" s="191">
        <v>0.1545</v>
      </c>
      <c r="R160" s="191">
        <f t="shared" si="2"/>
        <v>0.4635</v>
      </c>
      <c r="S160" s="191">
        <v>0</v>
      </c>
      <c r="T160" s="192">
        <f t="shared" si="3"/>
        <v>0</v>
      </c>
      <c r="U160" s="36"/>
      <c r="V160" s="36"/>
      <c r="W160" s="36"/>
      <c r="X160" s="36"/>
      <c r="Y160" s="36"/>
      <c r="Z160" s="36"/>
      <c r="AA160" s="36"/>
      <c r="AB160" s="36"/>
      <c r="AC160" s="36"/>
      <c r="AD160" s="36"/>
      <c r="AE160" s="36"/>
      <c r="AR160" s="193" t="s">
        <v>243</v>
      </c>
      <c r="AT160" s="193" t="s">
        <v>239</v>
      </c>
      <c r="AU160" s="193" t="s">
        <v>78</v>
      </c>
      <c r="AY160" s="19" t="s">
        <v>229</v>
      </c>
      <c r="BE160" s="194">
        <f t="shared" si="4"/>
        <v>0</v>
      </c>
      <c r="BF160" s="194">
        <f t="shared" si="5"/>
        <v>0</v>
      </c>
      <c r="BG160" s="194">
        <f t="shared" si="6"/>
        <v>0</v>
      </c>
      <c r="BH160" s="194">
        <f t="shared" si="7"/>
        <v>0</v>
      </c>
      <c r="BI160" s="194">
        <f t="shared" si="8"/>
        <v>0</v>
      </c>
      <c r="BJ160" s="19" t="s">
        <v>76</v>
      </c>
      <c r="BK160" s="194">
        <f t="shared" si="9"/>
        <v>0</v>
      </c>
      <c r="BL160" s="19" t="s">
        <v>126</v>
      </c>
      <c r="BM160" s="193" t="s">
        <v>448</v>
      </c>
    </row>
    <row r="161" spans="1:65" s="2" customFormat="1" ht="24.2" customHeight="1">
      <c r="A161" s="36"/>
      <c r="B161" s="37"/>
      <c r="C161" s="207" t="s">
        <v>449</v>
      </c>
      <c r="D161" s="207" t="s">
        <v>239</v>
      </c>
      <c r="E161" s="208" t="s">
        <v>450</v>
      </c>
      <c r="F161" s="209" t="s">
        <v>451</v>
      </c>
      <c r="G161" s="210" t="s">
        <v>242</v>
      </c>
      <c r="H161" s="211">
        <v>2</v>
      </c>
      <c r="I161" s="212"/>
      <c r="J161" s="213">
        <f t="shared" si="0"/>
        <v>0</v>
      </c>
      <c r="K161" s="214"/>
      <c r="L161" s="215"/>
      <c r="M161" s="216" t="s">
        <v>19</v>
      </c>
      <c r="N161" s="217" t="s">
        <v>40</v>
      </c>
      <c r="O161" s="66"/>
      <c r="P161" s="191">
        <f t="shared" si="1"/>
        <v>0</v>
      </c>
      <c r="Q161" s="191">
        <v>0.15846</v>
      </c>
      <c r="R161" s="191">
        <f t="shared" si="2"/>
        <v>0.31692</v>
      </c>
      <c r="S161" s="191">
        <v>0</v>
      </c>
      <c r="T161" s="192">
        <f t="shared" si="3"/>
        <v>0</v>
      </c>
      <c r="U161" s="36"/>
      <c r="V161" s="36"/>
      <c r="W161" s="36"/>
      <c r="X161" s="36"/>
      <c r="Y161" s="36"/>
      <c r="Z161" s="36"/>
      <c r="AA161" s="36"/>
      <c r="AB161" s="36"/>
      <c r="AC161" s="36"/>
      <c r="AD161" s="36"/>
      <c r="AE161" s="36"/>
      <c r="AR161" s="193" t="s">
        <v>243</v>
      </c>
      <c r="AT161" s="193" t="s">
        <v>239</v>
      </c>
      <c r="AU161" s="193" t="s">
        <v>78</v>
      </c>
      <c r="AY161" s="19" t="s">
        <v>229</v>
      </c>
      <c r="BE161" s="194">
        <f t="shared" si="4"/>
        <v>0</v>
      </c>
      <c r="BF161" s="194">
        <f t="shared" si="5"/>
        <v>0</v>
      </c>
      <c r="BG161" s="194">
        <f t="shared" si="6"/>
        <v>0</v>
      </c>
      <c r="BH161" s="194">
        <f t="shared" si="7"/>
        <v>0</v>
      </c>
      <c r="BI161" s="194">
        <f t="shared" si="8"/>
        <v>0</v>
      </c>
      <c r="BJ161" s="19" t="s">
        <v>76</v>
      </c>
      <c r="BK161" s="194">
        <f t="shared" si="9"/>
        <v>0</v>
      </c>
      <c r="BL161" s="19" t="s">
        <v>126</v>
      </c>
      <c r="BM161" s="193" t="s">
        <v>452</v>
      </c>
    </row>
    <row r="162" spans="1:65" s="2" customFormat="1" ht="24.2" customHeight="1">
      <c r="A162" s="36"/>
      <c r="B162" s="37"/>
      <c r="C162" s="207" t="s">
        <v>453</v>
      </c>
      <c r="D162" s="207" t="s">
        <v>239</v>
      </c>
      <c r="E162" s="208" t="s">
        <v>454</v>
      </c>
      <c r="F162" s="209" t="s">
        <v>455</v>
      </c>
      <c r="G162" s="210" t="s">
        <v>242</v>
      </c>
      <c r="H162" s="211">
        <v>2</v>
      </c>
      <c r="I162" s="212"/>
      <c r="J162" s="213">
        <f t="shared" si="0"/>
        <v>0</v>
      </c>
      <c r="K162" s="214"/>
      <c r="L162" s="215"/>
      <c r="M162" s="216" t="s">
        <v>19</v>
      </c>
      <c r="N162" s="217" t="s">
        <v>40</v>
      </c>
      <c r="O162" s="66"/>
      <c r="P162" s="191">
        <f t="shared" si="1"/>
        <v>0</v>
      </c>
      <c r="Q162" s="191">
        <v>0.16242</v>
      </c>
      <c r="R162" s="191">
        <f t="shared" si="2"/>
        <v>0.32484</v>
      </c>
      <c r="S162" s="191">
        <v>0</v>
      </c>
      <c r="T162" s="192">
        <f t="shared" si="3"/>
        <v>0</v>
      </c>
      <c r="U162" s="36"/>
      <c r="V162" s="36"/>
      <c r="W162" s="36"/>
      <c r="X162" s="36"/>
      <c r="Y162" s="36"/>
      <c r="Z162" s="36"/>
      <c r="AA162" s="36"/>
      <c r="AB162" s="36"/>
      <c r="AC162" s="36"/>
      <c r="AD162" s="36"/>
      <c r="AE162" s="36"/>
      <c r="AR162" s="193" t="s">
        <v>243</v>
      </c>
      <c r="AT162" s="193" t="s">
        <v>239</v>
      </c>
      <c r="AU162" s="193" t="s">
        <v>78</v>
      </c>
      <c r="AY162" s="19" t="s">
        <v>229</v>
      </c>
      <c r="BE162" s="194">
        <f t="shared" si="4"/>
        <v>0</v>
      </c>
      <c r="BF162" s="194">
        <f t="shared" si="5"/>
        <v>0</v>
      </c>
      <c r="BG162" s="194">
        <f t="shared" si="6"/>
        <v>0</v>
      </c>
      <c r="BH162" s="194">
        <f t="shared" si="7"/>
        <v>0</v>
      </c>
      <c r="BI162" s="194">
        <f t="shared" si="8"/>
        <v>0</v>
      </c>
      <c r="BJ162" s="19" t="s">
        <v>76</v>
      </c>
      <c r="BK162" s="194">
        <f t="shared" si="9"/>
        <v>0</v>
      </c>
      <c r="BL162" s="19" t="s">
        <v>126</v>
      </c>
      <c r="BM162" s="193" t="s">
        <v>456</v>
      </c>
    </row>
    <row r="163" spans="1:65" s="2" customFormat="1" ht="24.2" customHeight="1">
      <c r="A163" s="36"/>
      <c r="B163" s="37"/>
      <c r="C163" s="207" t="s">
        <v>457</v>
      </c>
      <c r="D163" s="207" t="s">
        <v>239</v>
      </c>
      <c r="E163" s="208" t="s">
        <v>458</v>
      </c>
      <c r="F163" s="209" t="s">
        <v>459</v>
      </c>
      <c r="G163" s="210" t="s">
        <v>242</v>
      </c>
      <c r="H163" s="211">
        <v>3</v>
      </c>
      <c r="I163" s="212"/>
      <c r="J163" s="213">
        <f t="shared" si="0"/>
        <v>0</v>
      </c>
      <c r="K163" s="214"/>
      <c r="L163" s="215"/>
      <c r="M163" s="216" t="s">
        <v>19</v>
      </c>
      <c r="N163" s="217" t="s">
        <v>40</v>
      </c>
      <c r="O163" s="66"/>
      <c r="P163" s="191">
        <f t="shared" si="1"/>
        <v>0</v>
      </c>
      <c r="Q163" s="191">
        <v>0.16638</v>
      </c>
      <c r="R163" s="191">
        <f t="shared" si="2"/>
        <v>0.49914000000000003</v>
      </c>
      <c r="S163" s="191">
        <v>0</v>
      </c>
      <c r="T163" s="192">
        <f t="shared" si="3"/>
        <v>0</v>
      </c>
      <c r="U163" s="36"/>
      <c r="V163" s="36"/>
      <c r="W163" s="36"/>
      <c r="X163" s="36"/>
      <c r="Y163" s="36"/>
      <c r="Z163" s="36"/>
      <c r="AA163" s="36"/>
      <c r="AB163" s="36"/>
      <c r="AC163" s="36"/>
      <c r="AD163" s="36"/>
      <c r="AE163" s="36"/>
      <c r="AR163" s="193" t="s">
        <v>243</v>
      </c>
      <c r="AT163" s="193" t="s">
        <v>239</v>
      </c>
      <c r="AU163" s="193" t="s">
        <v>78</v>
      </c>
      <c r="AY163" s="19" t="s">
        <v>229</v>
      </c>
      <c r="BE163" s="194">
        <f t="shared" si="4"/>
        <v>0</v>
      </c>
      <c r="BF163" s="194">
        <f t="shared" si="5"/>
        <v>0</v>
      </c>
      <c r="BG163" s="194">
        <f t="shared" si="6"/>
        <v>0</v>
      </c>
      <c r="BH163" s="194">
        <f t="shared" si="7"/>
        <v>0</v>
      </c>
      <c r="BI163" s="194">
        <f t="shared" si="8"/>
        <v>0</v>
      </c>
      <c r="BJ163" s="19" t="s">
        <v>76</v>
      </c>
      <c r="BK163" s="194">
        <f t="shared" si="9"/>
        <v>0</v>
      </c>
      <c r="BL163" s="19" t="s">
        <v>126</v>
      </c>
      <c r="BM163" s="193" t="s">
        <v>460</v>
      </c>
    </row>
    <row r="164" spans="1:65" s="2" customFormat="1" ht="24.2" customHeight="1">
      <c r="A164" s="36"/>
      <c r="B164" s="37"/>
      <c r="C164" s="207" t="s">
        <v>461</v>
      </c>
      <c r="D164" s="207" t="s">
        <v>239</v>
      </c>
      <c r="E164" s="208" t="s">
        <v>462</v>
      </c>
      <c r="F164" s="209" t="s">
        <v>463</v>
      </c>
      <c r="G164" s="210" t="s">
        <v>242</v>
      </c>
      <c r="H164" s="211">
        <v>3</v>
      </c>
      <c r="I164" s="212"/>
      <c r="J164" s="213">
        <f t="shared" si="0"/>
        <v>0</v>
      </c>
      <c r="K164" s="214"/>
      <c r="L164" s="215"/>
      <c r="M164" s="216" t="s">
        <v>19</v>
      </c>
      <c r="N164" s="217" t="s">
        <v>40</v>
      </c>
      <c r="O164" s="66"/>
      <c r="P164" s="191">
        <f t="shared" si="1"/>
        <v>0</v>
      </c>
      <c r="Q164" s="191">
        <v>0.17035</v>
      </c>
      <c r="R164" s="191">
        <f t="shared" si="2"/>
        <v>0.51105</v>
      </c>
      <c r="S164" s="191">
        <v>0</v>
      </c>
      <c r="T164" s="192">
        <f t="shared" si="3"/>
        <v>0</v>
      </c>
      <c r="U164" s="36"/>
      <c r="V164" s="36"/>
      <c r="W164" s="36"/>
      <c r="X164" s="36"/>
      <c r="Y164" s="36"/>
      <c r="Z164" s="36"/>
      <c r="AA164" s="36"/>
      <c r="AB164" s="36"/>
      <c r="AC164" s="36"/>
      <c r="AD164" s="36"/>
      <c r="AE164" s="36"/>
      <c r="AR164" s="193" t="s">
        <v>243</v>
      </c>
      <c r="AT164" s="193" t="s">
        <v>239</v>
      </c>
      <c r="AU164" s="193" t="s">
        <v>78</v>
      </c>
      <c r="AY164" s="19" t="s">
        <v>229</v>
      </c>
      <c r="BE164" s="194">
        <f t="shared" si="4"/>
        <v>0</v>
      </c>
      <c r="BF164" s="194">
        <f t="shared" si="5"/>
        <v>0</v>
      </c>
      <c r="BG164" s="194">
        <f t="shared" si="6"/>
        <v>0</v>
      </c>
      <c r="BH164" s="194">
        <f t="shared" si="7"/>
        <v>0</v>
      </c>
      <c r="BI164" s="194">
        <f t="shared" si="8"/>
        <v>0</v>
      </c>
      <c r="BJ164" s="19" t="s">
        <v>76</v>
      </c>
      <c r="BK164" s="194">
        <f t="shared" si="9"/>
        <v>0</v>
      </c>
      <c r="BL164" s="19" t="s">
        <v>126</v>
      </c>
      <c r="BM164" s="193" t="s">
        <v>464</v>
      </c>
    </row>
    <row r="165" spans="1:65" s="2" customFormat="1" ht="24.2" customHeight="1">
      <c r="A165" s="36"/>
      <c r="B165" s="37"/>
      <c r="C165" s="207" t="s">
        <v>465</v>
      </c>
      <c r="D165" s="207" t="s">
        <v>239</v>
      </c>
      <c r="E165" s="208" t="s">
        <v>466</v>
      </c>
      <c r="F165" s="209" t="s">
        <v>467</v>
      </c>
      <c r="G165" s="210" t="s">
        <v>242</v>
      </c>
      <c r="H165" s="211">
        <v>2</v>
      </c>
      <c r="I165" s="212"/>
      <c r="J165" s="213">
        <f t="shared" si="0"/>
        <v>0</v>
      </c>
      <c r="K165" s="214"/>
      <c r="L165" s="215"/>
      <c r="M165" s="216" t="s">
        <v>19</v>
      </c>
      <c r="N165" s="217" t="s">
        <v>40</v>
      </c>
      <c r="O165" s="66"/>
      <c r="P165" s="191">
        <f t="shared" si="1"/>
        <v>0</v>
      </c>
      <c r="Q165" s="191">
        <v>0.17431</v>
      </c>
      <c r="R165" s="191">
        <f t="shared" si="2"/>
        <v>0.34862</v>
      </c>
      <c r="S165" s="191">
        <v>0</v>
      </c>
      <c r="T165" s="192">
        <f t="shared" si="3"/>
        <v>0</v>
      </c>
      <c r="U165" s="36"/>
      <c r="V165" s="36"/>
      <c r="W165" s="36"/>
      <c r="X165" s="36"/>
      <c r="Y165" s="36"/>
      <c r="Z165" s="36"/>
      <c r="AA165" s="36"/>
      <c r="AB165" s="36"/>
      <c r="AC165" s="36"/>
      <c r="AD165" s="36"/>
      <c r="AE165" s="36"/>
      <c r="AR165" s="193" t="s">
        <v>243</v>
      </c>
      <c r="AT165" s="193" t="s">
        <v>239</v>
      </c>
      <c r="AU165" s="193" t="s">
        <v>78</v>
      </c>
      <c r="AY165" s="19" t="s">
        <v>229</v>
      </c>
      <c r="BE165" s="194">
        <f t="shared" si="4"/>
        <v>0</v>
      </c>
      <c r="BF165" s="194">
        <f t="shared" si="5"/>
        <v>0</v>
      </c>
      <c r="BG165" s="194">
        <f t="shared" si="6"/>
        <v>0</v>
      </c>
      <c r="BH165" s="194">
        <f t="shared" si="7"/>
        <v>0</v>
      </c>
      <c r="BI165" s="194">
        <f t="shared" si="8"/>
        <v>0</v>
      </c>
      <c r="BJ165" s="19" t="s">
        <v>76</v>
      </c>
      <c r="BK165" s="194">
        <f t="shared" si="9"/>
        <v>0</v>
      </c>
      <c r="BL165" s="19" t="s">
        <v>126</v>
      </c>
      <c r="BM165" s="193" t="s">
        <v>468</v>
      </c>
    </row>
    <row r="166" spans="1:65" s="2" customFormat="1" ht="24.2" customHeight="1">
      <c r="A166" s="36"/>
      <c r="B166" s="37"/>
      <c r="C166" s="207" t="s">
        <v>469</v>
      </c>
      <c r="D166" s="207" t="s">
        <v>239</v>
      </c>
      <c r="E166" s="208" t="s">
        <v>470</v>
      </c>
      <c r="F166" s="209" t="s">
        <v>471</v>
      </c>
      <c r="G166" s="210" t="s">
        <v>242</v>
      </c>
      <c r="H166" s="211">
        <v>2</v>
      </c>
      <c r="I166" s="212"/>
      <c r="J166" s="213">
        <f t="shared" si="0"/>
        <v>0</v>
      </c>
      <c r="K166" s="214"/>
      <c r="L166" s="215"/>
      <c r="M166" s="216" t="s">
        <v>19</v>
      </c>
      <c r="N166" s="217" t="s">
        <v>40</v>
      </c>
      <c r="O166" s="66"/>
      <c r="P166" s="191">
        <f t="shared" si="1"/>
        <v>0</v>
      </c>
      <c r="Q166" s="191">
        <v>0.17827</v>
      </c>
      <c r="R166" s="191">
        <f t="shared" si="2"/>
        <v>0.35654</v>
      </c>
      <c r="S166" s="191">
        <v>0</v>
      </c>
      <c r="T166" s="192">
        <f t="shared" si="3"/>
        <v>0</v>
      </c>
      <c r="U166" s="36"/>
      <c r="V166" s="36"/>
      <c r="W166" s="36"/>
      <c r="X166" s="36"/>
      <c r="Y166" s="36"/>
      <c r="Z166" s="36"/>
      <c r="AA166" s="36"/>
      <c r="AB166" s="36"/>
      <c r="AC166" s="36"/>
      <c r="AD166" s="36"/>
      <c r="AE166" s="36"/>
      <c r="AR166" s="193" t="s">
        <v>243</v>
      </c>
      <c r="AT166" s="193" t="s">
        <v>239</v>
      </c>
      <c r="AU166" s="193" t="s">
        <v>78</v>
      </c>
      <c r="AY166" s="19" t="s">
        <v>229</v>
      </c>
      <c r="BE166" s="194">
        <f t="shared" si="4"/>
        <v>0</v>
      </c>
      <c r="BF166" s="194">
        <f t="shared" si="5"/>
        <v>0</v>
      </c>
      <c r="BG166" s="194">
        <f t="shared" si="6"/>
        <v>0</v>
      </c>
      <c r="BH166" s="194">
        <f t="shared" si="7"/>
        <v>0</v>
      </c>
      <c r="BI166" s="194">
        <f t="shared" si="8"/>
        <v>0</v>
      </c>
      <c r="BJ166" s="19" t="s">
        <v>76</v>
      </c>
      <c r="BK166" s="194">
        <f t="shared" si="9"/>
        <v>0</v>
      </c>
      <c r="BL166" s="19" t="s">
        <v>126</v>
      </c>
      <c r="BM166" s="193" t="s">
        <v>472</v>
      </c>
    </row>
    <row r="167" spans="1:65" s="2" customFormat="1" ht="44.25" customHeight="1">
      <c r="A167" s="36"/>
      <c r="B167" s="37"/>
      <c r="C167" s="181" t="s">
        <v>473</v>
      </c>
      <c r="D167" s="181" t="s">
        <v>232</v>
      </c>
      <c r="E167" s="182" t="s">
        <v>474</v>
      </c>
      <c r="F167" s="183" t="s">
        <v>475</v>
      </c>
      <c r="G167" s="184" t="s">
        <v>242</v>
      </c>
      <c r="H167" s="185">
        <v>1</v>
      </c>
      <c r="I167" s="186"/>
      <c r="J167" s="187">
        <f t="shared" si="0"/>
        <v>0</v>
      </c>
      <c r="K167" s="188"/>
      <c r="L167" s="41"/>
      <c r="M167" s="189" t="s">
        <v>19</v>
      </c>
      <c r="N167" s="190" t="s">
        <v>40</v>
      </c>
      <c r="O167" s="66"/>
      <c r="P167" s="191">
        <f t="shared" si="1"/>
        <v>0</v>
      </c>
      <c r="Q167" s="191">
        <v>0</v>
      </c>
      <c r="R167" s="191">
        <f t="shared" si="2"/>
        <v>0</v>
      </c>
      <c r="S167" s="191">
        <v>0</v>
      </c>
      <c r="T167" s="192">
        <f t="shared" si="3"/>
        <v>0</v>
      </c>
      <c r="U167" s="36"/>
      <c r="V167" s="36"/>
      <c r="W167" s="36"/>
      <c r="X167" s="36"/>
      <c r="Y167" s="36"/>
      <c r="Z167" s="36"/>
      <c r="AA167" s="36"/>
      <c r="AB167" s="36"/>
      <c r="AC167" s="36"/>
      <c r="AD167" s="36"/>
      <c r="AE167" s="36"/>
      <c r="AR167" s="193" t="s">
        <v>126</v>
      </c>
      <c r="AT167" s="193" t="s">
        <v>232</v>
      </c>
      <c r="AU167" s="193" t="s">
        <v>78</v>
      </c>
      <c r="AY167" s="19" t="s">
        <v>229</v>
      </c>
      <c r="BE167" s="194">
        <f t="shared" si="4"/>
        <v>0</v>
      </c>
      <c r="BF167" s="194">
        <f t="shared" si="5"/>
        <v>0</v>
      </c>
      <c r="BG167" s="194">
        <f t="shared" si="6"/>
        <v>0</v>
      </c>
      <c r="BH167" s="194">
        <f t="shared" si="7"/>
        <v>0</v>
      </c>
      <c r="BI167" s="194">
        <f t="shared" si="8"/>
        <v>0</v>
      </c>
      <c r="BJ167" s="19" t="s">
        <v>76</v>
      </c>
      <c r="BK167" s="194">
        <f t="shared" si="9"/>
        <v>0</v>
      </c>
      <c r="BL167" s="19" t="s">
        <v>126</v>
      </c>
      <c r="BM167" s="193" t="s">
        <v>476</v>
      </c>
    </row>
    <row r="168" spans="2:51" s="13" customFormat="1" ht="11.25">
      <c r="B168" s="195"/>
      <c r="C168" s="196"/>
      <c r="D168" s="197" t="s">
        <v>237</v>
      </c>
      <c r="E168" s="198" t="s">
        <v>19</v>
      </c>
      <c r="F168" s="199" t="s">
        <v>477</v>
      </c>
      <c r="G168" s="196"/>
      <c r="H168" s="200">
        <v>1</v>
      </c>
      <c r="I168" s="201"/>
      <c r="J168" s="196"/>
      <c r="K168" s="196"/>
      <c r="L168" s="202"/>
      <c r="M168" s="203"/>
      <c r="N168" s="204"/>
      <c r="O168" s="204"/>
      <c r="P168" s="204"/>
      <c r="Q168" s="204"/>
      <c r="R168" s="204"/>
      <c r="S168" s="204"/>
      <c r="T168" s="205"/>
      <c r="AT168" s="206" t="s">
        <v>237</v>
      </c>
      <c r="AU168" s="206" t="s">
        <v>78</v>
      </c>
      <c r="AV168" s="13" t="s">
        <v>78</v>
      </c>
      <c r="AW168" s="13" t="s">
        <v>31</v>
      </c>
      <c r="AX168" s="13" t="s">
        <v>76</v>
      </c>
      <c r="AY168" s="206" t="s">
        <v>229</v>
      </c>
    </row>
    <row r="169" spans="1:65" s="2" customFormat="1" ht="44.25" customHeight="1">
      <c r="A169" s="36"/>
      <c r="B169" s="37"/>
      <c r="C169" s="181" t="s">
        <v>478</v>
      </c>
      <c r="D169" s="181" t="s">
        <v>232</v>
      </c>
      <c r="E169" s="182" t="s">
        <v>479</v>
      </c>
      <c r="F169" s="183" t="s">
        <v>480</v>
      </c>
      <c r="G169" s="184" t="s">
        <v>242</v>
      </c>
      <c r="H169" s="185">
        <v>1</v>
      </c>
      <c r="I169" s="186"/>
      <c r="J169" s="187">
        <f>ROUND(I169*H169,2)</f>
        <v>0</v>
      </c>
      <c r="K169" s="188"/>
      <c r="L169" s="41"/>
      <c r="M169" s="189" t="s">
        <v>19</v>
      </c>
      <c r="N169" s="190" t="s">
        <v>40</v>
      </c>
      <c r="O169" s="66"/>
      <c r="P169" s="191">
        <f>O169*H169</f>
        <v>0</v>
      </c>
      <c r="Q169" s="191">
        <v>0</v>
      </c>
      <c r="R169" s="191">
        <f>Q169*H169</f>
        <v>0</v>
      </c>
      <c r="S169" s="191">
        <v>0</v>
      </c>
      <c r="T169" s="192">
        <f>S169*H169</f>
        <v>0</v>
      </c>
      <c r="U169" s="36"/>
      <c r="V169" s="36"/>
      <c r="W169" s="36"/>
      <c r="X169" s="36"/>
      <c r="Y169" s="36"/>
      <c r="Z169" s="36"/>
      <c r="AA169" s="36"/>
      <c r="AB169" s="36"/>
      <c r="AC169" s="36"/>
      <c r="AD169" s="36"/>
      <c r="AE169" s="36"/>
      <c r="AR169" s="193" t="s">
        <v>126</v>
      </c>
      <c r="AT169" s="193" t="s">
        <v>232</v>
      </c>
      <c r="AU169" s="193" t="s">
        <v>78</v>
      </c>
      <c r="AY169" s="19" t="s">
        <v>229</v>
      </c>
      <c r="BE169" s="194">
        <f>IF(N169="základní",J169,0)</f>
        <v>0</v>
      </c>
      <c r="BF169" s="194">
        <f>IF(N169="snížená",J169,0)</f>
        <v>0</v>
      </c>
      <c r="BG169" s="194">
        <f>IF(N169="zákl. přenesená",J169,0)</f>
        <v>0</v>
      </c>
      <c r="BH169" s="194">
        <f>IF(N169="sníž. přenesená",J169,0)</f>
        <v>0</v>
      </c>
      <c r="BI169" s="194">
        <f>IF(N169="nulová",J169,0)</f>
        <v>0</v>
      </c>
      <c r="BJ169" s="19" t="s">
        <v>76</v>
      </c>
      <c r="BK169" s="194">
        <f>ROUND(I169*H169,2)</f>
        <v>0</v>
      </c>
      <c r="BL169" s="19" t="s">
        <v>126</v>
      </c>
      <c r="BM169" s="193" t="s">
        <v>481</v>
      </c>
    </row>
    <row r="170" spans="2:51" s="13" customFormat="1" ht="11.25">
      <c r="B170" s="195"/>
      <c r="C170" s="196"/>
      <c r="D170" s="197" t="s">
        <v>237</v>
      </c>
      <c r="E170" s="198" t="s">
        <v>19</v>
      </c>
      <c r="F170" s="199" t="s">
        <v>477</v>
      </c>
      <c r="G170" s="196"/>
      <c r="H170" s="200">
        <v>1</v>
      </c>
      <c r="I170" s="201"/>
      <c r="J170" s="196"/>
      <c r="K170" s="196"/>
      <c r="L170" s="202"/>
      <c r="M170" s="203"/>
      <c r="N170" s="204"/>
      <c r="O170" s="204"/>
      <c r="P170" s="204"/>
      <c r="Q170" s="204"/>
      <c r="R170" s="204"/>
      <c r="S170" s="204"/>
      <c r="T170" s="205"/>
      <c r="AT170" s="206" t="s">
        <v>237</v>
      </c>
      <c r="AU170" s="206" t="s">
        <v>78</v>
      </c>
      <c r="AV170" s="13" t="s">
        <v>78</v>
      </c>
      <c r="AW170" s="13" t="s">
        <v>31</v>
      </c>
      <c r="AX170" s="13" t="s">
        <v>76</v>
      </c>
      <c r="AY170" s="206" t="s">
        <v>229</v>
      </c>
    </row>
    <row r="171" spans="1:65" s="2" customFormat="1" ht="49.15" customHeight="1">
      <c r="A171" s="36"/>
      <c r="B171" s="37"/>
      <c r="C171" s="181" t="s">
        <v>482</v>
      </c>
      <c r="D171" s="181" t="s">
        <v>232</v>
      </c>
      <c r="E171" s="182" t="s">
        <v>483</v>
      </c>
      <c r="F171" s="183" t="s">
        <v>484</v>
      </c>
      <c r="G171" s="184" t="s">
        <v>242</v>
      </c>
      <c r="H171" s="185">
        <v>1388</v>
      </c>
      <c r="I171" s="186"/>
      <c r="J171" s="187">
        <f>ROUND(I171*H171,2)</f>
        <v>0</v>
      </c>
      <c r="K171" s="188"/>
      <c r="L171" s="41"/>
      <c r="M171" s="189" t="s">
        <v>19</v>
      </c>
      <c r="N171" s="190" t="s">
        <v>40</v>
      </c>
      <c r="O171" s="66"/>
      <c r="P171" s="191">
        <f>O171*H171</f>
        <v>0</v>
      </c>
      <c r="Q171" s="191">
        <v>0</v>
      </c>
      <c r="R171" s="191">
        <f>Q171*H171</f>
        <v>0</v>
      </c>
      <c r="S171" s="191">
        <v>0</v>
      </c>
      <c r="T171" s="192">
        <f>S171*H171</f>
        <v>0</v>
      </c>
      <c r="U171" s="36"/>
      <c r="V171" s="36"/>
      <c r="W171" s="36"/>
      <c r="X171" s="36"/>
      <c r="Y171" s="36"/>
      <c r="Z171" s="36"/>
      <c r="AA171" s="36"/>
      <c r="AB171" s="36"/>
      <c r="AC171" s="36"/>
      <c r="AD171" s="36"/>
      <c r="AE171" s="36"/>
      <c r="AR171" s="193" t="s">
        <v>126</v>
      </c>
      <c r="AT171" s="193" t="s">
        <v>232</v>
      </c>
      <c r="AU171" s="193" t="s">
        <v>78</v>
      </c>
      <c r="AY171" s="19" t="s">
        <v>229</v>
      </c>
      <c r="BE171" s="194">
        <f>IF(N171="základní",J171,0)</f>
        <v>0</v>
      </c>
      <c r="BF171" s="194">
        <f>IF(N171="snížená",J171,0)</f>
        <v>0</v>
      </c>
      <c r="BG171" s="194">
        <f>IF(N171="zákl. přenesená",J171,0)</f>
        <v>0</v>
      </c>
      <c r="BH171" s="194">
        <f>IF(N171="sníž. přenesená",J171,0)</f>
        <v>0</v>
      </c>
      <c r="BI171" s="194">
        <f>IF(N171="nulová",J171,0)</f>
        <v>0</v>
      </c>
      <c r="BJ171" s="19" t="s">
        <v>76</v>
      </c>
      <c r="BK171" s="194">
        <f>ROUND(I171*H171,2)</f>
        <v>0</v>
      </c>
      <c r="BL171" s="19" t="s">
        <v>126</v>
      </c>
      <c r="BM171" s="193" t="s">
        <v>485</v>
      </c>
    </row>
    <row r="172" spans="2:51" s="13" customFormat="1" ht="11.25">
      <c r="B172" s="195"/>
      <c r="C172" s="196"/>
      <c r="D172" s="197" t="s">
        <v>237</v>
      </c>
      <c r="E172" s="198" t="s">
        <v>19</v>
      </c>
      <c r="F172" s="199" t="s">
        <v>486</v>
      </c>
      <c r="G172" s="196"/>
      <c r="H172" s="200">
        <v>1388</v>
      </c>
      <c r="I172" s="201"/>
      <c r="J172" s="196"/>
      <c r="K172" s="196"/>
      <c r="L172" s="202"/>
      <c r="M172" s="203"/>
      <c r="N172" s="204"/>
      <c r="O172" s="204"/>
      <c r="P172" s="204"/>
      <c r="Q172" s="204"/>
      <c r="R172" s="204"/>
      <c r="S172" s="204"/>
      <c r="T172" s="205"/>
      <c r="AT172" s="206" t="s">
        <v>237</v>
      </c>
      <c r="AU172" s="206" t="s">
        <v>78</v>
      </c>
      <c r="AV172" s="13" t="s">
        <v>78</v>
      </c>
      <c r="AW172" s="13" t="s">
        <v>31</v>
      </c>
      <c r="AX172" s="13" t="s">
        <v>76</v>
      </c>
      <c r="AY172" s="206" t="s">
        <v>229</v>
      </c>
    </row>
    <row r="173" spans="1:65" s="2" customFormat="1" ht="90" customHeight="1">
      <c r="A173" s="36"/>
      <c r="B173" s="37"/>
      <c r="C173" s="181" t="s">
        <v>487</v>
      </c>
      <c r="D173" s="181" t="s">
        <v>232</v>
      </c>
      <c r="E173" s="182" t="s">
        <v>488</v>
      </c>
      <c r="F173" s="183" t="s">
        <v>489</v>
      </c>
      <c r="G173" s="184" t="s">
        <v>490</v>
      </c>
      <c r="H173" s="185">
        <v>3.5</v>
      </c>
      <c r="I173" s="186"/>
      <c r="J173" s="187">
        <f>ROUND(I173*H173,2)</f>
        <v>0</v>
      </c>
      <c r="K173" s="188"/>
      <c r="L173" s="41"/>
      <c r="M173" s="189" t="s">
        <v>19</v>
      </c>
      <c r="N173" s="190" t="s">
        <v>40</v>
      </c>
      <c r="O173" s="66"/>
      <c r="P173" s="191">
        <f>O173*H173</f>
        <v>0</v>
      </c>
      <c r="Q173" s="191">
        <v>0</v>
      </c>
      <c r="R173" s="191">
        <f>Q173*H173</f>
        <v>0</v>
      </c>
      <c r="S173" s="191">
        <v>0</v>
      </c>
      <c r="T173" s="192">
        <f>S173*H173</f>
        <v>0</v>
      </c>
      <c r="U173" s="36"/>
      <c r="V173" s="36"/>
      <c r="W173" s="36"/>
      <c r="X173" s="36"/>
      <c r="Y173" s="36"/>
      <c r="Z173" s="36"/>
      <c r="AA173" s="36"/>
      <c r="AB173" s="36"/>
      <c r="AC173" s="36"/>
      <c r="AD173" s="36"/>
      <c r="AE173" s="36"/>
      <c r="AR173" s="193" t="s">
        <v>126</v>
      </c>
      <c r="AT173" s="193" t="s">
        <v>232</v>
      </c>
      <c r="AU173" s="193" t="s">
        <v>78</v>
      </c>
      <c r="AY173" s="19" t="s">
        <v>229</v>
      </c>
      <c r="BE173" s="194">
        <f>IF(N173="základní",J173,0)</f>
        <v>0</v>
      </c>
      <c r="BF173" s="194">
        <f>IF(N173="snížená",J173,0)</f>
        <v>0</v>
      </c>
      <c r="BG173" s="194">
        <f>IF(N173="zákl. přenesená",J173,0)</f>
        <v>0</v>
      </c>
      <c r="BH173" s="194">
        <f>IF(N173="sníž. přenesená",J173,0)</f>
        <v>0</v>
      </c>
      <c r="BI173" s="194">
        <f>IF(N173="nulová",J173,0)</f>
        <v>0</v>
      </c>
      <c r="BJ173" s="19" t="s">
        <v>76</v>
      </c>
      <c r="BK173" s="194">
        <f>ROUND(I173*H173,2)</f>
        <v>0</v>
      </c>
      <c r="BL173" s="19" t="s">
        <v>126</v>
      </c>
      <c r="BM173" s="193" t="s">
        <v>491</v>
      </c>
    </row>
    <row r="174" spans="1:65" s="2" customFormat="1" ht="66.75" customHeight="1">
      <c r="A174" s="36"/>
      <c r="B174" s="37"/>
      <c r="C174" s="181" t="s">
        <v>492</v>
      </c>
      <c r="D174" s="181" t="s">
        <v>232</v>
      </c>
      <c r="E174" s="182" t="s">
        <v>493</v>
      </c>
      <c r="F174" s="183" t="s">
        <v>494</v>
      </c>
      <c r="G174" s="184" t="s">
        <v>495</v>
      </c>
      <c r="H174" s="185">
        <v>6994</v>
      </c>
      <c r="I174" s="186"/>
      <c r="J174" s="187">
        <f>ROUND(I174*H174,2)</f>
        <v>0</v>
      </c>
      <c r="K174" s="188"/>
      <c r="L174" s="41"/>
      <c r="M174" s="189" t="s">
        <v>19</v>
      </c>
      <c r="N174" s="190" t="s">
        <v>40</v>
      </c>
      <c r="O174" s="66"/>
      <c r="P174" s="191">
        <f>O174*H174</f>
        <v>0</v>
      </c>
      <c r="Q174" s="191">
        <v>0</v>
      </c>
      <c r="R174" s="191">
        <f>Q174*H174</f>
        <v>0</v>
      </c>
      <c r="S174" s="191">
        <v>0</v>
      </c>
      <c r="T174" s="192">
        <f>S174*H174</f>
        <v>0</v>
      </c>
      <c r="U174" s="36"/>
      <c r="V174" s="36"/>
      <c r="W174" s="36"/>
      <c r="X174" s="36"/>
      <c r="Y174" s="36"/>
      <c r="Z174" s="36"/>
      <c r="AA174" s="36"/>
      <c r="AB174" s="36"/>
      <c r="AC174" s="36"/>
      <c r="AD174" s="36"/>
      <c r="AE174" s="36"/>
      <c r="AR174" s="193" t="s">
        <v>126</v>
      </c>
      <c r="AT174" s="193" t="s">
        <v>232</v>
      </c>
      <c r="AU174" s="193" t="s">
        <v>78</v>
      </c>
      <c r="AY174" s="19" t="s">
        <v>229</v>
      </c>
      <c r="BE174" s="194">
        <f>IF(N174="základní",J174,0)</f>
        <v>0</v>
      </c>
      <c r="BF174" s="194">
        <f>IF(N174="snížená",J174,0)</f>
        <v>0</v>
      </c>
      <c r="BG174" s="194">
        <f>IF(N174="zákl. přenesená",J174,0)</f>
        <v>0</v>
      </c>
      <c r="BH174" s="194">
        <f>IF(N174="sníž. přenesená",J174,0)</f>
        <v>0</v>
      </c>
      <c r="BI174" s="194">
        <f>IF(N174="nulová",J174,0)</f>
        <v>0</v>
      </c>
      <c r="BJ174" s="19" t="s">
        <v>76</v>
      </c>
      <c r="BK174" s="194">
        <f>ROUND(I174*H174,2)</f>
        <v>0</v>
      </c>
      <c r="BL174" s="19" t="s">
        <v>126</v>
      </c>
      <c r="BM174" s="193" t="s">
        <v>496</v>
      </c>
    </row>
    <row r="175" spans="2:51" s="13" customFormat="1" ht="11.25">
      <c r="B175" s="195"/>
      <c r="C175" s="196"/>
      <c r="D175" s="197" t="s">
        <v>237</v>
      </c>
      <c r="E175" s="198" t="s">
        <v>19</v>
      </c>
      <c r="F175" s="199" t="s">
        <v>497</v>
      </c>
      <c r="G175" s="196"/>
      <c r="H175" s="200">
        <v>6994</v>
      </c>
      <c r="I175" s="201"/>
      <c r="J175" s="196"/>
      <c r="K175" s="196"/>
      <c r="L175" s="202"/>
      <c r="M175" s="203"/>
      <c r="N175" s="204"/>
      <c r="O175" s="204"/>
      <c r="P175" s="204"/>
      <c r="Q175" s="204"/>
      <c r="R175" s="204"/>
      <c r="S175" s="204"/>
      <c r="T175" s="205"/>
      <c r="AT175" s="206" t="s">
        <v>237</v>
      </c>
      <c r="AU175" s="206" t="s">
        <v>78</v>
      </c>
      <c r="AV175" s="13" t="s">
        <v>78</v>
      </c>
      <c r="AW175" s="13" t="s">
        <v>31</v>
      </c>
      <c r="AX175" s="13" t="s">
        <v>76</v>
      </c>
      <c r="AY175" s="206" t="s">
        <v>229</v>
      </c>
    </row>
    <row r="176" spans="1:65" s="2" customFormat="1" ht="167.1" customHeight="1">
      <c r="A176" s="36"/>
      <c r="B176" s="37"/>
      <c r="C176" s="181" t="s">
        <v>498</v>
      </c>
      <c r="D176" s="181" t="s">
        <v>232</v>
      </c>
      <c r="E176" s="182" t="s">
        <v>499</v>
      </c>
      <c r="F176" s="183" t="s">
        <v>500</v>
      </c>
      <c r="G176" s="184" t="s">
        <v>235</v>
      </c>
      <c r="H176" s="185">
        <v>6904</v>
      </c>
      <c r="I176" s="186"/>
      <c r="J176" s="187">
        <f>ROUND(I176*H176,2)</f>
        <v>0</v>
      </c>
      <c r="K176" s="188"/>
      <c r="L176" s="41"/>
      <c r="M176" s="189" t="s">
        <v>19</v>
      </c>
      <c r="N176" s="190" t="s">
        <v>40</v>
      </c>
      <c r="O176" s="66"/>
      <c r="P176" s="191">
        <f>O176*H176</f>
        <v>0</v>
      </c>
      <c r="Q176" s="191">
        <v>0</v>
      </c>
      <c r="R176" s="191">
        <f>Q176*H176</f>
        <v>0</v>
      </c>
      <c r="S176" s="191">
        <v>0</v>
      </c>
      <c r="T176" s="192">
        <f>S176*H176</f>
        <v>0</v>
      </c>
      <c r="U176" s="36"/>
      <c r="V176" s="36"/>
      <c r="W176" s="36"/>
      <c r="X176" s="36"/>
      <c r="Y176" s="36"/>
      <c r="Z176" s="36"/>
      <c r="AA176" s="36"/>
      <c r="AB176" s="36"/>
      <c r="AC176" s="36"/>
      <c r="AD176" s="36"/>
      <c r="AE176" s="36"/>
      <c r="AR176" s="193" t="s">
        <v>126</v>
      </c>
      <c r="AT176" s="193" t="s">
        <v>232</v>
      </c>
      <c r="AU176" s="193" t="s">
        <v>78</v>
      </c>
      <c r="AY176" s="19" t="s">
        <v>229</v>
      </c>
      <c r="BE176" s="194">
        <f>IF(N176="základní",J176,0)</f>
        <v>0</v>
      </c>
      <c r="BF176" s="194">
        <f>IF(N176="snížená",J176,0)</f>
        <v>0</v>
      </c>
      <c r="BG176" s="194">
        <f>IF(N176="zákl. přenesená",J176,0)</f>
        <v>0</v>
      </c>
      <c r="BH176" s="194">
        <f>IF(N176="sníž. přenesená",J176,0)</f>
        <v>0</v>
      </c>
      <c r="BI176" s="194">
        <f>IF(N176="nulová",J176,0)</f>
        <v>0</v>
      </c>
      <c r="BJ176" s="19" t="s">
        <v>76</v>
      </c>
      <c r="BK176" s="194">
        <f>ROUND(I176*H176,2)</f>
        <v>0</v>
      </c>
      <c r="BL176" s="19" t="s">
        <v>126</v>
      </c>
      <c r="BM176" s="193" t="s">
        <v>501</v>
      </c>
    </row>
    <row r="177" spans="2:51" s="14" customFormat="1" ht="11.25">
      <c r="B177" s="218"/>
      <c r="C177" s="219"/>
      <c r="D177" s="197" t="s">
        <v>237</v>
      </c>
      <c r="E177" s="220" t="s">
        <v>19</v>
      </c>
      <c r="F177" s="221" t="s">
        <v>502</v>
      </c>
      <c r="G177" s="219"/>
      <c r="H177" s="220" t="s">
        <v>19</v>
      </c>
      <c r="I177" s="222"/>
      <c r="J177" s="219"/>
      <c r="K177" s="219"/>
      <c r="L177" s="223"/>
      <c r="M177" s="224"/>
      <c r="N177" s="225"/>
      <c r="O177" s="225"/>
      <c r="P177" s="225"/>
      <c r="Q177" s="225"/>
      <c r="R177" s="225"/>
      <c r="S177" s="225"/>
      <c r="T177" s="226"/>
      <c r="AT177" s="227" t="s">
        <v>237</v>
      </c>
      <c r="AU177" s="227" t="s">
        <v>78</v>
      </c>
      <c r="AV177" s="14" t="s">
        <v>76</v>
      </c>
      <c r="AW177" s="14" t="s">
        <v>31</v>
      </c>
      <c r="AX177" s="14" t="s">
        <v>69</v>
      </c>
      <c r="AY177" s="227" t="s">
        <v>229</v>
      </c>
    </row>
    <row r="178" spans="2:51" s="13" customFormat="1" ht="11.25">
      <c r="B178" s="195"/>
      <c r="C178" s="196"/>
      <c r="D178" s="197" t="s">
        <v>237</v>
      </c>
      <c r="E178" s="198" t="s">
        <v>19</v>
      </c>
      <c r="F178" s="199" t="s">
        <v>503</v>
      </c>
      <c r="G178" s="196"/>
      <c r="H178" s="200">
        <v>6904</v>
      </c>
      <c r="I178" s="201"/>
      <c r="J178" s="196"/>
      <c r="K178" s="196"/>
      <c r="L178" s="202"/>
      <c r="M178" s="203"/>
      <c r="N178" s="204"/>
      <c r="O178" s="204"/>
      <c r="P178" s="204"/>
      <c r="Q178" s="204"/>
      <c r="R178" s="204"/>
      <c r="S178" s="204"/>
      <c r="T178" s="205"/>
      <c r="AT178" s="206" t="s">
        <v>237</v>
      </c>
      <c r="AU178" s="206" t="s">
        <v>78</v>
      </c>
      <c r="AV178" s="13" t="s">
        <v>78</v>
      </c>
      <c r="AW178" s="13" t="s">
        <v>31</v>
      </c>
      <c r="AX178" s="13" t="s">
        <v>76</v>
      </c>
      <c r="AY178" s="206" t="s">
        <v>229</v>
      </c>
    </row>
    <row r="179" spans="1:65" s="2" customFormat="1" ht="134.25" customHeight="1">
      <c r="A179" s="36"/>
      <c r="B179" s="37"/>
      <c r="C179" s="181" t="s">
        <v>504</v>
      </c>
      <c r="D179" s="181" t="s">
        <v>232</v>
      </c>
      <c r="E179" s="182" t="s">
        <v>505</v>
      </c>
      <c r="F179" s="183" t="s">
        <v>506</v>
      </c>
      <c r="G179" s="184" t="s">
        <v>254</v>
      </c>
      <c r="H179" s="185">
        <v>3.452</v>
      </c>
      <c r="I179" s="186"/>
      <c r="J179" s="187">
        <f>ROUND(I179*H179,2)</f>
        <v>0</v>
      </c>
      <c r="K179" s="188"/>
      <c r="L179" s="41"/>
      <c r="M179" s="189" t="s">
        <v>19</v>
      </c>
      <c r="N179" s="190" t="s">
        <v>40</v>
      </c>
      <c r="O179" s="66"/>
      <c r="P179" s="191">
        <f>O179*H179</f>
        <v>0</v>
      </c>
      <c r="Q179" s="191">
        <v>0</v>
      </c>
      <c r="R179" s="191">
        <f>Q179*H179</f>
        <v>0</v>
      </c>
      <c r="S179" s="191">
        <v>0</v>
      </c>
      <c r="T179" s="192">
        <f>S179*H179</f>
        <v>0</v>
      </c>
      <c r="U179" s="36"/>
      <c r="V179" s="36"/>
      <c r="W179" s="36"/>
      <c r="X179" s="36"/>
      <c r="Y179" s="36"/>
      <c r="Z179" s="36"/>
      <c r="AA179" s="36"/>
      <c r="AB179" s="36"/>
      <c r="AC179" s="36"/>
      <c r="AD179" s="36"/>
      <c r="AE179" s="36"/>
      <c r="AR179" s="193" t="s">
        <v>126</v>
      </c>
      <c r="AT179" s="193" t="s">
        <v>232</v>
      </c>
      <c r="AU179" s="193" t="s">
        <v>78</v>
      </c>
      <c r="AY179" s="19" t="s">
        <v>229</v>
      </c>
      <c r="BE179" s="194">
        <f>IF(N179="základní",J179,0)</f>
        <v>0</v>
      </c>
      <c r="BF179" s="194">
        <f>IF(N179="snížená",J179,0)</f>
        <v>0</v>
      </c>
      <c r="BG179" s="194">
        <f>IF(N179="zákl. přenesená",J179,0)</f>
        <v>0</v>
      </c>
      <c r="BH179" s="194">
        <f>IF(N179="sníž. přenesená",J179,0)</f>
        <v>0</v>
      </c>
      <c r="BI179" s="194">
        <f>IF(N179="nulová",J179,0)</f>
        <v>0</v>
      </c>
      <c r="BJ179" s="19" t="s">
        <v>76</v>
      </c>
      <c r="BK179" s="194">
        <f>ROUND(I179*H179,2)</f>
        <v>0</v>
      </c>
      <c r="BL179" s="19" t="s">
        <v>126</v>
      </c>
      <c r="BM179" s="193" t="s">
        <v>507</v>
      </c>
    </row>
    <row r="180" spans="1:65" s="2" customFormat="1" ht="76.35" customHeight="1">
      <c r="A180" s="36"/>
      <c r="B180" s="37"/>
      <c r="C180" s="181" t="s">
        <v>508</v>
      </c>
      <c r="D180" s="181" t="s">
        <v>232</v>
      </c>
      <c r="E180" s="182" t="s">
        <v>509</v>
      </c>
      <c r="F180" s="183" t="s">
        <v>510</v>
      </c>
      <c r="G180" s="184" t="s">
        <v>235</v>
      </c>
      <c r="H180" s="185">
        <v>224.78</v>
      </c>
      <c r="I180" s="186"/>
      <c r="J180" s="187">
        <f>ROUND(I180*H180,2)</f>
        <v>0</v>
      </c>
      <c r="K180" s="188"/>
      <c r="L180" s="41"/>
      <c r="M180" s="189" t="s">
        <v>19</v>
      </c>
      <c r="N180" s="190" t="s">
        <v>40</v>
      </c>
      <c r="O180" s="66"/>
      <c r="P180" s="191">
        <f>O180*H180</f>
        <v>0</v>
      </c>
      <c r="Q180" s="191">
        <v>0</v>
      </c>
      <c r="R180" s="191">
        <f>Q180*H180</f>
        <v>0</v>
      </c>
      <c r="S180" s="191">
        <v>0</v>
      </c>
      <c r="T180" s="192">
        <f>S180*H180</f>
        <v>0</v>
      </c>
      <c r="U180" s="36"/>
      <c r="V180" s="36"/>
      <c r="W180" s="36"/>
      <c r="X180" s="36"/>
      <c r="Y180" s="36"/>
      <c r="Z180" s="36"/>
      <c r="AA180" s="36"/>
      <c r="AB180" s="36"/>
      <c r="AC180" s="36"/>
      <c r="AD180" s="36"/>
      <c r="AE180" s="36"/>
      <c r="AR180" s="193" t="s">
        <v>126</v>
      </c>
      <c r="AT180" s="193" t="s">
        <v>232</v>
      </c>
      <c r="AU180" s="193" t="s">
        <v>78</v>
      </c>
      <c r="AY180" s="19" t="s">
        <v>229</v>
      </c>
      <c r="BE180" s="194">
        <f>IF(N180="základní",J180,0)</f>
        <v>0</v>
      </c>
      <c r="BF180" s="194">
        <f>IF(N180="snížená",J180,0)</f>
        <v>0</v>
      </c>
      <c r="BG180" s="194">
        <f>IF(N180="zákl. přenesená",J180,0)</f>
        <v>0</v>
      </c>
      <c r="BH180" s="194">
        <f>IF(N180="sníž. přenesená",J180,0)</f>
        <v>0</v>
      </c>
      <c r="BI180" s="194">
        <f>IF(N180="nulová",J180,0)</f>
        <v>0</v>
      </c>
      <c r="BJ180" s="19" t="s">
        <v>76</v>
      </c>
      <c r="BK180" s="194">
        <f>ROUND(I180*H180,2)</f>
        <v>0</v>
      </c>
      <c r="BL180" s="19" t="s">
        <v>126</v>
      </c>
      <c r="BM180" s="193" t="s">
        <v>511</v>
      </c>
    </row>
    <row r="181" spans="2:51" s="13" customFormat="1" ht="11.25">
      <c r="B181" s="195"/>
      <c r="C181" s="196"/>
      <c r="D181" s="197" t="s">
        <v>237</v>
      </c>
      <c r="E181" s="198" t="s">
        <v>19</v>
      </c>
      <c r="F181" s="199" t="s">
        <v>512</v>
      </c>
      <c r="G181" s="196"/>
      <c r="H181" s="200">
        <v>224.78</v>
      </c>
      <c r="I181" s="201"/>
      <c r="J181" s="196"/>
      <c r="K181" s="196"/>
      <c r="L181" s="202"/>
      <c r="M181" s="203"/>
      <c r="N181" s="204"/>
      <c r="O181" s="204"/>
      <c r="P181" s="204"/>
      <c r="Q181" s="204"/>
      <c r="R181" s="204"/>
      <c r="S181" s="204"/>
      <c r="T181" s="205"/>
      <c r="AT181" s="206" t="s">
        <v>237</v>
      </c>
      <c r="AU181" s="206" t="s">
        <v>78</v>
      </c>
      <c r="AV181" s="13" t="s">
        <v>78</v>
      </c>
      <c r="AW181" s="13" t="s">
        <v>31</v>
      </c>
      <c r="AX181" s="13" t="s">
        <v>76</v>
      </c>
      <c r="AY181" s="206" t="s">
        <v>229</v>
      </c>
    </row>
    <row r="182" spans="1:65" s="2" customFormat="1" ht="78" customHeight="1">
      <c r="A182" s="36"/>
      <c r="B182" s="37"/>
      <c r="C182" s="181" t="s">
        <v>513</v>
      </c>
      <c r="D182" s="181" t="s">
        <v>232</v>
      </c>
      <c r="E182" s="182" t="s">
        <v>514</v>
      </c>
      <c r="F182" s="183" t="s">
        <v>515</v>
      </c>
      <c r="G182" s="184" t="s">
        <v>254</v>
      </c>
      <c r="H182" s="185">
        <v>3.452</v>
      </c>
      <c r="I182" s="186"/>
      <c r="J182" s="187">
        <f>ROUND(I182*H182,2)</f>
        <v>0</v>
      </c>
      <c r="K182" s="188"/>
      <c r="L182" s="41"/>
      <c r="M182" s="189" t="s">
        <v>19</v>
      </c>
      <c r="N182" s="190" t="s">
        <v>40</v>
      </c>
      <c r="O182" s="66"/>
      <c r="P182" s="191">
        <f>O182*H182</f>
        <v>0</v>
      </c>
      <c r="Q182" s="191">
        <v>0</v>
      </c>
      <c r="R182" s="191">
        <f>Q182*H182</f>
        <v>0</v>
      </c>
      <c r="S182" s="191">
        <v>0</v>
      </c>
      <c r="T182" s="192">
        <f>S182*H182</f>
        <v>0</v>
      </c>
      <c r="U182" s="36"/>
      <c r="V182" s="36"/>
      <c r="W182" s="36"/>
      <c r="X182" s="36"/>
      <c r="Y182" s="36"/>
      <c r="Z182" s="36"/>
      <c r="AA182" s="36"/>
      <c r="AB182" s="36"/>
      <c r="AC182" s="36"/>
      <c r="AD182" s="36"/>
      <c r="AE182" s="36"/>
      <c r="AR182" s="193" t="s">
        <v>126</v>
      </c>
      <c r="AT182" s="193" t="s">
        <v>232</v>
      </c>
      <c r="AU182" s="193" t="s">
        <v>78</v>
      </c>
      <c r="AY182" s="19" t="s">
        <v>229</v>
      </c>
      <c r="BE182" s="194">
        <f>IF(N182="základní",J182,0)</f>
        <v>0</v>
      </c>
      <c r="BF182" s="194">
        <f>IF(N182="snížená",J182,0)</f>
        <v>0</v>
      </c>
      <c r="BG182" s="194">
        <f>IF(N182="zákl. přenesená",J182,0)</f>
        <v>0</v>
      </c>
      <c r="BH182" s="194">
        <f>IF(N182="sníž. přenesená",J182,0)</f>
        <v>0</v>
      </c>
      <c r="BI182" s="194">
        <f>IF(N182="nulová",J182,0)</f>
        <v>0</v>
      </c>
      <c r="BJ182" s="19" t="s">
        <v>76</v>
      </c>
      <c r="BK182" s="194">
        <f>ROUND(I182*H182,2)</f>
        <v>0</v>
      </c>
      <c r="BL182" s="19" t="s">
        <v>126</v>
      </c>
      <c r="BM182" s="193" t="s">
        <v>516</v>
      </c>
    </row>
    <row r="183" spans="1:65" s="2" customFormat="1" ht="49.15" customHeight="1">
      <c r="A183" s="36"/>
      <c r="B183" s="37"/>
      <c r="C183" s="181" t="s">
        <v>517</v>
      </c>
      <c r="D183" s="181" t="s">
        <v>232</v>
      </c>
      <c r="E183" s="182" t="s">
        <v>518</v>
      </c>
      <c r="F183" s="183" t="s">
        <v>519</v>
      </c>
      <c r="G183" s="184" t="s">
        <v>242</v>
      </c>
      <c r="H183" s="185">
        <v>18</v>
      </c>
      <c r="I183" s="186"/>
      <c r="J183" s="187">
        <f>ROUND(I183*H183,2)</f>
        <v>0</v>
      </c>
      <c r="K183" s="188"/>
      <c r="L183" s="41"/>
      <c r="M183" s="189" t="s">
        <v>19</v>
      </c>
      <c r="N183" s="190" t="s">
        <v>40</v>
      </c>
      <c r="O183" s="66"/>
      <c r="P183" s="191">
        <f>O183*H183</f>
        <v>0</v>
      </c>
      <c r="Q183" s="191">
        <v>0</v>
      </c>
      <c r="R183" s="191">
        <f>Q183*H183</f>
        <v>0</v>
      </c>
      <c r="S183" s="191">
        <v>0</v>
      </c>
      <c r="T183" s="192">
        <f>S183*H183</f>
        <v>0</v>
      </c>
      <c r="U183" s="36"/>
      <c r="V183" s="36"/>
      <c r="W183" s="36"/>
      <c r="X183" s="36"/>
      <c r="Y183" s="36"/>
      <c r="Z183" s="36"/>
      <c r="AA183" s="36"/>
      <c r="AB183" s="36"/>
      <c r="AC183" s="36"/>
      <c r="AD183" s="36"/>
      <c r="AE183" s="36"/>
      <c r="AR183" s="193" t="s">
        <v>126</v>
      </c>
      <c r="AT183" s="193" t="s">
        <v>232</v>
      </c>
      <c r="AU183" s="193" t="s">
        <v>78</v>
      </c>
      <c r="AY183" s="19" t="s">
        <v>229</v>
      </c>
      <c r="BE183" s="194">
        <f>IF(N183="základní",J183,0)</f>
        <v>0</v>
      </c>
      <c r="BF183" s="194">
        <f>IF(N183="snížená",J183,0)</f>
        <v>0</v>
      </c>
      <c r="BG183" s="194">
        <f>IF(N183="zákl. přenesená",J183,0)</f>
        <v>0</v>
      </c>
      <c r="BH183" s="194">
        <f>IF(N183="sníž. přenesená",J183,0)</f>
        <v>0</v>
      </c>
      <c r="BI183" s="194">
        <f>IF(N183="nulová",J183,0)</f>
        <v>0</v>
      </c>
      <c r="BJ183" s="19" t="s">
        <v>76</v>
      </c>
      <c r="BK183" s="194">
        <f>ROUND(I183*H183,2)</f>
        <v>0</v>
      </c>
      <c r="BL183" s="19" t="s">
        <v>126</v>
      </c>
      <c r="BM183" s="193" t="s">
        <v>520</v>
      </c>
    </row>
    <row r="184" spans="1:65" s="2" customFormat="1" ht="49.15" customHeight="1">
      <c r="A184" s="36"/>
      <c r="B184" s="37"/>
      <c r="C184" s="181" t="s">
        <v>521</v>
      </c>
      <c r="D184" s="181" t="s">
        <v>232</v>
      </c>
      <c r="E184" s="182" t="s">
        <v>522</v>
      </c>
      <c r="F184" s="183" t="s">
        <v>523</v>
      </c>
      <c r="G184" s="184" t="s">
        <v>242</v>
      </c>
      <c r="H184" s="185">
        <v>5</v>
      </c>
      <c r="I184" s="186"/>
      <c r="J184" s="187">
        <f>ROUND(I184*H184,2)</f>
        <v>0</v>
      </c>
      <c r="K184" s="188"/>
      <c r="L184" s="41"/>
      <c r="M184" s="189" t="s">
        <v>19</v>
      </c>
      <c r="N184" s="190" t="s">
        <v>40</v>
      </c>
      <c r="O184" s="66"/>
      <c r="P184" s="191">
        <f>O184*H184</f>
        <v>0</v>
      </c>
      <c r="Q184" s="191">
        <v>0</v>
      </c>
      <c r="R184" s="191">
        <f>Q184*H184</f>
        <v>0</v>
      </c>
      <c r="S184" s="191">
        <v>0</v>
      </c>
      <c r="T184" s="192">
        <f>S184*H184</f>
        <v>0</v>
      </c>
      <c r="U184" s="36"/>
      <c r="V184" s="36"/>
      <c r="W184" s="36"/>
      <c r="X184" s="36"/>
      <c r="Y184" s="36"/>
      <c r="Z184" s="36"/>
      <c r="AA184" s="36"/>
      <c r="AB184" s="36"/>
      <c r="AC184" s="36"/>
      <c r="AD184" s="36"/>
      <c r="AE184" s="36"/>
      <c r="AR184" s="193" t="s">
        <v>126</v>
      </c>
      <c r="AT184" s="193" t="s">
        <v>232</v>
      </c>
      <c r="AU184" s="193" t="s">
        <v>78</v>
      </c>
      <c r="AY184" s="19" t="s">
        <v>229</v>
      </c>
      <c r="BE184" s="194">
        <f>IF(N184="základní",J184,0)</f>
        <v>0</v>
      </c>
      <c r="BF184" s="194">
        <f>IF(N184="snížená",J184,0)</f>
        <v>0</v>
      </c>
      <c r="BG184" s="194">
        <f>IF(N184="zákl. přenesená",J184,0)</f>
        <v>0</v>
      </c>
      <c r="BH184" s="194">
        <f>IF(N184="sníž. přenesená",J184,0)</f>
        <v>0</v>
      </c>
      <c r="BI184" s="194">
        <f>IF(N184="nulová",J184,0)</f>
        <v>0</v>
      </c>
      <c r="BJ184" s="19" t="s">
        <v>76</v>
      </c>
      <c r="BK184" s="194">
        <f>ROUND(I184*H184,2)</f>
        <v>0</v>
      </c>
      <c r="BL184" s="19" t="s">
        <v>126</v>
      </c>
      <c r="BM184" s="193" t="s">
        <v>524</v>
      </c>
    </row>
    <row r="185" spans="1:65" s="2" customFormat="1" ht="66.75" customHeight="1">
      <c r="A185" s="36"/>
      <c r="B185" s="37"/>
      <c r="C185" s="181" t="s">
        <v>525</v>
      </c>
      <c r="D185" s="181" t="s">
        <v>232</v>
      </c>
      <c r="E185" s="182" t="s">
        <v>526</v>
      </c>
      <c r="F185" s="183" t="s">
        <v>527</v>
      </c>
      <c r="G185" s="184" t="s">
        <v>235</v>
      </c>
      <c r="H185" s="185">
        <v>112.39</v>
      </c>
      <c r="I185" s="186"/>
      <c r="J185" s="187">
        <f>ROUND(I185*H185,2)</f>
        <v>0</v>
      </c>
      <c r="K185" s="188"/>
      <c r="L185" s="41"/>
      <c r="M185" s="189" t="s">
        <v>19</v>
      </c>
      <c r="N185" s="190" t="s">
        <v>40</v>
      </c>
      <c r="O185" s="66"/>
      <c r="P185" s="191">
        <f>O185*H185</f>
        <v>0</v>
      </c>
      <c r="Q185" s="191">
        <v>0</v>
      </c>
      <c r="R185" s="191">
        <f>Q185*H185</f>
        <v>0</v>
      </c>
      <c r="S185" s="191">
        <v>0</v>
      </c>
      <c r="T185" s="192">
        <f>S185*H185</f>
        <v>0</v>
      </c>
      <c r="U185" s="36"/>
      <c r="V185" s="36"/>
      <c r="W185" s="36"/>
      <c r="X185" s="36"/>
      <c r="Y185" s="36"/>
      <c r="Z185" s="36"/>
      <c r="AA185" s="36"/>
      <c r="AB185" s="36"/>
      <c r="AC185" s="36"/>
      <c r="AD185" s="36"/>
      <c r="AE185" s="36"/>
      <c r="AR185" s="193" t="s">
        <v>126</v>
      </c>
      <c r="AT185" s="193" t="s">
        <v>232</v>
      </c>
      <c r="AU185" s="193" t="s">
        <v>78</v>
      </c>
      <c r="AY185" s="19" t="s">
        <v>229</v>
      </c>
      <c r="BE185" s="194">
        <f>IF(N185="základní",J185,0)</f>
        <v>0</v>
      </c>
      <c r="BF185" s="194">
        <f>IF(N185="snížená",J185,0)</f>
        <v>0</v>
      </c>
      <c r="BG185" s="194">
        <f>IF(N185="zákl. přenesená",J185,0)</f>
        <v>0</v>
      </c>
      <c r="BH185" s="194">
        <f>IF(N185="sníž. přenesená",J185,0)</f>
        <v>0</v>
      </c>
      <c r="BI185" s="194">
        <f>IF(N185="nulová",J185,0)</f>
        <v>0</v>
      </c>
      <c r="BJ185" s="19" t="s">
        <v>76</v>
      </c>
      <c r="BK185" s="194">
        <f>ROUND(I185*H185,2)</f>
        <v>0</v>
      </c>
      <c r="BL185" s="19" t="s">
        <v>126</v>
      </c>
      <c r="BM185" s="193" t="s">
        <v>528</v>
      </c>
    </row>
    <row r="186" spans="2:51" s="13" customFormat="1" ht="11.25">
      <c r="B186" s="195"/>
      <c r="C186" s="196"/>
      <c r="D186" s="197" t="s">
        <v>237</v>
      </c>
      <c r="E186" s="198" t="s">
        <v>19</v>
      </c>
      <c r="F186" s="199" t="s">
        <v>529</v>
      </c>
      <c r="G186" s="196"/>
      <c r="H186" s="200">
        <v>112.39</v>
      </c>
      <c r="I186" s="201"/>
      <c r="J186" s="196"/>
      <c r="K186" s="196"/>
      <c r="L186" s="202"/>
      <c r="M186" s="203"/>
      <c r="N186" s="204"/>
      <c r="O186" s="204"/>
      <c r="P186" s="204"/>
      <c r="Q186" s="204"/>
      <c r="R186" s="204"/>
      <c r="S186" s="204"/>
      <c r="T186" s="205"/>
      <c r="AT186" s="206" t="s">
        <v>237</v>
      </c>
      <c r="AU186" s="206" t="s">
        <v>78</v>
      </c>
      <c r="AV186" s="13" t="s">
        <v>78</v>
      </c>
      <c r="AW186" s="13" t="s">
        <v>31</v>
      </c>
      <c r="AX186" s="13" t="s">
        <v>76</v>
      </c>
      <c r="AY186" s="206" t="s">
        <v>229</v>
      </c>
    </row>
    <row r="187" spans="1:65" s="2" customFormat="1" ht="76.35" customHeight="1">
      <c r="A187" s="36"/>
      <c r="B187" s="37"/>
      <c r="C187" s="181" t="s">
        <v>279</v>
      </c>
      <c r="D187" s="181" t="s">
        <v>232</v>
      </c>
      <c r="E187" s="182" t="s">
        <v>530</v>
      </c>
      <c r="F187" s="183" t="s">
        <v>531</v>
      </c>
      <c r="G187" s="184" t="s">
        <v>532</v>
      </c>
      <c r="H187" s="185">
        <v>2724</v>
      </c>
      <c r="I187" s="186"/>
      <c r="J187" s="187">
        <f>ROUND(I187*H187,2)</f>
        <v>0</v>
      </c>
      <c r="K187" s="188"/>
      <c r="L187" s="41"/>
      <c r="M187" s="189" t="s">
        <v>19</v>
      </c>
      <c r="N187" s="190" t="s">
        <v>40</v>
      </c>
      <c r="O187" s="66"/>
      <c r="P187" s="191">
        <f>O187*H187</f>
        <v>0</v>
      </c>
      <c r="Q187" s="191">
        <v>0</v>
      </c>
      <c r="R187" s="191">
        <f>Q187*H187</f>
        <v>0</v>
      </c>
      <c r="S187" s="191">
        <v>0</v>
      </c>
      <c r="T187" s="192">
        <f>S187*H187</f>
        <v>0</v>
      </c>
      <c r="U187" s="36"/>
      <c r="V187" s="36"/>
      <c r="W187" s="36"/>
      <c r="X187" s="36"/>
      <c r="Y187" s="36"/>
      <c r="Z187" s="36"/>
      <c r="AA187" s="36"/>
      <c r="AB187" s="36"/>
      <c r="AC187" s="36"/>
      <c r="AD187" s="36"/>
      <c r="AE187" s="36"/>
      <c r="AR187" s="193" t="s">
        <v>126</v>
      </c>
      <c r="AT187" s="193" t="s">
        <v>232</v>
      </c>
      <c r="AU187" s="193" t="s">
        <v>78</v>
      </c>
      <c r="AY187" s="19" t="s">
        <v>229</v>
      </c>
      <c r="BE187" s="194">
        <f>IF(N187="základní",J187,0)</f>
        <v>0</v>
      </c>
      <c r="BF187" s="194">
        <f>IF(N187="snížená",J187,0)</f>
        <v>0</v>
      </c>
      <c r="BG187" s="194">
        <f>IF(N187="zákl. přenesená",J187,0)</f>
        <v>0</v>
      </c>
      <c r="BH187" s="194">
        <f>IF(N187="sníž. přenesená",J187,0)</f>
        <v>0</v>
      </c>
      <c r="BI187" s="194">
        <f>IF(N187="nulová",J187,0)</f>
        <v>0</v>
      </c>
      <c r="BJ187" s="19" t="s">
        <v>76</v>
      </c>
      <c r="BK187" s="194">
        <f>ROUND(I187*H187,2)</f>
        <v>0</v>
      </c>
      <c r="BL187" s="19" t="s">
        <v>126</v>
      </c>
      <c r="BM187" s="193" t="s">
        <v>533</v>
      </c>
    </row>
    <row r="188" spans="2:51" s="13" customFormat="1" ht="11.25">
      <c r="B188" s="195"/>
      <c r="C188" s="196"/>
      <c r="D188" s="197" t="s">
        <v>237</v>
      </c>
      <c r="E188" s="198" t="s">
        <v>19</v>
      </c>
      <c r="F188" s="199" t="s">
        <v>534</v>
      </c>
      <c r="G188" s="196"/>
      <c r="H188" s="200">
        <v>2724</v>
      </c>
      <c r="I188" s="201"/>
      <c r="J188" s="196"/>
      <c r="K188" s="196"/>
      <c r="L188" s="202"/>
      <c r="M188" s="203"/>
      <c r="N188" s="204"/>
      <c r="O188" s="204"/>
      <c r="P188" s="204"/>
      <c r="Q188" s="204"/>
      <c r="R188" s="204"/>
      <c r="S188" s="204"/>
      <c r="T188" s="205"/>
      <c r="AT188" s="206" t="s">
        <v>237</v>
      </c>
      <c r="AU188" s="206" t="s">
        <v>78</v>
      </c>
      <c r="AV188" s="13" t="s">
        <v>78</v>
      </c>
      <c r="AW188" s="13" t="s">
        <v>31</v>
      </c>
      <c r="AX188" s="13" t="s">
        <v>76</v>
      </c>
      <c r="AY188" s="206" t="s">
        <v>229</v>
      </c>
    </row>
    <row r="189" spans="1:65" s="2" customFormat="1" ht="21.75" customHeight="1">
      <c r="A189" s="36"/>
      <c r="B189" s="37"/>
      <c r="C189" s="207" t="s">
        <v>535</v>
      </c>
      <c r="D189" s="207" t="s">
        <v>239</v>
      </c>
      <c r="E189" s="208" t="s">
        <v>536</v>
      </c>
      <c r="F189" s="209" t="s">
        <v>537</v>
      </c>
      <c r="G189" s="210" t="s">
        <v>326</v>
      </c>
      <c r="H189" s="211">
        <v>4086</v>
      </c>
      <c r="I189" s="212"/>
      <c r="J189" s="213">
        <f>ROUND(I189*H189,2)</f>
        <v>0</v>
      </c>
      <c r="K189" s="214"/>
      <c r="L189" s="215"/>
      <c r="M189" s="216" t="s">
        <v>19</v>
      </c>
      <c r="N189" s="217" t="s">
        <v>40</v>
      </c>
      <c r="O189" s="66"/>
      <c r="P189" s="191">
        <f>O189*H189</f>
        <v>0</v>
      </c>
      <c r="Q189" s="191">
        <v>1</v>
      </c>
      <c r="R189" s="191">
        <f>Q189*H189</f>
        <v>4086</v>
      </c>
      <c r="S189" s="191">
        <v>0</v>
      </c>
      <c r="T189" s="192">
        <f>S189*H189</f>
        <v>0</v>
      </c>
      <c r="U189" s="36"/>
      <c r="V189" s="36"/>
      <c r="W189" s="36"/>
      <c r="X189" s="36"/>
      <c r="Y189" s="36"/>
      <c r="Z189" s="36"/>
      <c r="AA189" s="36"/>
      <c r="AB189" s="36"/>
      <c r="AC189" s="36"/>
      <c r="AD189" s="36"/>
      <c r="AE189" s="36"/>
      <c r="AR189" s="193" t="s">
        <v>243</v>
      </c>
      <c r="AT189" s="193" t="s">
        <v>239</v>
      </c>
      <c r="AU189" s="193" t="s">
        <v>78</v>
      </c>
      <c r="AY189" s="19" t="s">
        <v>229</v>
      </c>
      <c r="BE189" s="194">
        <f>IF(N189="základní",J189,0)</f>
        <v>0</v>
      </c>
      <c r="BF189" s="194">
        <f>IF(N189="snížená",J189,0)</f>
        <v>0</v>
      </c>
      <c r="BG189" s="194">
        <f>IF(N189="zákl. přenesená",J189,0)</f>
        <v>0</v>
      </c>
      <c r="BH189" s="194">
        <f>IF(N189="sníž. přenesená",J189,0)</f>
        <v>0</v>
      </c>
      <c r="BI189" s="194">
        <f>IF(N189="nulová",J189,0)</f>
        <v>0</v>
      </c>
      <c r="BJ189" s="19" t="s">
        <v>76</v>
      </c>
      <c r="BK189" s="194">
        <f>ROUND(I189*H189,2)</f>
        <v>0</v>
      </c>
      <c r="BL189" s="19" t="s">
        <v>126</v>
      </c>
      <c r="BM189" s="193" t="s">
        <v>538</v>
      </c>
    </row>
    <row r="190" spans="2:51" s="13" customFormat="1" ht="11.25">
      <c r="B190" s="195"/>
      <c r="C190" s="196"/>
      <c r="D190" s="197" t="s">
        <v>237</v>
      </c>
      <c r="E190" s="198" t="s">
        <v>19</v>
      </c>
      <c r="F190" s="199" t="s">
        <v>539</v>
      </c>
      <c r="G190" s="196"/>
      <c r="H190" s="200">
        <v>4086</v>
      </c>
      <c r="I190" s="201"/>
      <c r="J190" s="196"/>
      <c r="K190" s="196"/>
      <c r="L190" s="202"/>
      <c r="M190" s="203"/>
      <c r="N190" s="204"/>
      <c r="O190" s="204"/>
      <c r="P190" s="204"/>
      <c r="Q190" s="204"/>
      <c r="R190" s="204"/>
      <c r="S190" s="204"/>
      <c r="T190" s="205"/>
      <c r="AT190" s="206" t="s">
        <v>237</v>
      </c>
      <c r="AU190" s="206" t="s">
        <v>78</v>
      </c>
      <c r="AV190" s="13" t="s">
        <v>78</v>
      </c>
      <c r="AW190" s="13" t="s">
        <v>31</v>
      </c>
      <c r="AX190" s="13" t="s">
        <v>76</v>
      </c>
      <c r="AY190" s="206" t="s">
        <v>229</v>
      </c>
    </row>
    <row r="191" spans="1:65" s="2" customFormat="1" ht="76.35" customHeight="1">
      <c r="A191" s="36"/>
      <c r="B191" s="37"/>
      <c r="C191" s="181" t="s">
        <v>540</v>
      </c>
      <c r="D191" s="181" t="s">
        <v>232</v>
      </c>
      <c r="E191" s="182" t="s">
        <v>541</v>
      </c>
      <c r="F191" s="183" t="s">
        <v>542</v>
      </c>
      <c r="G191" s="184" t="s">
        <v>326</v>
      </c>
      <c r="H191" s="185">
        <v>4086</v>
      </c>
      <c r="I191" s="186"/>
      <c r="J191" s="187">
        <f>ROUND(I191*H191,2)</f>
        <v>0</v>
      </c>
      <c r="K191" s="188"/>
      <c r="L191" s="41"/>
      <c r="M191" s="189" t="s">
        <v>19</v>
      </c>
      <c r="N191" s="190" t="s">
        <v>40</v>
      </c>
      <c r="O191" s="66"/>
      <c r="P191" s="191">
        <f>O191*H191</f>
        <v>0</v>
      </c>
      <c r="Q191" s="191">
        <v>0</v>
      </c>
      <c r="R191" s="191">
        <f>Q191*H191</f>
        <v>0</v>
      </c>
      <c r="S191" s="191">
        <v>0</v>
      </c>
      <c r="T191" s="192">
        <f>S191*H191</f>
        <v>0</v>
      </c>
      <c r="U191" s="36"/>
      <c r="V191" s="36"/>
      <c r="W191" s="36"/>
      <c r="X191" s="36"/>
      <c r="Y191" s="36"/>
      <c r="Z191" s="36"/>
      <c r="AA191" s="36"/>
      <c r="AB191" s="36"/>
      <c r="AC191" s="36"/>
      <c r="AD191" s="36"/>
      <c r="AE191" s="36"/>
      <c r="AR191" s="193" t="s">
        <v>126</v>
      </c>
      <c r="AT191" s="193" t="s">
        <v>232</v>
      </c>
      <c r="AU191" s="193" t="s">
        <v>78</v>
      </c>
      <c r="AY191" s="19" t="s">
        <v>229</v>
      </c>
      <c r="BE191" s="194">
        <f>IF(N191="základní",J191,0)</f>
        <v>0</v>
      </c>
      <c r="BF191" s="194">
        <f>IF(N191="snížená",J191,0)</f>
        <v>0</v>
      </c>
      <c r="BG191" s="194">
        <f>IF(N191="zákl. přenesená",J191,0)</f>
        <v>0</v>
      </c>
      <c r="BH191" s="194">
        <f>IF(N191="sníž. přenesená",J191,0)</f>
        <v>0</v>
      </c>
      <c r="BI191" s="194">
        <f>IF(N191="nulová",J191,0)</f>
        <v>0</v>
      </c>
      <c r="BJ191" s="19" t="s">
        <v>76</v>
      </c>
      <c r="BK191" s="194">
        <f>ROUND(I191*H191,2)</f>
        <v>0</v>
      </c>
      <c r="BL191" s="19" t="s">
        <v>126</v>
      </c>
      <c r="BM191" s="193" t="s">
        <v>543</v>
      </c>
    </row>
    <row r="192" spans="2:51" s="13" customFormat="1" ht="11.25">
      <c r="B192" s="195"/>
      <c r="C192" s="196"/>
      <c r="D192" s="197" t="s">
        <v>237</v>
      </c>
      <c r="E192" s="198" t="s">
        <v>19</v>
      </c>
      <c r="F192" s="199" t="s">
        <v>544</v>
      </c>
      <c r="G192" s="196"/>
      <c r="H192" s="200">
        <v>4086</v>
      </c>
      <c r="I192" s="201"/>
      <c r="J192" s="196"/>
      <c r="K192" s="196"/>
      <c r="L192" s="202"/>
      <c r="M192" s="203"/>
      <c r="N192" s="204"/>
      <c r="O192" s="204"/>
      <c r="P192" s="204"/>
      <c r="Q192" s="204"/>
      <c r="R192" s="204"/>
      <c r="S192" s="204"/>
      <c r="T192" s="205"/>
      <c r="AT192" s="206" t="s">
        <v>237</v>
      </c>
      <c r="AU192" s="206" t="s">
        <v>78</v>
      </c>
      <c r="AV192" s="13" t="s">
        <v>78</v>
      </c>
      <c r="AW192" s="13" t="s">
        <v>31</v>
      </c>
      <c r="AX192" s="13" t="s">
        <v>69</v>
      </c>
      <c r="AY192" s="206" t="s">
        <v>229</v>
      </c>
    </row>
    <row r="193" spans="2:51" s="15" customFormat="1" ht="11.25">
      <c r="B193" s="228"/>
      <c r="C193" s="229"/>
      <c r="D193" s="197" t="s">
        <v>237</v>
      </c>
      <c r="E193" s="230" t="s">
        <v>19</v>
      </c>
      <c r="F193" s="231" t="s">
        <v>281</v>
      </c>
      <c r="G193" s="229"/>
      <c r="H193" s="232">
        <v>4086</v>
      </c>
      <c r="I193" s="233"/>
      <c r="J193" s="229"/>
      <c r="K193" s="229"/>
      <c r="L193" s="234"/>
      <c r="M193" s="235"/>
      <c r="N193" s="236"/>
      <c r="O193" s="236"/>
      <c r="P193" s="236"/>
      <c r="Q193" s="236"/>
      <c r="R193" s="236"/>
      <c r="S193" s="236"/>
      <c r="T193" s="237"/>
      <c r="AT193" s="238" t="s">
        <v>237</v>
      </c>
      <c r="AU193" s="238" t="s">
        <v>78</v>
      </c>
      <c r="AV193" s="15" t="s">
        <v>126</v>
      </c>
      <c r="AW193" s="15" t="s">
        <v>31</v>
      </c>
      <c r="AX193" s="15" t="s">
        <v>76</v>
      </c>
      <c r="AY193" s="238" t="s">
        <v>229</v>
      </c>
    </row>
    <row r="194" spans="1:65" s="2" customFormat="1" ht="76.35" customHeight="1">
      <c r="A194" s="36"/>
      <c r="B194" s="37"/>
      <c r="C194" s="181" t="s">
        <v>545</v>
      </c>
      <c r="D194" s="181" t="s">
        <v>232</v>
      </c>
      <c r="E194" s="182" t="s">
        <v>546</v>
      </c>
      <c r="F194" s="183" t="s">
        <v>547</v>
      </c>
      <c r="G194" s="184" t="s">
        <v>326</v>
      </c>
      <c r="H194" s="185">
        <v>2056.422</v>
      </c>
      <c r="I194" s="186"/>
      <c r="J194" s="187">
        <f>ROUND(I194*H194,2)</f>
        <v>0</v>
      </c>
      <c r="K194" s="188"/>
      <c r="L194" s="41"/>
      <c r="M194" s="189" t="s">
        <v>19</v>
      </c>
      <c r="N194" s="190" t="s">
        <v>40</v>
      </c>
      <c r="O194" s="66"/>
      <c r="P194" s="191">
        <f>O194*H194</f>
        <v>0</v>
      </c>
      <c r="Q194" s="191">
        <v>0</v>
      </c>
      <c r="R194" s="191">
        <f>Q194*H194</f>
        <v>0</v>
      </c>
      <c r="S194" s="191">
        <v>0</v>
      </c>
      <c r="T194" s="192">
        <f>S194*H194</f>
        <v>0</v>
      </c>
      <c r="U194" s="36"/>
      <c r="V194" s="36"/>
      <c r="W194" s="36"/>
      <c r="X194" s="36"/>
      <c r="Y194" s="36"/>
      <c r="Z194" s="36"/>
      <c r="AA194" s="36"/>
      <c r="AB194" s="36"/>
      <c r="AC194" s="36"/>
      <c r="AD194" s="36"/>
      <c r="AE194" s="36"/>
      <c r="AR194" s="193" t="s">
        <v>126</v>
      </c>
      <c r="AT194" s="193" t="s">
        <v>232</v>
      </c>
      <c r="AU194" s="193" t="s">
        <v>78</v>
      </c>
      <c r="AY194" s="19" t="s">
        <v>229</v>
      </c>
      <c r="BE194" s="194">
        <f>IF(N194="základní",J194,0)</f>
        <v>0</v>
      </c>
      <c r="BF194" s="194">
        <f>IF(N194="snížená",J194,0)</f>
        <v>0</v>
      </c>
      <c r="BG194" s="194">
        <f>IF(N194="zákl. přenesená",J194,0)</f>
        <v>0</v>
      </c>
      <c r="BH194" s="194">
        <f>IF(N194="sníž. přenesená",J194,0)</f>
        <v>0</v>
      </c>
      <c r="BI194" s="194">
        <f>IF(N194="nulová",J194,0)</f>
        <v>0</v>
      </c>
      <c r="BJ194" s="19" t="s">
        <v>76</v>
      </c>
      <c r="BK194" s="194">
        <f>ROUND(I194*H194,2)</f>
        <v>0</v>
      </c>
      <c r="BL194" s="19" t="s">
        <v>126</v>
      </c>
      <c r="BM194" s="193" t="s">
        <v>548</v>
      </c>
    </row>
    <row r="195" spans="2:51" s="14" customFormat="1" ht="11.25">
      <c r="B195" s="218"/>
      <c r="C195" s="219"/>
      <c r="D195" s="197" t="s">
        <v>237</v>
      </c>
      <c r="E195" s="220" t="s">
        <v>19</v>
      </c>
      <c r="F195" s="221" t="s">
        <v>549</v>
      </c>
      <c r="G195" s="219"/>
      <c r="H195" s="220" t="s">
        <v>19</v>
      </c>
      <c r="I195" s="222"/>
      <c r="J195" s="219"/>
      <c r="K195" s="219"/>
      <c r="L195" s="223"/>
      <c r="M195" s="224"/>
      <c r="N195" s="225"/>
      <c r="O195" s="225"/>
      <c r="P195" s="225"/>
      <c r="Q195" s="225"/>
      <c r="R195" s="225"/>
      <c r="S195" s="225"/>
      <c r="T195" s="226"/>
      <c r="AT195" s="227" t="s">
        <v>237</v>
      </c>
      <c r="AU195" s="227" t="s">
        <v>78</v>
      </c>
      <c r="AV195" s="14" t="s">
        <v>76</v>
      </c>
      <c r="AW195" s="14" t="s">
        <v>31</v>
      </c>
      <c r="AX195" s="14" t="s">
        <v>69</v>
      </c>
      <c r="AY195" s="227" t="s">
        <v>229</v>
      </c>
    </row>
    <row r="196" spans="2:51" s="13" customFormat="1" ht="11.25">
      <c r="B196" s="195"/>
      <c r="C196" s="196"/>
      <c r="D196" s="197" t="s">
        <v>237</v>
      </c>
      <c r="E196" s="198" t="s">
        <v>19</v>
      </c>
      <c r="F196" s="199" t="s">
        <v>337</v>
      </c>
      <c r="G196" s="196"/>
      <c r="H196" s="200">
        <v>345.131</v>
      </c>
      <c r="I196" s="201"/>
      <c r="J196" s="196"/>
      <c r="K196" s="196"/>
      <c r="L196" s="202"/>
      <c r="M196" s="203"/>
      <c r="N196" s="204"/>
      <c r="O196" s="204"/>
      <c r="P196" s="204"/>
      <c r="Q196" s="204"/>
      <c r="R196" s="204"/>
      <c r="S196" s="204"/>
      <c r="T196" s="205"/>
      <c r="AT196" s="206" t="s">
        <v>237</v>
      </c>
      <c r="AU196" s="206" t="s">
        <v>78</v>
      </c>
      <c r="AV196" s="13" t="s">
        <v>78</v>
      </c>
      <c r="AW196" s="13" t="s">
        <v>31</v>
      </c>
      <c r="AX196" s="13" t="s">
        <v>69</v>
      </c>
      <c r="AY196" s="206" t="s">
        <v>229</v>
      </c>
    </row>
    <row r="197" spans="2:51" s="14" customFormat="1" ht="11.25">
      <c r="B197" s="218"/>
      <c r="C197" s="219"/>
      <c r="D197" s="197" t="s">
        <v>237</v>
      </c>
      <c r="E197" s="220" t="s">
        <v>19</v>
      </c>
      <c r="F197" s="221" t="s">
        <v>550</v>
      </c>
      <c r="G197" s="219"/>
      <c r="H197" s="220" t="s">
        <v>19</v>
      </c>
      <c r="I197" s="222"/>
      <c r="J197" s="219"/>
      <c r="K197" s="219"/>
      <c r="L197" s="223"/>
      <c r="M197" s="224"/>
      <c r="N197" s="225"/>
      <c r="O197" s="225"/>
      <c r="P197" s="225"/>
      <c r="Q197" s="225"/>
      <c r="R197" s="225"/>
      <c r="S197" s="225"/>
      <c r="T197" s="226"/>
      <c r="AT197" s="227" t="s">
        <v>237</v>
      </c>
      <c r="AU197" s="227" t="s">
        <v>78</v>
      </c>
      <c r="AV197" s="14" t="s">
        <v>76</v>
      </c>
      <c r="AW197" s="14" t="s">
        <v>31</v>
      </c>
      <c r="AX197" s="14" t="s">
        <v>69</v>
      </c>
      <c r="AY197" s="227" t="s">
        <v>229</v>
      </c>
    </row>
    <row r="198" spans="2:51" s="13" customFormat="1" ht="11.25">
      <c r="B198" s="195"/>
      <c r="C198" s="196"/>
      <c r="D198" s="197" t="s">
        <v>237</v>
      </c>
      <c r="E198" s="198" t="s">
        <v>19</v>
      </c>
      <c r="F198" s="199" t="s">
        <v>551</v>
      </c>
      <c r="G198" s="196"/>
      <c r="H198" s="200">
        <v>1700.4</v>
      </c>
      <c r="I198" s="201"/>
      <c r="J198" s="196"/>
      <c r="K198" s="196"/>
      <c r="L198" s="202"/>
      <c r="M198" s="203"/>
      <c r="N198" s="204"/>
      <c r="O198" s="204"/>
      <c r="P198" s="204"/>
      <c r="Q198" s="204"/>
      <c r="R198" s="204"/>
      <c r="S198" s="204"/>
      <c r="T198" s="205"/>
      <c r="AT198" s="206" t="s">
        <v>237</v>
      </c>
      <c r="AU198" s="206" t="s">
        <v>78</v>
      </c>
      <c r="AV198" s="13" t="s">
        <v>78</v>
      </c>
      <c r="AW198" s="13" t="s">
        <v>31</v>
      </c>
      <c r="AX198" s="13" t="s">
        <v>69</v>
      </c>
      <c r="AY198" s="206" t="s">
        <v>229</v>
      </c>
    </row>
    <row r="199" spans="2:51" s="14" customFormat="1" ht="11.25">
      <c r="B199" s="218"/>
      <c r="C199" s="219"/>
      <c r="D199" s="197" t="s">
        <v>237</v>
      </c>
      <c r="E199" s="220" t="s">
        <v>19</v>
      </c>
      <c r="F199" s="221" t="s">
        <v>552</v>
      </c>
      <c r="G199" s="219"/>
      <c r="H199" s="220" t="s">
        <v>19</v>
      </c>
      <c r="I199" s="222"/>
      <c r="J199" s="219"/>
      <c r="K199" s="219"/>
      <c r="L199" s="223"/>
      <c r="M199" s="224"/>
      <c r="N199" s="225"/>
      <c r="O199" s="225"/>
      <c r="P199" s="225"/>
      <c r="Q199" s="225"/>
      <c r="R199" s="225"/>
      <c r="S199" s="225"/>
      <c r="T199" s="226"/>
      <c r="AT199" s="227" t="s">
        <v>237</v>
      </c>
      <c r="AU199" s="227" t="s">
        <v>78</v>
      </c>
      <c r="AV199" s="14" t="s">
        <v>76</v>
      </c>
      <c r="AW199" s="14" t="s">
        <v>31</v>
      </c>
      <c r="AX199" s="14" t="s">
        <v>69</v>
      </c>
      <c r="AY199" s="227" t="s">
        <v>229</v>
      </c>
    </row>
    <row r="200" spans="2:51" s="13" customFormat="1" ht="11.25">
      <c r="B200" s="195"/>
      <c r="C200" s="196"/>
      <c r="D200" s="197" t="s">
        <v>237</v>
      </c>
      <c r="E200" s="198" t="s">
        <v>19</v>
      </c>
      <c r="F200" s="199" t="s">
        <v>553</v>
      </c>
      <c r="G200" s="196"/>
      <c r="H200" s="200">
        <v>10.891</v>
      </c>
      <c r="I200" s="201"/>
      <c r="J200" s="196"/>
      <c r="K200" s="196"/>
      <c r="L200" s="202"/>
      <c r="M200" s="203"/>
      <c r="N200" s="204"/>
      <c r="O200" s="204"/>
      <c r="P200" s="204"/>
      <c r="Q200" s="204"/>
      <c r="R200" s="204"/>
      <c r="S200" s="204"/>
      <c r="T200" s="205"/>
      <c r="AT200" s="206" t="s">
        <v>237</v>
      </c>
      <c r="AU200" s="206" t="s">
        <v>78</v>
      </c>
      <c r="AV200" s="13" t="s">
        <v>78</v>
      </c>
      <c r="AW200" s="13" t="s">
        <v>31</v>
      </c>
      <c r="AX200" s="13" t="s">
        <v>69</v>
      </c>
      <c r="AY200" s="206" t="s">
        <v>229</v>
      </c>
    </row>
    <row r="201" spans="2:51" s="15" customFormat="1" ht="11.25">
      <c r="B201" s="228"/>
      <c r="C201" s="229"/>
      <c r="D201" s="197" t="s">
        <v>237</v>
      </c>
      <c r="E201" s="230" t="s">
        <v>19</v>
      </c>
      <c r="F201" s="231" t="s">
        <v>281</v>
      </c>
      <c r="G201" s="229"/>
      <c r="H201" s="232">
        <v>2056.422</v>
      </c>
      <c r="I201" s="233"/>
      <c r="J201" s="229"/>
      <c r="K201" s="229"/>
      <c r="L201" s="234"/>
      <c r="M201" s="235"/>
      <c r="N201" s="236"/>
      <c r="O201" s="236"/>
      <c r="P201" s="236"/>
      <c r="Q201" s="236"/>
      <c r="R201" s="236"/>
      <c r="S201" s="236"/>
      <c r="T201" s="237"/>
      <c r="AT201" s="238" t="s">
        <v>237</v>
      </c>
      <c r="AU201" s="238" t="s">
        <v>78</v>
      </c>
      <c r="AV201" s="15" t="s">
        <v>126</v>
      </c>
      <c r="AW201" s="15" t="s">
        <v>31</v>
      </c>
      <c r="AX201" s="15" t="s">
        <v>76</v>
      </c>
      <c r="AY201" s="238" t="s">
        <v>229</v>
      </c>
    </row>
    <row r="202" spans="1:65" s="2" customFormat="1" ht="76.35" customHeight="1">
      <c r="A202" s="36"/>
      <c r="B202" s="37"/>
      <c r="C202" s="181" t="s">
        <v>554</v>
      </c>
      <c r="D202" s="181" t="s">
        <v>232</v>
      </c>
      <c r="E202" s="182" t="s">
        <v>555</v>
      </c>
      <c r="F202" s="183" t="s">
        <v>556</v>
      </c>
      <c r="G202" s="184" t="s">
        <v>326</v>
      </c>
      <c r="H202" s="185">
        <v>1801.131</v>
      </c>
      <c r="I202" s="186"/>
      <c r="J202" s="187">
        <f>ROUND(I202*H202,2)</f>
        <v>0</v>
      </c>
      <c r="K202" s="188"/>
      <c r="L202" s="41"/>
      <c r="M202" s="189" t="s">
        <v>19</v>
      </c>
      <c r="N202" s="190" t="s">
        <v>40</v>
      </c>
      <c r="O202" s="66"/>
      <c r="P202" s="191">
        <f>O202*H202</f>
        <v>0</v>
      </c>
      <c r="Q202" s="191">
        <v>0</v>
      </c>
      <c r="R202" s="191">
        <f>Q202*H202</f>
        <v>0</v>
      </c>
      <c r="S202" s="191">
        <v>0</v>
      </c>
      <c r="T202" s="192">
        <f>S202*H202</f>
        <v>0</v>
      </c>
      <c r="U202" s="36"/>
      <c r="V202" s="36"/>
      <c r="W202" s="36"/>
      <c r="X202" s="36"/>
      <c r="Y202" s="36"/>
      <c r="Z202" s="36"/>
      <c r="AA202" s="36"/>
      <c r="AB202" s="36"/>
      <c r="AC202" s="36"/>
      <c r="AD202" s="36"/>
      <c r="AE202" s="36"/>
      <c r="AR202" s="193" t="s">
        <v>126</v>
      </c>
      <c r="AT202" s="193" t="s">
        <v>232</v>
      </c>
      <c r="AU202" s="193" t="s">
        <v>78</v>
      </c>
      <c r="AY202" s="19" t="s">
        <v>229</v>
      </c>
      <c r="BE202" s="194">
        <f>IF(N202="základní",J202,0)</f>
        <v>0</v>
      </c>
      <c r="BF202" s="194">
        <f>IF(N202="snížená",J202,0)</f>
        <v>0</v>
      </c>
      <c r="BG202" s="194">
        <f>IF(N202="zákl. přenesená",J202,0)</f>
        <v>0</v>
      </c>
      <c r="BH202" s="194">
        <f>IF(N202="sníž. přenesená",J202,0)</f>
        <v>0</v>
      </c>
      <c r="BI202" s="194">
        <f>IF(N202="nulová",J202,0)</f>
        <v>0</v>
      </c>
      <c r="BJ202" s="19" t="s">
        <v>76</v>
      </c>
      <c r="BK202" s="194">
        <f>ROUND(I202*H202,2)</f>
        <v>0</v>
      </c>
      <c r="BL202" s="19" t="s">
        <v>126</v>
      </c>
      <c r="BM202" s="193" t="s">
        <v>557</v>
      </c>
    </row>
    <row r="203" spans="2:51" s="14" customFormat="1" ht="11.25">
      <c r="B203" s="218"/>
      <c r="C203" s="219"/>
      <c r="D203" s="197" t="s">
        <v>237</v>
      </c>
      <c r="E203" s="220" t="s">
        <v>19</v>
      </c>
      <c r="F203" s="221" t="s">
        <v>558</v>
      </c>
      <c r="G203" s="219"/>
      <c r="H203" s="220" t="s">
        <v>19</v>
      </c>
      <c r="I203" s="222"/>
      <c r="J203" s="219"/>
      <c r="K203" s="219"/>
      <c r="L203" s="223"/>
      <c r="M203" s="224"/>
      <c r="N203" s="225"/>
      <c r="O203" s="225"/>
      <c r="P203" s="225"/>
      <c r="Q203" s="225"/>
      <c r="R203" s="225"/>
      <c r="S203" s="225"/>
      <c r="T203" s="226"/>
      <c r="AT203" s="227" t="s">
        <v>237</v>
      </c>
      <c r="AU203" s="227" t="s">
        <v>78</v>
      </c>
      <c r="AV203" s="14" t="s">
        <v>76</v>
      </c>
      <c r="AW203" s="14" t="s">
        <v>31</v>
      </c>
      <c r="AX203" s="14" t="s">
        <v>69</v>
      </c>
      <c r="AY203" s="227" t="s">
        <v>229</v>
      </c>
    </row>
    <row r="204" spans="2:51" s="13" customFormat="1" ht="11.25">
      <c r="B204" s="195"/>
      <c r="C204" s="196"/>
      <c r="D204" s="197" t="s">
        <v>237</v>
      </c>
      <c r="E204" s="198" t="s">
        <v>19</v>
      </c>
      <c r="F204" s="199" t="s">
        <v>337</v>
      </c>
      <c r="G204" s="196"/>
      <c r="H204" s="200">
        <v>345.131</v>
      </c>
      <c r="I204" s="201"/>
      <c r="J204" s="196"/>
      <c r="K204" s="196"/>
      <c r="L204" s="202"/>
      <c r="M204" s="203"/>
      <c r="N204" s="204"/>
      <c r="O204" s="204"/>
      <c r="P204" s="204"/>
      <c r="Q204" s="204"/>
      <c r="R204" s="204"/>
      <c r="S204" s="204"/>
      <c r="T204" s="205"/>
      <c r="AT204" s="206" t="s">
        <v>237</v>
      </c>
      <c r="AU204" s="206" t="s">
        <v>78</v>
      </c>
      <c r="AV204" s="13" t="s">
        <v>78</v>
      </c>
      <c r="AW204" s="13" t="s">
        <v>31</v>
      </c>
      <c r="AX204" s="13" t="s">
        <v>69</v>
      </c>
      <c r="AY204" s="206" t="s">
        <v>229</v>
      </c>
    </row>
    <row r="205" spans="2:51" s="14" customFormat="1" ht="11.25">
      <c r="B205" s="218"/>
      <c r="C205" s="219"/>
      <c r="D205" s="197" t="s">
        <v>237</v>
      </c>
      <c r="E205" s="220" t="s">
        <v>19</v>
      </c>
      <c r="F205" s="221" t="s">
        <v>559</v>
      </c>
      <c r="G205" s="219"/>
      <c r="H205" s="220" t="s">
        <v>19</v>
      </c>
      <c r="I205" s="222"/>
      <c r="J205" s="219"/>
      <c r="K205" s="219"/>
      <c r="L205" s="223"/>
      <c r="M205" s="224"/>
      <c r="N205" s="225"/>
      <c r="O205" s="225"/>
      <c r="P205" s="225"/>
      <c r="Q205" s="225"/>
      <c r="R205" s="225"/>
      <c r="S205" s="225"/>
      <c r="T205" s="226"/>
      <c r="AT205" s="227" t="s">
        <v>237</v>
      </c>
      <c r="AU205" s="227" t="s">
        <v>78</v>
      </c>
      <c r="AV205" s="14" t="s">
        <v>76</v>
      </c>
      <c r="AW205" s="14" t="s">
        <v>31</v>
      </c>
      <c r="AX205" s="14" t="s">
        <v>69</v>
      </c>
      <c r="AY205" s="227" t="s">
        <v>229</v>
      </c>
    </row>
    <row r="206" spans="2:51" s="13" customFormat="1" ht="11.25">
      <c r="B206" s="195"/>
      <c r="C206" s="196"/>
      <c r="D206" s="197" t="s">
        <v>237</v>
      </c>
      <c r="E206" s="198" t="s">
        <v>19</v>
      </c>
      <c r="F206" s="199" t="s">
        <v>560</v>
      </c>
      <c r="G206" s="196"/>
      <c r="H206" s="200">
        <v>1456</v>
      </c>
      <c r="I206" s="201"/>
      <c r="J206" s="196"/>
      <c r="K206" s="196"/>
      <c r="L206" s="202"/>
      <c r="M206" s="203"/>
      <c r="N206" s="204"/>
      <c r="O206" s="204"/>
      <c r="P206" s="204"/>
      <c r="Q206" s="204"/>
      <c r="R206" s="204"/>
      <c r="S206" s="204"/>
      <c r="T206" s="205"/>
      <c r="AT206" s="206" t="s">
        <v>237</v>
      </c>
      <c r="AU206" s="206" t="s">
        <v>78</v>
      </c>
      <c r="AV206" s="13" t="s">
        <v>78</v>
      </c>
      <c r="AW206" s="13" t="s">
        <v>31</v>
      </c>
      <c r="AX206" s="13" t="s">
        <v>69</v>
      </c>
      <c r="AY206" s="206" t="s">
        <v>229</v>
      </c>
    </row>
    <row r="207" spans="2:51" s="15" customFormat="1" ht="11.25">
      <c r="B207" s="228"/>
      <c r="C207" s="229"/>
      <c r="D207" s="197" t="s">
        <v>237</v>
      </c>
      <c r="E207" s="230" t="s">
        <v>19</v>
      </c>
      <c r="F207" s="231" t="s">
        <v>281</v>
      </c>
      <c r="G207" s="229"/>
      <c r="H207" s="232">
        <v>1801.131</v>
      </c>
      <c r="I207" s="233"/>
      <c r="J207" s="229"/>
      <c r="K207" s="229"/>
      <c r="L207" s="234"/>
      <c r="M207" s="235"/>
      <c r="N207" s="236"/>
      <c r="O207" s="236"/>
      <c r="P207" s="236"/>
      <c r="Q207" s="236"/>
      <c r="R207" s="236"/>
      <c r="S207" s="236"/>
      <c r="T207" s="237"/>
      <c r="AT207" s="238" t="s">
        <v>237</v>
      </c>
      <c r="AU207" s="238" t="s">
        <v>78</v>
      </c>
      <c r="AV207" s="15" t="s">
        <v>126</v>
      </c>
      <c r="AW207" s="15" t="s">
        <v>31</v>
      </c>
      <c r="AX207" s="15" t="s">
        <v>76</v>
      </c>
      <c r="AY207" s="238" t="s">
        <v>229</v>
      </c>
    </row>
    <row r="208" spans="1:65" s="2" customFormat="1" ht="76.35" customHeight="1">
      <c r="A208" s="36"/>
      <c r="B208" s="37"/>
      <c r="C208" s="181" t="s">
        <v>561</v>
      </c>
      <c r="D208" s="181" t="s">
        <v>232</v>
      </c>
      <c r="E208" s="182" t="s">
        <v>562</v>
      </c>
      <c r="F208" s="183" t="s">
        <v>563</v>
      </c>
      <c r="G208" s="184" t="s">
        <v>326</v>
      </c>
      <c r="H208" s="185">
        <v>10.891</v>
      </c>
      <c r="I208" s="186"/>
      <c r="J208" s="187">
        <f>ROUND(I208*H208,2)</f>
        <v>0</v>
      </c>
      <c r="K208" s="188"/>
      <c r="L208" s="41"/>
      <c r="M208" s="189" t="s">
        <v>19</v>
      </c>
      <c r="N208" s="190" t="s">
        <v>40</v>
      </c>
      <c r="O208" s="66"/>
      <c r="P208" s="191">
        <f>O208*H208</f>
        <v>0</v>
      </c>
      <c r="Q208" s="191">
        <v>0</v>
      </c>
      <c r="R208" s="191">
        <f>Q208*H208</f>
        <v>0</v>
      </c>
      <c r="S208" s="191">
        <v>0</v>
      </c>
      <c r="T208" s="192">
        <f>S208*H208</f>
        <v>0</v>
      </c>
      <c r="U208" s="36"/>
      <c r="V208" s="36"/>
      <c r="W208" s="36"/>
      <c r="X208" s="36"/>
      <c r="Y208" s="36"/>
      <c r="Z208" s="36"/>
      <c r="AA208" s="36"/>
      <c r="AB208" s="36"/>
      <c r="AC208" s="36"/>
      <c r="AD208" s="36"/>
      <c r="AE208" s="36"/>
      <c r="AR208" s="193" t="s">
        <v>126</v>
      </c>
      <c r="AT208" s="193" t="s">
        <v>232</v>
      </c>
      <c r="AU208" s="193" t="s">
        <v>78</v>
      </c>
      <c r="AY208" s="19" t="s">
        <v>229</v>
      </c>
      <c r="BE208" s="194">
        <f>IF(N208="základní",J208,0)</f>
        <v>0</v>
      </c>
      <c r="BF208" s="194">
        <f>IF(N208="snížená",J208,0)</f>
        <v>0</v>
      </c>
      <c r="BG208" s="194">
        <f>IF(N208="zákl. přenesená",J208,0)</f>
        <v>0</v>
      </c>
      <c r="BH208" s="194">
        <f>IF(N208="sníž. přenesená",J208,0)</f>
        <v>0</v>
      </c>
      <c r="BI208" s="194">
        <f>IF(N208="nulová",J208,0)</f>
        <v>0</v>
      </c>
      <c r="BJ208" s="19" t="s">
        <v>76</v>
      </c>
      <c r="BK208" s="194">
        <f>ROUND(I208*H208,2)</f>
        <v>0</v>
      </c>
      <c r="BL208" s="19" t="s">
        <v>126</v>
      </c>
      <c r="BM208" s="193" t="s">
        <v>564</v>
      </c>
    </row>
    <row r="209" spans="2:51" s="14" customFormat="1" ht="11.25">
      <c r="B209" s="218"/>
      <c r="C209" s="219"/>
      <c r="D209" s="197" t="s">
        <v>237</v>
      </c>
      <c r="E209" s="220" t="s">
        <v>19</v>
      </c>
      <c r="F209" s="221" t="s">
        <v>565</v>
      </c>
      <c r="G209" s="219"/>
      <c r="H209" s="220" t="s">
        <v>19</v>
      </c>
      <c r="I209" s="222"/>
      <c r="J209" s="219"/>
      <c r="K209" s="219"/>
      <c r="L209" s="223"/>
      <c r="M209" s="224"/>
      <c r="N209" s="225"/>
      <c r="O209" s="225"/>
      <c r="P209" s="225"/>
      <c r="Q209" s="225"/>
      <c r="R209" s="225"/>
      <c r="S209" s="225"/>
      <c r="T209" s="226"/>
      <c r="AT209" s="227" t="s">
        <v>237</v>
      </c>
      <c r="AU209" s="227" t="s">
        <v>78</v>
      </c>
      <c r="AV209" s="14" t="s">
        <v>76</v>
      </c>
      <c r="AW209" s="14" t="s">
        <v>31</v>
      </c>
      <c r="AX209" s="14" t="s">
        <v>69</v>
      </c>
      <c r="AY209" s="227" t="s">
        <v>229</v>
      </c>
    </row>
    <row r="210" spans="2:51" s="13" customFormat="1" ht="11.25">
      <c r="B210" s="195"/>
      <c r="C210" s="196"/>
      <c r="D210" s="197" t="s">
        <v>237</v>
      </c>
      <c r="E210" s="198" t="s">
        <v>19</v>
      </c>
      <c r="F210" s="199" t="s">
        <v>553</v>
      </c>
      <c r="G210" s="196"/>
      <c r="H210" s="200">
        <v>10.891</v>
      </c>
      <c r="I210" s="201"/>
      <c r="J210" s="196"/>
      <c r="K210" s="196"/>
      <c r="L210" s="202"/>
      <c r="M210" s="203"/>
      <c r="N210" s="204"/>
      <c r="O210" s="204"/>
      <c r="P210" s="204"/>
      <c r="Q210" s="204"/>
      <c r="R210" s="204"/>
      <c r="S210" s="204"/>
      <c r="T210" s="205"/>
      <c r="AT210" s="206" t="s">
        <v>237</v>
      </c>
      <c r="AU210" s="206" t="s">
        <v>78</v>
      </c>
      <c r="AV210" s="13" t="s">
        <v>78</v>
      </c>
      <c r="AW210" s="13" t="s">
        <v>31</v>
      </c>
      <c r="AX210" s="13" t="s">
        <v>76</v>
      </c>
      <c r="AY210" s="206" t="s">
        <v>229</v>
      </c>
    </row>
    <row r="211" spans="1:65" s="2" customFormat="1" ht="76.35" customHeight="1">
      <c r="A211" s="36"/>
      <c r="B211" s="37"/>
      <c r="C211" s="181" t="s">
        <v>566</v>
      </c>
      <c r="D211" s="181" t="s">
        <v>232</v>
      </c>
      <c r="E211" s="182" t="s">
        <v>567</v>
      </c>
      <c r="F211" s="183" t="s">
        <v>568</v>
      </c>
      <c r="G211" s="184" t="s">
        <v>326</v>
      </c>
      <c r="H211" s="185">
        <v>8.928</v>
      </c>
      <c r="I211" s="186"/>
      <c r="J211" s="187">
        <f>ROUND(I211*H211,2)</f>
        <v>0</v>
      </c>
      <c r="K211" s="188"/>
      <c r="L211" s="41"/>
      <c r="M211" s="189" t="s">
        <v>19</v>
      </c>
      <c r="N211" s="190" t="s">
        <v>40</v>
      </c>
      <c r="O211" s="66"/>
      <c r="P211" s="191">
        <f>O211*H211</f>
        <v>0</v>
      </c>
      <c r="Q211" s="191">
        <v>0</v>
      </c>
      <c r="R211" s="191">
        <f>Q211*H211</f>
        <v>0</v>
      </c>
      <c r="S211" s="191">
        <v>0</v>
      </c>
      <c r="T211" s="192">
        <f>S211*H211</f>
        <v>0</v>
      </c>
      <c r="U211" s="36"/>
      <c r="V211" s="36"/>
      <c r="W211" s="36"/>
      <c r="X211" s="36"/>
      <c r="Y211" s="36"/>
      <c r="Z211" s="36"/>
      <c r="AA211" s="36"/>
      <c r="AB211" s="36"/>
      <c r="AC211" s="36"/>
      <c r="AD211" s="36"/>
      <c r="AE211" s="36"/>
      <c r="AR211" s="193" t="s">
        <v>126</v>
      </c>
      <c r="AT211" s="193" t="s">
        <v>232</v>
      </c>
      <c r="AU211" s="193" t="s">
        <v>78</v>
      </c>
      <c r="AY211" s="19" t="s">
        <v>229</v>
      </c>
      <c r="BE211" s="194">
        <f>IF(N211="základní",J211,0)</f>
        <v>0</v>
      </c>
      <c r="BF211" s="194">
        <f>IF(N211="snížená",J211,0)</f>
        <v>0</v>
      </c>
      <c r="BG211" s="194">
        <f>IF(N211="zákl. přenesená",J211,0)</f>
        <v>0</v>
      </c>
      <c r="BH211" s="194">
        <f>IF(N211="sníž. přenesená",J211,0)</f>
        <v>0</v>
      </c>
      <c r="BI211" s="194">
        <f>IF(N211="nulová",J211,0)</f>
        <v>0</v>
      </c>
      <c r="BJ211" s="19" t="s">
        <v>76</v>
      </c>
      <c r="BK211" s="194">
        <f>ROUND(I211*H211,2)</f>
        <v>0</v>
      </c>
      <c r="BL211" s="19" t="s">
        <v>126</v>
      </c>
      <c r="BM211" s="193" t="s">
        <v>569</v>
      </c>
    </row>
    <row r="212" spans="2:51" s="14" customFormat="1" ht="11.25">
      <c r="B212" s="218"/>
      <c r="C212" s="219"/>
      <c r="D212" s="197" t="s">
        <v>237</v>
      </c>
      <c r="E212" s="220" t="s">
        <v>19</v>
      </c>
      <c r="F212" s="221" t="s">
        <v>570</v>
      </c>
      <c r="G212" s="219"/>
      <c r="H212" s="220" t="s">
        <v>19</v>
      </c>
      <c r="I212" s="222"/>
      <c r="J212" s="219"/>
      <c r="K212" s="219"/>
      <c r="L212" s="223"/>
      <c r="M212" s="224"/>
      <c r="N212" s="225"/>
      <c r="O212" s="225"/>
      <c r="P212" s="225"/>
      <c r="Q212" s="225"/>
      <c r="R212" s="225"/>
      <c r="S212" s="225"/>
      <c r="T212" s="226"/>
      <c r="AT212" s="227" t="s">
        <v>237</v>
      </c>
      <c r="AU212" s="227" t="s">
        <v>78</v>
      </c>
      <c r="AV212" s="14" t="s">
        <v>76</v>
      </c>
      <c r="AW212" s="14" t="s">
        <v>31</v>
      </c>
      <c r="AX212" s="14" t="s">
        <v>69</v>
      </c>
      <c r="AY212" s="227" t="s">
        <v>229</v>
      </c>
    </row>
    <row r="213" spans="2:51" s="13" customFormat="1" ht="11.25">
      <c r="B213" s="195"/>
      <c r="C213" s="196"/>
      <c r="D213" s="197" t="s">
        <v>237</v>
      </c>
      <c r="E213" s="198" t="s">
        <v>19</v>
      </c>
      <c r="F213" s="199" t="s">
        <v>571</v>
      </c>
      <c r="G213" s="196"/>
      <c r="H213" s="200">
        <v>7.704</v>
      </c>
      <c r="I213" s="201"/>
      <c r="J213" s="196"/>
      <c r="K213" s="196"/>
      <c r="L213" s="202"/>
      <c r="M213" s="203"/>
      <c r="N213" s="204"/>
      <c r="O213" s="204"/>
      <c r="P213" s="204"/>
      <c r="Q213" s="204"/>
      <c r="R213" s="204"/>
      <c r="S213" s="204"/>
      <c r="T213" s="205"/>
      <c r="AT213" s="206" t="s">
        <v>237</v>
      </c>
      <c r="AU213" s="206" t="s">
        <v>78</v>
      </c>
      <c r="AV213" s="13" t="s">
        <v>78</v>
      </c>
      <c r="AW213" s="13" t="s">
        <v>31</v>
      </c>
      <c r="AX213" s="13" t="s">
        <v>69</v>
      </c>
      <c r="AY213" s="206" t="s">
        <v>229</v>
      </c>
    </row>
    <row r="214" spans="2:51" s="14" customFormat="1" ht="11.25">
      <c r="B214" s="218"/>
      <c r="C214" s="219"/>
      <c r="D214" s="197" t="s">
        <v>237</v>
      </c>
      <c r="E214" s="220" t="s">
        <v>19</v>
      </c>
      <c r="F214" s="221" t="s">
        <v>572</v>
      </c>
      <c r="G214" s="219"/>
      <c r="H214" s="220" t="s">
        <v>19</v>
      </c>
      <c r="I214" s="222"/>
      <c r="J214" s="219"/>
      <c r="K214" s="219"/>
      <c r="L214" s="223"/>
      <c r="M214" s="224"/>
      <c r="N214" s="225"/>
      <c r="O214" s="225"/>
      <c r="P214" s="225"/>
      <c r="Q214" s="225"/>
      <c r="R214" s="225"/>
      <c r="S214" s="225"/>
      <c r="T214" s="226"/>
      <c r="AT214" s="227" t="s">
        <v>237</v>
      </c>
      <c r="AU214" s="227" t="s">
        <v>78</v>
      </c>
      <c r="AV214" s="14" t="s">
        <v>76</v>
      </c>
      <c r="AW214" s="14" t="s">
        <v>31</v>
      </c>
      <c r="AX214" s="14" t="s">
        <v>69</v>
      </c>
      <c r="AY214" s="227" t="s">
        <v>229</v>
      </c>
    </row>
    <row r="215" spans="2:51" s="13" customFormat="1" ht="11.25">
      <c r="B215" s="195"/>
      <c r="C215" s="196"/>
      <c r="D215" s="197" t="s">
        <v>237</v>
      </c>
      <c r="E215" s="198" t="s">
        <v>19</v>
      </c>
      <c r="F215" s="199" t="s">
        <v>573</v>
      </c>
      <c r="G215" s="196"/>
      <c r="H215" s="200">
        <v>1.224</v>
      </c>
      <c r="I215" s="201"/>
      <c r="J215" s="196"/>
      <c r="K215" s="196"/>
      <c r="L215" s="202"/>
      <c r="M215" s="203"/>
      <c r="N215" s="204"/>
      <c r="O215" s="204"/>
      <c r="P215" s="204"/>
      <c r="Q215" s="204"/>
      <c r="R215" s="204"/>
      <c r="S215" s="204"/>
      <c r="T215" s="205"/>
      <c r="AT215" s="206" t="s">
        <v>237</v>
      </c>
      <c r="AU215" s="206" t="s">
        <v>78</v>
      </c>
      <c r="AV215" s="13" t="s">
        <v>78</v>
      </c>
      <c r="AW215" s="13" t="s">
        <v>31</v>
      </c>
      <c r="AX215" s="13" t="s">
        <v>69</v>
      </c>
      <c r="AY215" s="206" t="s">
        <v>229</v>
      </c>
    </row>
    <row r="216" spans="2:51" s="15" customFormat="1" ht="11.25">
      <c r="B216" s="228"/>
      <c r="C216" s="229"/>
      <c r="D216" s="197" t="s">
        <v>237</v>
      </c>
      <c r="E216" s="230" t="s">
        <v>19</v>
      </c>
      <c r="F216" s="231" t="s">
        <v>281</v>
      </c>
      <c r="G216" s="229"/>
      <c r="H216" s="232">
        <v>8.928</v>
      </c>
      <c r="I216" s="233"/>
      <c r="J216" s="229"/>
      <c r="K216" s="229"/>
      <c r="L216" s="234"/>
      <c r="M216" s="235"/>
      <c r="N216" s="236"/>
      <c r="O216" s="236"/>
      <c r="P216" s="236"/>
      <c r="Q216" s="236"/>
      <c r="R216" s="236"/>
      <c r="S216" s="236"/>
      <c r="T216" s="237"/>
      <c r="AT216" s="238" t="s">
        <v>237</v>
      </c>
      <c r="AU216" s="238" t="s">
        <v>78</v>
      </c>
      <c r="AV216" s="15" t="s">
        <v>126</v>
      </c>
      <c r="AW216" s="15" t="s">
        <v>31</v>
      </c>
      <c r="AX216" s="15" t="s">
        <v>76</v>
      </c>
      <c r="AY216" s="238" t="s">
        <v>229</v>
      </c>
    </row>
    <row r="217" spans="1:65" s="2" customFormat="1" ht="76.35" customHeight="1">
      <c r="A217" s="36"/>
      <c r="B217" s="37"/>
      <c r="C217" s="181" t="s">
        <v>574</v>
      </c>
      <c r="D217" s="181" t="s">
        <v>232</v>
      </c>
      <c r="E217" s="182" t="s">
        <v>575</v>
      </c>
      <c r="F217" s="183" t="s">
        <v>576</v>
      </c>
      <c r="G217" s="184" t="s">
        <v>326</v>
      </c>
      <c r="H217" s="185">
        <v>2046.07</v>
      </c>
      <c r="I217" s="186"/>
      <c r="J217" s="187">
        <f>ROUND(I217*H217,2)</f>
        <v>0</v>
      </c>
      <c r="K217" s="188"/>
      <c r="L217" s="41"/>
      <c r="M217" s="189" t="s">
        <v>19</v>
      </c>
      <c r="N217" s="190" t="s">
        <v>40</v>
      </c>
      <c r="O217" s="66"/>
      <c r="P217" s="191">
        <f>O217*H217</f>
        <v>0</v>
      </c>
      <c r="Q217" s="191">
        <v>0</v>
      </c>
      <c r="R217" s="191">
        <f>Q217*H217</f>
        <v>0</v>
      </c>
      <c r="S217" s="191">
        <v>0</v>
      </c>
      <c r="T217" s="192">
        <f>S217*H217</f>
        <v>0</v>
      </c>
      <c r="U217" s="36"/>
      <c r="V217" s="36"/>
      <c r="W217" s="36"/>
      <c r="X217" s="36"/>
      <c r="Y217" s="36"/>
      <c r="Z217" s="36"/>
      <c r="AA217" s="36"/>
      <c r="AB217" s="36"/>
      <c r="AC217" s="36"/>
      <c r="AD217" s="36"/>
      <c r="AE217" s="36"/>
      <c r="AR217" s="193" t="s">
        <v>126</v>
      </c>
      <c r="AT217" s="193" t="s">
        <v>232</v>
      </c>
      <c r="AU217" s="193" t="s">
        <v>78</v>
      </c>
      <c r="AY217" s="19" t="s">
        <v>229</v>
      </c>
      <c r="BE217" s="194">
        <f>IF(N217="základní",J217,0)</f>
        <v>0</v>
      </c>
      <c r="BF217" s="194">
        <f>IF(N217="snížená",J217,0)</f>
        <v>0</v>
      </c>
      <c r="BG217" s="194">
        <f>IF(N217="zákl. přenesená",J217,0)</f>
        <v>0</v>
      </c>
      <c r="BH217" s="194">
        <f>IF(N217="sníž. přenesená",J217,0)</f>
        <v>0</v>
      </c>
      <c r="BI217" s="194">
        <f>IF(N217="nulová",J217,0)</f>
        <v>0</v>
      </c>
      <c r="BJ217" s="19" t="s">
        <v>76</v>
      </c>
      <c r="BK217" s="194">
        <f>ROUND(I217*H217,2)</f>
        <v>0</v>
      </c>
      <c r="BL217" s="19" t="s">
        <v>126</v>
      </c>
      <c r="BM217" s="193" t="s">
        <v>577</v>
      </c>
    </row>
    <row r="218" spans="2:51" s="14" customFormat="1" ht="11.25">
      <c r="B218" s="218"/>
      <c r="C218" s="219"/>
      <c r="D218" s="197" t="s">
        <v>237</v>
      </c>
      <c r="E218" s="220" t="s">
        <v>19</v>
      </c>
      <c r="F218" s="221" t="s">
        <v>578</v>
      </c>
      <c r="G218" s="219"/>
      <c r="H218" s="220" t="s">
        <v>19</v>
      </c>
      <c r="I218" s="222"/>
      <c r="J218" s="219"/>
      <c r="K218" s="219"/>
      <c r="L218" s="223"/>
      <c r="M218" s="224"/>
      <c r="N218" s="225"/>
      <c r="O218" s="225"/>
      <c r="P218" s="225"/>
      <c r="Q218" s="225"/>
      <c r="R218" s="225"/>
      <c r="S218" s="225"/>
      <c r="T218" s="226"/>
      <c r="AT218" s="227" t="s">
        <v>237</v>
      </c>
      <c r="AU218" s="227" t="s">
        <v>78</v>
      </c>
      <c r="AV218" s="14" t="s">
        <v>76</v>
      </c>
      <c r="AW218" s="14" t="s">
        <v>31</v>
      </c>
      <c r="AX218" s="14" t="s">
        <v>69</v>
      </c>
      <c r="AY218" s="227" t="s">
        <v>229</v>
      </c>
    </row>
    <row r="219" spans="2:51" s="13" customFormat="1" ht="11.25">
      <c r="B219" s="195"/>
      <c r="C219" s="196"/>
      <c r="D219" s="197" t="s">
        <v>237</v>
      </c>
      <c r="E219" s="198" t="s">
        <v>19</v>
      </c>
      <c r="F219" s="199" t="s">
        <v>551</v>
      </c>
      <c r="G219" s="196"/>
      <c r="H219" s="200">
        <v>1700.4</v>
      </c>
      <c r="I219" s="201"/>
      <c r="J219" s="196"/>
      <c r="K219" s="196"/>
      <c r="L219" s="202"/>
      <c r="M219" s="203"/>
      <c r="N219" s="204"/>
      <c r="O219" s="204"/>
      <c r="P219" s="204"/>
      <c r="Q219" s="204"/>
      <c r="R219" s="204"/>
      <c r="S219" s="204"/>
      <c r="T219" s="205"/>
      <c r="AT219" s="206" t="s">
        <v>237</v>
      </c>
      <c r="AU219" s="206" t="s">
        <v>78</v>
      </c>
      <c r="AV219" s="13" t="s">
        <v>78</v>
      </c>
      <c r="AW219" s="13" t="s">
        <v>31</v>
      </c>
      <c r="AX219" s="13" t="s">
        <v>69</v>
      </c>
      <c r="AY219" s="206" t="s">
        <v>229</v>
      </c>
    </row>
    <row r="220" spans="2:51" s="14" customFormat="1" ht="11.25">
      <c r="B220" s="218"/>
      <c r="C220" s="219"/>
      <c r="D220" s="197" t="s">
        <v>237</v>
      </c>
      <c r="E220" s="220" t="s">
        <v>19</v>
      </c>
      <c r="F220" s="221" t="s">
        <v>579</v>
      </c>
      <c r="G220" s="219"/>
      <c r="H220" s="220" t="s">
        <v>19</v>
      </c>
      <c r="I220" s="222"/>
      <c r="J220" s="219"/>
      <c r="K220" s="219"/>
      <c r="L220" s="223"/>
      <c r="M220" s="224"/>
      <c r="N220" s="225"/>
      <c r="O220" s="225"/>
      <c r="P220" s="225"/>
      <c r="Q220" s="225"/>
      <c r="R220" s="225"/>
      <c r="S220" s="225"/>
      <c r="T220" s="226"/>
      <c r="AT220" s="227" t="s">
        <v>237</v>
      </c>
      <c r="AU220" s="227" t="s">
        <v>78</v>
      </c>
      <c r="AV220" s="14" t="s">
        <v>76</v>
      </c>
      <c r="AW220" s="14" t="s">
        <v>31</v>
      </c>
      <c r="AX220" s="14" t="s">
        <v>69</v>
      </c>
      <c r="AY220" s="227" t="s">
        <v>229</v>
      </c>
    </row>
    <row r="221" spans="2:51" s="13" customFormat="1" ht="11.25">
      <c r="B221" s="195"/>
      <c r="C221" s="196"/>
      <c r="D221" s="197" t="s">
        <v>237</v>
      </c>
      <c r="E221" s="198" t="s">
        <v>19</v>
      </c>
      <c r="F221" s="199" t="s">
        <v>580</v>
      </c>
      <c r="G221" s="196"/>
      <c r="H221" s="200">
        <v>344.693</v>
      </c>
      <c r="I221" s="201"/>
      <c r="J221" s="196"/>
      <c r="K221" s="196"/>
      <c r="L221" s="202"/>
      <c r="M221" s="203"/>
      <c r="N221" s="204"/>
      <c r="O221" s="204"/>
      <c r="P221" s="204"/>
      <c r="Q221" s="204"/>
      <c r="R221" s="204"/>
      <c r="S221" s="204"/>
      <c r="T221" s="205"/>
      <c r="AT221" s="206" t="s">
        <v>237</v>
      </c>
      <c r="AU221" s="206" t="s">
        <v>78</v>
      </c>
      <c r="AV221" s="13" t="s">
        <v>78</v>
      </c>
      <c r="AW221" s="13" t="s">
        <v>31</v>
      </c>
      <c r="AX221" s="13" t="s">
        <v>69</v>
      </c>
      <c r="AY221" s="206" t="s">
        <v>229</v>
      </c>
    </row>
    <row r="222" spans="2:51" s="14" customFormat="1" ht="11.25">
      <c r="B222" s="218"/>
      <c r="C222" s="219"/>
      <c r="D222" s="197" t="s">
        <v>237</v>
      </c>
      <c r="E222" s="220" t="s">
        <v>19</v>
      </c>
      <c r="F222" s="221" t="s">
        <v>581</v>
      </c>
      <c r="G222" s="219"/>
      <c r="H222" s="220" t="s">
        <v>19</v>
      </c>
      <c r="I222" s="222"/>
      <c r="J222" s="219"/>
      <c r="K222" s="219"/>
      <c r="L222" s="223"/>
      <c r="M222" s="224"/>
      <c r="N222" s="225"/>
      <c r="O222" s="225"/>
      <c r="P222" s="225"/>
      <c r="Q222" s="225"/>
      <c r="R222" s="225"/>
      <c r="S222" s="225"/>
      <c r="T222" s="226"/>
      <c r="AT222" s="227" t="s">
        <v>237</v>
      </c>
      <c r="AU222" s="227" t="s">
        <v>78</v>
      </c>
      <c r="AV222" s="14" t="s">
        <v>76</v>
      </c>
      <c r="AW222" s="14" t="s">
        <v>31</v>
      </c>
      <c r="AX222" s="14" t="s">
        <v>69</v>
      </c>
      <c r="AY222" s="227" t="s">
        <v>229</v>
      </c>
    </row>
    <row r="223" spans="2:51" s="13" customFormat="1" ht="11.25">
      <c r="B223" s="195"/>
      <c r="C223" s="196"/>
      <c r="D223" s="197" t="s">
        <v>237</v>
      </c>
      <c r="E223" s="198" t="s">
        <v>19</v>
      </c>
      <c r="F223" s="199" t="s">
        <v>582</v>
      </c>
      <c r="G223" s="196"/>
      <c r="H223" s="200">
        <v>0.977</v>
      </c>
      <c r="I223" s="201"/>
      <c r="J223" s="196"/>
      <c r="K223" s="196"/>
      <c r="L223" s="202"/>
      <c r="M223" s="203"/>
      <c r="N223" s="204"/>
      <c r="O223" s="204"/>
      <c r="P223" s="204"/>
      <c r="Q223" s="204"/>
      <c r="R223" s="204"/>
      <c r="S223" s="204"/>
      <c r="T223" s="205"/>
      <c r="AT223" s="206" t="s">
        <v>237</v>
      </c>
      <c r="AU223" s="206" t="s">
        <v>78</v>
      </c>
      <c r="AV223" s="13" t="s">
        <v>78</v>
      </c>
      <c r="AW223" s="13" t="s">
        <v>31</v>
      </c>
      <c r="AX223" s="13" t="s">
        <v>69</v>
      </c>
      <c r="AY223" s="206" t="s">
        <v>229</v>
      </c>
    </row>
    <row r="224" spans="2:51" s="15" customFormat="1" ht="11.25">
      <c r="B224" s="228"/>
      <c r="C224" s="229"/>
      <c r="D224" s="197" t="s">
        <v>237</v>
      </c>
      <c r="E224" s="230" t="s">
        <v>19</v>
      </c>
      <c r="F224" s="231" t="s">
        <v>281</v>
      </c>
      <c r="G224" s="229"/>
      <c r="H224" s="232">
        <v>2046.07</v>
      </c>
      <c r="I224" s="233"/>
      <c r="J224" s="229"/>
      <c r="K224" s="229"/>
      <c r="L224" s="234"/>
      <c r="M224" s="235"/>
      <c r="N224" s="236"/>
      <c r="O224" s="236"/>
      <c r="P224" s="236"/>
      <c r="Q224" s="236"/>
      <c r="R224" s="236"/>
      <c r="S224" s="236"/>
      <c r="T224" s="237"/>
      <c r="AT224" s="238" t="s">
        <v>237</v>
      </c>
      <c r="AU224" s="238" t="s">
        <v>78</v>
      </c>
      <c r="AV224" s="15" t="s">
        <v>126</v>
      </c>
      <c r="AW224" s="15" t="s">
        <v>31</v>
      </c>
      <c r="AX224" s="15" t="s">
        <v>76</v>
      </c>
      <c r="AY224" s="238" t="s">
        <v>229</v>
      </c>
    </row>
    <row r="225" spans="1:65" s="2" customFormat="1" ht="76.35" customHeight="1">
      <c r="A225" s="36"/>
      <c r="B225" s="37"/>
      <c r="C225" s="181" t="s">
        <v>583</v>
      </c>
      <c r="D225" s="181" t="s">
        <v>232</v>
      </c>
      <c r="E225" s="182" t="s">
        <v>584</v>
      </c>
      <c r="F225" s="183" t="s">
        <v>585</v>
      </c>
      <c r="G225" s="184" t="s">
        <v>326</v>
      </c>
      <c r="H225" s="185">
        <v>31022.37</v>
      </c>
      <c r="I225" s="186"/>
      <c r="J225" s="187">
        <f>ROUND(I225*H225,2)</f>
        <v>0</v>
      </c>
      <c r="K225" s="188"/>
      <c r="L225" s="41"/>
      <c r="M225" s="189" t="s">
        <v>19</v>
      </c>
      <c r="N225" s="190" t="s">
        <v>40</v>
      </c>
      <c r="O225" s="66"/>
      <c r="P225" s="191">
        <f>O225*H225</f>
        <v>0</v>
      </c>
      <c r="Q225" s="191">
        <v>0</v>
      </c>
      <c r="R225" s="191">
        <f>Q225*H225</f>
        <v>0</v>
      </c>
      <c r="S225" s="191">
        <v>0</v>
      </c>
      <c r="T225" s="192">
        <f>S225*H225</f>
        <v>0</v>
      </c>
      <c r="U225" s="36"/>
      <c r="V225" s="36"/>
      <c r="W225" s="36"/>
      <c r="X225" s="36"/>
      <c r="Y225" s="36"/>
      <c r="Z225" s="36"/>
      <c r="AA225" s="36"/>
      <c r="AB225" s="36"/>
      <c r="AC225" s="36"/>
      <c r="AD225" s="36"/>
      <c r="AE225" s="36"/>
      <c r="AR225" s="193" t="s">
        <v>126</v>
      </c>
      <c r="AT225" s="193" t="s">
        <v>232</v>
      </c>
      <c r="AU225" s="193" t="s">
        <v>78</v>
      </c>
      <c r="AY225" s="19" t="s">
        <v>229</v>
      </c>
      <c r="BE225" s="194">
        <f>IF(N225="základní",J225,0)</f>
        <v>0</v>
      </c>
      <c r="BF225" s="194">
        <f>IF(N225="snížená",J225,0)</f>
        <v>0</v>
      </c>
      <c r="BG225" s="194">
        <f>IF(N225="zákl. přenesená",J225,0)</f>
        <v>0</v>
      </c>
      <c r="BH225" s="194">
        <f>IF(N225="sníž. přenesená",J225,0)</f>
        <v>0</v>
      </c>
      <c r="BI225" s="194">
        <f>IF(N225="nulová",J225,0)</f>
        <v>0</v>
      </c>
      <c r="BJ225" s="19" t="s">
        <v>76</v>
      </c>
      <c r="BK225" s="194">
        <f>ROUND(I225*H225,2)</f>
        <v>0</v>
      </c>
      <c r="BL225" s="19" t="s">
        <v>126</v>
      </c>
      <c r="BM225" s="193" t="s">
        <v>586</v>
      </c>
    </row>
    <row r="226" spans="2:51" s="14" customFormat="1" ht="11.25">
      <c r="B226" s="218"/>
      <c r="C226" s="219"/>
      <c r="D226" s="197" t="s">
        <v>237</v>
      </c>
      <c r="E226" s="220" t="s">
        <v>19</v>
      </c>
      <c r="F226" s="221" t="s">
        <v>587</v>
      </c>
      <c r="G226" s="219"/>
      <c r="H226" s="220" t="s">
        <v>19</v>
      </c>
      <c r="I226" s="222"/>
      <c r="J226" s="219"/>
      <c r="K226" s="219"/>
      <c r="L226" s="223"/>
      <c r="M226" s="224"/>
      <c r="N226" s="225"/>
      <c r="O226" s="225"/>
      <c r="P226" s="225"/>
      <c r="Q226" s="225"/>
      <c r="R226" s="225"/>
      <c r="S226" s="225"/>
      <c r="T226" s="226"/>
      <c r="AT226" s="227" t="s">
        <v>237</v>
      </c>
      <c r="AU226" s="227" t="s">
        <v>78</v>
      </c>
      <c r="AV226" s="14" t="s">
        <v>76</v>
      </c>
      <c r="AW226" s="14" t="s">
        <v>31</v>
      </c>
      <c r="AX226" s="14" t="s">
        <v>69</v>
      </c>
      <c r="AY226" s="227" t="s">
        <v>229</v>
      </c>
    </row>
    <row r="227" spans="2:51" s="13" customFormat="1" ht="11.25">
      <c r="B227" s="195"/>
      <c r="C227" s="196"/>
      <c r="D227" s="197" t="s">
        <v>237</v>
      </c>
      <c r="E227" s="198" t="s">
        <v>19</v>
      </c>
      <c r="F227" s="199" t="s">
        <v>588</v>
      </c>
      <c r="G227" s="196"/>
      <c r="H227" s="200">
        <v>31022.37</v>
      </c>
      <c r="I227" s="201"/>
      <c r="J227" s="196"/>
      <c r="K227" s="196"/>
      <c r="L227" s="202"/>
      <c r="M227" s="203"/>
      <c r="N227" s="204"/>
      <c r="O227" s="204"/>
      <c r="P227" s="204"/>
      <c r="Q227" s="204"/>
      <c r="R227" s="204"/>
      <c r="S227" s="204"/>
      <c r="T227" s="205"/>
      <c r="AT227" s="206" t="s">
        <v>237</v>
      </c>
      <c r="AU227" s="206" t="s">
        <v>78</v>
      </c>
      <c r="AV227" s="13" t="s">
        <v>78</v>
      </c>
      <c r="AW227" s="13" t="s">
        <v>31</v>
      </c>
      <c r="AX227" s="13" t="s">
        <v>76</v>
      </c>
      <c r="AY227" s="206" t="s">
        <v>229</v>
      </c>
    </row>
    <row r="228" spans="1:65" s="2" customFormat="1" ht="76.35" customHeight="1">
      <c r="A228" s="36"/>
      <c r="B228" s="37"/>
      <c r="C228" s="181" t="s">
        <v>589</v>
      </c>
      <c r="D228" s="181" t="s">
        <v>232</v>
      </c>
      <c r="E228" s="182" t="s">
        <v>590</v>
      </c>
      <c r="F228" s="183" t="s">
        <v>591</v>
      </c>
      <c r="G228" s="184" t="s">
        <v>326</v>
      </c>
      <c r="H228" s="185">
        <v>9.84</v>
      </c>
      <c r="I228" s="186"/>
      <c r="J228" s="187">
        <f>ROUND(I228*H228,2)</f>
        <v>0</v>
      </c>
      <c r="K228" s="188"/>
      <c r="L228" s="41"/>
      <c r="M228" s="189" t="s">
        <v>19</v>
      </c>
      <c r="N228" s="190" t="s">
        <v>40</v>
      </c>
      <c r="O228" s="66"/>
      <c r="P228" s="191">
        <f>O228*H228</f>
        <v>0</v>
      </c>
      <c r="Q228" s="191">
        <v>0</v>
      </c>
      <c r="R228" s="191">
        <f>Q228*H228</f>
        <v>0</v>
      </c>
      <c r="S228" s="191">
        <v>0</v>
      </c>
      <c r="T228" s="192">
        <f>S228*H228</f>
        <v>0</v>
      </c>
      <c r="U228" s="36"/>
      <c r="V228" s="36"/>
      <c r="W228" s="36"/>
      <c r="X228" s="36"/>
      <c r="Y228" s="36"/>
      <c r="Z228" s="36"/>
      <c r="AA228" s="36"/>
      <c r="AB228" s="36"/>
      <c r="AC228" s="36"/>
      <c r="AD228" s="36"/>
      <c r="AE228" s="36"/>
      <c r="AR228" s="193" t="s">
        <v>592</v>
      </c>
      <c r="AT228" s="193" t="s">
        <v>232</v>
      </c>
      <c r="AU228" s="193" t="s">
        <v>78</v>
      </c>
      <c r="AY228" s="19" t="s">
        <v>229</v>
      </c>
      <c r="BE228" s="194">
        <f>IF(N228="základní",J228,0)</f>
        <v>0</v>
      </c>
      <c r="BF228" s="194">
        <f>IF(N228="snížená",J228,0)</f>
        <v>0</v>
      </c>
      <c r="BG228" s="194">
        <f>IF(N228="zákl. přenesená",J228,0)</f>
        <v>0</v>
      </c>
      <c r="BH228" s="194">
        <f>IF(N228="sníž. přenesená",J228,0)</f>
        <v>0</v>
      </c>
      <c r="BI228" s="194">
        <f>IF(N228="nulová",J228,0)</f>
        <v>0</v>
      </c>
      <c r="BJ228" s="19" t="s">
        <v>76</v>
      </c>
      <c r="BK228" s="194">
        <f>ROUND(I228*H228,2)</f>
        <v>0</v>
      </c>
      <c r="BL228" s="19" t="s">
        <v>592</v>
      </c>
      <c r="BM228" s="193" t="s">
        <v>593</v>
      </c>
    </row>
    <row r="229" spans="2:51" s="14" customFormat="1" ht="11.25">
      <c r="B229" s="218"/>
      <c r="C229" s="219"/>
      <c r="D229" s="197" t="s">
        <v>237</v>
      </c>
      <c r="E229" s="220" t="s">
        <v>19</v>
      </c>
      <c r="F229" s="221" t="s">
        <v>594</v>
      </c>
      <c r="G229" s="219"/>
      <c r="H229" s="220" t="s">
        <v>19</v>
      </c>
      <c r="I229" s="222"/>
      <c r="J229" s="219"/>
      <c r="K229" s="219"/>
      <c r="L229" s="223"/>
      <c r="M229" s="224"/>
      <c r="N229" s="225"/>
      <c r="O229" s="225"/>
      <c r="P229" s="225"/>
      <c r="Q229" s="225"/>
      <c r="R229" s="225"/>
      <c r="S229" s="225"/>
      <c r="T229" s="226"/>
      <c r="AT229" s="227" t="s">
        <v>237</v>
      </c>
      <c r="AU229" s="227" t="s">
        <v>78</v>
      </c>
      <c r="AV229" s="14" t="s">
        <v>76</v>
      </c>
      <c r="AW229" s="14" t="s">
        <v>31</v>
      </c>
      <c r="AX229" s="14" t="s">
        <v>69</v>
      </c>
      <c r="AY229" s="227" t="s">
        <v>229</v>
      </c>
    </row>
    <row r="230" spans="2:51" s="13" customFormat="1" ht="11.25">
      <c r="B230" s="195"/>
      <c r="C230" s="196"/>
      <c r="D230" s="197" t="s">
        <v>237</v>
      </c>
      <c r="E230" s="198" t="s">
        <v>19</v>
      </c>
      <c r="F230" s="199" t="s">
        <v>595</v>
      </c>
      <c r="G230" s="196"/>
      <c r="H230" s="200">
        <v>9.84</v>
      </c>
      <c r="I230" s="201"/>
      <c r="J230" s="196"/>
      <c r="K230" s="196"/>
      <c r="L230" s="202"/>
      <c r="M230" s="203"/>
      <c r="N230" s="204"/>
      <c r="O230" s="204"/>
      <c r="P230" s="204"/>
      <c r="Q230" s="204"/>
      <c r="R230" s="204"/>
      <c r="S230" s="204"/>
      <c r="T230" s="205"/>
      <c r="AT230" s="206" t="s">
        <v>237</v>
      </c>
      <c r="AU230" s="206" t="s">
        <v>78</v>
      </c>
      <c r="AV230" s="13" t="s">
        <v>78</v>
      </c>
      <c r="AW230" s="13" t="s">
        <v>31</v>
      </c>
      <c r="AX230" s="13" t="s">
        <v>76</v>
      </c>
      <c r="AY230" s="206" t="s">
        <v>229</v>
      </c>
    </row>
    <row r="231" spans="1:65" s="2" customFormat="1" ht="66.75" customHeight="1">
      <c r="A231" s="36"/>
      <c r="B231" s="37"/>
      <c r="C231" s="181" t="s">
        <v>596</v>
      </c>
      <c r="D231" s="181" t="s">
        <v>232</v>
      </c>
      <c r="E231" s="182" t="s">
        <v>597</v>
      </c>
      <c r="F231" s="183" t="s">
        <v>598</v>
      </c>
      <c r="G231" s="184" t="s">
        <v>326</v>
      </c>
      <c r="H231" s="185">
        <v>5021.704</v>
      </c>
      <c r="I231" s="186"/>
      <c r="J231" s="187">
        <f>ROUND(I231*H231,2)</f>
        <v>0</v>
      </c>
      <c r="K231" s="188"/>
      <c r="L231" s="41"/>
      <c r="M231" s="189" t="s">
        <v>19</v>
      </c>
      <c r="N231" s="190" t="s">
        <v>40</v>
      </c>
      <c r="O231" s="66"/>
      <c r="P231" s="191">
        <f>O231*H231</f>
        <v>0</v>
      </c>
      <c r="Q231" s="191">
        <v>0</v>
      </c>
      <c r="R231" s="191">
        <f>Q231*H231</f>
        <v>0</v>
      </c>
      <c r="S231" s="191">
        <v>0</v>
      </c>
      <c r="T231" s="192">
        <f>S231*H231</f>
        <v>0</v>
      </c>
      <c r="U231" s="36"/>
      <c r="V231" s="36"/>
      <c r="W231" s="36"/>
      <c r="X231" s="36"/>
      <c r="Y231" s="36"/>
      <c r="Z231" s="36"/>
      <c r="AA231" s="36"/>
      <c r="AB231" s="36"/>
      <c r="AC231" s="36"/>
      <c r="AD231" s="36"/>
      <c r="AE231" s="36"/>
      <c r="AR231" s="193" t="s">
        <v>126</v>
      </c>
      <c r="AT231" s="193" t="s">
        <v>232</v>
      </c>
      <c r="AU231" s="193" t="s">
        <v>78</v>
      </c>
      <c r="AY231" s="19" t="s">
        <v>229</v>
      </c>
      <c r="BE231" s="194">
        <f>IF(N231="základní",J231,0)</f>
        <v>0</v>
      </c>
      <c r="BF231" s="194">
        <f>IF(N231="snížená",J231,0)</f>
        <v>0</v>
      </c>
      <c r="BG231" s="194">
        <f>IF(N231="zákl. přenesená",J231,0)</f>
        <v>0</v>
      </c>
      <c r="BH231" s="194">
        <f>IF(N231="sníž. přenesená",J231,0)</f>
        <v>0</v>
      </c>
      <c r="BI231" s="194">
        <f>IF(N231="nulová",J231,0)</f>
        <v>0</v>
      </c>
      <c r="BJ231" s="19" t="s">
        <v>76</v>
      </c>
      <c r="BK231" s="194">
        <f>ROUND(I231*H231,2)</f>
        <v>0</v>
      </c>
      <c r="BL231" s="19" t="s">
        <v>126</v>
      </c>
      <c r="BM231" s="193" t="s">
        <v>599</v>
      </c>
    </row>
    <row r="232" spans="2:51" s="13" customFormat="1" ht="11.25">
      <c r="B232" s="195"/>
      <c r="C232" s="196"/>
      <c r="D232" s="197" t="s">
        <v>237</v>
      </c>
      <c r="E232" s="198" t="s">
        <v>19</v>
      </c>
      <c r="F232" s="199" t="s">
        <v>600</v>
      </c>
      <c r="G232" s="196"/>
      <c r="H232" s="200">
        <v>5019</v>
      </c>
      <c r="I232" s="201"/>
      <c r="J232" s="196"/>
      <c r="K232" s="196"/>
      <c r="L232" s="202"/>
      <c r="M232" s="203"/>
      <c r="N232" s="204"/>
      <c r="O232" s="204"/>
      <c r="P232" s="204"/>
      <c r="Q232" s="204"/>
      <c r="R232" s="204"/>
      <c r="S232" s="204"/>
      <c r="T232" s="205"/>
      <c r="AT232" s="206" t="s">
        <v>237</v>
      </c>
      <c r="AU232" s="206" t="s">
        <v>78</v>
      </c>
      <c r="AV232" s="13" t="s">
        <v>78</v>
      </c>
      <c r="AW232" s="13" t="s">
        <v>31</v>
      </c>
      <c r="AX232" s="13" t="s">
        <v>69</v>
      </c>
      <c r="AY232" s="206" t="s">
        <v>229</v>
      </c>
    </row>
    <row r="233" spans="2:51" s="13" customFormat="1" ht="11.25">
      <c r="B233" s="195"/>
      <c r="C233" s="196"/>
      <c r="D233" s="197" t="s">
        <v>237</v>
      </c>
      <c r="E233" s="198" t="s">
        <v>19</v>
      </c>
      <c r="F233" s="199" t="s">
        <v>601</v>
      </c>
      <c r="G233" s="196"/>
      <c r="H233" s="200">
        <v>2.704</v>
      </c>
      <c r="I233" s="201"/>
      <c r="J233" s="196"/>
      <c r="K233" s="196"/>
      <c r="L233" s="202"/>
      <c r="M233" s="203"/>
      <c r="N233" s="204"/>
      <c r="O233" s="204"/>
      <c r="P233" s="204"/>
      <c r="Q233" s="204"/>
      <c r="R233" s="204"/>
      <c r="S233" s="204"/>
      <c r="T233" s="205"/>
      <c r="AT233" s="206" t="s">
        <v>237</v>
      </c>
      <c r="AU233" s="206" t="s">
        <v>78</v>
      </c>
      <c r="AV233" s="13" t="s">
        <v>78</v>
      </c>
      <c r="AW233" s="13" t="s">
        <v>31</v>
      </c>
      <c r="AX233" s="13" t="s">
        <v>69</v>
      </c>
      <c r="AY233" s="206" t="s">
        <v>229</v>
      </c>
    </row>
    <row r="234" spans="2:51" s="15" customFormat="1" ht="11.25">
      <c r="B234" s="228"/>
      <c r="C234" s="229"/>
      <c r="D234" s="197" t="s">
        <v>237</v>
      </c>
      <c r="E234" s="230" t="s">
        <v>19</v>
      </c>
      <c r="F234" s="231" t="s">
        <v>281</v>
      </c>
      <c r="G234" s="229"/>
      <c r="H234" s="232">
        <v>5021.704</v>
      </c>
      <c r="I234" s="233"/>
      <c r="J234" s="229"/>
      <c r="K234" s="229"/>
      <c r="L234" s="234"/>
      <c r="M234" s="235"/>
      <c r="N234" s="236"/>
      <c r="O234" s="236"/>
      <c r="P234" s="236"/>
      <c r="Q234" s="236"/>
      <c r="R234" s="236"/>
      <c r="S234" s="236"/>
      <c r="T234" s="237"/>
      <c r="AT234" s="238" t="s">
        <v>237</v>
      </c>
      <c r="AU234" s="238" t="s">
        <v>78</v>
      </c>
      <c r="AV234" s="15" t="s">
        <v>126</v>
      </c>
      <c r="AW234" s="15" t="s">
        <v>31</v>
      </c>
      <c r="AX234" s="15" t="s">
        <v>76</v>
      </c>
      <c r="AY234" s="238" t="s">
        <v>229</v>
      </c>
    </row>
    <row r="235" spans="1:65" s="2" customFormat="1" ht="76.35" customHeight="1">
      <c r="A235" s="36"/>
      <c r="B235" s="37"/>
      <c r="C235" s="181" t="s">
        <v>602</v>
      </c>
      <c r="D235" s="181" t="s">
        <v>232</v>
      </c>
      <c r="E235" s="182" t="s">
        <v>603</v>
      </c>
      <c r="F235" s="183" t="s">
        <v>604</v>
      </c>
      <c r="G235" s="184" t="s">
        <v>326</v>
      </c>
      <c r="H235" s="185">
        <v>5021.704</v>
      </c>
      <c r="I235" s="186"/>
      <c r="J235" s="187">
        <f>ROUND(I235*H235,2)</f>
        <v>0</v>
      </c>
      <c r="K235" s="188"/>
      <c r="L235" s="41"/>
      <c r="M235" s="189" t="s">
        <v>19</v>
      </c>
      <c r="N235" s="190" t="s">
        <v>40</v>
      </c>
      <c r="O235" s="66"/>
      <c r="P235" s="191">
        <f>O235*H235</f>
        <v>0</v>
      </c>
      <c r="Q235" s="191">
        <v>0</v>
      </c>
      <c r="R235" s="191">
        <f>Q235*H235</f>
        <v>0</v>
      </c>
      <c r="S235" s="191">
        <v>0</v>
      </c>
      <c r="T235" s="192">
        <f>S235*H235</f>
        <v>0</v>
      </c>
      <c r="U235" s="36"/>
      <c r="V235" s="36"/>
      <c r="W235" s="36"/>
      <c r="X235" s="36"/>
      <c r="Y235" s="36"/>
      <c r="Z235" s="36"/>
      <c r="AA235" s="36"/>
      <c r="AB235" s="36"/>
      <c r="AC235" s="36"/>
      <c r="AD235" s="36"/>
      <c r="AE235" s="36"/>
      <c r="AR235" s="193" t="s">
        <v>126</v>
      </c>
      <c r="AT235" s="193" t="s">
        <v>232</v>
      </c>
      <c r="AU235" s="193" t="s">
        <v>78</v>
      </c>
      <c r="AY235" s="19" t="s">
        <v>229</v>
      </c>
      <c r="BE235" s="194">
        <f>IF(N235="základní",J235,0)</f>
        <v>0</v>
      </c>
      <c r="BF235" s="194">
        <f>IF(N235="snížená",J235,0)</f>
        <v>0</v>
      </c>
      <c r="BG235" s="194">
        <f>IF(N235="zákl. přenesená",J235,0)</f>
        <v>0</v>
      </c>
      <c r="BH235" s="194">
        <f>IF(N235="sníž. přenesená",J235,0)</f>
        <v>0</v>
      </c>
      <c r="BI235" s="194">
        <f>IF(N235="nulová",J235,0)</f>
        <v>0</v>
      </c>
      <c r="BJ235" s="19" t="s">
        <v>76</v>
      </c>
      <c r="BK235" s="194">
        <f>ROUND(I235*H235,2)</f>
        <v>0</v>
      </c>
      <c r="BL235" s="19" t="s">
        <v>126</v>
      </c>
      <c r="BM235" s="193" t="s">
        <v>605</v>
      </c>
    </row>
    <row r="236" spans="2:51" s="14" customFormat="1" ht="11.25">
      <c r="B236" s="218"/>
      <c r="C236" s="219"/>
      <c r="D236" s="197" t="s">
        <v>237</v>
      </c>
      <c r="E236" s="220" t="s">
        <v>19</v>
      </c>
      <c r="F236" s="221" t="s">
        <v>606</v>
      </c>
      <c r="G236" s="219"/>
      <c r="H236" s="220" t="s">
        <v>19</v>
      </c>
      <c r="I236" s="222"/>
      <c r="J236" s="219"/>
      <c r="K236" s="219"/>
      <c r="L236" s="223"/>
      <c r="M236" s="224"/>
      <c r="N236" s="225"/>
      <c r="O236" s="225"/>
      <c r="P236" s="225"/>
      <c r="Q236" s="225"/>
      <c r="R236" s="225"/>
      <c r="S236" s="225"/>
      <c r="T236" s="226"/>
      <c r="AT236" s="227" t="s">
        <v>237</v>
      </c>
      <c r="AU236" s="227" t="s">
        <v>78</v>
      </c>
      <c r="AV236" s="14" t="s">
        <v>76</v>
      </c>
      <c r="AW236" s="14" t="s">
        <v>31</v>
      </c>
      <c r="AX236" s="14" t="s">
        <v>69</v>
      </c>
      <c r="AY236" s="227" t="s">
        <v>229</v>
      </c>
    </row>
    <row r="237" spans="2:51" s="13" customFormat="1" ht="11.25">
      <c r="B237" s="195"/>
      <c r="C237" s="196"/>
      <c r="D237" s="197" t="s">
        <v>237</v>
      </c>
      <c r="E237" s="198" t="s">
        <v>19</v>
      </c>
      <c r="F237" s="199" t="s">
        <v>607</v>
      </c>
      <c r="G237" s="196"/>
      <c r="H237" s="200">
        <v>5019</v>
      </c>
      <c r="I237" s="201"/>
      <c r="J237" s="196"/>
      <c r="K237" s="196"/>
      <c r="L237" s="202"/>
      <c r="M237" s="203"/>
      <c r="N237" s="204"/>
      <c r="O237" s="204"/>
      <c r="P237" s="204"/>
      <c r="Q237" s="204"/>
      <c r="R237" s="204"/>
      <c r="S237" s="204"/>
      <c r="T237" s="205"/>
      <c r="AT237" s="206" t="s">
        <v>237</v>
      </c>
      <c r="AU237" s="206" t="s">
        <v>78</v>
      </c>
      <c r="AV237" s="13" t="s">
        <v>78</v>
      </c>
      <c r="AW237" s="13" t="s">
        <v>31</v>
      </c>
      <c r="AX237" s="13" t="s">
        <v>69</v>
      </c>
      <c r="AY237" s="206" t="s">
        <v>229</v>
      </c>
    </row>
    <row r="238" spans="2:51" s="14" customFormat="1" ht="11.25">
      <c r="B238" s="218"/>
      <c r="C238" s="219"/>
      <c r="D238" s="197" t="s">
        <v>237</v>
      </c>
      <c r="E238" s="220" t="s">
        <v>19</v>
      </c>
      <c r="F238" s="221" t="s">
        <v>608</v>
      </c>
      <c r="G238" s="219"/>
      <c r="H238" s="220" t="s">
        <v>19</v>
      </c>
      <c r="I238" s="222"/>
      <c r="J238" s="219"/>
      <c r="K238" s="219"/>
      <c r="L238" s="223"/>
      <c r="M238" s="224"/>
      <c r="N238" s="225"/>
      <c r="O238" s="225"/>
      <c r="P238" s="225"/>
      <c r="Q238" s="225"/>
      <c r="R238" s="225"/>
      <c r="S238" s="225"/>
      <c r="T238" s="226"/>
      <c r="AT238" s="227" t="s">
        <v>237</v>
      </c>
      <c r="AU238" s="227" t="s">
        <v>78</v>
      </c>
      <c r="AV238" s="14" t="s">
        <v>76</v>
      </c>
      <c r="AW238" s="14" t="s">
        <v>31</v>
      </c>
      <c r="AX238" s="14" t="s">
        <v>69</v>
      </c>
      <c r="AY238" s="227" t="s">
        <v>229</v>
      </c>
    </row>
    <row r="239" spans="2:51" s="13" customFormat="1" ht="11.25">
      <c r="B239" s="195"/>
      <c r="C239" s="196"/>
      <c r="D239" s="197" t="s">
        <v>237</v>
      </c>
      <c r="E239" s="198" t="s">
        <v>19</v>
      </c>
      <c r="F239" s="199" t="s">
        <v>609</v>
      </c>
      <c r="G239" s="196"/>
      <c r="H239" s="200">
        <v>2.704</v>
      </c>
      <c r="I239" s="201"/>
      <c r="J239" s="196"/>
      <c r="K239" s="196"/>
      <c r="L239" s="202"/>
      <c r="M239" s="203"/>
      <c r="N239" s="204"/>
      <c r="O239" s="204"/>
      <c r="P239" s="204"/>
      <c r="Q239" s="204"/>
      <c r="R239" s="204"/>
      <c r="S239" s="204"/>
      <c r="T239" s="205"/>
      <c r="AT239" s="206" t="s">
        <v>237</v>
      </c>
      <c r="AU239" s="206" t="s">
        <v>78</v>
      </c>
      <c r="AV239" s="13" t="s">
        <v>78</v>
      </c>
      <c r="AW239" s="13" t="s">
        <v>31</v>
      </c>
      <c r="AX239" s="13" t="s">
        <v>69</v>
      </c>
      <c r="AY239" s="206" t="s">
        <v>229</v>
      </c>
    </row>
    <row r="240" spans="2:51" s="15" customFormat="1" ht="11.25">
      <c r="B240" s="228"/>
      <c r="C240" s="229"/>
      <c r="D240" s="197" t="s">
        <v>237</v>
      </c>
      <c r="E240" s="230" t="s">
        <v>19</v>
      </c>
      <c r="F240" s="231" t="s">
        <v>281</v>
      </c>
      <c r="G240" s="229"/>
      <c r="H240" s="232">
        <v>5021.704</v>
      </c>
      <c r="I240" s="233"/>
      <c r="J240" s="229"/>
      <c r="K240" s="229"/>
      <c r="L240" s="234"/>
      <c r="M240" s="235"/>
      <c r="N240" s="236"/>
      <c r="O240" s="236"/>
      <c r="P240" s="236"/>
      <c r="Q240" s="236"/>
      <c r="R240" s="236"/>
      <c r="S240" s="236"/>
      <c r="T240" s="237"/>
      <c r="AT240" s="238" t="s">
        <v>237</v>
      </c>
      <c r="AU240" s="238" t="s">
        <v>78</v>
      </c>
      <c r="AV240" s="15" t="s">
        <v>126</v>
      </c>
      <c r="AW240" s="15" t="s">
        <v>31</v>
      </c>
      <c r="AX240" s="15" t="s">
        <v>76</v>
      </c>
      <c r="AY240" s="238" t="s">
        <v>229</v>
      </c>
    </row>
    <row r="241" spans="1:65" s="2" customFormat="1" ht="66.75" customHeight="1">
      <c r="A241" s="36"/>
      <c r="B241" s="37"/>
      <c r="C241" s="181" t="s">
        <v>610</v>
      </c>
      <c r="D241" s="181" t="s">
        <v>232</v>
      </c>
      <c r="E241" s="182" t="s">
        <v>611</v>
      </c>
      <c r="F241" s="183" t="s">
        <v>612</v>
      </c>
      <c r="G241" s="184" t="s">
        <v>326</v>
      </c>
      <c r="H241" s="185">
        <v>2.704</v>
      </c>
      <c r="I241" s="186"/>
      <c r="J241" s="187">
        <f>ROUND(I241*H241,2)</f>
        <v>0</v>
      </c>
      <c r="K241" s="188"/>
      <c r="L241" s="41"/>
      <c r="M241" s="189" t="s">
        <v>19</v>
      </c>
      <c r="N241" s="190" t="s">
        <v>40</v>
      </c>
      <c r="O241" s="66"/>
      <c r="P241" s="191">
        <f>O241*H241</f>
        <v>0</v>
      </c>
      <c r="Q241" s="191">
        <v>0</v>
      </c>
      <c r="R241" s="191">
        <f>Q241*H241</f>
        <v>0</v>
      </c>
      <c r="S241" s="191">
        <v>0</v>
      </c>
      <c r="T241" s="192">
        <f>S241*H241</f>
        <v>0</v>
      </c>
      <c r="U241" s="36"/>
      <c r="V241" s="36"/>
      <c r="W241" s="36"/>
      <c r="X241" s="36"/>
      <c r="Y241" s="36"/>
      <c r="Z241" s="36"/>
      <c r="AA241" s="36"/>
      <c r="AB241" s="36"/>
      <c r="AC241" s="36"/>
      <c r="AD241" s="36"/>
      <c r="AE241" s="36"/>
      <c r="AR241" s="193" t="s">
        <v>126</v>
      </c>
      <c r="AT241" s="193" t="s">
        <v>232</v>
      </c>
      <c r="AU241" s="193" t="s">
        <v>78</v>
      </c>
      <c r="AY241" s="19" t="s">
        <v>229</v>
      </c>
      <c r="BE241" s="194">
        <f>IF(N241="základní",J241,0)</f>
        <v>0</v>
      </c>
      <c r="BF241" s="194">
        <f>IF(N241="snížená",J241,0)</f>
        <v>0</v>
      </c>
      <c r="BG241" s="194">
        <f>IF(N241="zákl. přenesená",J241,0)</f>
        <v>0</v>
      </c>
      <c r="BH241" s="194">
        <f>IF(N241="sníž. přenesená",J241,0)</f>
        <v>0</v>
      </c>
      <c r="BI241" s="194">
        <f>IF(N241="nulová",J241,0)</f>
        <v>0</v>
      </c>
      <c r="BJ241" s="19" t="s">
        <v>76</v>
      </c>
      <c r="BK241" s="194">
        <f>ROUND(I241*H241,2)</f>
        <v>0</v>
      </c>
      <c r="BL241" s="19" t="s">
        <v>126</v>
      </c>
      <c r="BM241" s="193" t="s">
        <v>613</v>
      </c>
    </row>
    <row r="242" spans="2:51" s="13" customFormat="1" ht="11.25">
      <c r="B242" s="195"/>
      <c r="C242" s="196"/>
      <c r="D242" s="197" t="s">
        <v>237</v>
      </c>
      <c r="E242" s="198" t="s">
        <v>19</v>
      </c>
      <c r="F242" s="199" t="s">
        <v>601</v>
      </c>
      <c r="G242" s="196"/>
      <c r="H242" s="200">
        <v>2.704</v>
      </c>
      <c r="I242" s="201"/>
      <c r="J242" s="196"/>
      <c r="K242" s="196"/>
      <c r="L242" s="202"/>
      <c r="M242" s="203"/>
      <c r="N242" s="204"/>
      <c r="O242" s="204"/>
      <c r="P242" s="204"/>
      <c r="Q242" s="204"/>
      <c r="R242" s="204"/>
      <c r="S242" s="204"/>
      <c r="T242" s="205"/>
      <c r="AT242" s="206" t="s">
        <v>237</v>
      </c>
      <c r="AU242" s="206" t="s">
        <v>78</v>
      </c>
      <c r="AV242" s="13" t="s">
        <v>78</v>
      </c>
      <c r="AW242" s="13" t="s">
        <v>31</v>
      </c>
      <c r="AX242" s="13" t="s">
        <v>76</v>
      </c>
      <c r="AY242" s="206" t="s">
        <v>229</v>
      </c>
    </row>
    <row r="243" spans="1:65" s="2" customFormat="1" ht="90" customHeight="1">
      <c r="A243" s="36"/>
      <c r="B243" s="37"/>
      <c r="C243" s="181" t="s">
        <v>614</v>
      </c>
      <c r="D243" s="181" t="s">
        <v>232</v>
      </c>
      <c r="E243" s="182" t="s">
        <v>615</v>
      </c>
      <c r="F243" s="183" t="s">
        <v>616</v>
      </c>
      <c r="G243" s="184" t="s">
        <v>326</v>
      </c>
      <c r="H243" s="185">
        <v>5019</v>
      </c>
      <c r="I243" s="186"/>
      <c r="J243" s="187">
        <f>ROUND(I243*H243,2)</f>
        <v>0</v>
      </c>
      <c r="K243" s="188"/>
      <c r="L243" s="41"/>
      <c r="M243" s="189" t="s">
        <v>19</v>
      </c>
      <c r="N243" s="190" t="s">
        <v>40</v>
      </c>
      <c r="O243" s="66"/>
      <c r="P243" s="191">
        <f>O243*H243</f>
        <v>0</v>
      </c>
      <c r="Q243" s="191">
        <v>0</v>
      </c>
      <c r="R243" s="191">
        <f>Q243*H243</f>
        <v>0</v>
      </c>
      <c r="S243" s="191">
        <v>0</v>
      </c>
      <c r="T243" s="192">
        <f>S243*H243</f>
        <v>0</v>
      </c>
      <c r="U243" s="36"/>
      <c r="V243" s="36"/>
      <c r="W243" s="36"/>
      <c r="X243" s="36"/>
      <c r="Y243" s="36"/>
      <c r="Z243" s="36"/>
      <c r="AA243" s="36"/>
      <c r="AB243" s="36"/>
      <c r="AC243" s="36"/>
      <c r="AD243" s="36"/>
      <c r="AE243" s="36"/>
      <c r="AR243" s="193" t="s">
        <v>126</v>
      </c>
      <c r="AT243" s="193" t="s">
        <v>232</v>
      </c>
      <c r="AU243" s="193" t="s">
        <v>78</v>
      </c>
      <c r="AY243" s="19" t="s">
        <v>229</v>
      </c>
      <c r="BE243" s="194">
        <f>IF(N243="základní",J243,0)</f>
        <v>0</v>
      </c>
      <c r="BF243" s="194">
        <f>IF(N243="snížená",J243,0)</f>
        <v>0</v>
      </c>
      <c r="BG243" s="194">
        <f>IF(N243="zákl. přenesená",J243,0)</f>
        <v>0</v>
      </c>
      <c r="BH243" s="194">
        <f>IF(N243="sníž. přenesená",J243,0)</f>
        <v>0</v>
      </c>
      <c r="BI243" s="194">
        <f>IF(N243="nulová",J243,0)</f>
        <v>0</v>
      </c>
      <c r="BJ243" s="19" t="s">
        <v>76</v>
      </c>
      <c r="BK243" s="194">
        <f>ROUND(I243*H243,2)</f>
        <v>0</v>
      </c>
      <c r="BL243" s="19" t="s">
        <v>126</v>
      </c>
      <c r="BM243" s="193" t="s">
        <v>617</v>
      </c>
    </row>
    <row r="244" spans="1:65" s="2" customFormat="1" ht="66.75" customHeight="1">
      <c r="A244" s="36"/>
      <c r="B244" s="37"/>
      <c r="C244" s="181" t="s">
        <v>618</v>
      </c>
      <c r="D244" s="181" t="s">
        <v>232</v>
      </c>
      <c r="E244" s="182" t="s">
        <v>619</v>
      </c>
      <c r="F244" s="183" t="s">
        <v>620</v>
      </c>
      <c r="G244" s="184" t="s">
        <v>242</v>
      </c>
      <c r="H244" s="185">
        <v>7</v>
      </c>
      <c r="I244" s="186"/>
      <c r="J244" s="187">
        <f>ROUND(I244*H244,2)</f>
        <v>0</v>
      </c>
      <c r="K244" s="188"/>
      <c r="L244" s="41"/>
      <c r="M244" s="189" t="s">
        <v>19</v>
      </c>
      <c r="N244" s="190" t="s">
        <v>40</v>
      </c>
      <c r="O244" s="66"/>
      <c r="P244" s="191">
        <f>O244*H244</f>
        <v>0</v>
      </c>
      <c r="Q244" s="191">
        <v>0</v>
      </c>
      <c r="R244" s="191">
        <f>Q244*H244</f>
        <v>0</v>
      </c>
      <c r="S244" s="191">
        <v>0</v>
      </c>
      <c r="T244" s="192">
        <f>S244*H244</f>
        <v>0</v>
      </c>
      <c r="U244" s="36"/>
      <c r="V244" s="36"/>
      <c r="W244" s="36"/>
      <c r="X244" s="36"/>
      <c r="Y244" s="36"/>
      <c r="Z244" s="36"/>
      <c r="AA244" s="36"/>
      <c r="AB244" s="36"/>
      <c r="AC244" s="36"/>
      <c r="AD244" s="36"/>
      <c r="AE244" s="36"/>
      <c r="AR244" s="193" t="s">
        <v>126</v>
      </c>
      <c r="AT244" s="193" t="s">
        <v>232</v>
      </c>
      <c r="AU244" s="193" t="s">
        <v>78</v>
      </c>
      <c r="AY244" s="19" t="s">
        <v>229</v>
      </c>
      <c r="BE244" s="194">
        <f>IF(N244="základní",J244,0)</f>
        <v>0</v>
      </c>
      <c r="BF244" s="194">
        <f>IF(N244="snížená",J244,0)</f>
        <v>0</v>
      </c>
      <c r="BG244" s="194">
        <f>IF(N244="zákl. přenesená",J244,0)</f>
        <v>0</v>
      </c>
      <c r="BH244" s="194">
        <f>IF(N244="sníž. přenesená",J244,0)</f>
        <v>0</v>
      </c>
      <c r="BI244" s="194">
        <f>IF(N244="nulová",J244,0)</f>
        <v>0</v>
      </c>
      <c r="BJ244" s="19" t="s">
        <v>76</v>
      </c>
      <c r="BK244" s="194">
        <f>ROUND(I244*H244,2)</f>
        <v>0</v>
      </c>
      <c r="BL244" s="19" t="s">
        <v>126</v>
      </c>
      <c r="BM244" s="193" t="s">
        <v>621</v>
      </c>
    </row>
    <row r="245" spans="2:51" s="14" customFormat="1" ht="11.25">
      <c r="B245" s="218"/>
      <c r="C245" s="219"/>
      <c r="D245" s="197" t="s">
        <v>237</v>
      </c>
      <c r="E245" s="220" t="s">
        <v>19</v>
      </c>
      <c r="F245" s="221" t="s">
        <v>622</v>
      </c>
      <c r="G245" s="219"/>
      <c r="H245" s="220" t="s">
        <v>19</v>
      </c>
      <c r="I245" s="222"/>
      <c r="J245" s="219"/>
      <c r="K245" s="219"/>
      <c r="L245" s="223"/>
      <c r="M245" s="224"/>
      <c r="N245" s="225"/>
      <c r="O245" s="225"/>
      <c r="P245" s="225"/>
      <c r="Q245" s="225"/>
      <c r="R245" s="225"/>
      <c r="S245" s="225"/>
      <c r="T245" s="226"/>
      <c r="AT245" s="227" t="s">
        <v>237</v>
      </c>
      <c r="AU245" s="227" t="s">
        <v>78</v>
      </c>
      <c r="AV245" s="14" t="s">
        <v>76</v>
      </c>
      <c r="AW245" s="14" t="s">
        <v>31</v>
      </c>
      <c r="AX245" s="14" t="s">
        <v>69</v>
      </c>
      <c r="AY245" s="227" t="s">
        <v>229</v>
      </c>
    </row>
    <row r="246" spans="2:51" s="13" customFormat="1" ht="11.25">
      <c r="B246" s="195"/>
      <c r="C246" s="196"/>
      <c r="D246" s="197" t="s">
        <v>237</v>
      </c>
      <c r="E246" s="198" t="s">
        <v>19</v>
      </c>
      <c r="F246" s="199" t="s">
        <v>261</v>
      </c>
      <c r="G246" s="196"/>
      <c r="H246" s="200">
        <v>7</v>
      </c>
      <c r="I246" s="201"/>
      <c r="J246" s="196"/>
      <c r="K246" s="196"/>
      <c r="L246" s="202"/>
      <c r="M246" s="203"/>
      <c r="N246" s="204"/>
      <c r="O246" s="204"/>
      <c r="P246" s="204"/>
      <c r="Q246" s="204"/>
      <c r="R246" s="204"/>
      <c r="S246" s="204"/>
      <c r="T246" s="205"/>
      <c r="AT246" s="206" t="s">
        <v>237</v>
      </c>
      <c r="AU246" s="206" t="s">
        <v>78</v>
      </c>
      <c r="AV246" s="13" t="s">
        <v>78</v>
      </c>
      <c r="AW246" s="13" t="s">
        <v>31</v>
      </c>
      <c r="AX246" s="13" t="s">
        <v>76</v>
      </c>
      <c r="AY246" s="206" t="s">
        <v>229</v>
      </c>
    </row>
    <row r="247" spans="2:63" s="12" customFormat="1" ht="25.9" customHeight="1">
      <c r="B247" s="165"/>
      <c r="C247" s="166"/>
      <c r="D247" s="167" t="s">
        <v>68</v>
      </c>
      <c r="E247" s="168" t="s">
        <v>623</v>
      </c>
      <c r="F247" s="168" t="s">
        <v>624</v>
      </c>
      <c r="G247" s="166"/>
      <c r="H247" s="166"/>
      <c r="I247" s="169"/>
      <c r="J247" s="170">
        <f>BK247</f>
        <v>0</v>
      </c>
      <c r="K247" s="166"/>
      <c r="L247" s="171"/>
      <c r="M247" s="239"/>
      <c r="N247" s="240"/>
      <c r="O247" s="240"/>
      <c r="P247" s="241">
        <v>0</v>
      </c>
      <c r="Q247" s="240"/>
      <c r="R247" s="241">
        <v>0</v>
      </c>
      <c r="S247" s="240"/>
      <c r="T247" s="242">
        <v>0</v>
      </c>
      <c r="AR247" s="176" t="s">
        <v>126</v>
      </c>
      <c r="AT247" s="177" t="s">
        <v>68</v>
      </c>
      <c r="AU247" s="177" t="s">
        <v>69</v>
      </c>
      <c r="AY247" s="176" t="s">
        <v>229</v>
      </c>
      <c r="BK247" s="178">
        <v>0</v>
      </c>
    </row>
    <row r="248" spans="1:31" s="2" customFormat="1" ht="6.95" customHeight="1">
      <c r="A248" s="36"/>
      <c r="B248" s="49"/>
      <c r="C248" s="50"/>
      <c r="D248" s="50"/>
      <c r="E248" s="50"/>
      <c r="F248" s="50"/>
      <c r="G248" s="50"/>
      <c r="H248" s="50"/>
      <c r="I248" s="50"/>
      <c r="J248" s="50"/>
      <c r="K248" s="50"/>
      <c r="L248" s="41"/>
      <c r="M248" s="36"/>
      <c r="O248" s="36"/>
      <c r="P248" s="36"/>
      <c r="Q248" s="36"/>
      <c r="R248" s="36"/>
      <c r="S248" s="36"/>
      <c r="T248" s="36"/>
      <c r="U248" s="36"/>
      <c r="V248" s="36"/>
      <c r="W248" s="36"/>
      <c r="X248" s="36"/>
      <c r="Y248" s="36"/>
      <c r="Z248" s="36"/>
      <c r="AA248" s="36"/>
      <c r="AB248" s="36"/>
      <c r="AC248" s="36"/>
      <c r="AD248" s="36"/>
      <c r="AE248" s="36"/>
    </row>
  </sheetData>
  <sheetProtection algorithmName="SHA-512" hashValue="nou+Glyrlc1G87KFbdV1P3BB+hw9v1dbOvglve2XSs3KSUxRyi51E2zBkfo5SVKBrnOp1ImziY+mPh7ttdI35Q==" saltValue="KcGzVpIYK1cgTzwjtovGkM2Rf6w9+OQCqeroluo2hY1/6eb8t5u2HOwo7SFh/wSxHubrlWek7+8Bj1CRQHIuJQ==" spinCount="100000" sheet="1" objects="1" scenarios="1" formatColumns="0" formatRows="0" autoFilter="0"/>
  <autoFilter ref="C87:K247"/>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153</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2055</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2222</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ROUND(J95,2)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ROUND((SUM(BE95:BE111)),2)</f>
        <v>0</v>
      </c>
      <c r="G37" s="36"/>
      <c r="H37" s="36"/>
      <c r="I37" s="126">
        <v>0.21</v>
      </c>
      <c r="J37" s="125">
        <f>ROUND(((SUM(BE95:BE111))*I37),2)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ROUND((SUM(BF95:BF111)),2)</f>
        <v>0</v>
      </c>
      <c r="G38" s="36"/>
      <c r="H38" s="36"/>
      <c r="I38" s="126">
        <v>0.15</v>
      </c>
      <c r="J38" s="125">
        <f>ROUND(((SUM(BF95:BF111))*I38),2)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ROUND((SUM(BG95:BG111)),2)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ROUND((SUM(BH95:BH111)),2)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ROUND((SUM(BI95:BI111)),2)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2055</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59,682</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J95</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J96</f>
        <v>0</v>
      </c>
      <c r="K68" s="143"/>
      <c r="L68" s="147"/>
    </row>
    <row r="69" spans="2:12" s="10" customFormat="1" ht="19.9" customHeight="1">
      <c r="B69" s="148"/>
      <c r="C69" s="99"/>
      <c r="D69" s="149" t="s">
        <v>1283</v>
      </c>
      <c r="E69" s="150"/>
      <c r="F69" s="150"/>
      <c r="G69" s="150"/>
      <c r="H69" s="150"/>
      <c r="I69" s="150"/>
      <c r="J69" s="151">
        <f>J97</f>
        <v>0</v>
      </c>
      <c r="K69" s="99"/>
      <c r="L69" s="152"/>
    </row>
    <row r="70" spans="2:12" s="10" customFormat="1" ht="19.9" customHeight="1">
      <c r="B70" s="148"/>
      <c r="C70" s="99"/>
      <c r="D70" s="149" t="s">
        <v>1284</v>
      </c>
      <c r="E70" s="150"/>
      <c r="F70" s="150"/>
      <c r="G70" s="150"/>
      <c r="H70" s="150"/>
      <c r="I70" s="150"/>
      <c r="J70" s="151">
        <f>J104</f>
        <v>0</v>
      </c>
      <c r="K70" s="99"/>
      <c r="L70" s="152"/>
    </row>
    <row r="71" spans="2:12" s="10" customFormat="1" ht="19.9" customHeight="1">
      <c r="B71" s="148"/>
      <c r="C71" s="99"/>
      <c r="D71" s="149" t="s">
        <v>1706</v>
      </c>
      <c r="E71" s="150"/>
      <c r="F71" s="150"/>
      <c r="G71" s="150"/>
      <c r="H71" s="150"/>
      <c r="I71" s="150"/>
      <c r="J71" s="151">
        <f>J108</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214</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24" t="str">
        <f>E7</f>
        <v>Oprava trati v úseku Liběšice - Úštěk-OPRAVA č.1</v>
      </c>
      <c r="F81" s="425"/>
      <c r="G81" s="425"/>
      <c r="H81" s="425"/>
      <c r="I81" s="38"/>
      <c r="J81" s="38"/>
      <c r="K81" s="38"/>
      <c r="L81" s="115"/>
      <c r="S81" s="36"/>
      <c r="T81" s="36"/>
      <c r="U81" s="36"/>
      <c r="V81" s="36"/>
      <c r="W81" s="36"/>
      <c r="X81" s="36"/>
      <c r="Y81" s="36"/>
      <c r="Z81" s="36"/>
      <c r="AA81" s="36"/>
      <c r="AB81" s="36"/>
      <c r="AC81" s="36"/>
      <c r="AD81" s="36"/>
      <c r="AE81" s="36"/>
    </row>
    <row r="82" spans="2:12" s="1" customFormat="1" ht="12" customHeight="1">
      <c r="B82" s="23"/>
      <c r="C82" s="31" t="s">
        <v>203</v>
      </c>
      <c r="D82" s="24"/>
      <c r="E82" s="24"/>
      <c r="F82" s="24"/>
      <c r="G82" s="24"/>
      <c r="H82" s="24"/>
      <c r="I82" s="24"/>
      <c r="J82" s="24"/>
      <c r="K82" s="24"/>
      <c r="L82" s="22"/>
    </row>
    <row r="83" spans="2:12" s="1" customFormat="1" ht="16.5" customHeight="1">
      <c r="B83" s="23"/>
      <c r="C83" s="24"/>
      <c r="D83" s="24"/>
      <c r="E83" s="424" t="s">
        <v>888</v>
      </c>
      <c r="F83" s="376"/>
      <c r="G83" s="376"/>
      <c r="H83" s="376"/>
      <c r="I83" s="24"/>
      <c r="J83" s="24"/>
      <c r="K83" s="24"/>
      <c r="L83" s="22"/>
    </row>
    <row r="84" spans="2:12" s="1" customFormat="1" ht="12" customHeight="1">
      <c r="B84" s="23"/>
      <c r="C84" s="31" t="s">
        <v>205</v>
      </c>
      <c r="D84" s="24"/>
      <c r="E84" s="24"/>
      <c r="F84" s="24"/>
      <c r="G84" s="24"/>
      <c r="H84" s="24"/>
      <c r="I84" s="24"/>
      <c r="J84" s="24"/>
      <c r="K84" s="24"/>
      <c r="L84" s="22"/>
    </row>
    <row r="85" spans="1:31" s="2" customFormat="1" ht="16.5" customHeight="1">
      <c r="A85" s="36"/>
      <c r="B85" s="37"/>
      <c r="C85" s="38"/>
      <c r="D85" s="38"/>
      <c r="E85" s="428" t="s">
        <v>2055</v>
      </c>
      <c r="F85" s="426"/>
      <c r="G85" s="426"/>
      <c r="H85" s="426"/>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626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398" t="str">
        <f>E13</f>
        <v>002 - VRN - km 59,682</v>
      </c>
      <c r="F87" s="426"/>
      <c r="G87" s="426"/>
      <c r="H87" s="426"/>
      <c r="I87" s="38"/>
      <c r="J87" s="38"/>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31" t="s">
        <v>23</v>
      </c>
      <c r="J89" s="61" t="str">
        <f>IF(J16="","",J16)</f>
        <v>10. 5. 2022</v>
      </c>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E19</f>
        <v xml:space="preserve"> </v>
      </c>
      <c r="G91" s="38"/>
      <c r="H91" s="38"/>
      <c r="I91" s="31" t="s">
        <v>30</v>
      </c>
      <c r="J91" s="34" t="str">
        <f>E25</f>
        <v xml:space="preserve"> </v>
      </c>
      <c r="K91" s="38"/>
      <c r="L91" s="115"/>
      <c r="S91" s="36"/>
      <c r="T91" s="36"/>
      <c r="U91" s="36"/>
      <c r="V91" s="36"/>
      <c r="W91" s="36"/>
      <c r="X91" s="36"/>
      <c r="Y91" s="36"/>
      <c r="Z91" s="36"/>
      <c r="AA91" s="36"/>
      <c r="AB91" s="36"/>
      <c r="AC91" s="36"/>
      <c r="AD91" s="36"/>
      <c r="AE91" s="36"/>
    </row>
    <row r="92" spans="1:31" s="2" customFormat="1" ht="15.2" customHeight="1">
      <c r="A92" s="36"/>
      <c r="B92" s="37"/>
      <c r="C92" s="31" t="s">
        <v>28</v>
      </c>
      <c r="D92" s="38"/>
      <c r="E92" s="38"/>
      <c r="F92" s="29" t="str">
        <f>IF(E22="","",E22)</f>
        <v>Vyplň údaj</v>
      </c>
      <c r="G92" s="38"/>
      <c r="H92" s="38"/>
      <c r="I92" s="31" t="s">
        <v>32</v>
      </c>
      <c r="J92" s="34" t="str">
        <f>E28</f>
        <v xml:space="preserve"> </v>
      </c>
      <c r="K92" s="38"/>
      <c r="L92" s="115"/>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11" customFormat="1" ht="29.25" customHeight="1">
      <c r="A94" s="153"/>
      <c r="B94" s="154"/>
      <c r="C94" s="155" t="s">
        <v>215</v>
      </c>
      <c r="D94" s="156" t="s">
        <v>54</v>
      </c>
      <c r="E94" s="156" t="s">
        <v>50</v>
      </c>
      <c r="F94" s="156" t="s">
        <v>51</v>
      </c>
      <c r="G94" s="156" t="s">
        <v>216</v>
      </c>
      <c r="H94" s="156" t="s">
        <v>217</v>
      </c>
      <c r="I94" s="156" t="s">
        <v>218</v>
      </c>
      <c r="J94" s="157" t="s">
        <v>209</v>
      </c>
      <c r="K94" s="158" t="s">
        <v>219</v>
      </c>
      <c r="L94" s="159"/>
      <c r="M94" s="70" t="s">
        <v>19</v>
      </c>
      <c r="N94" s="71" t="s">
        <v>39</v>
      </c>
      <c r="O94" s="71" t="s">
        <v>220</v>
      </c>
      <c r="P94" s="71" t="s">
        <v>221</v>
      </c>
      <c r="Q94" s="71" t="s">
        <v>222</v>
      </c>
      <c r="R94" s="71" t="s">
        <v>223</v>
      </c>
      <c r="S94" s="71" t="s">
        <v>224</v>
      </c>
      <c r="T94" s="72" t="s">
        <v>225</v>
      </c>
      <c r="U94" s="153"/>
      <c r="V94" s="153"/>
      <c r="W94" s="153"/>
      <c r="X94" s="153"/>
      <c r="Y94" s="153"/>
      <c r="Z94" s="153"/>
      <c r="AA94" s="153"/>
      <c r="AB94" s="153"/>
      <c r="AC94" s="153"/>
      <c r="AD94" s="153"/>
      <c r="AE94" s="153"/>
    </row>
    <row r="95" spans="1:63" s="2" customFormat="1" ht="22.9" customHeight="1">
      <c r="A95" s="36"/>
      <c r="B95" s="37"/>
      <c r="C95" s="77" t="s">
        <v>226</v>
      </c>
      <c r="D95" s="38"/>
      <c r="E95" s="38"/>
      <c r="F95" s="38"/>
      <c r="G95" s="38"/>
      <c r="H95" s="38"/>
      <c r="I95" s="38"/>
      <c r="J95" s="160">
        <f>BK95</f>
        <v>0</v>
      </c>
      <c r="K95" s="38"/>
      <c r="L95" s="41"/>
      <c r="M95" s="73"/>
      <c r="N95" s="161"/>
      <c r="O95" s="74"/>
      <c r="P95" s="162">
        <f>P96</f>
        <v>0</v>
      </c>
      <c r="Q95" s="74"/>
      <c r="R95" s="162">
        <f>R96</f>
        <v>0</v>
      </c>
      <c r="S95" s="74"/>
      <c r="T95" s="163">
        <f>T96</f>
        <v>0</v>
      </c>
      <c r="U95" s="36"/>
      <c r="V95" s="36"/>
      <c r="W95" s="36"/>
      <c r="X95" s="36"/>
      <c r="Y95" s="36"/>
      <c r="Z95" s="36"/>
      <c r="AA95" s="36"/>
      <c r="AB95" s="36"/>
      <c r="AC95" s="36"/>
      <c r="AD95" s="36"/>
      <c r="AE95" s="36"/>
      <c r="AT95" s="19" t="s">
        <v>68</v>
      </c>
      <c r="AU95" s="19" t="s">
        <v>210</v>
      </c>
      <c r="BK95" s="164">
        <f>BK96</f>
        <v>0</v>
      </c>
    </row>
    <row r="96" spans="2:63" s="12" customFormat="1" ht="25.9" customHeight="1">
      <c r="B96" s="165"/>
      <c r="C96" s="166"/>
      <c r="D96" s="167" t="s">
        <v>68</v>
      </c>
      <c r="E96" s="168" t="s">
        <v>98</v>
      </c>
      <c r="F96" s="168" t="s">
        <v>1286</v>
      </c>
      <c r="G96" s="166"/>
      <c r="H96" s="166"/>
      <c r="I96" s="169"/>
      <c r="J96" s="170">
        <f>BK96</f>
        <v>0</v>
      </c>
      <c r="K96" s="166"/>
      <c r="L96" s="171"/>
      <c r="M96" s="172"/>
      <c r="N96" s="173"/>
      <c r="O96" s="173"/>
      <c r="P96" s="174">
        <f>P97+P104+P108</f>
        <v>0</v>
      </c>
      <c r="Q96" s="173"/>
      <c r="R96" s="174">
        <f>R97+R104+R108</f>
        <v>0</v>
      </c>
      <c r="S96" s="173"/>
      <c r="T96" s="175">
        <f>T97+T104+T108</f>
        <v>0</v>
      </c>
      <c r="AR96" s="176" t="s">
        <v>230</v>
      </c>
      <c r="AT96" s="177" t="s">
        <v>68</v>
      </c>
      <c r="AU96" s="177" t="s">
        <v>69</v>
      </c>
      <c r="AY96" s="176" t="s">
        <v>229</v>
      </c>
      <c r="BK96" s="178">
        <f>BK97+BK104+BK108</f>
        <v>0</v>
      </c>
    </row>
    <row r="97" spans="2:63" s="12" customFormat="1" ht="22.9" customHeight="1">
      <c r="B97" s="165"/>
      <c r="C97" s="166"/>
      <c r="D97" s="167" t="s">
        <v>68</v>
      </c>
      <c r="E97" s="179" t="s">
        <v>1287</v>
      </c>
      <c r="F97" s="179" t="s">
        <v>1288</v>
      </c>
      <c r="G97" s="166"/>
      <c r="H97" s="166"/>
      <c r="I97" s="169"/>
      <c r="J97" s="180">
        <f>BK97</f>
        <v>0</v>
      </c>
      <c r="K97" s="166"/>
      <c r="L97" s="171"/>
      <c r="M97" s="172"/>
      <c r="N97" s="173"/>
      <c r="O97" s="173"/>
      <c r="P97" s="174">
        <f>SUM(P98:P103)</f>
        <v>0</v>
      </c>
      <c r="Q97" s="173"/>
      <c r="R97" s="174">
        <f>SUM(R98:R103)</f>
        <v>0</v>
      </c>
      <c r="S97" s="173"/>
      <c r="T97" s="175">
        <f>SUM(T98:T103)</f>
        <v>0</v>
      </c>
      <c r="AR97" s="176" t="s">
        <v>230</v>
      </c>
      <c r="AT97" s="177" t="s">
        <v>68</v>
      </c>
      <c r="AU97" s="177" t="s">
        <v>76</v>
      </c>
      <c r="AY97" s="176" t="s">
        <v>229</v>
      </c>
      <c r="BK97" s="178">
        <f>SUM(BK98:BK103)</f>
        <v>0</v>
      </c>
    </row>
    <row r="98" spans="1:65" s="2" customFormat="1" ht="16.5" customHeight="1">
      <c r="A98" s="36"/>
      <c r="B98" s="37"/>
      <c r="C98" s="181" t="s">
        <v>76</v>
      </c>
      <c r="D98" s="181" t="s">
        <v>232</v>
      </c>
      <c r="E98" s="182" t="s">
        <v>1289</v>
      </c>
      <c r="F98" s="183" t="s">
        <v>1290</v>
      </c>
      <c r="G98" s="184" t="s">
        <v>861</v>
      </c>
      <c r="H98" s="185">
        <v>1</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1291</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1291</v>
      </c>
      <c r="BM98" s="193" t="s">
        <v>2223</v>
      </c>
    </row>
    <row r="99" spans="1:47" s="2" customFormat="1" ht="11.25">
      <c r="A99" s="36"/>
      <c r="B99" s="37"/>
      <c r="C99" s="38"/>
      <c r="D99" s="263" t="s">
        <v>903</v>
      </c>
      <c r="E99" s="38"/>
      <c r="F99" s="264" t="s">
        <v>1293</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903</v>
      </c>
      <c r="AU99" s="19" t="s">
        <v>78</v>
      </c>
    </row>
    <row r="100" spans="1:47" s="2" customFormat="1" ht="39">
      <c r="A100" s="36"/>
      <c r="B100" s="37"/>
      <c r="C100" s="38"/>
      <c r="D100" s="197" t="s">
        <v>811</v>
      </c>
      <c r="E100" s="38"/>
      <c r="F100" s="248" t="s">
        <v>1294</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811</v>
      </c>
      <c r="AU100" s="19" t="s">
        <v>78</v>
      </c>
    </row>
    <row r="101" spans="1:65" s="2" customFormat="1" ht="16.5" customHeight="1">
      <c r="A101" s="36"/>
      <c r="B101" s="37"/>
      <c r="C101" s="181" t="s">
        <v>78</v>
      </c>
      <c r="D101" s="181" t="s">
        <v>232</v>
      </c>
      <c r="E101" s="182" t="s">
        <v>1295</v>
      </c>
      <c r="F101" s="183" t="s">
        <v>1296</v>
      </c>
      <c r="G101" s="184" t="s">
        <v>861</v>
      </c>
      <c r="H101" s="185">
        <v>1</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1291</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1291</v>
      </c>
      <c r="BM101" s="193" t="s">
        <v>2224</v>
      </c>
    </row>
    <row r="102" spans="1:47" s="2" customFormat="1" ht="11.25">
      <c r="A102" s="36"/>
      <c r="B102" s="37"/>
      <c r="C102" s="38"/>
      <c r="D102" s="263" t="s">
        <v>903</v>
      </c>
      <c r="E102" s="38"/>
      <c r="F102" s="264" t="s">
        <v>1298</v>
      </c>
      <c r="G102" s="38"/>
      <c r="H102" s="38"/>
      <c r="I102" s="249"/>
      <c r="J102" s="38"/>
      <c r="K102" s="38"/>
      <c r="L102" s="41"/>
      <c r="M102" s="250"/>
      <c r="N102" s="251"/>
      <c r="O102" s="66"/>
      <c r="P102" s="66"/>
      <c r="Q102" s="66"/>
      <c r="R102" s="66"/>
      <c r="S102" s="66"/>
      <c r="T102" s="67"/>
      <c r="U102" s="36"/>
      <c r="V102" s="36"/>
      <c r="W102" s="36"/>
      <c r="X102" s="36"/>
      <c r="Y102" s="36"/>
      <c r="Z102" s="36"/>
      <c r="AA102" s="36"/>
      <c r="AB102" s="36"/>
      <c r="AC102" s="36"/>
      <c r="AD102" s="36"/>
      <c r="AE102" s="36"/>
      <c r="AT102" s="19" t="s">
        <v>903</v>
      </c>
      <c r="AU102" s="19" t="s">
        <v>78</v>
      </c>
    </row>
    <row r="103" spans="1:47" s="2" customFormat="1" ht="58.5">
      <c r="A103" s="36"/>
      <c r="B103" s="37"/>
      <c r="C103" s="38"/>
      <c r="D103" s="197" t="s">
        <v>811</v>
      </c>
      <c r="E103" s="38"/>
      <c r="F103" s="248" t="s">
        <v>2050</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811</v>
      </c>
      <c r="AU103" s="19" t="s">
        <v>78</v>
      </c>
    </row>
    <row r="104" spans="2:63" s="12" customFormat="1" ht="22.9" customHeight="1">
      <c r="B104" s="165"/>
      <c r="C104" s="166"/>
      <c r="D104" s="167" t="s">
        <v>68</v>
      </c>
      <c r="E104" s="179" t="s">
        <v>1300</v>
      </c>
      <c r="F104" s="179" t="s">
        <v>1301</v>
      </c>
      <c r="G104" s="166"/>
      <c r="H104" s="166"/>
      <c r="I104" s="169"/>
      <c r="J104" s="180">
        <f>BK104</f>
        <v>0</v>
      </c>
      <c r="K104" s="166"/>
      <c r="L104" s="171"/>
      <c r="M104" s="172"/>
      <c r="N104" s="173"/>
      <c r="O104" s="173"/>
      <c r="P104" s="174">
        <f>SUM(P105:P107)</f>
        <v>0</v>
      </c>
      <c r="Q104" s="173"/>
      <c r="R104" s="174">
        <f>SUM(R105:R107)</f>
        <v>0</v>
      </c>
      <c r="S104" s="173"/>
      <c r="T104" s="175">
        <f>SUM(T105:T107)</f>
        <v>0</v>
      </c>
      <c r="AR104" s="176" t="s">
        <v>230</v>
      </c>
      <c r="AT104" s="177" t="s">
        <v>68</v>
      </c>
      <c r="AU104" s="177" t="s">
        <v>76</v>
      </c>
      <c r="AY104" s="176" t="s">
        <v>229</v>
      </c>
      <c r="BK104" s="178">
        <f>SUM(BK105:BK107)</f>
        <v>0</v>
      </c>
    </row>
    <row r="105" spans="1:65" s="2" customFormat="1" ht="16.5" customHeight="1">
      <c r="A105" s="36"/>
      <c r="B105" s="37"/>
      <c r="C105" s="181" t="s">
        <v>89</v>
      </c>
      <c r="D105" s="181" t="s">
        <v>232</v>
      </c>
      <c r="E105" s="182" t="s">
        <v>1302</v>
      </c>
      <c r="F105" s="183" t="s">
        <v>1301</v>
      </c>
      <c r="G105" s="184" t="s">
        <v>861</v>
      </c>
      <c r="H105" s="185">
        <v>1</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1291</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1291</v>
      </c>
      <c r="BM105" s="193" t="s">
        <v>2225</v>
      </c>
    </row>
    <row r="106" spans="1:47" s="2" customFormat="1" ht="11.25">
      <c r="A106" s="36"/>
      <c r="B106" s="37"/>
      <c r="C106" s="38"/>
      <c r="D106" s="263" t="s">
        <v>903</v>
      </c>
      <c r="E106" s="38"/>
      <c r="F106" s="264" t="s">
        <v>1304</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47" s="2" customFormat="1" ht="48.75">
      <c r="A107" s="36"/>
      <c r="B107" s="37"/>
      <c r="C107" s="38"/>
      <c r="D107" s="197" t="s">
        <v>811</v>
      </c>
      <c r="E107" s="38"/>
      <c r="F107" s="248" t="s">
        <v>2052</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78</v>
      </c>
    </row>
    <row r="108" spans="2:63" s="12" customFormat="1" ht="22.9" customHeight="1">
      <c r="B108" s="165"/>
      <c r="C108" s="166"/>
      <c r="D108" s="167" t="s">
        <v>68</v>
      </c>
      <c r="E108" s="179" t="s">
        <v>1710</v>
      </c>
      <c r="F108" s="179" t="s">
        <v>1711</v>
      </c>
      <c r="G108" s="166"/>
      <c r="H108" s="166"/>
      <c r="I108" s="169"/>
      <c r="J108" s="180">
        <f>BK108</f>
        <v>0</v>
      </c>
      <c r="K108" s="166"/>
      <c r="L108" s="171"/>
      <c r="M108" s="172"/>
      <c r="N108" s="173"/>
      <c r="O108" s="173"/>
      <c r="P108" s="174">
        <f>SUM(P109:P111)</f>
        <v>0</v>
      </c>
      <c r="Q108" s="173"/>
      <c r="R108" s="174">
        <f>SUM(R109:R111)</f>
        <v>0</v>
      </c>
      <c r="S108" s="173"/>
      <c r="T108" s="175">
        <f>SUM(T109:T111)</f>
        <v>0</v>
      </c>
      <c r="AR108" s="176" t="s">
        <v>230</v>
      </c>
      <c r="AT108" s="177" t="s">
        <v>68</v>
      </c>
      <c r="AU108" s="177" t="s">
        <v>76</v>
      </c>
      <c r="AY108" s="176" t="s">
        <v>229</v>
      </c>
      <c r="BK108" s="178">
        <f>SUM(BK109:BK111)</f>
        <v>0</v>
      </c>
    </row>
    <row r="109" spans="1:65" s="2" customFormat="1" ht="16.5" customHeight="1">
      <c r="A109" s="36"/>
      <c r="B109" s="37"/>
      <c r="C109" s="181" t="s">
        <v>126</v>
      </c>
      <c r="D109" s="181" t="s">
        <v>232</v>
      </c>
      <c r="E109" s="182" t="s">
        <v>1712</v>
      </c>
      <c r="F109" s="183" t="s">
        <v>1713</v>
      </c>
      <c r="G109" s="184" t="s">
        <v>861</v>
      </c>
      <c r="H109" s="185">
        <v>1</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126</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2226</v>
      </c>
    </row>
    <row r="110" spans="1:47" s="2" customFormat="1" ht="11.25">
      <c r="A110" s="36"/>
      <c r="B110" s="37"/>
      <c r="C110" s="38"/>
      <c r="D110" s="263" t="s">
        <v>903</v>
      </c>
      <c r="E110" s="38"/>
      <c r="F110" s="264" t="s">
        <v>1715</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903</v>
      </c>
      <c r="AU110" s="19" t="s">
        <v>78</v>
      </c>
    </row>
    <row r="111" spans="1:47" s="2" customFormat="1" ht="19.5">
      <c r="A111" s="36"/>
      <c r="B111" s="37"/>
      <c r="C111" s="38"/>
      <c r="D111" s="197" t="s">
        <v>811</v>
      </c>
      <c r="E111" s="38"/>
      <c r="F111" s="248" t="s">
        <v>2054</v>
      </c>
      <c r="G111" s="38"/>
      <c r="H111" s="38"/>
      <c r="I111" s="249"/>
      <c r="J111" s="38"/>
      <c r="K111" s="38"/>
      <c r="L111" s="41"/>
      <c r="M111" s="258"/>
      <c r="N111" s="259"/>
      <c r="O111" s="245"/>
      <c r="P111" s="245"/>
      <c r="Q111" s="245"/>
      <c r="R111" s="245"/>
      <c r="S111" s="245"/>
      <c r="T111" s="260"/>
      <c r="U111" s="36"/>
      <c r="V111" s="36"/>
      <c r="W111" s="36"/>
      <c r="X111" s="36"/>
      <c r="Y111" s="36"/>
      <c r="Z111" s="36"/>
      <c r="AA111" s="36"/>
      <c r="AB111" s="36"/>
      <c r="AC111" s="36"/>
      <c r="AD111" s="36"/>
      <c r="AE111" s="36"/>
      <c r="AT111" s="19" t="s">
        <v>811</v>
      </c>
      <c r="AU111" s="19" t="s">
        <v>78</v>
      </c>
    </row>
    <row r="112" spans="1:31" s="2" customFormat="1" ht="6.95" customHeight="1">
      <c r="A112" s="36"/>
      <c r="B112" s="49"/>
      <c r="C112" s="50"/>
      <c r="D112" s="50"/>
      <c r="E112" s="50"/>
      <c r="F112" s="50"/>
      <c r="G112" s="50"/>
      <c r="H112" s="50"/>
      <c r="I112" s="50"/>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6c2HvRHP3yHISrkbjLxss2Ktr/3eUwuE61PkWdBPudMp2jZc3yXC+r6QDmYB9o2cGdDj9xFI9pocTDSTCWOoVw==" saltValue="gjVNIeJZOhv8z6c5NxHF/SasTa5Nex8eaKXY73UEYDhxLfksHAvWMabIEYbLBXoadVv2WRDsUS/KkMwp7jdGWA==" spinCount="100000" sheet="1" objects="1" scenarios="1" formatColumns="0" formatRows="0" autoFilter="0"/>
  <autoFilter ref="C94:K11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160</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2227</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2228</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ROUND(J101,2)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ROUND((SUM(BE101:BE415)),2)</f>
        <v>0</v>
      </c>
      <c r="G37" s="36"/>
      <c r="H37" s="36"/>
      <c r="I37" s="126">
        <v>0.21</v>
      </c>
      <c r="J37" s="125">
        <f>ROUND(((SUM(BE101:BE415))*I37),2)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ROUND((SUM(BF101:BF415)),2)</f>
        <v>0</v>
      </c>
      <c r="G38" s="36"/>
      <c r="H38" s="36"/>
      <c r="I38" s="126">
        <v>0.15</v>
      </c>
      <c r="J38" s="125">
        <f>ROUND(((SUM(BF101:BF415))*I38),2)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ROUND((SUM(BG101:BG415)),2)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ROUND((SUM(BH101:BH415)),2)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ROUND((SUM(BI101:BI415)),2)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2227</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km 59,703 - propustek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J101</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J102</f>
        <v>0</v>
      </c>
      <c r="K68" s="143"/>
      <c r="L68" s="147"/>
    </row>
    <row r="69" spans="2:12" s="10" customFormat="1" ht="19.9" customHeight="1">
      <c r="B69" s="148"/>
      <c r="C69" s="99"/>
      <c r="D69" s="149" t="s">
        <v>891</v>
      </c>
      <c r="E69" s="150"/>
      <c r="F69" s="150"/>
      <c r="G69" s="150"/>
      <c r="H69" s="150"/>
      <c r="I69" s="150"/>
      <c r="J69" s="151">
        <f>J103</f>
        <v>0</v>
      </c>
      <c r="K69" s="99"/>
      <c r="L69" s="152"/>
    </row>
    <row r="70" spans="2:12" s="10" customFormat="1" ht="19.9" customHeight="1">
      <c r="B70" s="148"/>
      <c r="C70" s="99"/>
      <c r="D70" s="149" t="s">
        <v>1473</v>
      </c>
      <c r="E70" s="150"/>
      <c r="F70" s="150"/>
      <c r="G70" s="150"/>
      <c r="H70" s="150"/>
      <c r="I70" s="150"/>
      <c r="J70" s="151">
        <f>J213</f>
        <v>0</v>
      </c>
      <c r="K70" s="99"/>
      <c r="L70" s="152"/>
    </row>
    <row r="71" spans="2:12" s="10" customFormat="1" ht="19.9" customHeight="1">
      <c r="B71" s="148"/>
      <c r="C71" s="99"/>
      <c r="D71" s="149" t="s">
        <v>893</v>
      </c>
      <c r="E71" s="150"/>
      <c r="F71" s="150"/>
      <c r="G71" s="150"/>
      <c r="H71" s="150"/>
      <c r="I71" s="150"/>
      <c r="J71" s="151">
        <f>J245</f>
        <v>0</v>
      </c>
      <c r="K71" s="99"/>
      <c r="L71" s="152"/>
    </row>
    <row r="72" spans="2:12" s="10" customFormat="1" ht="19.9" customHeight="1">
      <c r="B72" s="148"/>
      <c r="C72" s="99"/>
      <c r="D72" s="149" t="s">
        <v>894</v>
      </c>
      <c r="E72" s="150"/>
      <c r="F72" s="150"/>
      <c r="G72" s="150"/>
      <c r="H72" s="150"/>
      <c r="I72" s="150"/>
      <c r="J72" s="151">
        <f>J300</f>
        <v>0</v>
      </c>
      <c r="K72" s="99"/>
      <c r="L72" s="152"/>
    </row>
    <row r="73" spans="2:12" s="10" customFormat="1" ht="19.9" customHeight="1">
      <c r="B73" s="148"/>
      <c r="C73" s="99"/>
      <c r="D73" s="149" t="s">
        <v>1720</v>
      </c>
      <c r="E73" s="150"/>
      <c r="F73" s="150"/>
      <c r="G73" s="150"/>
      <c r="H73" s="150"/>
      <c r="I73" s="150"/>
      <c r="J73" s="151">
        <f>J326</f>
        <v>0</v>
      </c>
      <c r="K73" s="99"/>
      <c r="L73" s="152"/>
    </row>
    <row r="74" spans="2:12" s="10" customFormat="1" ht="19.9" customHeight="1">
      <c r="B74" s="148"/>
      <c r="C74" s="99"/>
      <c r="D74" s="149" t="s">
        <v>897</v>
      </c>
      <c r="E74" s="150"/>
      <c r="F74" s="150"/>
      <c r="G74" s="150"/>
      <c r="H74" s="150"/>
      <c r="I74" s="150"/>
      <c r="J74" s="151">
        <f>J362</f>
        <v>0</v>
      </c>
      <c r="K74" s="99"/>
      <c r="L74" s="152"/>
    </row>
    <row r="75" spans="2:12" s="10" customFormat="1" ht="19.9" customHeight="1">
      <c r="B75" s="148"/>
      <c r="C75" s="99"/>
      <c r="D75" s="149" t="s">
        <v>898</v>
      </c>
      <c r="E75" s="150"/>
      <c r="F75" s="150"/>
      <c r="G75" s="150"/>
      <c r="H75" s="150"/>
      <c r="I75" s="150"/>
      <c r="J75" s="151">
        <f>J378</f>
        <v>0</v>
      </c>
      <c r="K75" s="99"/>
      <c r="L75" s="152"/>
    </row>
    <row r="76" spans="2:12" s="9" customFormat="1" ht="24.95" customHeight="1">
      <c r="B76" s="142"/>
      <c r="C76" s="143"/>
      <c r="D76" s="144" t="s">
        <v>1474</v>
      </c>
      <c r="E76" s="145"/>
      <c r="F76" s="145"/>
      <c r="G76" s="145"/>
      <c r="H76" s="145"/>
      <c r="I76" s="145"/>
      <c r="J76" s="146">
        <f>J382</f>
        <v>0</v>
      </c>
      <c r="K76" s="143"/>
      <c r="L76" s="147"/>
    </row>
    <row r="77" spans="2:12" s="10" customFormat="1" ht="19.9" customHeight="1">
      <c r="B77" s="148"/>
      <c r="C77" s="99"/>
      <c r="D77" s="149" t="s">
        <v>1475</v>
      </c>
      <c r="E77" s="150"/>
      <c r="F77" s="150"/>
      <c r="G77" s="150"/>
      <c r="H77" s="150"/>
      <c r="I77" s="150"/>
      <c r="J77" s="151">
        <f>J383</f>
        <v>0</v>
      </c>
      <c r="K77" s="99"/>
      <c r="L77" s="152"/>
    </row>
    <row r="78" spans="1:31" s="2" customFormat="1" ht="21.7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15"/>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15"/>
      <c r="S83" s="36"/>
      <c r="T83" s="36"/>
      <c r="U83" s="36"/>
      <c r="V83" s="36"/>
      <c r="W83" s="36"/>
      <c r="X83" s="36"/>
      <c r="Y83" s="36"/>
      <c r="Z83" s="36"/>
      <c r="AA83" s="36"/>
      <c r="AB83" s="36"/>
      <c r="AC83" s="36"/>
      <c r="AD83" s="36"/>
      <c r="AE83" s="36"/>
    </row>
    <row r="84" spans="1:31" s="2" customFormat="1" ht="24.95" customHeight="1">
      <c r="A84" s="36"/>
      <c r="B84" s="37"/>
      <c r="C84" s="25" t="s">
        <v>214</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424" t="str">
        <f>E7</f>
        <v>Oprava trati v úseku Liběšice - Úštěk-OPRAVA č.1</v>
      </c>
      <c r="F87" s="425"/>
      <c r="G87" s="425"/>
      <c r="H87" s="425"/>
      <c r="I87" s="38"/>
      <c r="J87" s="38"/>
      <c r="K87" s="38"/>
      <c r="L87" s="115"/>
      <c r="S87" s="36"/>
      <c r="T87" s="36"/>
      <c r="U87" s="36"/>
      <c r="V87" s="36"/>
      <c r="W87" s="36"/>
      <c r="X87" s="36"/>
      <c r="Y87" s="36"/>
      <c r="Z87" s="36"/>
      <c r="AA87" s="36"/>
      <c r="AB87" s="36"/>
      <c r="AC87" s="36"/>
      <c r="AD87" s="36"/>
      <c r="AE87" s="36"/>
    </row>
    <row r="88" spans="2:12" s="1" customFormat="1" ht="12" customHeight="1">
      <c r="B88" s="23"/>
      <c r="C88" s="31" t="s">
        <v>203</v>
      </c>
      <c r="D88" s="24"/>
      <c r="E88" s="24"/>
      <c r="F88" s="24"/>
      <c r="G88" s="24"/>
      <c r="H88" s="24"/>
      <c r="I88" s="24"/>
      <c r="J88" s="24"/>
      <c r="K88" s="24"/>
      <c r="L88" s="22"/>
    </row>
    <row r="89" spans="2:12" s="1" customFormat="1" ht="16.5" customHeight="1">
      <c r="B89" s="23"/>
      <c r="C89" s="24"/>
      <c r="D89" s="24"/>
      <c r="E89" s="424" t="s">
        <v>888</v>
      </c>
      <c r="F89" s="376"/>
      <c r="G89" s="376"/>
      <c r="H89" s="376"/>
      <c r="I89" s="24"/>
      <c r="J89" s="24"/>
      <c r="K89" s="24"/>
      <c r="L89" s="22"/>
    </row>
    <row r="90" spans="2:12" s="1" customFormat="1" ht="12" customHeight="1">
      <c r="B90" s="23"/>
      <c r="C90" s="31" t="s">
        <v>205</v>
      </c>
      <c r="D90" s="24"/>
      <c r="E90" s="24"/>
      <c r="F90" s="24"/>
      <c r="G90" s="24"/>
      <c r="H90" s="24"/>
      <c r="I90" s="24"/>
      <c r="J90" s="24"/>
      <c r="K90" s="24"/>
      <c r="L90" s="22"/>
    </row>
    <row r="91" spans="1:31" s="2" customFormat="1" ht="16.5" customHeight="1">
      <c r="A91" s="36"/>
      <c r="B91" s="37"/>
      <c r="C91" s="38"/>
      <c r="D91" s="38"/>
      <c r="E91" s="428" t="s">
        <v>2227</v>
      </c>
      <c r="F91" s="426"/>
      <c r="G91" s="426"/>
      <c r="H91" s="426"/>
      <c r="I91" s="38"/>
      <c r="J91" s="38"/>
      <c r="K91" s="38"/>
      <c r="L91" s="115"/>
      <c r="S91" s="36"/>
      <c r="T91" s="36"/>
      <c r="U91" s="36"/>
      <c r="V91" s="36"/>
      <c r="W91" s="36"/>
      <c r="X91" s="36"/>
      <c r="Y91" s="36"/>
      <c r="Z91" s="36"/>
      <c r="AA91" s="36"/>
      <c r="AB91" s="36"/>
      <c r="AC91" s="36"/>
      <c r="AD91" s="36"/>
      <c r="AE91" s="36"/>
    </row>
    <row r="92" spans="1:31" s="2" customFormat="1" ht="12" customHeight="1">
      <c r="A92" s="36"/>
      <c r="B92" s="37"/>
      <c r="C92" s="31" t="s">
        <v>1471</v>
      </c>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6.5" customHeight="1">
      <c r="A93" s="36"/>
      <c r="B93" s="37"/>
      <c r="C93" s="38"/>
      <c r="D93" s="38"/>
      <c r="E93" s="398" t="str">
        <f>E13</f>
        <v>001 - km 59,703 - propustek</v>
      </c>
      <c r="F93" s="426"/>
      <c r="G93" s="426"/>
      <c r="H93" s="426"/>
      <c r="I93" s="38"/>
      <c r="J93" s="38"/>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12" customHeight="1">
      <c r="A95" s="36"/>
      <c r="B95" s="37"/>
      <c r="C95" s="31" t="s">
        <v>21</v>
      </c>
      <c r="D95" s="38"/>
      <c r="E95" s="38"/>
      <c r="F95" s="29" t="str">
        <f>F16</f>
        <v xml:space="preserve"> </v>
      </c>
      <c r="G95" s="38"/>
      <c r="H95" s="38"/>
      <c r="I95" s="31" t="s">
        <v>23</v>
      </c>
      <c r="J95" s="61" t="str">
        <f>IF(J16="","",J16)</f>
        <v>10. 5. 2022</v>
      </c>
      <c r="K95" s="38"/>
      <c r="L95" s="115"/>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38"/>
      <c r="J96" s="38"/>
      <c r="K96" s="38"/>
      <c r="L96" s="115"/>
      <c r="S96" s="36"/>
      <c r="T96" s="36"/>
      <c r="U96" s="36"/>
      <c r="V96" s="36"/>
      <c r="W96" s="36"/>
      <c r="X96" s="36"/>
      <c r="Y96" s="36"/>
      <c r="Z96" s="36"/>
      <c r="AA96" s="36"/>
      <c r="AB96" s="36"/>
      <c r="AC96" s="36"/>
      <c r="AD96" s="36"/>
      <c r="AE96" s="36"/>
    </row>
    <row r="97" spans="1:31" s="2" customFormat="1" ht="15.2" customHeight="1">
      <c r="A97" s="36"/>
      <c r="B97" s="37"/>
      <c r="C97" s="31" t="s">
        <v>25</v>
      </c>
      <c r="D97" s="38"/>
      <c r="E97" s="38"/>
      <c r="F97" s="29" t="str">
        <f>E19</f>
        <v xml:space="preserve"> </v>
      </c>
      <c r="G97" s="38"/>
      <c r="H97" s="38"/>
      <c r="I97" s="31" t="s">
        <v>30</v>
      </c>
      <c r="J97" s="34" t="str">
        <f>E25</f>
        <v xml:space="preserve"> </v>
      </c>
      <c r="K97" s="38"/>
      <c r="L97" s="115"/>
      <c r="S97" s="36"/>
      <c r="T97" s="36"/>
      <c r="U97" s="36"/>
      <c r="V97" s="36"/>
      <c r="W97" s="36"/>
      <c r="X97" s="36"/>
      <c r="Y97" s="36"/>
      <c r="Z97" s="36"/>
      <c r="AA97" s="36"/>
      <c r="AB97" s="36"/>
      <c r="AC97" s="36"/>
      <c r="AD97" s="36"/>
      <c r="AE97" s="36"/>
    </row>
    <row r="98" spans="1:31" s="2" customFormat="1" ht="15.2" customHeight="1">
      <c r="A98" s="36"/>
      <c r="B98" s="37"/>
      <c r="C98" s="31" t="s">
        <v>28</v>
      </c>
      <c r="D98" s="38"/>
      <c r="E98" s="38"/>
      <c r="F98" s="29" t="str">
        <f>IF(E22="","",E22)</f>
        <v>Vyplň údaj</v>
      </c>
      <c r="G98" s="38"/>
      <c r="H98" s="38"/>
      <c r="I98" s="31" t="s">
        <v>32</v>
      </c>
      <c r="J98" s="34" t="str">
        <f>E28</f>
        <v xml:space="preserve"> </v>
      </c>
      <c r="K98" s="38"/>
      <c r="L98" s="115"/>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115"/>
      <c r="S99" s="36"/>
      <c r="T99" s="36"/>
      <c r="U99" s="36"/>
      <c r="V99" s="36"/>
      <c r="W99" s="36"/>
      <c r="X99" s="36"/>
      <c r="Y99" s="36"/>
      <c r="Z99" s="36"/>
      <c r="AA99" s="36"/>
      <c r="AB99" s="36"/>
      <c r="AC99" s="36"/>
      <c r="AD99" s="36"/>
      <c r="AE99" s="36"/>
    </row>
    <row r="100" spans="1:31" s="11" customFormat="1" ht="29.25" customHeight="1">
      <c r="A100" s="153"/>
      <c r="B100" s="154"/>
      <c r="C100" s="155" t="s">
        <v>215</v>
      </c>
      <c r="D100" s="156" t="s">
        <v>54</v>
      </c>
      <c r="E100" s="156" t="s">
        <v>50</v>
      </c>
      <c r="F100" s="156" t="s">
        <v>51</v>
      </c>
      <c r="G100" s="156" t="s">
        <v>216</v>
      </c>
      <c r="H100" s="156" t="s">
        <v>217</v>
      </c>
      <c r="I100" s="156" t="s">
        <v>218</v>
      </c>
      <c r="J100" s="157" t="s">
        <v>209</v>
      </c>
      <c r="K100" s="158" t="s">
        <v>219</v>
      </c>
      <c r="L100" s="159"/>
      <c r="M100" s="70" t="s">
        <v>19</v>
      </c>
      <c r="N100" s="71" t="s">
        <v>39</v>
      </c>
      <c r="O100" s="71" t="s">
        <v>220</v>
      </c>
      <c r="P100" s="71" t="s">
        <v>221</v>
      </c>
      <c r="Q100" s="71" t="s">
        <v>222</v>
      </c>
      <c r="R100" s="71" t="s">
        <v>223</v>
      </c>
      <c r="S100" s="71" t="s">
        <v>224</v>
      </c>
      <c r="T100" s="72" t="s">
        <v>225</v>
      </c>
      <c r="U100" s="153"/>
      <c r="V100" s="153"/>
      <c r="W100" s="153"/>
      <c r="X100" s="153"/>
      <c r="Y100" s="153"/>
      <c r="Z100" s="153"/>
      <c r="AA100" s="153"/>
      <c r="AB100" s="153"/>
      <c r="AC100" s="153"/>
      <c r="AD100" s="153"/>
      <c r="AE100" s="153"/>
    </row>
    <row r="101" spans="1:63" s="2" customFormat="1" ht="22.9" customHeight="1">
      <c r="A101" s="36"/>
      <c r="B101" s="37"/>
      <c r="C101" s="77" t="s">
        <v>226</v>
      </c>
      <c r="D101" s="38"/>
      <c r="E101" s="38"/>
      <c r="F101" s="38"/>
      <c r="G101" s="38"/>
      <c r="H101" s="38"/>
      <c r="I101" s="38"/>
      <c r="J101" s="160">
        <f>BK101</f>
        <v>0</v>
      </c>
      <c r="K101" s="38"/>
      <c r="L101" s="41"/>
      <c r="M101" s="73"/>
      <c r="N101" s="161"/>
      <c r="O101" s="74"/>
      <c r="P101" s="162">
        <f>P102+P382</f>
        <v>0</v>
      </c>
      <c r="Q101" s="74"/>
      <c r="R101" s="162">
        <f>R102+R382</f>
        <v>60.08951019353601</v>
      </c>
      <c r="S101" s="74"/>
      <c r="T101" s="163">
        <f>T102+T382</f>
        <v>36.2374</v>
      </c>
      <c r="U101" s="36"/>
      <c r="V101" s="36"/>
      <c r="W101" s="36"/>
      <c r="X101" s="36"/>
      <c r="Y101" s="36"/>
      <c r="Z101" s="36"/>
      <c r="AA101" s="36"/>
      <c r="AB101" s="36"/>
      <c r="AC101" s="36"/>
      <c r="AD101" s="36"/>
      <c r="AE101" s="36"/>
      <c r="AT101" s="19" t="s">
        <v>68</v>
      </c>
      <c r="AU101" s="19" t="s">
        <v>210</v>
      </c>
      <c r="BK101" s="164">
        <f>BK102+BK382</f>
        <v>0</v>
      </c>
    </row>
    <row r="102" spans="2:63" s="12" customFormat="1" ht="25.9" customHeight="1">
      <c r="B102" s="165"/>
      <c r="C102" s="166"/>
      <c r="D102" s="167" t="s">
        <v>68</v>
      </c>
      <c r="E102" s="168" t="s">
        <v>227</v>
      </c>
      <c r="F102" s="168" t="s">
        <v>228</v>
      </c>
      <c r="G102" s="166"/>
      <c r="H102" s="166"/>
      <c r="I102" s="169"/>
      <c r="J102" s="170">
        <f>BK102</f>
        <v>0</v>
      </c>
      <c r="K102" s="166"/>
      <c r="L102" s="171"/>
      <c r="M102" s="172"/>
      <c r="N102" s="173"/>
      <c r="O102" s="173"/>
      <c r="P102" s="174">
        <f>P103+P213+P245+P300+P326+P362+P378</f>
        <v>0</v>
      </c>
      <c r="Q102" s="173"/>
      <c r="R102" s="174">
        <f>R103+R213+R245+R300+R326+R362+R378</f>
        <v>60.063510193536004</v>
      </c>
      <c r="S102" s="173"/>
      <c r="T102" s="175">
        <f>T103+T213+T245+T300+T326+T362+T378</f>
        <v>36.2374</v>
      </c>
      <c r="AR102" s="176" t="s">
        <v>76</v>
      </c>
      <c r="AT102" s="177" t="s">
        <v>68</v>
      </c>
      <c r="AU102" s="177" t="s">
        <v>69</v>
      </c>
      <c r="AY102" s="176" t="s">
        <v>229</v>
      </c>
      <c r="BK102" s="178">
        <f>BK103+BK213+BK245+BK300+BK326+BK362+BK378</f>
        <v>0</v>
      </c>
    </row>
    <row r="103" spans="2:63" s="12" customFormat="1" ht="22.9" customHeight="1">
      <c r="B103" s="165"/>
      <c r="C103" s="166"/>
      <c r="D103" s="167" t="s">
        <v>68</v>
      </c>
      <c r="E103" s="179" t="s">
        <v>76</v>
      </c>
      <c r="F103" s="179" t="s">
        <v>899</v>
      </c>
      <c r="G103" s="166"/>
      <c r="H103" s="166"/>
      <c r="I103" s="169"/>
      <c r="J103" s="180">
        <f>BK103</f>
        <v>0</v>
      </c>
      <c r="K103" s="166"/>
      <c r="L103" s="171"/>
      <c r="M103" s="172"/>
      <c r="N103" s="173"/>
      <c r="O103" s="173"/>
      <c r="P103" s="174">
        <f>SUM(P104:P212)</f>
        <v>0</v>
      </c>
      <c r="Q103" s="173"/>
      <c r="R103" s="174">
        <f>SUM(R104:R212)</f>
        <v>35.302773238</v>
      </c>
      <c r="S103" s="173"/>
      <c r="T103" s="175">
        <f>SUM(T104:T212)</f>
        <v>7.032</v>
      </c>
      <c r="AR103" s="176" t="s">
        <v>76</v>
      </c>
      <c r="AT103" s="177" t="s">
        <v>68</v>
      </c>
      <c r="AU103" s="177" t="s">
        <v>76</v>
      </c>
      <c r="AY103" s="176" t="s">
        <v>229</v>
      </c>
      <c r="BK103" s="178">
        <f>SUM(BK104:BK212)</f>
        <v>0</v>
      </c>
    </row>
    <row r="104" spans="1:65" s="2" customFormat="1" ht="49.15" customHeight="1">
      <c r="A104" s="36"/>
      <c r="B104" s="37"/>
      <c r="C104" s="181" t="s">
        <v>76</v>
      </c>
      <c r="D104" s="181" t="s">
        <v>232</v>
      </c>
      <c r="E104" s="182" t="s">
        <v>1314</v>
      </c>
      <c r="F104" s="183" t="s">
        <v>1315</v>
      </c>
      <c r="G104" s="184" t="s">
        <v>495</v>
      </c>
      <c r="H104" s="185">
        <v>37</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2229</v>
      </c>
    </row>
    <row r="105" spans="1:47" s="2" customFormat="1" ht="11.25">
      <c r="A105" s="36"/>
      <c r="B105" s="37"/>
      <c r="C105" s="38"/>
      <c r="D105" s="263" t="s">
        <v>903</v>
      </c>
      <c r="E105" s="38"/>
      <c r="F105" s="264" t="s">
        <v>1317</v>
      </c>
      <c r="G105" s="38"/>
      <c r="H105" s="38"/>
      <c r="I105" s="249"/>
      <c r="J105" s="38"/>
      <c r="K105" s="38"/>
      <c r="L105" s="41"/>
      <c r="M105" s="250"/>
      <c r="N105" s="251"/>
      <c r="O105" s="66"/>
      <c r="P105" s="66"/>
      <c r="Q105" s="66"/>
      <c r="R105" s="66"/>
      <c r="S105" s="66"/>
      <c r="T105" s="67"/>
      <c r="U105" s="36"/>
      <c r="V105" s="36"/>
      <c r="W105" s="36"/>
      <c r="X105" s="36"/>
      <c r="Y105" s="36"/>
      <c r="Z105" s="36"/>
      <c r="AA105" s="36"/>
      <c r="AB105" s="36"/>
      <c r="AC105" s="36"/>
      <c r="AD105" s="36"/>
      <c r="AE105" s="36"/>
      <c r="AT105" s="19" t="s">
        <v>903</v>
      </c>
      <c r="AU105" s="19" t="s">
        <v>78</v>
      </c>
    </row>
    <row r="106" spans="2:51" s="14" customFormat="1" ht="11.25">
      <c r="B106" s="218"/>
      <c r="C106" s="219"/>
      <c r="D106" s="197" t="s">
        <v>237</v>
      </c>
      <c r="E106" s="220" t="s">
        <v>19</v>
      </c>
      <c r="F106" s="221" t="s">
        <v>2157</v>
      </c>
      <c r="G106" s="219"/>
      <c r="H106" s="220" t="s">
        <v>19</v>
      </c>
      <c r="I106" s="222"/>
      <c r="J106" s="219"/>
      <c r="K106" s="219"/>
      <c r="L106" s="223"/>
      <c r="M106" s="224"/>
      <c r="N106" s="225"/>
      <c r="O106" s="225"/>
      <c r="P106" s="225"/>
      <c r="Q106" s="225"/>
      <c r="R106" s="225"/>
      <c r="S106" s="225"/>
      <c r="T106" s="226"/>
      <c r="AT106" s="227" t="s">
        <v>237</v>
      </c>
      <c r="AU106" s="227" t="s">
        <v>78</v>
      </c>
      <c r="AV106" s="14" t="s">
        <v>76</v>
      </c>
      <c r="AW106" s="14" t="s">
        <v>31</v>
      </c>
      <c r="AX106" s="14" t="s">
        <v>69</v>
      </c>
      <c r="AY106" s="227" t="s">
        <v>229</v>
      </c>
    </row>
    <row r="107" spans="2:51" s="13" customFormat="1" ht="11.25">
      <c r="B107" s="195"/>
      <c r="C107" s="196"/>
      <c r="D107" s="197" t="s">
        <v>237</v>
      </c>
      <c r="E107" s="198" t="s">
        <v>19</v>
      </c>
      <c r="F107" s="199" t="s">
        <v>1429</v>
      </c>
      <c r="G107" s="196"/>
      <c r="H107" s="200">
        <v>16</v>
      </c>
      <c r="I107" s="201"/>
      <c r="J107" s="196"/>
      <c r="K107" s="196"/>
      <c r="L107" s="202"/>
      <c r="M107" s="203"/>
      <c r="N107" s="204"/>
      <c r="O107" s="204"/>
      <c r="P107" s="204"/>
      <c r="Q107" s="204"/>
      <c r="R107" s="204"/>
      <c r="S107" s="204"/>
      <c r="T107" s="205"/>
      <c r="AT107" s="206" t="s">
        <v>237</v>
      </c>
      <c r="AU107" s="206" t="s">
        <v>78</v>
      </c>
      <c r="AV107" s="13" t="s">
        <v>78</v>
      </c>
      <c r="AW107" s="13" t="s">
        <v>31</v>
      </c>
      <c r="AX107" s="13" t="s">
        <v>69</v>
      </c>
      <c r="AY107" s="206" t="s">
        <v>229</v>
      </c>
    </row>
    <row r="108" spans="2:51" s="14" customFormat="1" ht="11.25">
      <c r="B108" s="218"/>
      <c r="C108" s="219"/>
      <c r="D108" s="197" t="s">
        <v>237</v>
      </c>
      <c r="E108" s="220" t="s">
        <v>19</v>
      </c>
      <c r="F108" s="221" t="s">
        <v>1724</v>
      </c>
      <c r="G108" s="219"/>
      <c r="H108" s="220" t="s">
        <v>19</v>
      </c>
      <c r="I108" s="222"/>
      <c r="J108" s="219"/>
      <c r="K108" s="219"/>
      <c r="L108" s="223"/>
      <c r="M108" s="224"/>
      <c r="N108" s="225"/>
      <c r="O108" s="225"/>
      <c r="P108" s="225"/>
      <c r="Q108" s="225"/>
      <c r="R108" s="225"/>
      <c r="S108" s="225"/>
      <c r="T108" s="226"/>
      <c r="AT108" s="227" t="s">
        <v>237</v>
      </c>
      <c r="AU108" s="227" t="s">
        <v>78</v>
      </c>
      <c r="AV108" s="14" t="s">
        <v>76</v>
      </c>
      <c r="AW108" s="14" t="s">
        <v>31</v>
      </c>
      <c r="AX108" s="14" t="s">
        <v>69</v>
      </c>
      <c r="AY108" s="227" t="s">
        <v>229</v>
      </c>
    </row>
    <row r="109" spans="2:51" s="13" customFormat="1" ht="11.25">
      <c r="B109" s="195"/>
      <c r="C109" s="196"/>
      <c r="D109" s="197" t="s">
        <v>237</v>
      </c>
      <c r="E109" s="198" t="s">
        <v>19</v>
      </c>
      <c r="F109" s="199" t="s">
        <v>2230</v>
      </c>
      <c r="G109" s="196"/>
      <c r="H109" s="200">
        <v>21</v>
      </c>
      <c r="I109" s="201"/>
      <c r="J109" s="196"/>
      <c r="K109" s="196"/>
      <c r="L109" s="202"/>
      <c r="M109" s="203"/>
      <c r="N109" s="204"/>
      <c r="O109" s="204"/>
      <c r="P109" s="204"/>
      <c r="Q109" s="204"/>
      <c r="R109" s="204"/>
      <c r="S109" s="204"/>
      <c r="T109" s="205"/>
      <c r="AT109" s="206" t="s">
        <v>237</v>
      </c>
      <c r="AU109" s="206" t="s">
        <v>78</v>
      </c>
      <c r="AV109" s="13" t="s">
        <v>78</v>
      </c>
      <c r="AW109" s="13" t="s">
        <v>31</v>
      </c>
      <c r="AX109" s="13" t="s">
        <v>69</v>
      </c>
      <c r="AY109" s="206" t="s">
        <v>229</v>
      </c>
    </row>
    <row r="110" spans="2:51" s="15" customFormat="1" ht="11.25">
      <c r="B110" s="228"/>
      <c r="C110" s="229"/>
      <c r="D110" s="197" t="s">
        <v>237</v>
      </c>
      <c r="E110" s="230" t="s">
        <v>19</v>
      </c>
      <c r="F110" s="231" t="s">
        <v>281</v>
      </c>
      <c r="G110" s="229"/>
      <c r="H110" s="232">
        <v>37</v>
      </c>
      <c r="I110" s="233"/>
      <c r="J110" s="229"/>
      <c r="K110" s="229"/>
      <c r="L110" s="234"/>
      <c r="M110" s="235"/>
      <c r="N110" s="236"/>
      <c r="O110" s="236"/>
      <c r="P110" s="236"/>
      <c r="Q110" s="236"/>
      <c r="R110" s="236"/>
      <c r="S110" s="236"/>
      <c r="T110" s="237"/>
      <c r="AT110" s="238" t="s">
        <v>237</v>
      </c>
      <c r="AU110" s="238" t="s">
        <v>78</v>
      </c>
      <c r="AV110" s="15" t="s">
        <v>126</v>
      </c>
      <c r="AW110" s="15" t="s">
        <v>31</v>
      </c>
      <c r="AX110" s="15" t="s">
        <v>76</v>
      </c>
      <c r="AY110" s="238" t="s">
        <v>229</v>
      </c>
    </row>
    <row r="111" spans="1:65" s="2" customFormat="1" ht="33" customHeight="1">
      <c r="A111" s="36"/>
      <c r="B111" s="37"/>
      <c r="C111" s="181" t="s">
        <v>78</v>
      </c>
      <c r="D111" s="181" t="s">
        <v>232</v>
      </c>
      <c r="E111" s="182" t="s">
        <v>905</v>
      </c>
      <c r="F111" s="183" t="s">
        <v>906</v>
      </c>
      <c r="G111" s="184" t="s">
        <v>495</v>
      </c>
      <c r="H111" s="185">
        <v>37</v>
      </c>
      <c r="I111" s="186"/>
      <c r="J111" s="187">
        <f>ROUND(I111*H111,2)</f>
        <v>0</v>
      </c>
      <c r="K111" s="188"/>
      <c r="L111" s="41"/>
      <c r="M111" s="189" t="s">
        <v>19</v>
      </c>
      <c r="N111" s="190" t="s">
        <v>40</v>
      </c>
      <c r="O111" s="66"/>
      <c r="P111" s="191">
        <f>O111*H111</f>
        <v>0</v>
      </c>
      <c r="Q111" s="191">
        <v>0</v>
      </c>
      <c r="R111" s="191">
        <f>Q111*H111</f>
        <v>0</v>
      </c>
      <c r="S111" s="191">
        <v>0</v>
      </c>
      <c r="T111" s="192">
        <f>S111*H111</f>
        <v>0</v>
      </c>
      <c r="U111" s="36"/>
      <c r="V111" s="36"/>
      <c r="W111" s="36"/>
      <c r="X111" s="36"/>
      <c r="Y111" s="36"/>
      <c r="Z111" s="36"/>
      <c r="AA111" s="36"/>
      <c r="AB111" s="36"/>
      <c r="AC111" s="36"/>
      <c r="AD111" s="36"/>
      <c r="AE111" s="36"/>
      <c r="AR111" s="193" t="s">
        <v>126</v>
      </c>
      <c r="AT111" s="193" t="s">
        <v>232</v>
      </c>
      <c r="AU111" s="193" t="s">
        <v>78</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126</v>
      </c>
      <c r="BM111" s="193" t="s">
        <v>2231</v>
      </c>
    </row>
    <row r="112" spans="1:47" s="2" customFormat="1" ht="11.25">
      <c r="A112" s="36"/>
      <c r="B112" s="37"/>
      <c r="C112" s="38"/>
      <c r="D112" s="263" t="s">
        <v>903</v>
      </c>
      <c r="E112" s="38"/>
      <c r="F112" s="264" t="s">
        <v>908</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903</v>
      </c>
      <c r="AU112" s="19" t="s">
        <v>78</v>
      </c>
    </row>
    <row r="113" spans="1:65" s="2" customFormat="1" ht="62.65" customHeight="1">
      <c r="A113" s="36"/>
      <c r="B113" s="37"/>
      <c r="C113" s="181" t="s">
        <v>89</v>
      </c>
      <c r="D113" s="181" t="s">
        <v>232</v>
      </c>
      <c r="E113" s="182" t="s">
        <v>1727</v>
      </c>
      <c r="F113" s="183" t="s">
        <v>1728</v>
      </c>
      <c r="G113" s="184" t="s">
        <v>495</v>
      </c>
      <c r="H113" s="185">
        <v>12</v>
      </c>
      <c r="I113" s="186"/>
      <c r="J113" s="187">
        <f>ROUND(I113*H113,2)</f>
        <v>0</v>
      </c>
      <c r="K113" s="188"/>
      <c r="L113" s="41"/>
      <c r="M113" s="189" t="s">
        <v>19</v>
      </c>
      <c r="N113" s="190" t="s">
        <v>40</v>
      </c>
      <c r="O113" s="66"/>
      <c r="P113" s="191">
        <f>O113*H113</f>
        <v>0</v>
      </c>
      <c r="Q113" s="191">
        <v>0</v>
      </c>
      <c r="R113" s="191">
        <f>Q113*H113</f>
        <v>0</v>
      </c>
      <c r="S113" s="191">
        <v>0.586</v>
      </c>
      <c r="T113" s="192">
        <f>S113*H113</f>
        <v>7.032</v>
      </c>
      <c r="U113" s="36"/>
      <c r="V113" s="36"/>
      <c r="W113" s="36"/>
      <c r="X113" s="36"/>
      <c r="Y113" s="36"/>
      <c r="Z113" s="36"/>
      <c r="AA113" s="36"/>
      <c r="AB113" s="36"/>
      <c r="AC113" s="36"/>
      <c r="AD113" s="36"/>
      <c r="AE113" s="36"/>
      <c r="AR113" s="193" t="s">
        <v>126</v>
      </c>
      <c r="AT113" s="193" t="s">
        <v>232</v>
      </c>
      <c r="AU113" s="193" t="s">
        <v>78</v>
      </c>
      <c r="AY113" s="19" t="s">
        <v>229</v>
      </c>
      <c r="BE113" s="194">
        <f>IF(N113="základní",J113,0)</f>
        <v>0</v>
      </c>
      <c r="BF113" s="194">
        <f>IF(N113="snížená",J113,0)</f>
        <v>0</v>
      </c>
      <c r="BG113" s="194">
        <f>IF(N113="zákl. přenesená",J113,0)</f>
        <v>0</v>
      </c>
      <c r="BH113" s="194">
        <f>IF(N113="sníž. přenesená",J113,0)</f>
        <v>0</v>
      </c>
      <c r="BI113" s="194">
        <f>IF(N113="nulová",J113,0)</f>
        <v>0</v>
      </c>
      <c r="BJ113" s="19" t="s">
        <v>76</v>
      </c>
      <c r="BK113" s="194">
        <f>ROUND(I113*H113,2)</f>
        <v>0</v>
      </c>
      <c r="BL113" s="19" t="s">
        <v>126</v>
      </c>
      <c r="BM113" s="193" t="s">
        <v>2232</v>
      </c>
    </row>
    <row r="114" spans="1:47" s="2" customFormat="1" ht="11.25">
      <c r="A114" s="36"/>
      <c r="B114" s="37"/>
      <c r="C114" s="38"/>
      <c r="D114" s="263" t="s">
        <v>903</v>
      </c>
      <c r="E114" s="38"/>
      <c r="F114" s="264" t="s">
        <v>1730</v>
      </c>
      <c r="G114" s="38"/>
      <c r="H114" s="38"/>
      <c r="I114" s="249"/>
      <c r="J114" s="38"/>
      <c r="K114" s="38"/>
      <c r="L114" s="41"/>
      <c r="M114" s="250"/>
      <c r="N114" s="251"/>
      <c r="O114" s="66"/>
      <c r="P114" s="66"/>
      <c r="Q114" s="66"/>
      <c r="R114" s="66"/>
      <c r="S114" s="66"/>
      <c r="T114" s="67"/>
      <c r="U114" s="36"/>
      <c r="V114" s="36"/>
      <c r="W114" s="36"/>
      <c r="X114" s="36"/>
      <c r="Y114" s="36"/>
      <c r="Z114" s="36"/>
      <c r="AA114" s="36"/>
      <c r="AB114" s="36"/>
      <c r="AC114" s="36"/>
      <c r="AD114" s="36"/>
      <c r="AE114" s="36"/>
      <c r="AT114" s="19" t="s">
        <v>903</v>
      </c>
      <c r="AU114" s="19" t="s">
        <v>78</v>
      </c>
    </row>
    <row r="115" spans="2:51" s="14" customFormat="1" ht="11.25">
      <c r="B115" s="218"/>
      <c r="C115" s="219"/>
      <c r="D115" s="197" t="s">
        <v>237</v>
      </c>
      <c r="E115" s="220" t="s">
        <v>19</v>
      </c>
      <c r="F115" s="221" t="s">
        <v>2062</v>
      </c>
      <c r="G115" s="219"/>
      <c r="H115" s="220" t="s">
        <v>19</v>
      </c>
      <c r="I115" s="222"/>
      <c r="J115" s="219"/>
      <c r="K115" s="219"/>
      <c r="L115" s="223"/>
      <c r="M115" s="224"/>
      <c r="N115" s="225"/>
      <c r="O115" s="225"/>
      <c r="P115" s="225"/>
      <c r="Q115" s="225"/>
      <c r="R115" s="225"/>
      <c r="S115" s="225"/>
      <c r="T115" s="226"/>
      <c r="AT115" s="227" t="s">
        <v>237</v>
      </c>
      <c r="AU115" s="227" t="s">
        <v>78</v>
      </c>
      <c r="AV115" s="14" t="s">
        <v>76</v>
      </c>
      <c r="AW115" s="14" t="s">
        <v>31</v>
      </c>
      <c r="AX115" s="14" t="s">
        <v>69</v>
      </c>
      <c r="AY115" s="227" t="s">
        <v>229</v>
      </c>
    </row>
    <row r="116" spans="2:51" s="13" customFormat="1" ht="11.25">
      <c r="B116" s="195"/>
      <c r="C116" s="196"/>
      <c r="D116" s="197" t="s">
        <v>237</v>
      </c>
      <c r="E116" s="198" t="s">
        <v>19</v>
      </c>
      <c r="F116" s="199" t="s">
        <v>2063</v>
      </c>
      <c r="G116" s="196"/>
      <c r="H116" s="200">
        <v>12</v>
      </c>
      <c r="I116" s="201"/>
      <c r="J116" s="196"/>
      <c r="K116" s="196"/>
      <c r="L116" s="202"/>
      <c r="M116" s="203"/>
      <c r="N116" s="204"/>
      <c r="O116" s="204"/>
      <c r="P116" s="204"/>
      <c r="Q116" s="204"/>
      <c r="R116" s="204"/>
      <c r="S116" s="204"/>
      <c r="T116" s="205"/>
      <c r="AT116" s="206" t="s">
        <v>237</v>
      </c>
      <c r="AU116" s="206" t="s">
        <v>78</v>
      </c>
      <c r="AV116" s="13" t="s">
        <v>78</v>
      </c>
      <c r="AW116" s="13" t="s">
        <v>31</v>
      </c>
      <c r="AX116" s="13" t="s">
        <v>69</v>
      </c>
      <c r="AY116" s="206" t="s">
        <v>229</v>
      </c>
    </row>
    <row r="117" spans="2:51" s="15" customFormat="1" ht="11.25">
      <c r="B117" s="228"/>
      <c r="C117" s="229"/>
      <c r="D117" s="197" t="s">
        <v>237</v>
      </c>
      <c r="E117" s="230" t="s">
        <v>19</v>
      </c>
      <c r="F117" s="231" t="s">
        <v>281</v>
      </c>
      <c r="G117" s="229"/>
      <c r="H117" s="232">
        <v>12</v>
      </c>
      <c r="I117" s="233"/>
      <c r="J117" s="229"/>
      <c r="K117" s="229"/>
      <c r="L117" s="234"/>
      <c r="M117" s="235"/>
      <c r="N117" s="236"/>
      <c r="O117" s="236"/>
      <c r="P117" s="236"/>
      <c r="Q117" s="236"/>
      <c r="R117" s="236"/>
      <c r="S117" s="236"/>
      <c r="T117" s="237"/>
      <c r="AT117" s="238" t="s">
        <v>237</v>
      </c>
      <c r="AU117" s="238" t="s">
        <v>78</v>
      </c>
      <c r="AV117" s="15" t="s">
        <v>126</v>
      </c>
      <c r="AW117" s="15" t="s">
        <v>31</v>
      </c>
      <c r="AX117" s="15" t="s">
        <v>76</v>
      </c>
      <c r="AY117" s="238" t="s">
        <v>229</v>
      </c>
    </row>
    <row r="118" spans="1:65" s="2" customFormat="1" ht="21.75" customHeight="1">
      <c r="A118" s="36"/>
      <c r="B118" s="37"/>
      <c r="C118" s="181" t="s">
        <v>126</v>
      </c>
      <c r="D118" s="181" t="s">
        <v>232</v>
      </c>
      <c r="E118" s="182" t="s">
        <v>1733</v>
      </c>
      <c r="F118" s="183" t="s">
        <v>1734</v>
      </c>
      <c r="G118" s="184" t="s">
        <v>235</v>
      </c>
      <c r="H118" s="185">
        <v>10</v>
      </c>
      <c r="I118" s="186"/>
      <c r="J118" s="187">
        <f>ROUND(I118*H118,2)</f>
        <v>0</v>
      </c>
      <c r="K118" s="188"/>
      <c r="L118" s="41"/>
      <c r="M118" s="189" t="s">
        <v>19</v>
      </c>
      <c r="N118" s="190" t="s">
        <v>40</v>
      </c>
      <c r="O118" s="66"/>
      <c r="P118" s="191">
        <f>O118*H118</f>
        <v>0</v>
      </c>
      <c r="Q118" s="191">
        <v>0.0100433238</v>
      </c>
      <c r="R118" s="191">
        <f>Q118*H118</f>
        <v>0.10043323800000001</v>
      </c>
      <c r="S118" s="191">
        <v>0</v>
      </c>
      <c r="T118" s="192">
        <f>S118*H118</f>
        <v>0</v>
      </c>
      <c r="U118" s="36"/>
      <c r="V118" s="36"/>
      <c r="W118" s="36"/>
      <c r="X118" s="36"/>
      <c r="Y118" s="36"/>
      <c r="Z118" s="36"/>
      <c r="AA118" s="36"/>
      <c r="AB118" s="36"/>
      <c r="AC118" s="36"/>
      <c r="AD118" s="36"/>
      <c r="AE118" s="36"/>
      <c r="AR118" s="193" t="s">
        <v>126</v>
      </c>
      <c r="AT118" s="193" t="s">
        <v>232</v>
      </c>
      <c r="AU118" s="193" t="s">
        <v>78</v>
      </c>
      <c r="AY118" s="19" t="s">
        <v>229</v>
      </c>
      <c r="BE118" s="194">
        <f>IF(N118="základní",J118,0)</f>
        <v>0</v>
      </c>
      <c r="BF118" s="194">
        <f>IF(N118="snížená",J118,0)</f>
        <v>0</v>
      </c>
      <c r="BG118" s="194">
        <f>IF(N118="zákl. přenesená",J118,0)</f>
        <v>0</v>
      </c>
      <c r="BH118" s="194">
        <f>IF(N118="sníž. přenesená",J118,0)</f>
        <v>0</v>
      </c>
      <c r="BI118" s="194">
        <f>IF(N118="nulová",J118,0)</f>
        <v>0</v>
      </c>
      <c r="BJ118" s="19" t="s">
        <v>76</v>
      </c>
      <c r="BK118" s="194">
        <f>ROUND(I118*H118,2)</f>
        <v>0</v>
      </c>
      <c r="BL118" s="19" t="s">
        <v>126</v>
      </c>
      <c r="BM118" s="193" t="s">
        <v>2233</v>
      </c>
    </row>
    <row r="119" spans="1:47" s="2" customFormat="1" ht="11.25">
      <c r="A119" s="36"/>
      <c r="B119" s="37"/>
      <c r="C119" s="38"/>
      <c r="D119" s="263" t="s">
        <v>903</v>
      </c>
      <c r="E119" s="38"/>
      <c r="F119" s="264" t="s">
        <v>1736</v>
      </c>
      <c r="G119" s="38"/>
      <c r="H119" s="38"/>
      <c r="I119" s="249"/>
      <c r="J119" s="38"/>
      <c r="K119" s="38"/>
      <c r="L119" s="41"/>
      <c r="M119" s="250"/>
      <c r="N119" s="251"/>
      <c r="O119" s="66"/>
      <c r="P119" s="66"/>
      <c r="Q119" s="66"/>
      <c r="R119" s="66"/>
      <c r="S119" s="66"/>
      <c r="T119" s="67"/>
      <c r="U119" s="36"/>
      <c r="V119" s="36"/>
      <c r="W119" s="36"/>
      <c r="X119" s="36"/>
      <c r="Y119" s="36"/>
      <c r="Z119" s="36"/>
      <c r="AA119" s="36"/>
      <c r="AB119" s="36"/>
      <c r="AC119" s="36"/>
      <c r="AD119" s="36"/>
      <c r="AE119" s="36"/>
      <c r="AT119" s="19" t="s">
        <v>903</v>
      </c>
      <c r="AU119" s="19" t="s">
        <v>78</v>
      </c>
    </row>
    <row r="120" spans="2:51" s="14" customFormat="1" ht="11.25">
      <c r="B120" s="218"/>
      <c r="C120" s="219"/>
      <c r="D120" s="197" t="s">
        <v>237</v>
      </c>
      <c r="E120" s="220" t="s">
        <v>19</v>
      </c>
      <c r="F120" s="221" t="s">
        <v>1737</v>
      </c>
      <c r="G120" s="219"/>
      <c r="H120" s="220" t="s">
        <v>19</v>
      </c>
      <c r="I120" s="222"/>
      <c r="J120" s="219"/>
      <c r="K120" s="219"/>
      <c r="L120" s="223"/>
      <c r="M120" s="224"/>
      <c r="N120" s="225"/>
      <c r="O120" s="225"/>
      <c r="P120" s="225"/>
      <c r="Q120" s="225"/>
      <c r="R120" s="225"/>
      <c r="S120" s="225"/>
      <c r="T120" s="226"/>
      <c r="AT120" s="227" t="s">
        <v>237</v>
      </c>
      <c r="AU120" s="227" t="s">
        <v>78</v>
      </c>
      <c r="AV120" s="14" t="s">
        <v>76</v>
      </c>
      <c r="AW120" s="14" t="s">
        <v>31</v>
      </c>
      <c r="AX120" s="14" t="s">
        <v>69</v>
      </c>
      <c r="AY120" s="227" t="s">
        <v>229</v>
      </c>
    </row>
    <row r="121" spans="2:51" s="13" customFormat="1" ht="11.25">
      <c r="B121" s="195"/>
      <c r="C121" s="196"/>
      <c r="D121" s="197" t="s">
        <v>237</v>
      </c>
      <c r="E121" s="198" t="s">
        <v>19</v>
      </c>
      <c r="F121" s="199" t="s">
        <v>275</v>
      </c>
      <c r="G121" s="196"/>
      <c r="H121" s="200">
        <v>10</v>
      </c>
      <c r="I121" s="201"/>
      <c r="J121" s="196"/>
      <c r="K121" s="196"/>
      <c r="L121" s="202"/>
      <c r="M121" s="203"/>
      <c r="N121" s="204"/>
      <c r="O121" s="204"/>
      <c r="P121" s="204"/>
      <c r="Q121" s="204"/>
      <c r="R121" s="204"/>
      <c r="S121" s="204"/>
      <c r="T121" s="205"/>
      <c r="AT121" s="206" t="s">
        <v>237</v>
      </c>
      <c r="AU121" s="206" t="s">
        <v>78</v>
      </c>
      <c r="AV121" s="13" t="s">
        <v>78</v>
      </c>
      <c r="AW121" s="13" t="s">
        <v>31</v>
      </c>
      <c r="AX121" s="13" t="s">
        <v>76</v>
      </c>
      <c r="AY121" s="206" t="s">
        <v>229</v>
      </c>
    </row>
    <row r="122" spans="1:65" s="2" customFormat="1" ht="90" customHeight="1">
      <c r="A122" s="36"/>
      <c r="B122" s="37"/>
      <c r="C122" s="181" t="s">
        <v>230</v>
      </c>
      <c r="D122" s="181" t="s">
        <v>232</v>
      </c>
      <c r="E122" s="182" t="s">
        <v>909</v>
      </c>
      <c r="F122" s="183" t="s">
        <v>910</v>
      </c>
      <c r="G122" s="184" t="s">
        <v>235</v>
      </c>
      <c r="H122" s="185">
        <v>14</v>
      </c>
      <c r="I122" s="186"/>
      <c r="J122" s="187">
        <f>ROUND(I122*H122,2)</f>
        <v>0</v>
      </c>
      <c r="K122" s="188"/>
      <c r="L122" s="41"/>
      <c r="M122" s="189" t="s">
        <v>19</v>
      </c>
      <c r="N122" s="190" t="s">
        <v>40</v>
      </c>
      <c r="O122" s="66"/>
      <c r="P122" s="191">
        <f>O122*H122</f>
        <v>0</v>
      </c>
      <c r="Q122" s="191">
        <v>0.0369</v>
      </c>
      <c r="R122" s="191">
        <f>Q122*H122</f>
        <v>0.5166000000000001</v>
      </c>
      <c r="S122" s="191">
        <v>0</v>
      </c>
      <c r="T122" s="192">
        <f>S122*H122</f>
        <v>0</v>
      </c>
      <c r="U122" s="36"/>
      <c r="V122" s="36"/>
      <c r="W122" s="36"/>
      <c r="X122" s="36"/>
      <c r="Y122" s="36"/>
      <c r="Z122" s="36"/>
      <c r="AA122" s="36"/>
      <c r="AB122" s="36"/>
      <c r="AC122" s="36"/>
      <c r="AD122" s="36"/>
      <c r="AE122" s="36"/>
      <c r="AR122" s="193" t="s">
        <v>126</v>
      </c>
      <c r="AT122" s="193" t="s">
        <v>232</v>
      </c>
      <c r="AU122" s="193" t="s">
        <v>78</v>
      </c>
      <c r="AY122" s="19" t="s">
        <v>229</v>
      </c>
      <c r="BE122" s="194">
        <f>IF(N122="základní",J122,0)</f>
        <v>0</v>
      </c>
      <c r="BF122" s="194">
        <f>IF(N122="snížená",J122,0)</f>
        <v>0</v>
      </c>
      <c r="BG122" s="194">
        <f>IF(N122="zákl. přenesená",J122,0)</f>
        <v>0</v>
      </c>
      <c r="BH122" s="194">
        <f>IF(N122="sníž. přenesená",J122,0)</f>
        <v>0</v>
      </c>
      <c r="BI122" s="194">
        <f>IF(N122="nulová",J122,0)</f>
        <v>0</v>
      </c>
      <c r="BJ122" s="19" t="s">
        <v>76</v>
      </c>
      <c r="BK122" s="194">
        <f>ROUND(I122*H122,2)</f>
        <v>0</v>
      </c>
      <c r="BL122" s="19" t="s">
        <v>126</v>
      </c>
      <c r="BM122" s="193" t="s">
        <v>2234</v>
      </c>
    </row>
    <row r="123" spans="1:47" s="2" customFormat="1" ht="11.25">
      <c r="A123" s="36"/>
      <c r="B123" s="37"/>
      <c r="C123" s="38"/>
      <c r="D123" s="263" t="s">
        <v>903</v>
      </c>
      <c r="E123" s="38"/>
      <c r="F123" s="264" t="s">
        <v>912</v>
      </c>
      <c r="G123" s="38"/>
      <c r="H123" s="38"/>
      <c r="I123" s="249"/>
      <c r="J123" s="38"/>
      <c r="K123" s="38"/>
      <c r="L123" s="41"/>
      <c r="M123" s="250"/>
      <c r="N123" s="251"/>
      <c r="O123" s="66"/>
      <c r="P123" s="66"/>
      <c r="Q123" s="66"/>
      <c r="R123" s="66"/>
      <c r="S123" s="66"/>
      <c r="T123" s="67"/>
      <c r="U123" s="36"/>
      <c r="V123" s="36"/>
      <c r="W123" s="36"/>
      <c r="X123" s="36"/>
      <c r="Y123" s="36"/>
      <c r="Z123" s="36"/>
      <c r="AA123" s="36"/>
      <c r="AB123" s="36"/>
      <c r="AC123" s="36"/>
      <c r="AD123" s="36"/>
      <c r="AE123" s="36"/>
      <c r="AT123" s="19" t="s">
        <v>903</v>
      </c>
      <c r="AU123" s="19" t="s">
        <v>78</v>
      </c>
    </row>
    <row r="124" spans="2:51" s="14" customFormat="1" ht="11.25">
      <c r="B124" s="218"/>
      <c r="C124" s="219"/>
      <c r="D124" s="197" t="s">
        <v>237</v>
      </c>
      <c r="E124" s="220" t="s">
        <v>19</v>
      </c>
      <c r="F124" s="221" t="s">
        <v>913</v>
      </c>
      <c r="G124" s="219"/>
      <c r="H124" s="220" t="s">
        <v>19</v>
      </c>
      <c r="I124" s="222"/>
      <c r="J124" s="219"/>
      <c r="K124" s="219"/>
      <c r="L124" s="223"/>
      <c r="M124" s="224"/>
      <c r="N124" s="225"/>
      <c r="O124" s="225"/>
      <c r="P124" s="225"/>
      <c r="Q124" s="225"/>
      <c r="R124" s="225"/>
      <c r="S124" s="225"/>
      <c r="T124" s="226"/>
      <c r="AT124" s="227" t="s">
        <v>237</v>
      </c>
      <c r="AU124" s="227" t="s">
        <v>78</v>
      </c>
      <c r="AV124" s="14" t="s">
        <v>76</v>
      </c>
      <c r="AW124" s="14" t="s">
        <v>31</v>
      </c>
      <c r="AX124" s="14" t="s">
        <v>69</v>
      </c>
      <c r="AY124" s="227" t="s">
        <v>229</v>
      </c>
    </row>
    <row r="125" spans="2:51" s="13" customFormat="1" ht="11.25">
      <c r="B125" s="195"/>
      <c r="C125" s="196"/>
      <c r="D125" s="197" t="s">
        <v>237</v>
      </c>
      <c r="E125" s="198" t="s">
        <v>19</v>
      </c>
      <c r="F125" s="199" t="s">
        <v>261</v>
      </c>
      <c r="G125" s="196"/>
      <c r="H125" s="200">
        <v>7</v>
      </c>
      <c r="I125" s="201"/>
      <c r="J125" s="196"/>
      <c r="K125" s="196"/>
      <c r="L125" s="202"/>
      <c r="M125" s="203"/>
      <c r="N125" s="204"/>
      <c r="O125" s="204"/>
      <c r="P125" s="204"/>
      <c r="Q125" s="204"/>
      <c r="R125" s="204"/>
      <c r="S125" s="204"/>
      <c r="T125" s="205"/>
      <c r="AT125" s="206" t="s">
        <v>237</v>
      </c>
      <c r="AU125" s="206" t="s">
        <v>78</v>
      </c>
      <c r="AV125" s="13" t="s">
        <v>78</v>
      </c>
      <c r="AW125" s="13" t="s">
        <v>31</v>
      </c>
      <c r="AX125" s="13" t="s">
        <v>69</v>
      </c>
      <c r="AY125" s="206" t="s">
        <v>229</v>
      </c>
    </row>
    <row r="126" spans="2:51" s="14" customFormat="1" ht="11.25">
      <c r="B126" s="218"/>
      <c r="C126" s="219"/>
      <c r="D126" s="197" t="s">
        <v>237</v>
      </c>
      <c r="E126" s="220" t="s">
        <v>19</v>
      </c>
      <c r="F126" s="221" t="s">
        <v>2235</v>
      </c>
      <c r="G126" s="219"/>
      <c r="H126" s="220" t="s">
        <v>19</v>
      </c>
      <c r="I126" s="222"/>
      <c r="J126" s="219"/>
      <c r="K126" s="219"/>
      <c r="L126" s="223"/>
      <c r="M126" s="224"/>
      <c r="N126" s="225"/>
      <c r="O126" s="225"/>
      <c r="P126" s="225"/>
      <c r="Q126" s="225"/>
      <c r="R126" s="225"/>
      <c r="S126" s="225"/>
      <c r="T126" s="226"/>
      <c r="AT126" s="227" t="s">
        <v>237</v>
      </c>
      <c r="AU126" s="227" t="s">
        <v>78</v>
      </c>
      <c r="AV126" s="14" t="s">
        <v>76</v>
      </c>
      <c r="AW126" s="14" t="s">
        <v>31</v>
      </c>
      <c r="AX126" s="14" t="s">
        <v>69</v>
      </c>
      <c r="AY126" s="227" t="s">
        <v>229</v>
      </c>
    </row>
    <row r="127" spans="2:51" s="13" customFormat="1" ht="11.25">
      <c r="B127" s="195"/>
      <c r="C127" s="196"/>
      <c r="D127" s="197" t="s">
        <v>237</v>
      </c>
      <c r="E127" s="198" t="s">
        <v>19</v>
      </c>
      <c r="F127" s="199" t="s">
        <v>261</v>
      </c>
      <c r="G127" s="196"/>
      <c r="H127" s="200">
        <v>7</v>
      </c>
      <c r="I127" s="201"/>
      <c r="J127" s="196"/>
      <c r="K127" s="196"/>
      <c r="L127" s="202"/>
      <c r="M127" s="203"/>
      <c r="N127" s="204"/>
      <c r="O127" s="204"/>
      <c r="P127" s="204"/>
      <c r="Q127" s="204"/>
      <c r="R127" s="204"/>
      <c r="S127" s="204"/>
      <c r="T127" s="205"/>
      <c r="AT127" s="206" t="s">
        <v>237</v>
      </c>
      <c r="AU127" s="206" t="s">
        <v>78</v>
      </c>
      <c r="AV127" s="13" t="s">
        <v>78</v>
      </c>
      <c r="AW127" s="13" t="s">
        <v>31</v>
      </c>
      <c r="AX127" s="13" t="s">
        <v>69</v>
      </c>
      <c r="AY127" s="206" t="s">
        <v>229</v>
      </c>
    </row>
    <row r="128" spans="2:51" s="15" customFormat="1" ht="11.25">
      <c r="B128" s="228"/>
      <c r="C128" s="229"/>
      <c r="D128" s="197" t="s">
        <v>237</v>
      </c>
      <c r="E128" s="230" t="s">
        <v>19</v>
      </c>
      <c r="F128" s="231" t="s">
        <v>281</v>
      </c>
      <c r="G128" s="229"/>
      <c r="H128" s="232">
        <v>14</v>
      </c>
      <c r="I128" s="233"/>
      <c r="J128" s="229"/>
      <c r="K128" s="229"/>
      <c r="L128" s="234"/>
      <c r="M128" s="235"/>
      <c r="N128" s="236"/>
      <c r="O128" s="236"/>
      <c r="P128" s="236"/>
      <c r="Q128" s="236"/>
      <c r="R128" s="236"/>
      <c r="S128" s="236"/>
      <c r="T128" s="237"/>
      <c r="AT128" s="238" t="s">
        <v>237</v>
      </c>
      <c r="AU128" s="238" t="s">
        <v>78</v>
      </c>
      <c r="AV128" s="15" t="s">
        <v>126</v>
      </c>
      <c r="AW128" s="15" t="s">
        <v>31</v>
      </c>
      <c r="AX128" s="15" t="s">
        <v>76</v>
      </c>
      <c r="AY128" s="238" t="s">
        <v>229</v>
      </c>
    </row>
    <row r="129" spans="1:65" s="2" customFormat="1" ht="24.2" customHeight="1">
      <c r="A129" s="36"/>
      <c r="B129" s="37"/>
      <c r="C129" s="181" t="s">
        <v>257</v>
      </c>
      <c r="D129" s="181" t="s">
        <v>232</v>
      </c>
      <c r="E129" s="182" t="s">
        <v>2236</v>
      </c>
      <c r="F129" s="183" t="s">
        <v>2237</v>
      </c>
      <c r="G129" s="184" t="s">
        <v>495</v>
      </c>
      <c r="H129" s="185">
        <v>37</v>
      </c>
      <c r="I129" s="186"/>
      <c r="J129" s="187">
        <f>ROUND(I129*H129,2)</f>
        <v>0</v>
      </c>
      <c r="K129" s="188"/>
      <c r="L129" s="41"/>
      <c r="M129" s="189" t="s">
        <v>19</v>
      </c>
      <c r="N129" s="190" t="s">
        <v>40</v>
      </c>
      <c r="O129" s="66"/>
      <c r="P129" s="191">
        <f>O129*H129</f>
        <v>0</v>
      </c>
      <c r="Q129" s="191">
        <v>0</v>
      </c>
      <c r="R129" s="191">
        <f>Q129*H129</f>
        <v>0</v>
      </c>
      <c r="S129" s="191">
        <v>0</v>
      </c>
      <c r="T129" s="192">
        <f>S129*H129</f>
        <v>0</v>
      </c>
      <c r="U129" s="36"/>
      <c r="V129" s="36"/>
      <c r="W129" s="36"/>
      <c r="X129" s="36"/>
      <c r="Y129" s="36"/>
      <c r="Z129" s="36"/>
      <c r="AA129" s="36"/>
      <c r="AB129" s="36"/>
      <c r="AC129" s="36"/>
      <c r="AD129" s="36"/>
      <c r="AE129" s="36"/>
      <c r="AR129" s="193" t="s">
        <v>126</v>
      </c>
      <c r="AT129" s="193" t="s">
        <v>232</v>
      </c>
      <c r="AU129" s="193" t="s">
        <v>78</v>
      </c>
      <c r="AY129" s="19" t="s">
        <v>229</v>
      </c>
      <c r="BE129" s="194">
        <f>IF(N129="základní",J129,0)</f>
        <v>0</v>
      </c>
      <c r="BF129" s="194">
        <f>IF(N129="snížená",J129,0)</f>
        <v>0</v>
      </c>
      <c r="BG129" s="194">
        <f>IF(N129="zákl. přenesená",J129,0)</f>
        <v>0</v>
      </c>
      <c r="BH129" s="194">
        <f>IF(N129="sníž. přenesená",J129,0)</f>
        <v>0</v>
      </c>
      <c r="BI129" s="194">
        <f>IF(N129="nulová",J129,0)</f>
        <v>0</v>
      </c>
      <c r="BJ129" s="19" t="s">
        <v>76</v>
      </c>
      <c r="BK129" s="194">
        <f>ROUND(I129*H129,2)</f>
        <v>0</v>
      </c>
      <c r="BL129" s="19" t="s">
        <v>126</v>
      </c>
      <c r="BM129" s="193" t="s">
        <v>2238</v>
      </c>
    </row>
    <row r="130" spans="1:47" s="2" customFormat="1" ht="11.25">
      <c r="A130" s="36"/>
      <c r="B130" s="37"/>
      <c r="C130" s="38"/>
      <c r="D130" s="263" t="s">
        <v>903</v>
      </c>
      <c r="E130" s="38"/>
      <c r="F130" s="264" t="s">
        <v>2239</v>
      </c>
      <c r="G130" s="38"/>
      <c r="H130" s="38"/>
      <c r="I130" s="249"/>
      <c r="J130" s="38"/>
      <c r="K130" s="38"/>
      <c r="L130" s="41"/>
      <c r="M130" s="250"/>
      <c r="N130" s="251"/>
      <c r="O130" s="66"/>
      <c r="P130" s="66"/>
      <c r="Q130" s="66"/>
      <c r="R130" s="66"/>
      <c r="S130" s="66"/>
      <c r="T130" s="67"/>
      <c r="U130" s="36"/>
      <c r="V130" s="36"/>
      <c r="W130" s="36"/>
      <c r="X130" s="36"/>
      <c r="Y130" s="36"/>
      <c r="Z130" s="36"/>
      <c r="AA130" s="36"/>
      <c r="AB130" s="36"/>
      <c r="AC130" s="36"/>
      <c r="AD130" s="36"/>
      <c r="AE130" s="36"/>
      <c r="AT130" s="19" t="s">
        <v>903</v>
      </c>
      <c r="AU130" s="19" t="s">
        <v>78</v>
      </c>
    </row>
    <row r="131" spans="2:51" s="14" customFormat="1" ht="11.25">
      <c r="B131" s="218"/>
      <c r="C131" s="219"/>
      <c r="D131" s="197" t="s">
        <v>237</v>
      </c>
      <c r="E131" s="220" t="s">
        <v>19</v>
      </c>
      <c r="F131" s="221" t="s">
        <v>2157</v>
      </c>
      <c r="G131" s="219"/>
      <c r="H131" s="220" t="s">
        <v>19</v>
      </c>
      <c r="I131" s="222"/>
      <c r="J131" s="219"/>
      <c r="K131" s="219"/>
      <c r="L131" s="223"/>
      <c r="M131" s="224"/>
      <c r="N131" s="225"/>
      <c r="O131" s="225"/>
      <c r="P131" s="225"/>
      <c r="Q131" s="225"/>
      <c r="R131" s="225"/>
      <c r="S131" s="225"/>
      <c r="T131" s="226"/>
      <c r="AT131" s="227" t="s">
        <v>237</v>
      </c>
      <c r="AU131" s="227" t="s">
        <v>78</v>
      </c>
      <c r="AV131" s="14" t="s">
        <v>76</v>
      </c>
      <c r="AW131" s="14" t="s">
        <v>31</v>
      </c>
      <c r="AX131" s="14" t="s">
        <v>69</v>
      </c>
      <c r="AY131" s="227" t="s">
        <v>229</v>
      </c>
    </row>
    <row r="132" spans="2:51" s="13" customFormat="1" ht="11.25">
      <c r="B132" s="195"/>
      <c r="C132" s="196"/>
      <c r="D132" s="197" t="s">
        <v>237</v>
      </c>
      <c r="E132" s="198" t="s">
        <v>19</v>
      </c>
      <c r="F132" s="199" t="s">
        <v>1429</v>
      </c>
      <c r="G132" s="196"/>
      <c r="H132" s="200">
        <v>16</v>
      </c>
      <c r="I132" s="201"/>
      <c r="J132" s="196"/>
      <c r="K132" s="196"/>
      <c r="L132" s="202"/>
      <c r="M132" s="203"/>
      <c r="N132" s="204"/>
      <c r="O132" s="204"/>
      <c r="P132" s="204"/>
      <c r="Q132" s="204"/>
      <c r="R132" s="204"/>
      <c r="S132" s="204"/>
      <c r="T132" s="205"/>
      <c r="AT132" s="206" t="s">
        <v>237</v>
      </c>
      <c r="AU132" s="206" t="s">
        <v>78</v>
      </c>
      <c r="AV132" s="13" t="s">
        <v>78</v>
      </c>
      <c r="AW132" s="13" t="s">
        <v>31</v>
      </c>
      <c r="AX132" s="13" t="s">
        <v>69</v>
      </c>
      <c r="AY132" s="206" t="s">
        <v>229</v>
      </c>
    </row>
    <row r="133" spans="2:51" s="14" customFormat="1" ht="11.25">
      <c r="B133" s="218"/>
      <c r="C133" s="219"/>
      <c r="D133" s="197" t="s">
        <v>237</v>
      </c>
      <c r="E133" s="220" t="s">
        <v>19</v>
      </c>
      <c r="F133" s="221" t="s">
        <v>1724</v>
      </c>
      <c r="G133" s="219"/>
      <c r="H133" s="220" t="s">
        <v>19</v>
      </c>
      <c r="I133" s="222"/>
      <c r="J133" s="219"/>
      <c r="K133" s="219"/>
      <c r="L133" s="223"/>
      <c r="M133" s="224"/>
      <c r="N133" s="225"/>
      <c r="O133" s="225"/>
      <c r="P133" s="225"/>
      <c r="Q133" s="225"/>
      <c r="R133" s="225"/>
      <c r="S133" s="225"/>
      <c r="T133" s="226"/>
      <c r="AT133" s="227" t="s">
        <v>237</v>
      </c>
      <c r="AU133" s="227" t="s">
        <v>78</v>
      </c>
      <c r="AV133" s="14" t="s">
        <v>76</v>
      </c>
      <c r="AW133" s="14" t="s">
        <v>31</v>
      </c>
      <c r="AX133" s="14" t="s">
        <v>69</v>
      </c>
      <c r="AY133" s="227" t="s">
        <v>229</v>
      </c>
    </row>
    <row r="134" spans="2:51" s="13" customFormat="1" ht="11.25">
      <c r="B134" s="195"/>
      <c r="C134" s="196"/>
      <c r="D134" s="197" t="s">
        <v>237</v>
      </c>
      <c r="E134" s="198" t="s">
        <v>19</v>
      </c>
      <c r="F134" s="199" t="s">
        <v>2230</v>
      </c>
      <c r="G134" s="196"/>
      <c r="H134" s="200">
        <v>21</v>
      </c>
      <c r="I134" s="201"/>
      <c r="J134" s="196"/>
      <c r="K134" s="196"/>
      <c r="L134" s="202"/>
      <c r="M134" s="203"/>
      <c r="N134" s="204"/>
      <c r="O134" s="204"/>
      <c r="P134" s="204"/>
      <c r="Q134" s="204"/>
      <c r="R134" s="204"/>
      <c r="S134" s="204"/>
      <c r="T134" s="205"/>
      <c r="AT134" s="206" t="s">
        <v>237</v>
      </c>
      <c r="AU134" s="206" t="s">
        <v>78</v>
      </c>
      <c r="AV134" s="13" t="s">
        <v>78</v>
      </c>
      <c r="AW134" s="13" t="s">
        <v>31</v>
      </c>
      <c r="AX134" s="13" t="s">
        <v>69</v>
      </c>
      <c r="AY134" s="206" t="s">
        <v>229</v>
      </c>
    </row>
    <row r="135" spans="2:51" s="15" customFormat="1" ht="11.25">
      <c r="B135" s="228"/>
      <c r="C135" s="229"/>
      <c r="D135" s="197" t="s">
        <v>237</v>
      </c>
      <c r="E135" s="230" t="s">
        <v>19</v>
      </c>
      <c r="F135" s="231" t="s">
        <v>281</v>
      </c>
      <c r="G135" s="229"/>
      <c r="H135" s="232">
        <v>37</v>
      </c>
      <c r="I135" s="233"/>
      <c r="J135" s="229"/>
      <c r="K135" s="229"/>
      <c r="L135" s="234"/>
      <c r="M135" s="235"/>
      <c r="N135" s="236"/>
      <c r="O135" s="236"/>
      <c r="P135" s="236"/>
      <c r="Q135" s="236"/>
      <c r="R135" s="236"/>
      <c r="S135" s="236"/>
      <c r="T135" s="237"/>
      <c r="AT135" s="238" t="s">
        <v>237</v>
      </c>
      <c r="AU135" s="238" t="s">
        <v>78</v>
      </c>
      <c r="AV135" s="15" t="s">
        <v>126</v>
      </c>
      <c r="AW135" s="15" t="s">
        <v>31</v>
      </c>
      <c r="AX135" s="15" t="s">
        <v>76</v>
      </c>
      <c r="AY135" s="238" t="s">
        <v>229</v>
      </c>
    </row>
    <row r="136" spans="1:65" s="2" customFormat="1" ht="37.9" customHeight="1">
      <c r="A136" s="36"/>
      <c r="B136" s="37"/>
      <c r="C136" s="181" t="s">
        <v>261</v>
      </c>
      <c r="D136" s="181" t="s">
        <v>232</v>
      </c>
      <c r="E136" s="182" t="s">
        <v>914</v>
      </c>
      <c r="F136" s="183" t="s">
        <v>915</v>
      </c>
      <c r="G136" s="184" t="s">
        <v>532</v>
      </c>
      <c r="H136" s="185">
        <v>20.607</v>
      </c>
      <c r="I136" s="186"/>
      <c r="J136" s="187">
        <f>ROUND(I136*H136,2)</f>
        <v>0</v>
      </c>
      <c r="K136" s="188"/>
      <c r="L136" s="41"/>
      <c r="M136" s="189" t="s">
        <v>19</v>
      </c>
      <c r="N136" s="190" t="s">
        <v>40</v>
      </c>
      <c r="O136" s="66"/>
      <c r="P136" s="191">
        <f>O136*H136</f>
        <v>0</v>
      </c>
      <c r="Q136" s="191">
        <v>0</v>
      </c>
      <c r="R136" s="191">
        <f>Q136*H136</f>
        <v>0</v>
      </c>
      <c r="S136" s="191">
        <v>0</v>
      </c>
      <c r="T136" s="192">
        <f>S136*H136</f>
        <v>0</v>
      </c>
      <c r="U136" s="36"/>
      <c r="V136" s="36"/>
      <c r="W136" s="36"/>
      <c r="X136" s="36"/>
      <c r="Y136" s="36"/>
      <c r="Z136" s="36"/>
      <c r="AA136" s="36"/>
      <c r="AB136" s="36"/>
      <c r="AC136" s="36"/>
      <c r="AD136" s="36"/>
      <c r="AE136" s="36"/>
      <c r="AR136" s="193" t="s">
        <v>126</v>
      </c>
      <c r="AT136" s="193" t="s">
        <v>232</v>
      </c>
      <c r="AU136" s="193" t="s">
        <v>78</v>
      </c>
      <c r="AY136" s="19" t="s">
        <v>229</v>
      </c>
      <c r="BE136" s="194">
        <f>IF(N136="základní",J136,0)</f>
        <v>0</v>
      </c>
      <c r="BF136" s="194">
        <f>IF(N136="snížená",J136,0)</f>
        <v>0</v>
      </c>
      <c r="BG136" s="194">
        <f>IF(N136="zákl. přenesená",J136,0)</f>
        <v>0</v>
      </c>
      <c r="BH136" s="194">
        <f>IF(N136="sníž. přenesená",J136,0)</f>
        <v>0</v>
      </c>
      <c r="BI136" s="194">
        <f>IF(N136="nulová",J136,0)</f>
        <v>0</v>
      </c>
      <c r="BJ136" s="19" t="s">
        <v>76</v>
      </c>
      <c r="BK136" s="194">
        <f>ROUND(I136*H136,2)</f>
        <v>0</v>
      </c>
      <c r="BL136" s="19" t="s">
        <v>126</v>
      </c>
      <c r="BM136" s="193" t="s">
        <v>2240</v>
      </c>
    </row>
    <row r="137" spans="1:47" s="2" customFormat="1" ht="11.25">
      <c r="A137" s="36"/>
      <c r="B137" s="37"/>
      <c r="C137" s="38"/>
      <c r="D137" s="263" t="s">
        <v>903</v>
      </c>
      <c r="E137" s="38"/>
      <c r="F137" s="264" t="s">
        <v>917</v>
      </c>
      <c r="G137" s="38"/>
      <c r="H137" s="38"/>
      <c r="I137" s="249"/>
      <c r="J137" s="38"/>
      <c r="K137" s="38"/>
      <c r="L137" s="41"/>
      <c r="M137" s="250"/>
      <c r="N137" s="251"/>
      <c r="O137" s="66"/>
      <c r="P137" s="66"/>
      <c r="Q137" s="66"/>
      <c r="R137" s="66"/>
      <c r="S137" s="66"/>
      <c r="T137" s="67"/>
      <c r="U137" s="36"/>
      <c r="V137" s="36"/>
      <c r="W137" s="36"/>
      <c r="X137" s="36"/>
      <c r="Y137" s="36"/>
      <c r="Z137" s="36"/>
      <c r="AA137" s="36"/>
      <c r="AB137" s="36"/>
      <c r="AC137" s="36"/>
      <c r="AD137" s="36"/>
      <c r="AE137" s="36"/>
      <c r="AT137" s="19" t="s">
        <v>903</v>
      </c>
      <c r="AU137" s="19" t="s">
        <v>78</v>
      </c>
    </row>
    <row r="138" spans="2:51" s="14" customFormat="1" ht="11.25">
      <c r="B138" s="218"/>
      <c r="C138" s="219"/>
      <c r="D138" s="197" t="s">
        <v>237</v>
      </c>
      <c r="E138" s="220" t="s">
        <v>19</v>
      </c>
      <c r="F138" s="221" t="s">
        <v>2068</v>
      </c>
      <c r="G138" s="219"/>
      <c r="H138" s="220" t="s">
        <v>19</v>
      </c>
      <c r="I138" s="222"/>
      <c r="J138" s="219"/>
      <c r="K138" s="219"/>
      <c r="L138" s="223"/>
      <c r="M138" s="224"/>
      <c r="N138" s="225"/>
      <c r="O138" s="225"/>
      <c r="P138" s="225"/>
      <c r="Q138" s="225"/>
      <c r="R138" s="225"/>
      <c r="S138" s="225"/>
      <c r="T138" s="226"/>
      <c r="AT138" s="227" t="s">
        <v>237</v>
      </c>
      <c r="AU138" s="227" t="s">
        <v>78</v>
      </c>
      <c r="AV138" s="14" t="s">
        <v>76</v>
      </c>
      <c r="AW138" s="14" t="s">
        <v>31</v>
      </c>
      <c r="AX138" s="14" t="s">
        <v>69</v>
      </c>
      <c r="AY138" s="227" t="s">
        <v>229</v>
      </c>
    </row>
    <row r="139" spans="2:51" s="13" customFormat="1" ht="11.25">
      <c r="B139" s="195"/>
      <c r="C139" s="196"/>
      <c r="D139" s="197" t="s">
        <v>237</v>
      </c>
      <c r="E139" s="198" t="s">
        <v>19</v>
      </c>
      <c r="F139" s="199" t="s">
        <v>2241</v>
      </c>
      <c r="G139" s="196"/>
      <c r="H139" s="200">
        <v>14.72</v>
      </c>
      <c r="I139" s="201"/>
      <c r="J139" s="196"/>
      <c r="K139" s="196"/>
      <c r="L139" s="202"/>
      <c r="M139" s="203"/>
      <c r="N139" s="204"/>
      <c r="O139" s="204"/>
      <c r="P139" s="204"/>
      <c r="Q139" s="204"/>
      <c r="R139" s="204"/>
      <c r="S139" s="204"/>
      <c r="T139" s="205"/>
      <c r="AT139" s="206" t="s">
        <v>237</v>
      </c>
      <c r="AU139" s="206" t="s">
        <v>78</v>
      </c>
      <c r="AV139" s="13" t="s">
        <v>78</v>
      </c>
      <c r="AW139" s="13" t="s">
        <v>31</v>
      </c>
      <c r="AX139" s="13" t="s">
        <v>69</v>
      </c>
      <c r="AY139" s="206" t="s">
        <v>229</v>
      </c>
    </row>
    <row r="140" spans="2:51" s="14" customFormat="1" ht="11.25">
      <c r="B140" s="218"/>
      <c r="C140" s="219"/>
      <c r="D140" s="197" t="s">
        <v>237</v>
      </c>
      <c r="E140" s="220" t="s">
        <v>19</v>
      </c>
      <c r="F140" s="221" t="s">
        <v>2242</v>
      </c>
      <c r="G140" s="219"/>
      <c r="H140" s="220" t="s">
        <v>19</v>
      </c>
      <c r="I140" s="222"/>
      <c r="J140" s="219"/>
      <c r="K140" s="219"/>
      <c r="L140" s="223"/>
      <c r="M140" s="224"/>
      <c r="N140" s="225"/>
      <c r="O140" s="225"/>
      <c r="P140" s="225"/>
      <c r="Q140" s="225"/>
      <c r="R140" s="225"/>
      <c r="S140" s="225"/>
      <c r="T140" s="226"/>
      <c r="AT140" s="227" t="s">
        <v>237</v>
      </c>
      <c r="AU140" s="227" t="s">
        <v>78</v>
      </c>
      <c r="AV140" s="14" t="s">
        <v>76</v>
      </c>
      <c r="AW140" s="14" t="s">
        <v>31</v>
      </c>
      <c r="AX140" s="14" t="s">
        <v>69</v>
      </c>
      <c r="AY140" s="227" t="s">
        <v>229</v>
      </c>
    </row>
    <row r="141" spans="2:51" s="13" customFormat="1" ht="11.25">
      <c r="B141" s="195"/>
      <c r="C141" s="196"/>
      <c r="D141" s="197" t="s">
        <v>237</v>
      </c>
      <c r="E141" s="198" t="s">
        <v>19</v>
      </c>
      <c r="F141" s="199" t="s">
        <v>2243</v>
      </c>
      <c r="G141" s="196"/>
      <c r="H141" s="200">
        <v>10.5</v>
      </c>
      <c r="I141" s="201"/>
      <c r="J141" s="196"/>
      <c r="K141" s="196"/>
      <c r="L141" s="202"/>
      <c r="M141" s="203"/>
      <c r="N141" s="204"/>
      <c r="O141" s="204"/>
      <c r="P141" s="204"/>
      <c r="Q141" s="204"/>
      <c r="R141" s="204"/>
      <c r="S141" s="204"/>
      <c r="T141" s="205"/>
      <c r="AT141" s="206" t="s">
        <v>237</v>
      </c>
      <c r="AU141" s="206" t="s">
        <v>78</v>
      </c>
      <c r="AV141" s="13" t="s">
        <v>78</v>
      </c>
      <c r="AW141" s="13" t="s">
        <v>31</v>
      </c>
      <c r="AX141" s="13" t="s">
        <v>69</v>
      </c>
      <c r="AY141" s="206" t="s">
        <v>229</v>
      </c>
    </row>
    <row r="142" spans="2:51" s="14" customFormat="1" ht="11.25">
      <c r="B142" s="218"/>
      <c r="C142" s="219"/>
      <c r="D142" s="197" t="s">
        <v>237</v>
      </c>
      <c r="E142" s="220" t="s">
        <v>19</v>
      </c>
      <c r="F142" s="221" t="s">
        <v>2244</v>
      </c>
      <c r="G142" s="219"/>
      <c r="H142" s="220" t="s">
        <v>19</v>
      </c>
      <c r="I142" s="222"/>
      <c r="J142" s="219"/>
      <c r="K142" s="219"/>
      <c r="L142" s="223"/>
      <c r="M142" s="224"/>
      <c r="N142" s="225"/>
      <c r="O142" s="225"/>
      <c r="P142" s="225"/>
      <c r="Q142" s="225"/>
      <c r="R142" s="225"/>
      <c r="S142" s="225"/>
      <c r="T142" s="226"/>
      <c r="AT142" s="227" t="s">
        <v>237</v>
      </c>
      <c r="AU142" s="227" t="s">
        <v>78</v>
      </c>
      <c r="AV142" s="14" t="s">
        <v>76</v>
      </c>
      <c r="AW142" s="14" t="s">
        <v>31</v>
      </c>
      <c r="AX142" s="14" t="s">
        <v>69</v>
      </c>
      <c r="AY142" s="227" t="s">
        <v>229</v>
      </c>
    </row>
    <row r="143" spans="2:51" s="13" customFormat="1" ht="11.25">
      <c r="B143" s="195"/>
      <c r="C143" s="196"/>
      <c r="D143" s="197" t="s">
        <v>237</v>
      </c>
      <c r="E143" s="198" t="s">
        <v>19</v>
      </c>
      <c r="F143" s="199" t="s">
        <v>2245</v>
      </c>
      <c r="G143" s="196"/>
      <c r="H143" s="200">
        <v>3.528</v>
      </c>
      <c r="I143" s="201"/>
      <c r="J143" s="196"/>
      <c r="K143" s="196"/>
      <c r="L143" s="202"/>
      <c r="M143" s="203"/>
      <c r="N143" s="204"/>
      <c r="O143" s="204"/>
      <c r="P143" s="204"/>
      <c r="Q143" s="204"/>
      <c r="R143" s="204"/>
      <c r="S143" s="204"/>
      <c r="T143" s="205"/>
      <c r="AT143" s="206" t="s">
        <v>237</v>
      </c>
      <c r="AU143" s="206" t="s">
        <v>78</v>
      </c>
      <c r="AV143" s="13" t="s">
        <v>78</v>
      </c>
      <c r="AW143" s="13" t="s">
        <v>31</v>
      </c>
      <c r="AX143" s="13" t="s">
        <v>69</v>
      </c>
      <c r="AY143" s="206" t="s">
        <v>229</v>
      </c>
    </row>
    <row r="144" spans="2:51" s="14" customFormat="1" ht="11.25">
      <c r="B144" s="218"/>
      <c r="C144" s="219"/>
      <c r="D144" s="197" t="s">
        <v>237</v>
      </c>
      <c r="E144" s="220" t="s">
        <v>19</v>
      </c>
      <c r="F144" s="221" t="s">
        <v>2246</v>
      </c>
      <c r="G144" s="219"/>
      <c r="H144" s="220" t="s">
        <v>19</v>
      </c>
      <c r="I144" s="222"/>
      <c r="J144" s="219"/>
      <c r="K144" s="219"/>
      <c r="L144" s="223"/>
      <c r="M144" s="224"/>
      <c r="N144" s="225"/>
      <c r="O144" s="225"/>
      <c r="P144" s="225"/>
      <c r="Q144" s="225"/>
      <c r="R144" s="225"/>
      <c r="S144" s="225"/>
      <c r="T144" s="226"/>
      <c r="AT144" s="227" t="s">
        <v>237</v>
      </c>
      <c r="AU144" s="227" t="s">
        <v>78</v>
      </c>
      <c r="AV144" s="14" t="s">
        <v>76</v>
      </c>
      <c r="AW144" s="14" t="s">
        <v>31</v>
      </c>
      <c r="AX144" s="14" t="s">
        <v>69</v>
      </c>
      <c r="AY144" s="227" t="s">
        <v>229</v>
      </c>
    </row>
    <row r="145" spans="2:51" s="13" customFormat="1" ht="11.25">
      <c r="B145" s="195"/>
      <c r="C145" s="196"/>
      <c r="D145" s="197" t="s">
        <v>237</v>
      </c>
      <c r="E145" s="198" t="s">
        <v>19</v>
      </c>
      <c r="F145" s="199" t="s">
        <v>2247</v>
      </c>
      <c r="G145" s="196"/>
      <c r="H145" s="200">
        <v>5.7</v>
      </c>
      <c r="I145" s="201"/>
      <c r="J145" s="196"/>
      <c r="K145" s="196"/>
      <c r="L145" s="202"/>
      <c r="M145" s="203"/>
      <c r="N145" s="204"/>
      <c r="O145" s="204"/>
      <c r="P145" s="204"/>
      <c r="Q145" s="204"/>
      <c r="R145" s="204"/>
      <c r="S145" s="204"/>
      <c r="T145" s="205"/>
      <c r="AT145" s="206" t="s">
        <v>237</v>
      </c>
      <c r="AU145" s="206" t="s">
        <v>78</v>
      </c>
      <c r="AV145" s="13" t="s">
        <v>78</v>
      </c>
      <c r="AW145" s="13" t="s">
        <v>31</v>
      </c>
      <c r="AX145" s="13" t="s">
        <v>69</v>
      </c>
      <c r="AY145" s="206" t="s">
        <v>229</v>
      </c>
    </row>
    <row r="146" spans="2:51" s="16" customFormat="1" ht="11.25">
      <c r="B146" s="266"/>
      <c r="C146" s="267"/>
      <c r="D146" s="197" t="s">
        <v>237</v>
      </c>
      <c r="E146" s="268" t="s">
        <v>19</v>
      </c>
      <c r="F146" s="269" t="s">
        <v>1748</v>
      </c>
      <c r="G146" s="267"/>
      <c r="H146" s="270">
        <v>34.448</v>
      </c>
      <c r="I146" s="271"/>
      <c r="J146" s="267"/>
      <c r="K146" s="267"/>
      <c r="L146" s="272"/>
      <c r="M146" s="273"/>
      <c r="N146" s="274"/>
      <c r="O146" s="274"/>
      <c r="P146" s="274"/>
      <c r="Q146" s="274"/>
      <c r="R146" s="274"/>
      <c r="S146" s="274"/>
      <c r="T146" s="275"/>
      <c r="AT146" s="276" t="s">
        <v>237</v>
      </c>
      <c r="AU146" s="276" t="s">
        <v>78</v>
      </c>
      <c r="AV146" s="16" t="s">
        <v>89</v>
      </c>
      <c r="AW146" s="16" t="s">
        <v>31</v>
      </c>
      <c r="AX146" s="16" t="s">
        <v>69</v>
      </c>
      <c r="AY146" s="276" t="s">
        <v>229</v>
      </c>
    </row>
    <row r="147" spans="2:51" s="14" customFormat="1" ht="11.25">
      <c r="B147" s="218"/>
      <c r="C147" s="219"/>
      <c r="D147" s="197" t="s">
        <v>237</v>
      </c>
      <c r="E147" s="220" t="s">
        <v>19</v>
      </c>
      <c r="F147" s="221" t="s">
        <v>2248</v>
      </c>
      <c r="G147" s="219"/>
      <c r="H147" s="220" t="s">
        <v>19</v>
      </c>
      <c r="I147" s="222"/>
      <c r="J147" s="219"/>
      <c r="K147" s="219"/>
      <c r="L147" s="223"/>
      <c r="M147" s="224"/>
      <c r="N147" s="225"/>
      <c r="O147" s="225"/>
      <c r="P147" s="225"/>
      <c r="Q147" s="225"/>
      <c r="R147" s="225"/>
      <c r="S147" s="225"/>
      <c r="T147" s="226"/>
      <c r="AT147" s="227" t="s">
        <v>237</v>
      </c>
      <c r="AU147" s="227" t="s">
        <v>78</v>
      </c>
      <c r="AV147" s="14" t="s">
        <v>76</v>
      </c>
      <c r="AW147" s="14" t="s">
        <v>31</v>
      </c>
      <c r="AX147" s="14" t="s">
        <v>69</v>
      </c>
      <c r="AY147" s="227" t="s">
        <v>229</v>
      </c>
    </row>
    <row r="148" spans="2:51" s="14" customFormat="1" ht="11.25">
      <c r="B148" s="218"/>
      <c r="C148" s="219"/>
      <c r="D148" s="197" t="s">
        <v>237</v>
      </c>
      <c r="E148" s="220" t="s">
        <v>19</v>
      </c>
      <c r="F148" s="221" t="s">
        <v>2249</v>
      </c>
      <c r="G148" s="219"/>
      <c r="H148" s="220" t="s">
        <v>19</v>
      </c>
      <c r="I148" s="222"/>
      <c r="J148" s="219"/>
      <c r="K148" s="219"/>
      <c r="L148" s="223"/>
      <c r="M148" s="224"/>
      <c r="N148" s="225"/>
      <c r="O148" s="225"/>
      <c r="P148" s="225"/>
      <c r="Q148" s="225"/>
      <c r="R148" s="225"/>
      <c r="S148" s="225"/>
      <c r="T148" s="226"/>
      <c r="AT148" s="227" t="s">
        <v>237</v>
      </c>
      <c r="AU148" s="227" t="s">
        <v>78</v>
      </c>
      <c r="AV148" s="14" t="s">
        <v>76</v>
      </c>
      <c r="AW148" s="14" t="s">
        <v>31</v>
      </c>
      <c r="AX148" s="14" t="s">
        <v>69</v>
      </c>
      <c r="AY148" s="227" t="s">
        <v>229</v>
      </c>
    </row>
    <row r="149" spans="2:51" s="13" customFormat="1" ht="11.25">
      <c r="B149" s="195"/>
      <c r="C149" s="196"/>
      <c r="D149" s="197" t="s">
        <v>237</v>
      </c>
      <c r="E149" s="198" t="s">
        <v>19</v>
      </c>
      <c r="F149" s="199" t="s">
        <v>2250</v>
      </c>
      <c r="G149" s="196"/>
      <c r="H149" s="200">
        <v>-1.816</v>
      </c>
      <c r="I149" s="201"/>
      <c r="J149" s="196"/>
      <c r="K149" s="196"/>
      <c r="L149" s="202"/>
      <c r="M149" s="203"/>
      <c r="N149" s="204"/>
      <c r="O149" s="204"/>
      <c r="P149" s="204"/>
      <c r="Q149" s="204"/>
      <c r="R149" s="204"/>
      <c r="S149" s="204"/>
      <c r="T149" s="205"/>
      <c r="AT149" s="206" t="s">
        <v>237</v>
      </c>
      <c r="AU149" s="206" t="s">
        <v>78</v>
      </c>
      <c r="AV149" s="13" t="s">
        <v>78</v>
      </c>
      <c r="AW149" s="13" t="s">
        <v>31</v>
      </c>
      <c r="AX149" s="13" t="s">
        <v>69</v>
      </c>
      <c r="AY149" s="206" t="s">
        <v>229</v>
      </c>
    </row>
    <row r="150" spans="2:51" s="14" customFormat="1" ht="11.25">
      <c r="B150" s="218"/>
      <c r="C150" s="219"/>
      <c r="D150" s="197" t="s">
        <v>237</v>
      </c>
      <c r="E150" s="220" t="s">
        <v>19</v>
      </c>
      <c r="F150" s="221" t="s">
        <v>2251</v>
      </c>
      <c r="G150" s="219"/>
      <c r="H150" s="220" t="s">
        <v>19</v>
      </c>
      <c r="I150" s="222"/>
      <c r="J150" s="219"/>
      <c r="K150" s="219"/>
      <c r="L150" s="223"/>
      <c r="M150" s="224"/>
      <c r="N150" s="225"/>
      <c r="O150" s="225"/>
      <c r="P150" s="225"/>
      <c r="Q150" s="225"/>
      <c r="R150" s="225"/>
      <c r="S150" s="225"/>
      <c r="T150" s="226"/>
      <c r="AT150" s="227" t="s">
        <v>237</v>
      </c>
      <c r="AU150" s="227" t="s">
        <v>78</v>
      </c>
      <c r="AV150" s="14" t="s">
        <v>76</v>
      </c>
      <c r="AW150" s="14" t="s">
        <v>31</v>
      </c>
      <c r="AX150" s="14" t="s">
        <v>69</v>
      </c>
      <c r="AY150" s="227" t="s">
        <v>229</v>
      </c>
    </row>
    <row r="151" spans="2:51" s="13" customFormat="1" ht="11.25">
      <c r="B151" s="195"/>
      <c r="C151" s="196"/>
      <c r="D151" s="197" t="s">
        <v>237</v>
      </c>
      <c r="E151" s="198" t="s">
        <v>19</v>
      </c>
      <c r="F151" s="199" t="s">
        <v>2252</v>
      </c>
      <c r="G151" s="196"/>
      <c r="H151" s="200">
        <v>-1.845</v>
      </c>
      <c r="I151" s="201"/>
      <c r="J151" s="196"/>
      <c r="K151" s="196"/>
      <c r="L151" s="202"/>
      <c r="M151" s="203"/>
      <c r="N151" s="204"/>
      <c r="O151" s="204"/>
      <c r="P151" s="204"/>
      <c r="Q151" s="204"/>
      <c r="R151" s="204"/>
      <c r="S151" s="204"/>
      <c r="T151" s="205"/>
      <c r="AT151" s="206" t="s">
        <v>237</v>
      </c>
      <c r="AU151" s="206" t="s">
        <v>78</v>
      </c>
      <c r="AV151" s="13" t="s">
        <v>78</v>
      </c>
      <c r="AW151" s="13" t="s">
        <v>31</v>
      </c>
      <c r="AX151" s="13" t="s">
        <v>69</v>
      </c>
      <c r="AY151" s="206" t="s">
        <v>229</v>
      </c>
    </row>
    <row r="152" spans="2:51" s="14" customFormat="1" ht="11.25">
      <c r="B152" s="218"/>
      <c r="C152" s="219"/>
      <c r="D152" s="197" t="s">
        <v>237</v>
      </c>
      <c r="E152" s="220" t="s">
        <v>19</v>
      </c>
      <c r="F152" s="221" t="s">
        <v>2253</v>
      </c>
      <c r="G152" s="219"/>
      <c r="H152" s="220" t="s">
        <v>19</v>
      </c>
      <c r="I152" s="222"/>
      <c r="J152" s="219"/>
      <c r="K152" s="219"/>
      <c r="L152" s="223"/>
      <c r="M152" s="224"/>
      <c r="N152" s="225"/>
      <c r="O152" s="225"/>
      <c r="P152" s="225"/>
      <c r="Q152" s="225"/>
      <c r="R152" s="225"/>
      <c r="S152" s="225"/>
      <c r="T152" s="226"/>
      <c r="AT152" s="227" t="s">
        <v>237</v>
      </c>
      <c r="AU152" s="227" t="s">
        <v>78</v>
      </c>
      <c r="AV152" s="14" t="s">
        <v>76</v>
      </c>
      <c r="AW152" s="14" t="s">
        <v>31</v>
      </c>
      <c r="AX152" s="14" t="s">
        <v>69</v>
      </c>
      <c r="AY152" s="227" t="s">
        <v>229</v>
      </c>
    </row>
    <row r="153" spans="2:51" s="13" customFormat="1" ht="11.25">
      <c r="B153" s="195"/>
      <c r="C153" s="196"/>
      <c r="D153" s="197" t="s">
        <v>237</v>
      </c>
      <c r="E153" s="198" t="s">
        <v>19</v>
      </c>
      <c r="F153" s="199" t="s">
        <v>2254</v>
      </c>
      <c r="G153" s="196"/>
      <c r="H153" s="200">
        <v>-2.497</v>
      </c>
      <c r="I153" s="201"/>
      <c r="J153" s="196"/>
      <c r="K153" s="196"/>
      <c r="L153" s="202"/>
      <c r="M153" s="203"/>
      <c r="N153" s="204"/>
      <c r="O153" s="204"/>
      <c r="P153" s="204"/>
      <c r="Q153" s="204"/>
      <c r="R153" s="204"/>
      <c r="S153" s="204"/>
      <c r="T153" s="205"/>
      <c r="AT153" s="206" t="s">
        <v>237</v>
      </c>
      <c r="AU153" s="206" t="s">
        <v>78</v>
      </c>
      <c r="AV153" s="13" t="s">
        <v>78</v>
      </c>
      <c r="AW153" s="13" t="s">
        <v>31</v>
      </c>
      <c r="AX153" s="13" t="s">
        <v>69</v>
      </c>
      <c r="AY153" s="206" t="s">
        <v>229</v>
      </c>
    </row>
    <row r="154" spans="2:51" s="14" customFormat="1" ht="11.25">
      <c r="B154" s="218"/>
      <c r="C154" s="219"/>
      <c r="D154" s="197" t="s">
        <v>237</v>
      </c>
      <c r="E154" s="220" t="s">
        <v>19</v>
      </c>
      <c r="F154" s="221" t="s">
        <v>2255</v>
      </c>
      <c r="G154" s="219"/>
      <c r="H154" s="220" t="s">
        <v>19</v>
      </c>
      <c r="I154" s="222"/>
      <c r="J154" s="219"/>
      <c r="K154" s="219"/>
      <c r="L154" s="223"/>
      <c r="M154" s="224"/>
      <c r="N154" s="225"/>
      <c r="O154" s="225"/>
      <c r="P154" s="225"/>
      <c r="Q154" s="225"/>
      <c r="R154" s="225"/>
      <c r="S154" s="225"/>
      <c r="T154" s="226"/>
      <c r="AT154" s="227" t="s">
        <v>237</v>
      </c>
      <c r="AU154" s="227" t="s">
        <v>78</v>
      </c>
      <c r="AV154" s="14" t="s">
        <v>76</v>
      </c>
      <c r="AW154" s="14" t="s">
        <v>31</v>
      </c>
      <c r="AX154" s="14" t="s">
        <v>69</v>
      </c>
      <c r="AY154" s="227" t="s">
        <v>229</v>
      </c>
    </row>
    <row r="155" spans="2:51" s="13" customFormat="1" ht="11.25">
      <c r="B155" s="195"/>
      <c r="C155" s="196"/>
      <c r="D155" s="197" t="s">
        <v>237</v>
      </c>
      <c r="E155" s="198" t="s">
        <v>19</v>
      </c>
      <c r="F155" s="199" t="s">
        <v>2256</v>
      </c>
      <c r="G155" s="196"/>
      <c r="H155" s="200">
        <v>-3.099</v>
      </c>
      <c r="I155" s="201"/>
      <c r="J155" s="196"/>
      <c r="K155" s="196"/>
      <c r="L155" s="202"/>
      <c r="M155" s="203"/>
      <c r="N155" s="204"/>
      <c r="O155" s="204"/>
      <c r="P155" s="204"/>
      <c r="Q155" s="204"/>
      <c r="R155" s="204"/>
      <c r="S155" s="204"/>
      <c r="T155" s="205"/>
      <c r="AT155" s="206" t="s">
        <v>237</v>
      </c>
      <c r="AU155" s="206" t="s">
        <v>78</v>
      </c>
      <c r="AV155" s="13" t="s">
        <v>78</v>
      </c>
      <c r="AW155" s="13" t="s">
        <v>31</v>
      </c>
      <c r="AX155" s="13" t="s">
        <v>69</v>
      </c>
      <c r="AY155" s="206" t="s">
        <v>229</v>
      </c>
    </row>
    <row r="156" spans="2:51" s="13" customFormat="1" ht="11.25">
      <c r="B156" s="195"/>
      <c r="C156" s="196"/>
      <c r="D156" s="197" t="s">
        <v>237</v>
      </c>
      <c r="E156" s="198" t="s">
        <v>19</v>
      </c>
      <c r="F156" s="199" t="s">
        <v>2257</v>
      </c>
      <c r="G156" s="196"/>
      <c r="H156" s="200">
        <v>-4.584</v>
      </c>
      <c r="I156" s="201"/>
      <c r="J156" s="196"/>
      <c r="K156" s="196"/>
      <c r="L156" s="202"/>
      <c r="M156" s="203"/>
      <c r="N156" s="204"/>
      <c r="O156" s="204"/>
      <c r="P156" s="204"/>
      <c r="Q156" s="204"/>
      <c r="R156" s="204"/>
      <c r="S156" s="204"/>
      <c r="T156" s="205"/>
      <c r="AT156" s="206" t="s">
        <v>237</v>
      </c>
      <c r="AU156" s="206" t="s">
        <v>78</v>
      </c>
      <c r="AV156" s="13" t="s">
        <v>78</v>
      </c>
      <c r="AW156" s="13" t="s">
        <v>31</v>
      </c>
      <c r="AX156" s="13" t="s">
        <v>69</v>
      </c>
      <c r="AY156" s="206" t="s">
        <v>229</v>
      </c>
    </row>
    <row r="157" spans="2:51" s="16" customFormat="1" ht="11.25">
      <c r="B157" s="266"/>
      <c r="C157" s="267"/>
      <c r="D157" s="197" t="s">
        <v>237</v>
      </c>
      <c r="E157" s="268" t="s">
        <v>19</v>
      </c>
      <c r="F157" s="269" t="s">
        <v>1748</v>
      </c>
      <c r="G157" s="267"/>
      <c r="H157" s="270">
        <v>-13.841</v>
      </c>
      <c r="I157" s="271"/>
      <c r="J157" s="267"/>
      <c r="K157" s="267"/>
      <c r="L157" s="272"/>
      <c r="M157" s="273"/>
      <c r="N157" s="274"/>
      <c r="O157" s="274"/>
      <c r="P157" s="274"/>
      <c r="Q157" s="274"/>
      <c r="R157" s="274"/>
      <c r="S157" s="274"/>
      <c r="T157" s="275"/>
      <c r="AT157" s="276" t="s">
        <v>237</v>
      </c>
      <c r="AU157" s="276" t="s">
        <v>78</v>
      </c>
      <c r="AV157" s="16" t="s">
        <v>89</v>
      </c>
      <c r="AW157" s="16" t="s">
        <v>31</v>
      </c>
      <c r="AX157" s="16" t="s">
        <v>69</v>
      </c>
      <c r="AY157" s="276" t="s">
        <v>229</v>
      </c>
    </row>
    <row r="158" spans="2:51" s="15" customFormat="1" ht="11.25">
      <c r="B158" s="228"/>
      <c r="C158" s="229"/>
      <c r="D158" s="197" t="s">
        <v>237</v>
      </c>
      <c r="E158" s="230" t="s">
        <v>19</v>
      </c>
      <c r="F158" s="231" t="s">
        <v>281</v>
      </c>
      <c r="G158" s="229"/>
      <c r="H158" s="232">
        <v>20.607</v>
      </c>
      <c r="I158" s="233"/>
      <c r="J158" s="229"/>
      <c r="K158" s="229"/>
      <c r="L158" s="234"/>
      <c r="M158" s="235"/>
      <c r="N158" s="236"/>
      <c r="O158" s="236"/>
      <c r="P158" s="236"/>
      <c r="Q158" s="236"/>
      <c r="R158" s="236"/>
      <c r="S158" s="236"/>
      <c r="T158" s="237"/>
      <c r="AT158" s="238" t="s">
        <v>237</v>
      </c>
      <c r="AU158" s="238" t="s">
        <v>78</v>
      </c>
      <c r="AV158" s="15" t="s">
        <v>126</v>
      </c>
      <c r="AW158" s="15" t="s">
        <v>31</v>
      </c>
      <c r="AX158" s="15" t="s">
        <v>76</v>
      </c>
      <c r="AY158" s="238" t="s">
        <v>229</v>
      </c>
    </row>
    <row r="159" spans="1:65" s="2" customFormat="1" ht="49.15" customHeight="1">
      <c r="A159" s="36"/>
      <c r="B159" s="37"/>
      <c r="C159" s="181" t="s">
        <v>243</v>
      </c>
      <c r="D159" s="181" t="s">
        <v>232</v>
      </c>
      <c r="E159" s="182" t="s">
        <v>1752</v>
      </c>
      <c r="F159" s="183" t="s">
        <v>1753</v>
      </c>
      <c r="G159" s="184" t="s">
        <v>532</v>
      </c>
      <c r="H159" s="185">
        <v>20.607</v>
      </c>
      <c r="I159" s="186"/>
      <c r="J159" s="187">
        <f>ROUND(I159*H159,2)</f>
        <v>0</v>
      </c>
      <c r="K159" s="188"/>
      <c r="L159" s="41"/>
      <c r="M159" s="189" t="s">
        <v>19</v>
      </c>
      <c r="N159" s="190" t="s">
        <v>40</v>
      </c>
      <c r="O159" s="66"/>
      <c r="P159" s="191">
        <f>O159*H159</f>
        <v>0</v>
      </c>
      <c r="Q159" s="191">
        <v>0</v>
      </c>
      <c r="R159" s="191">
        <f>Q159*H159</f>
        <v>0</v>
      </c>
      <c r="S159" s="191">
        <v>0</v>
      </c>
      <c r="T159" s="192">
        <f>S159*H159</f>
        <v>0</v>
      </c>
      <c r="U159" s="36"/>
      <c r="V159" s="36"/>
      <c r="W159" s="36"/>
      <c r="X159" s="36"/>
      <c r="Y159" s="36"/>
      <c r="Z159" s="36"/>
      <c r="AA159" s="36"/>
      <c r="AB159" s="36"/>
      <c r="AC159" s="36"/>
      <c r="AD159" s="36"/>
      <c r="AE159" s="36"/>
      <c r="AR159" s="193" t="s">
        <v>126</v>
      </c>
      <c r="AT159" s="193" t="s">
        <v>232</v>
      </c>
      <c r="AU159" s="193" t="s">
        <v>78</v>
      </c>
      <c r="AY159" s="19" t="s">
        <v>229</v>
      </c>
      <c r="BE159" s="194">
        <f>IF(N159="základní",J159,0)</f>
        <v>0</v>
      </c>
      <c r="BF159" s="194">
        <f>IF(N159="snížená",J159,0)</f>
        <v>0</v>
      </c>
      <c r="BG159" s="194">
        <f>IF(N159="zákl. přenesená",J159,0)</f>
        <v>0</v>
      </c>
      <c r="BH159" s="194">
        <f>IF(N159="sníž. přenesená",J159,0)</f>
        <v>0</v>
      </c>
      <c r="BI159" s="194">
        <f>IF(N159="nulová",J159,0)</f>
        <v>0</v>
      </c>
      <c r="BJ159" s="19" t="s">
        <v>76</v>
      </c>
      <c r="BK159" s="194">
        <f>ROUND(I159*H159,2)</f>
        <v>0</v>
      </c>
      <c r="BL159" s="19" t="s">
        <v>126</v>
      </c>
      <c r="BM159" s="193" t="s">
        <v>2258</v>
      </c>
    </row>
    <row r="160" spans="1:47" s="2" customFormat="1" ht="11.25">
      <c r="A160" s="36"/>
      <c r="B160" s="37"/>
      <c r="C160" s="38"/>
      <c r="D160" s="263" t="s">
        <v>903</v>
      </c>
      <c r="E160" s="38"/>
      <c r="F160" s="264" t="s">
        <v>1755</v>
      </c>
      <c r="G160" s="38"/>
      <c r="H160" s="38"/>
      <c r="I160" s="249"/>
      <c r="J160" s="38"/>
      <c r="K160" s="38"/>
      <c r="L160" s="41"/>
      <c r="M160" s="250"/>
      <c r="N160" s="251"/>
      <c r="O160" s="66"/>
      <c r="P160" s="66"/>
      <c r="Q160" s="66"/>
      <c r="R160" s="66"/>
      <c r="S160" s="66"/>
      <c r="T160" s="67"/>
      <c r="U160" s="36"/>
      <c r="V160" s="36"/>
      <c r="W160" s="36"/>
      <c r="X160" s="36"/>
      <c r="Y160" s="36"/>
      <c r="Z160" s="36"/>
      <c r="AA160" s="36"/>
      <c r="AB160" s="36"/>
      <c r="AC160" s="36"/>
      <c r="AD160" s="36"/>
      <c r="AE160" s="36"/>
      <c r="AT160" s="19" t="s">
        <v>903</v>
      </c>
      <c r="AU160" s="19" t="s">
        <v>78</v>
      </c>
    </row>
    <row r="161" spans="1:65" s="2" customFormat="1" ht="37.9" customHeight="1">
      <c r="A161" s="36"/>
      <c r="B161" s="37"/>
      <c r="C161" s="181" t="s">
        <v>270</v>
      </c>
      <c r="D161" s="181" t="s">
        <v>232</v>
      </c>
      <c r="E161" s="182" t="s">
        <v>922</v>
      </c>
      <c r="F161" s="183" t="s">
        <v>923</v>
      </c>
      <c r="G161" s="184" t="s">
        <v>532</v>
      </c>
      <c r="H161" s="185">
        <v>14</v>
      </c>
      <c r="I161" s="186"/>
      <c r="J161" s="187">
        <f>ROUND(I161*H161,2)</f>
        <v>0</v>
      </c>
      <c r="K161" s="188"/>
      <c r="L161" s="41"/>
      <c r="M161" s="189" t="s">
        <v>19</v>
      </c>
      <c r="N161" s="190" t="s">
        <v>40</v>
      </c>
      <c r="O161" s="66"/>
      <c r="P161" s="191">
        <f>O161*H161</f>
        <v>0</v>
      </c>
      <c r="Q161" s="191">
        <v>0</v>
      </c>
      <c r="R161" s="191">
        <f>Q161*H161</f>
        <v>0</v>
      </c>
      <c r="S161" s="191">
        <v>0</v>
      </c>
      <c r="T161" s="192">
        <f>S161*H161</f>
        <v>0</v>
      </c>
      <c r="U161" s="36"/>
      <c r="V161" s="36"/>
      <c r="W161" s="36"/>
      <c r="X161" s="36"/>
      <c r="Y161" s="36"/>
      <c r="Z161" s="36"/>
      <c r="AA161" s="36"/>
      <c r="AB161" s="36"/>
      <c r="AC161" s="36"/>
      <c r="AD161" s="36"/>
      <c r="AE161" s="36"/>
      <c r="AR161" s="193" t="s">
        <v>126</v>
      </c>
      <c r="AT161" s="193" t="s">
        <v>232</v>
      </c>
      <c r="AU161" s="193" t="s">
        <v>78</v>
      </c>
      <c r="AY161" s="19" t="s">
        <v>229</v>
      </c>
      <c r="BE161" s="194">
        <f>IF(N161="základní",J161,0)</f>
        <v>0</v>
      </c>
      <c r="BF161" s="194">
        <f>IF(N161="snížená",J161,0)</f>
        <v>0</v>
      </c>
      <c r="BG161" s="194">
        <f>IF(N161="zákl. přenesená",J161,0)</f>
        <v>0</v>
      </c>
      <c r="BH161" s="194">
        <f>IF(N161="sníž. přenesená",J161,0)</f>
        <v>0</v>
      </c>
      <c r="BI161" s="194">
        <f>IF(N161="nulová",J161,0)</f>
        <v>0</v>
      </c>
      <c r="BJ161" s="19" t="s">
        <v>76</v>
      </c>
      <c r="BK161" s="194">
        <f>ROUND(I161*H161,2)</f>
        <v>0</v>
      </c>
      <c r="BL161" s="19" t="s">
        <v>126</v>
      </c>
      <c r="BM161" s="193" t="s">
        <v>2259</v>
      </c>
    </row>
    <row r="162" spans="1:47" s="2" customFormat="1" ht="11.25">
      <c r="A162" s="36"/>
      <c r="B162" s="37"/>
      <c r="C162" s="38"/>
      <c r="D162" s="263" t="s">
        <v>903</v>
      </c>
      <c r="E162" s="38"/>
      <c r="F162" s="264" t="s">
        <v>925</v>
      </c>
      <c r="G162" s="38"/>
      <c r="H162" s="38"/>
      <c r="I162" s="249"/>
      <c r="J162" s="38"/>
      <c r="K162" s="38"/>
      <c r="L162" s="41"/>
      <c r="M162" s="250"/>
      <c r="N162" s="251"/>
      <c r="O162" s="66"/>
      <c r="P162" s="66"/>
      <c r="Q162" s="66"/>
      <c r="R162" s="66"/>
      <c r="S162" s="66"/>
      <c r="T162" s="67"/>
      <c r="U162" s="36"/>
      <c r="V162" s="36"/>
      <c r="W162" s="36"/>
      <c r="X162" s="36"/>
      <c r="Y162" s="36"/>
      <c r="Z162" s="36"/>
      <c r="AA162" s="36"/>
      <c r="AB162" s="36"/>
      <c r="AC162" s="36"/>
      <c r="AD162" s="36"/>
      <c r="AE162" s="36"/>
      <c r="AT162" s="19" t="s">
        <v>903</v>
      </c>
      <c r="AU162" s="19" t="s">
        <v>78</v>
      </c>
    </row>
    <row r="163" spans="2:51" s="14" customFormat="1" ht="11.25">
      <c r="B163" s="218"/>
      <c r="C163" s="219"/>
      <c r="D163" s="197" t="s">
        <v>237</v>
      </c>
      <c r="E163" s="220" t="s">
        <v>19</v>
      </c>
      <c r="F163" s="221" t="s">
        <v>2260</v>
      </c>
      <c r="G163" s="219"/>
      <c r="H163" s="220" t="s">
        <v>19</v>
      </c>
      <c r="I163" s="222"/>
      <c r="J163" s="219"/>
      <c r="K163" s="219"/>
      <c r="L163" s="223"/>
      <c r="M163" s="224"/>
      <c r="N163" s="225"/>
      <c r="O163" s="225"/>
      <c r="P163" s="225"/>
      <c r="Q163" s="225"/>
      <c r="R163" s="225"/>
      <c r="S163" s="225"/>
      <c r="T163" s="226"/>
      <c r="AT163" s="227" t="s">
        <v>237</v>
      </c>
      <c r="AU163" s="227" t="s">
        <v>78</v>
      </c>
      <c r="AV163" s="14" t="s">
        <v>76</v>
      </c>
      <c r="AW163" s="14" t="s">
        <v>31</v>
      </c>
      <c r="AX163" s="14" t="s">
        <v>69</v>
      </c>
      <c r="AY163" s="227" t="s">
        <v>229</v>
      </c>
    </row>
    <row r="164" spans="2:51" s="13" customFormat="1" ht="11.25">
      <c r="B164" s="195"/>
      <c r="C164" s="196"/>
      <c r="D164" s="197" t="s">
        <v>237</v>
      </c>
      <c r="E164" s="198" t="s">
        <v>19</v>
      </c>
      <c r="F164" s="199" t="s">
        <v>2261</v>
      </c>
      <c r="G164" s="196"/>
      <c r="H164" s="200">
        <v>14</v>
      </c>
      <c r="I164" s="201"/>
      <c r="J164" s="196"/>
      <c r="K164" s="196"/>
      <c r="L164" s="202"/>
      <c r="M164" s="203"/>
      <c r="N164" s="204"/>
      <c r="O164" s="204"/>
      <c r="P164" s="204"/>
      <c r="Q164" s="204"/>
      <c r="R164" s="204"/>
      <c r="S164" s="204"/>
      <c r="T164" s="205"/>
      <c r="AT164" s="206" t="s">
        <v>237</v>
      </c>
      <c r="AU164" s="206" t="s">
        <v>78</v>
      </c>
      <c r="AV164" s="13" t="s">
        <v>78</v>
      </c>
      <c r="AW164" s="13" t="s">
        <v>31</v>
      </c>
      <c r="AX164" s="13" t="s">
        <v>76</v>
      </c>
      <c r="AY164" s="206" t="s">
        <v>229</v>
      </c>
    </row>
    <row r="165" spans="1:65" s="2" customFormat="1" ht="62.65" customHeight="1">
      <c r="A165" s="36"/>
      <c r="B165" s="37"/>
      <c r="C165" s="181" t="s">
        <v>275</v>
      </c>
      <c r="D165" s="181" t="s">
        <v>232</v>
      </c>
      <c r="E165" s="182" t="s">
        <v>950</v>
      </c>
      <c r="F165" s="183" t="s">
        <v>951</v>
      </c>
      <c r="G165" s="184" t="s">
        <v>532</v>
      </c>
      <c r="H165" s="185">
        <v>20.607</v>
      </c>
      <c r="I165" s="186"/>
      <c r="J165" s="187">
        <f>ROUND(I165*H165,2)</f>
        <v>0</v>
      </c>
      <c r="K165" s="188"/>
      <c r="L165" s="41"/>
      <c r="M165" s="189" t="s">
        <v>19</v>
      </c>
      <c r="N165" s="190" t="s">
        <v>40</v>
      </c>
      <c r="O165" s="66"/>
      <c r="P165" s="191">
        <f>O165*H165</f>
        <v>0</v>
      </c>
      <c r="Q165" s="191">
        <v>0</v>
      </c>
      <c r="R165" s="191">
        <f>Q165*H165</f>
        <v>0</v>
      </c>
      <c r="S165" s="191">
        <v>0</v>
      </c>
      <c r="T165" s="192">
        <f>S165*H165</f>
        <v>0</v>
      </c>
      <c r="U165" s="36"/>
      <c r="V165" s="36"/>
      <c r="W165" s="36"/>
      <c r="X165" s="36"/>
      <c r="Y165" s="36"/>
      <c r="Z165" s="36"/>
      <c r="AA165" s="36"/>
      <c r="AB165" s="36"/>
      <c r="AC165" s="36"/>
      <c r="AD165" s="36"/>
      <c r="AE165" s="36"/>
      <c r="AR165" s="193" t="s">
        <v>126</v>
      </c>
      <c r="AT165" s="193" t="s">
        <v>232</v>
      </c>
      <c r="AU165" s="193" t="s">
        <v>78</v>
      </c>
      <c r="AY165" s="19" t="s">
        <v>229</v>
      </c>
      <c r="BE165" s="194">
        <f>IF(N165="základní",J165,0)</f>
        <v>0</v>
      </c>
      <c r="BF165" s="194">
        <f>IF(N165="snížená",J165,0)</f>
        <v>0</v>
      </c>
      <c r="BG165" s="194">
        <f>IF(N165="zákl. přenesená",J165,0)</f>
        <v>0</v>
      </c>
      <c r="BH165" s="194">
        <f>IF(N165="sníž. přenesená",J165,0)</f>
        <v>0</v>
      </c>
      <c r="BI165" s="194">
        <f>IF(N165="nulová",J165,0)</f>
        <v>0</v>
      </c>
      <c r="BJ165" s="19" t="s">
        <v>76</v>
      </c>
      <c r="BK165" s="194">
        <f>ROUND(I165*H165,2)</f>
        <v>0</v>
      </c>
      <c r="BL165" s="19" t="s">
        <v>126</v>
      </c>
      <c r="BM165" s="193" t="s">
        <v>2262</v>
      </c>
    </row>
    <row r="166" spans="1:47" s="2" customFormat="1" ht="11.25">
      <c r="A166" s="36"/>
      <c r="B166" s="37"/>
      <c r="C166" s="38"/>
      <c r="D166" s="263" t="s">
        <v>903</v>
      </c>
      <c r="E166" s="38"/>
      <c r="F166" s="264" t="s">
        <v>953</v>
      </c>
      <c r="G166" s="38"/>
      <c r="H166" s="38"/>
      <c r="I166" s="249"/>
      <c r="J166" s="38"/>
      <c r="K166" s="38"/>
      <c r="L166" s="41"/>
      <c r="M166" s="250"/>
      <c r="N166" s="251"/>
      <c r="O166" s="66"/>
      <c r="P166" s="66"/>
      <c r="Q166" s="66"/>
      <c r="R166" s="66"/>
      <c r="S166" s="66"/>
      <c r="T166" s="67"/>
      <c r="U166" s="36"/>
      <c r="V166" s="36"/>
      <c r="W166" s="36"/>
      <c r="X166" s="36"/>
      <c r="Y166" s="36"/>
      <c r="Z166" s="36"/>
      <c r="AA166" s="36"/>
      <c r="AB166" s="36"/>
      <c r="AC166" s="36"/>
      <c r="AD166" s="36"/>
      <c r="AE166" s="36"/>
      <c r="AT166" s="19" t="s">
        <v>903</v>
      </c>
      <c r="AU166" s="19" t="s">
        <v>78</v>
      </c>
    </row>
    <row r="167" spans="1:65" s="2" customFormat="1" ht="66.75" customHeight="1">
      <c r="A167" s="36"/>
      <c r="B167" s="37"/>
      <c r="C167" s="181" t="s">
        <v>282</v>
      </c>
      <c r="D167" s="181" t="s">
        <v>232</v>
      </c>
      <c r="E167" s="182" t="s">
        <v>955</v>
      </c>
      <c r="F167" s="183" t="s">
        <v>956</v>
      </c>
      <c r="G167" s="184" t="s">
        <v>532</v>
      </c>
      <c r="H167" s="185">
        <v>267.891</v>
      </c>
      <c r="I167" s="186"/>
      <c r="J167" s="187">
        <f>ROUND(I167*H167,2)</f>
        <v>0</v>
      </c>
      <c r="K167" s="188"/>
      <c r="L167" s="41"/>
      <c r="M167" s="189" t="s">
        <v>19</v>
      </c>
      <c r="N167" s="190" t="s">
        <v>40</v>
      </c>
      <c r="O167" s="66"/>
      <c r="P167" s="191">
        <f>O167*H167</f>
        <v>0</v>
      </c>
      <c r="Q167" s="191">
        <v>0</v>
      </c>
      <c r="R167" s="191">
        <f>Q167*H167</f>
        <v>0</v>
      </c>
      <c r="S167" s="191">
        <v>0</v>
      </c>
      <c r="T167" s="192">
        <f>S167*H167</f>
        <v>0</v>
      </c>
      <c r="U167" s="36"/>
      <c r="V167" s="36"/>
      <c r="W167" s="36"/>
      <c r="X167" s="36"/>
      <c r="Y167" s="36"/>
      <c r="Z167" s="36"/>
      <c r="AA167" s="36"/>
      <c r="AB167" s="36"/>
      <c r="AC167" s="36"/>
      <c r="AD167" s="36"/>
      <c r="AE167" s="36"/>
      <c r="AR167" s="193" t="s">
        <v>126</v>
      </c>
      <c r="AT167" s="193" t="s">
        <v>232</v>
      </c>
      <c r="AU167" s="193" t="s">
        <v>78</v>
      </c>
      <c r="AY167" s="19" t="s">
        <v>229</v>
      </c>
      <c r="BE167" s="194">
        <f>IF(N167="základní",J167,0)</f>
        <v>0</v>
      </c>
      <c r="BF167" s="194">
        <f>IF(N167="snížená",J167,0)</f>
        <v>0</v>
      </c>
      <c r="BG167" s="194">
        <f>IF(N167="zákl. přenesená",J167,0)</f>
        <v>0</v>
      </c>
      <c r="BH167" s="194">
        <f>IF(N167="sníž. přenesená",J167,0)</f>
        <v>0</v>
      </c>
      <c r="BI167" s="194">
        <f>IF(N167="nulová",J167,0)</f>
        <v>0</v>
      </c>
      <c r="BJ167" s="19" t="s">
        <v>76</v>
      </c>
      <c r="BK167" s="194">
        <f>ROUND(I167*H167,2)</f>
        <v>0</v>
      </c>
      <c r="BL167" s="19" t="s">
        <v>126</v>
      </c>
      <c r="BM167" s="193" t="s">
        <v>2263</v>
      </c>
    </row>
    <row r="168" spans="1:47" s="2" customFormat="1" ht="11.25">
      <c r="A168" s="36"/>
      <c r="B168" s="37"/>
      <c r="C168" s="38"/>
      <c r="D168" s="263" t="s">
        <v>903</v>
      </c>
      <c r="E168" s="38"/>
      <c r="F168" s="264" t="s">
        <v>958</v>
      </c>
      <c r="G168" s="38"/>
      <c r="H168" s="38"/>
      <c r="I168" s="249"/>
      <c r="J168" s="38"/>
      <c r="K168" s="38"/>
      <c r="L168" s="41"/>
      <c r="M168" s="250"/>
      <c r="N168" s="251"/>
      <c r="O168" s="66"/>
      <c r="P168" s="66"/>
      <c r="Q168" s="66"/>
      <c r="R168" s="66"/>
      <c r="S168" s="66"/>
      <c r="T168" s="67"/>
      <c r="U168" s="36"/>
      <c r="V168" s="36"/>
      <c r="W168" s="36"/>
      <c r="X168" s="36"/>
      <c r="Y168" s="36"/>
      <c r="Z168" s="36"/>
      <c r="AA168" s="36"/>
      <c r="AB168" s="36"/>
      <c r="AC168" s="36"/>
      <c r="AD168" s="36"/>
      <c r="AE168" s="36"/>
      <c r="AT168" s="19" t="s">
        <v>903</v>
      </c>
      <c r="AU168" s="19" t="s">
        <v>78</v>
      </c>
    </row>
    <row r="169" spans="1:47" s="2" customFormat="1" ht="29.25">
      <c r="A169" s="36"/>
      <c r="B169" s="37"/>
      <c r="C169" s="38"/>
      <c r="D169" s="197" t="s">
        <v>811</v>
      </c>
      <c r="E169" s="38"/>
      <c r="F169" s="248" t="s">
        <v>1760</v>
      </c>
      <c r="G169" s="38"/>
      <c r="H169" s="38"/>
      <c r="I169" s="249"/>
      <c r="J169" s="38"/>
      <c r="K169" s="38"/>
      <c r="L169" s="41"/>
      <c r="M169" s="250"/>
      <c r="N169" s="251"/>
      <c r="O169" s="66"/>
      <c r="P169" s="66"/>
      <c r="Q169" s="66"/>
      <c r="R169" s="66"/>
      <c r="S169" s="66"/>
      <c r="T169" s="67"/>
      <c r="U169" s="36"/>
      <c r="V169" s="36"/>
      <c r="W169" s="36"/>
      <c r="X169" s="36"/>
      <c r="Y169" s="36"/>
      <c r="Z169" s="36"/>
      <c r="AA169" s="36"/>
      <c r="AB169" s="36"/>
      <c r="AC169" s="36"/>
      <c r="AD169" s="36"/>
      <c r="AE169" s="36"/>
      <c r="AT169" s="19" t="s">
        <v>811</v>
      </c>
      <c r="AU169" s="19" t="s">
        <v>78</v>
      </c>
    </row>
    <row r="170" spans="2:51" s="13" customFormat="1" ht="11.25">
      <c r="B170" s="195"/>
      <c r="C170" s="196"/>
      <c r="D170" s="197" t="s">
        <v>237</v>
      </c>
      <c r="E170" s="198" t="s">
        <v>19</v>
      </c>
      <c r="F170" s="199" t="s">
        <v>2264</v>
      </c>
      <c r="G170" s="196"/>
      <c r="H170" s="200">
        <v>267.891</v>
      </c>
      <c r="I170" s="201"/>
      <c r="J170" s="196"/>
      <c r="K170" s="196"/>
      <c r="L170" s="202"/>
      <c r="M170" s="203"/>
      <c r="N170" s="204"/>
      <c r="O170" s="204"/>
      <c r="P170" s="204"/>
      <c r="Q170" s="204"/>
      <c r="R170" s="204"/>
      <c r="S170" s="204"/>
      <c r="T170" s="205"/>
      <c r="AT170" s="206" t="s">
        <v>237</v>
      </c>
      <c r="AU170" s="206" t="s">
        <v>78</v>
      </c>
      <c r="AV170" s="13" t="s">
        <v>78</v>
      </c>
      <c r="AW170" s="13" t="s">
        <v>31</v>
      </c>
      <c r="AX170" s="13" t="s">
        <v>76</v>
      </c>
      <c r="AY170" s="206" t="s">
        <v>229</v>
      </c>
    </row>
    <row r="171" spans="1:65" s="2" customFormat="1" ht="62.65" customHeight="1">
      <c r="A171" s="36"/>
      <c r="B171" s="37"/>
      <c r="C171" s="181" t="s">
        <v>287</v>
      </c>
      <c r="D171" s="181" t="s">
        <v>232</v>
      </c>
      <c r="E171" s="182" t="s">
        <v>1762</v>
      </c>
      <c r="F171" s="183" t="s">
        <v>1763</v>
      </c>
      <c r="G171" s="184" t="s">
        <v>532</v>
      </c>
      <c r="H171" s="185">
        <v>1</v>
      </c>
      <c r="I171" s="186"/>
      <c r="J171" s="187">
        <f>ROUND(I171*H171,2)</f>
        <v>0</v>
      </c>
      <c r="K171" s="188"/>
      <c r="L171" s="41"/>
      <c r="M171" s="189" t="s">
        <v>19</v>
      </c>
      <c r="N171" s="190" t="s">
        <v>40</v>
      </c>
      <c r="O171" s="66"/>
      <c r="P171" s="191">
        <f>O171*H171</f>
        <v>0</v>
      </c>
      <c r="Q171" s="191">
        <v>0</v>
      </c>
      <c r="R171" s="191">
        <f>Q171*H171</f>
        <v>0</v>
      </c>
      <c r="S171" s="191">
        <v>0</v>
      </c>
      <c r="T171" s="192">
        <f>S171*H171</f>
        <v>0</v>
      </c>
      <c r="U171" s="36"/>
      <c r="V171" s="36"/>
      <c r="W171" s="36"/>
      <c r="X171" s="36"/>
      <c r="Y171" s="36"/>
      <c r="Z171" s="36"/>
      <c r="AA171" s="36"/>
      <c r="AB171" s="36"/>
      <c r="AC171" s="36"/>
      <c r="AD171" s="36"/>
      <c r="AE171" s="36"/>
      <c r="AR171" s="193" t="s">
        <v>126</v>
      </c>
      <c r="AT171" s="193" t="s">
        <v>232</v>
      </c>
      <c r="AU171" s="193" t="s">
        <v>78</v>
      </c>
      <c r="AY171" s="19" t="s">
        <v>229</v>
      </c>
      <c r="BE171" s="194">
        <f>IF(N171="základní",J171,0)</f>
        <v>0</v>
      </c>
      <c r="BF171" s="194">
        <f>IF(N171="snížená",J171,0)</f>
        <v>0</v>
      </c>
      <c r="BG171" s="194">
        <f>IF(N171="zákl. přenesená",J171,0)</f>
        <v>0</v>
      </c>
      <c r="BH171" s="194">
        <f>IF(N171="sníž. přenesená",J171,0)</f>
        <v>0</v>
      </c>
      <c r="BI171" s="194">
        <f>IF(N171="nulová",J171,0)</f>
        <v>0</v>
      </c>
      <c r="BJ171" s="19" t="s">
        <v>76</v>
      </c>
      <c r="BK171" s="194">
        <f>ROUND(I171*H171,2)</f>
        <v>0</v>
      </c>
      <c r="BL171" s="19" t="s">
        <v>126</v>
      </c>
      <c r="BM171" s="193" t="s">
        <v>2265</v>
      </c>
    </row>
    <row r="172" spans="1:47" s="2" customFormat="1" ht="11.25">
      <c r="A172" s="36"/>
      <c r="B172" s="37"/>
      <c r="C172" s="38"/>
      <c r="D172" s="263" t="s">
        <v>903</v>
      </c>
      <c r="E172" s="38"/>
      <c r="F172" s="264" t="s">
        <v>1765</v>
      </c>
      <c r="G172" s="38"/>
      <c r="H172" s="38"/>
      <c r="I172" s="249"/>
      <c r="J172" s="38"/>
      <c r="K172" s="38"/>
      <c r="L172" s="41"/>
      <c r="M172" s="250"/>
      <c r="N172" s="251"/>
      <c r="O172" s="66"/>
      <c r="P172" s="66"/>
      <c r="Q172" s="66"/>
      <c r="R172" s="66"/>
      <c r="S172" s="66"/>
      <c r="T172" s="67"/>
      <c r="U172" s="36"/>
      <c r="V172" s="36"/>
      <c r="W172" s="36"/>
      <c r="X172" s="36"/>
      <c r="Y172" s="36"/>
      <c r="Z172" s="36"/>
      <c r="AA172" s="36"/>
      <c r="AB172" s="36"/>
      <c r="AC172" s="36"/>
      <c r="AD172" s="36"/>
      <c r="AE172" s="36"/>
      <c r="AT172" s="19" t="s">
        <v>903</v>
      </c>
      <c r="AU172" s="19" t="s">
        <v>78</v>
      </c>
    </row>
    <row r="173" spans="1:65" s="2" customFormat="1" ht="44.25" customHeight="1">
      <c r="A173" s="36"/>
      <c r="B173" s="37"/>
      <c r="C173" s="181" t="s">
        <v>292</v>
      </c>
      <c r="D173" s="181" t="s">
        <v>232</v>
      </c>
      <c r="E173" s="182" t="s">
        <v>965</v>
      </c>
      <c r="F173" s="183" t="s">
        <v>966</v>
      </c>
      <c r="G173" s="184" t="s">
        <v>326</v>
      </c>
      <c r="H173" s="185">
        <v>41.214</v>
      </c>
      <c r="I173" s="186"/>
      <c r="J173" s="187">
        <f>ROUND(I173*H173,2)</f>
        <v>0</v>
      </c>
      <c r="K173" s="188"/>
      <c r="L173" s="41"/>
      <c r="M173" s="189" t="s">
        <v>19</v>
      </c>
      <c r="N173" s="190" t="s">
        <v>40</v>
      </c>
      <c r="O173" s="66"/>
      <c r="P173" s="191">
        <f>O173*H173</f>
        <v>0</v>
      </c>
      <c r="Q173" s="191">
        <v>0</v>
      </c>
      <c r="R173" s="191">
        <f>Q173*H173</f>
        <v>0</v>
      </c>
      <c r="S173" s="191">
        <v>0</v>
      </c>
      <c r="T173" s="192">
        <f>S173*H173</f>
        <v>0</v>
      </c>
      <c r="U173" s="36"/>
      <c r="V173" s="36"/>
      <c r="W173" s="36"/>
      <c r="X173" s="36"/>
      <c r="Y173" s="36"/>
      <c r="Z173" s="36"/>
      <c r="AA173" s="36"/>
      <c r="AB173" s="36"/>
      <c r="AC173" s="36"/>
      <c r="AD173" s="36"/>
      <c r="AE173" s="36"/>
      <c r="AR173" s="193" t="s">
        <v>126</v>
      </c>
      <c r="AT173" s="193" t="s">
        <v>232</v>
      </c>
      <c r="AU173" s="193" t="s">
        <v>78</v>
      </c>
      <c r="AY173" s="19" t="s">
        <v>229</v>
      </c>
      <c r="BE173" s="194">
        <f>IF(N173="základní",J173,0)</f>
        <v>0</v>
      </c>
      <c r="BF173" s="194">
        <f>IF(N173="snížená",J173,0)</f>
        <v>0</v>
      </c>
      <c r="BG173" s="194">
        <f>IF(N173="zákl. přenesená",J173,0)</f>
        <v>0</v>
      </c>
      <c r="BH173" s="194">
        <f>IF(N173="sníž. přenesená",J173,0)</f>
        <v>0</v>
      </c>
      <c r="BI173" s="194">
        <f>IF(N173="nulová",J173,0)</f>
        <v>0</v>
      </c>
      <c r="BJ173" s="19" t="s">
        <v>76</v>
      </c>
      <c r="BK173" s="194">
        <f>ROUND(I173*H173,2)</f>
        <v>0</v>
      </c>
      <c r="BL173" s="19" t="s">
        <v>126</v>
      </c>
      <c r="BM173" s="193" t="s">
        <v>2266</v>
      </c>
    </row>
    <row r="174" spans="1:47" s="2" customFormat="1" ht="11.25">
      <c r="A174" s="36"/>
      <c r="B174" s="37"/>
      <c r="C174" s="38"/>
      <c r="D174" s="263" t="s">
        <v>903</v>
      </c>
      <c r="E174" s="38"/>
      <c r="F174" s="264" t="s">
        <v>968</v>
      </c>
      <c r="G174" s="38"/>
      <c r="H174" s="38"/>
      <c r="I174" s="249"/>
      <c r="J174" s="38"/>
      <c r="K174" s="38"/>
      <c r="L174" s="41"/>
      <c r="M174" s="250"/>
      <c r="N174" s="251"/>
      <c r="O174" s="66"/>
      <c r="P174" s="66"/>
      <c r="Q174" s="66"/>
      <c r="R174" s="66"/>
      <c r="S174" s="66"/>
      <c r="T174" s="67"/>
      <c r="U174" s="36"/>
      <c r="V174" s="36"/>
      <c r="W174" s="36"/>
      <c r="X174" s="36"/>
      <c r="Y174" s="36"/>
      <c r="Z174" s="36"/>
      <c r="AA174" s="36"/>
      <c r="AB174" s="36"/>
      <c r="AC174" s="36"/>
      <c r="AD174" s="36"/>
      <c r="AE174" s="36"/>
      <c r="AT174" s="19" t="s">
        <v>903</v>
      </c>
      <c r="AU174" s="19" t="s">
        <v>78</v>
      </c>
    </row>
    <row r="175" spans="2:51" s="13" customFormat="1" ht="11.25">
      <c r="B175" s="195"/>
      <c r="C175" s="196"/>
      <c r="D175" s="197" t="s">
        <v>237</v>
      </c>
      <c r="E175" s="198" t="s">
        <v>19</v>
      </c>
      <c r="F175" s="199" t="s">
        <v>2267</v>
      </c>
      <c r="G175" s="196"/>
      <c r="H175" s="200">
        <v>41.214</v>
      </c>
      <c r="I175" s="201"/>
      <c r="J175" s="196"/>
      <c r="K175" s="196"/>
      <c r="L175" s="202"/>
      <c r="M175" s="203"/>
      <c r="N175" s="204"/>
      <c r="O175" s="204"/>
      <c r="P175" s="204"/>
      <c r="Q175" s="204"/>
      <c r="R175" s="204"/>
      <c r="S175" s="204"/>
      <c r="T175" s="205"/>
      <c r="AT175" s="206" t="s">
        <v>237</v>
      </c>
      <c r="AU175" s="206" t="s">
        <v>78</v>
      </c>
      <c r="AV175" s="13" t="s">
        <v>78</v>
      </c>
      <c r="AW175" s="13" t="s">
        <v>31</v>
      </c>
      <c r="AX175" s="13" t="s">
        <v>76</v>
      </c>
      <c r="AY175" s="206" t="s">
        <v>229</v>
      </c>
    </row>
    <row r="176" spans="1:65" s="2" customFormat="1" ht="24.2" customHeight="1">
      <c r="A176" s="36"/>
      <c r="B176" s="37"/>
      <c r="C176" s="181" t="s">
        <v>307</v>
      </c>
      <c r="D176" s="181" t="s">
        <v>232</v>
      </c>
      <c r="E176" s="182" t="s">
        <v>970</v>
      </c>
      <c r="F176" s="183" t="s">
        <v>971</v>
      </c>
      <c r="G176" s="184" t="s">
        <v>532</v>
      </c>
      <c r="H176" s="185">
        <v>18.807</v>
      </c>
      <c r="I176" s="186"/>
      <c r="J176" s="187">
        <f>ROUND(I176*H176,2)</f>
        <v>0</v>
      </c>
      <c r="K176" s="188"/>
      <c r="L176" s="41"/>
      <c r="M176" s="189" t="s">
        <v>19</v>
      </c>
      <c r="N176" s="190" t="s">
        <v>40</v>
      </c>
      <c r="O176" s="66"/>
      <c r="P176" s="191">
        <f>O176*H176</f>
        <v>0</v>
      </c>
      <c r="Q176" s="191">
        <v>0</v>
      </c>
      <c r="R176" s="191">
        <f>Q176*H176</f>
        <v>0</v>
      </c>
      <c r="S176" s="191">
        <v>0</v>
      </c>
      <c r="T176" s="192">
        <f>S176*H176</f>
        <v>0</v>
      </c>
      <c r="U176" s="36"/>
      <c r="V176" s="36"/>
      <c r="W176" s="36"/>
      <c r="X176" s="36"/>
      <c r="Y176" s="36"/>
      <c r="Z176" s="36"/>
      <c r="AA176" s="36"/>
      <c r="AB176" s="36"/>
      <c r="AC176" s="36"/>
      <c r="AD176" s="36"/>
      <c r="AE176" s="36"/>
      <c r="AR176" s="193" t="s">
        <v>126</v>
      </c>
      <c r="AT176" s="193" t="s">
        <v>232</v>
      </c>
      <c r="AU176" s="193" t="s">
        <v>78</v>
      </c>
      <c r="AY176" s="19" t="s">
        <v>229</v>
      </c>
      <c r="BE176" s="194">
        <f>IF(N176="základní",J176,0)</f>
        <v>0</v>
      </c>
      <c r="BF176" s="194">
        <f>IF(N176="snížená",J176,0)</f>
        <v>0</v>
      </c>
      <c r="BG176" s="194">
        <f>IF(N176="zákl. přenesená",J176,0)</f>
        <v>0</v>
      </c>
      <c r="BH176" s="194">
        <f>IF(N176="sníž. přenesená",J176,0)</f>
        <v>0</v>
      </c>
      <c r="BI176" s="194">
        <f>IF(N176="nulová",J176,0)</f>
        <v>0</v>
      </c>
      <c r="BJ176" s="19" t="s">
        <v>76</v>
      </c>
      <c r="BK176" s="194">
        <f>ROUND(I176*H176,2)</f>
        <v>0</v>
      </c>
      <c r="BL176" s="19" t="s">
        <v>126</v>
      </c>
      <c r="BM176" s="193" t="s">
        <v>2268</v>
      </c>
    </row>
    <row r="177" spans="1:47" s="2" customFormat="1" ht="11.25">
      <c r="A177" s="36"/>
      <c r="B177" s="37"/>
      <c r="C177" s="38"/>
      <c r="D177" s="263" t="s">
        <v>903</v>
      </c>
      <c r="E177" s="38"/>
      <c r="F177" s="264" t="s">
        <v>973</v>
      </c>
      <c r="G177" s="38"/>
      <c r="H177" s="38"/>
      <c r="I177" s="249"/>
      <c r="J177" s="38"/>
      <c r="K177" s="38"/>
      <c r="L177" s="41"/>
      <c r="M177" s="250"/>
      <c r="N177" s="251"/>
      <c r="O177" s="66"/>
      <c r="P177" s="66"/>
      <c r="Q177" s="66"/>
      <c r="R177" s="66"/>
      <c r="S177" s="66"/>
      <c r="T177" s="67"/>
      <c r="U177" s="36"/>
      <c r="V177" s="36"/>
      <c r="W177" s="36"/>
      <c r="X177" s="36"/>
      <c r="Y177" s="36"/>
      <c r="Z177" s="36"/>
      <c r="AA177" s="36"/>
      <c r="AB177" s="36"/>
      <c r="AC177" s="36"/>
      <c r="AD177" s="36"/>
      <c r="AE177" s="36"/>
      <c r="AT177" s="19" t="s">
        <v>903</v>
      </c>
      <c r="AU177" s="19" t="s">
        <v>78</v>
      </c>
    </row>
    <row r="178" spans="2:51" s="14" customFormat="1" ht="11.25">
      <c r="B178" s="218"/>
      <c r="C178" s="219"/>
      <c r="D178" s="197" t="s">
        <v>237</v>
      </c>
      <c r="E178" s="220" t="s">
        <v>19</v>
      </c>
      <c r="F178" s="221" t="s">
        <v>2269</v>
      </c>
      <c r="G178" s="219"/>
      <c r="H178" s="220" t="s">
        <v>19</v>
      </c>
      <c r="I178" s="222"/>
      <c r="J178" s="219"/>
      <c r="K178" s="219"/>
      <c r="L178" s="223"/>
      <c r="M178" s="224"/>
      <c r="N178" s="225"/>
      <c r="O178" s="225"/>
      <c r="P178" s="225"/>
      <c r="Q178" s="225"/>
      <c r="R178" s="225"/>
      <c r="S178" s="225"/>
      <c r="T178" s="226"/>
      <c r="AT178" s="227" t="s">
        <v>237</v>
      </c>
      <c r="AU178" s="227" t="s">
        <v>78</v>
      </c>
      <c r="AV178" s="14" t="s">
        <v>76</v>
      </c>
      <c r="AW178" s="14" t="s">
        <v>31</v>
      </c>
      <c r="AX178" s="14" t="s">
        <v>69</v>
      </c>
      <c r="AY178" s="227" t="s">
        <v>229</v>
      </c>
    </row>
    <row r="179" spans="2:51" s="13" customFormat="1" ht="11.25">
      <c r="B179" s="195"/>
      <c r="C179" s="196"/>
      <c r="D179" s="197" t="s">
        <v>237</v>
      </c>
      <c r="E179" s="198" t="s">
        <v>19</v>
      </c>
      <c r="F179" s="199" t="s">
        <v>2270</v>
      </c>
      <c r="G179" s="196"/>
      <c r="H179" s="200">
        <v>10.771</v>
      </c>
      <c r="I179" s="201"/>
      <c r="J179" s="196"/>
      <c r="K179" s="196"/>
      <c r="L179" s="202"/>
      <c r="M179" s="203"/>
      <c r="N179" s="204"/>
      <c r="O179" s="204"/>
      <c r="P179" s="204"/>
      <c r="Q179" s="204"/>
      <c r="R179" s="204"/>
      <c r="S179" s="204"/>
      <c r="T179" s="205"/>
      <c r="AT179" s="206" t="s">
        <v>237</v>
      </c>
      <c r="AU179" s="206" t="s">
        <v>78</v>
      </c>
      <c r="AV179" s="13" t="s">
        <v>78</v>
      </c>
      <c r="AW179" s="13" t="s">
        <v>31</v>
      </c>
      <c r="AX179" s="13" t="s">
        <v>69</v>
      </c>
      <c r="AY179" s="206" t="s">
        <v>229</v>
      </c>
    </row>
    <row r="180" spans="2:51" s="14" customFormat="1" ht="11.25">
      <c r="B180" s="218"/>
      <c r="C180" s="219"/>
      <c r="D180" s="197" t="s">
        <v>237</v>
      </c>
      <c r="E180" s="220" t="s">
        <v>19</v>
      </c>
      <c r="F180" s="221" t="s">
        <v>2271</v>
      </c>
      <c r="G180" s="219"/>
      <c r="H180" s="220" t="s">
        <v>19</v>
      </c>
      <c r="I180" s="222"/>
      <c r="J180" s="219"/>
      <c r="K180" s="219"/>
      <c r="L180" s="223"/>
      <c r="M180" s="224"/>
      <c r="N180" s="225"/>
      <c r="O180" s="225"/>
      <c r="P180" s="225"/>
      <c r="Q180" s="225"/>
      <c r="R180" s="225"/>
      <c r="S180" s="225"/>
      <c r="T180" s="226"/>
      <c r="AT180" s="227" t="s">
        <v>237</v>
      </c>
      <c r="AU180" s="227" t="s">
        <v>78</v>
      </c>
      <c r="AV180" s="14" t="s">
        <v>76</v>
      </c>
      <c r="AW180" s="14" t="s">
        <v>31</v>
      </c>
      <c r="AX180" s="14" t="s">
        <v>69</v>
      </c>
      <c r="AY180" s="227" t="s">
        <v>229</v>
      </c>
    </row>
    <row r="181" spans="2:51" s="13" customFormat="1" ht="11.25">
      <c r="B181" s="195"/>
      <c r="C181" s="196"/>
      <c r="D181" s="197" t="s">
        <v>237</v>
      </c>
      <c r="E181" s="198" t="s">
        <v>19</v>
      </c>
      <c r="F181" s="199" t="s">
        <v>2272</v>
      </c>
      <c r="G181" s="196"/>
      <c r="H181" s="200">
        <v>4.228</v>
      </c>
      <c r="I181" s="201"/>
      <c r="J181" s="196"/>
      <c r="K181" s="196"/>
      <c r="L181" s="202"/>
      <c r="M181" s="203"/>
      <c r="N181" s="204"/>
      <c r="O181" s="204"/>
      <c r="P181" s="204"/>
      <c r="Q181" s="204"/>
      <c r="R181" s="204"/>
      <c r="S181" s="204"/>
      <c r="T181" s="205"/>
      <c r="AT181" s="206" t="s">
        <v>237</v>
      </c>
      <c r="AU181" s="206" t="s">
        <v>78</v>
      </c>
      <c r="AV181" s="13" t="s">
        <v>78</v>
      </c>
      <c r="AW181" s="13" t="s">
        <v>31</v>
      </c>
      <c r="AX181" s="13" t="s">
        <v>69</v>
      </c>
      <c r="AY181" s="206" t="s">
        <v>229</v>
      </c>
    </row>
    <row r="182" spans="2:51" s="14" customFormat="1" ht="11.25">
      <c r="B182" s="218"/>
      <c r="C182" s="219"/>
      <c r="D182" s="197" t="s">
        <v>237</v>
      </c>
      <c r="E182" s="220" t="s">
        <v>19</v>
      </c>
      <c r="F182" s="221" t="s">
        <v>2273</v>
      </c>
      <c r="G182" s="219"/>
      <c r="H182" s="220" t="s">
        <v>19</v>
      </c>
      <c r="I182" s="222"/>
      <c r="J182" s="219"/>
      <c r="K182" s="219"/>
      <c r="L182" s="223"/>
      <c r="M182" s="224"/>
      <c r="N182" s="225"/>
      <c r="O182" s="225"/>
      <c r="P182" s="225"/>
      <c r="Q182" s="225"/>
      <c r="R182" s="225"/>
      <c r="S182" s="225"/>
      <c r="T182" s="226"/>
      <c r="AT182" s="227" t="s">
        <v>237</v>
      </c>
      <c r="AU182" s="227" t="s">
        <v>78</v>
      </c>
      <c r="AV182" s="14" t="s">
        <v>76</v>
      </c>
      <c r="AW182" s="14" t="s">
        <v>31</v>
      </c>
      <c r="AX182" s="14" t="s">
        <v>69</v>
      </c>
      <c r="AY182" s="227" t="s">
        <v>229</v>
      </c>
    </row>
    <row r="183" spans="2:51" s="13" customFormat="1" ht="11.25">
      <c r="B183" s="195"/>
      <c r="C183" s="196"/>
      <c r="D183" s="197" t="s">
        <v>237</v>
      </c>
      <c r="E183" s="198" t="s">
        <v>19</v>
      </c>
      <c r="F183" s="199" t="s">
        <v>2274</v>
      </c>
      <c r="G183" s="196"/>
      <c r="H183" s="200">
        <v>2.808</v>
      </c>
      <c r="I183" s="201"/>
      <c r="J183" s="196"/>
      <c r="K183" s="196"/>
      <c r="L183" s="202"/>
      <c r="M183" s="203"/>
      <c r="N183" s="204"/>
      <c r="O183" s="204"/>
      <c r="P183" s="204"/>
      <c r="Q183" s="204"/>
      <c r="R183" s="204"/>
      <c r="S183" s="204"/>
      <c r="T183" s="205"/>
      <c r="AT183" s="206" t="s">
        <v>237</v>
      </c>
      <c r="AU183" s="206" t="s">
        <v>78</v>
      </c>
      <c r="AV183" s="13" t="s">
        <v>78</v>
      </c>
      <c r="AW183" s="13" t="s">
        <v>31</v>
      </c>
      <c r="AX183" s="13" t="s">
        <v>69</v>
      </c>
      <c r="AY183" s="206" t="s">
        <v>229</v>
      </c>
    </row>
    <row r="184" spans="2:51" s="14" customFormat="1" ht="11.25">
      <c r="B184" s="218"/>
      <c r="C184" s="219"/>
      <c r="D184" s="197" t="s">
        <v>237</v>
      </c>
      <c r="E184" s="220" t="s">
        <v>19</v>
      </c>
      <c r="F184" s="221" t="s">
        <v>2275</v>
      </c>
      <c r="G184" s="219"/>
      <c r="H184" s="220" t="s">
        <v>19</v>
      </c>
      <c r="I184" s="222"/>
      <c r="J184" s="219"/>
      <c r="K184" s="219"/>
      <c r="L184" s="223"/>
      <c r="M184" s="224"/>
      <c r="N184" s="225"/>
      <c r="O184" s="225"/>
      <c r="P184" s="225"/>
      <c r="Q184" s="225"/>
      <c r="R184" s="225"/>
      <c r="S184" s="225"/>
      <c r="T184" s="226"/>
      <c r="AT184" s="227" t="s">
        <v>237</v>
      </c>
      <c r="AU184" s="227" t="s">
        <v>78</v>
      </c>
      <c r="AV184" s="14" t="s">
        <v>76</v>
      </c>
      <c r="AW184" s="14" t="s">
        <v>31</v>
      </c>
      <c r="AX184" s="14" t="s">
        <v>69</v>
      </c>
      <c r="AY184" s="227" t="s">
        <v>229</v>
      </c>
    </row>
    <row r="185" spans="2:51" s="13" customFormat="1" ht="11.25">
      <c r="B185" s="195"/>
      <c r="C185" s="196"/>
      <c r="D185" s="197" t="s">
        <v>237</v>
      </c>
      <c r="E185" s="198" t="s">
        <v>19</v>
      </c>
      <c r="F185" s="199" t="s">
        <v>2276</v>
      </c>
      <c r="G185" s="196"/>
      <c r="H185" s="200">
        <v>1</v>
      </c>
      <c r="I185" s="201"/>
      <c r="J185" s="196"/>
      <c r="K185" s="196"/>
      <c r="L185" s="202"/>
      <c r="M185" s="203"/>
      <c r="N185" s="204"/>
      <c r="O185" s="204"/>
      <c r="P185" s="204"/>
      <c r="Q185" s="204"/>
      <c r="R185" s="204"/>
      <c r="S185" s="204"/>
      <c r="T185" s="205"/>
      <c r="AT185" s="206" t="s">
        <v>237</v>
      </c>
      <c r="AU185" s="206" t="s">
        <v>78</v>
      </c>
      <c r="AV185" s="13" t="s">
        <v>78</v>
      </c>
      <c r="AW185" s="13" t="s">
        <v>31</v>
      </c>
      <c r="AX185" s="13" t="s">
        <v>69</v>
      </c>
      <c r="AY185" s="206" t="s">
        <v>229</v>
      </c>
    </row>
    <row r="186" spans="2:51" s="15" customFormat="1" ht="11.25">
      <c r="B186" s="228"/>
      <c r="C186" s="229"/>
      <c r="D186" s="197" t="s">
        <v>237</v>
      </c>
      <c r="E186" s="230" t="s">
        <v>19</v>
      </c>
      <c r="F186" s="231" t="s">
        <v>281</v>
      </c>
      <c r="G186" s="229"/>
      <c r="H186" s="232">
        <v>18.807</v>
      </c>
      <c r="I186" s="233"/>
      <c r="J186" s="229"/>
      <c r="K186" s="229"/>
      <c r="L186" s="234"/>
      <c r="M186" s="235"/>
      <c r="N186" s="236"/>
      <c r="O186" s="236"/>
      <c r="P186" s="236"/>
      <c r="Q186" s="236"/>
      <c r="R186" s="236"/>
      <c r="S186" s="236"/>
      <c r="T186" s="237"/>
      <c r="AT186" s="238" t="s">
        <v>237</v>
      </c>
      <c r="AU186" s="238" t="s">
        <v>78</v>
      </c>
      <c r="AV186" s="15" t="s">
        <v>126</v>
      </c>
      <c r="AW186" s="15" t="s">
        <v>31</v>
      </c>
      <c r="AX186" s="15" t="s">
        <v>76</v>
      </c>
      <c r="AY186" s="238" t="s">
        <v>229</v>
      </c>
    </row>
    <row r="187" spans="1:65" s="2" customFormat="1" ht="16.5" customHeight="1">
      <c r="A187" s="36"/>
      <c r="B187" s="37"/>
      <c r="C187" s="207" t="s">
        <v>8</v>
      </c>
      <c r="D187" s="207" t="s">
        <v>239</v>
      </c>
      <c r="E187" s="208" t="s">
        <v>1776</v>
      </c>
      <c r="F187" s="209" t="s">
        <v>1777</v>
      </c>
      <c r="G187" s="210" t="s">
        <v>326</v>
      </c>
      <c r="H187" s="211">
        <v>30.091</v>
      </c>
      <c r="I187" s="212"/>
      <c r="J187" s="213">
        <f>ROUND(I187*H187,2)</f>
        <v>0</v>
      </c>
      <c r="K187" s="214"/>
      <c r="L187" s="215"/>
      <c r="M187" s="216" t="s">
        <v>19</v>
      </c>
      <c r="N187" s="217" t="s">
        <v>40</v>
      </c>
      <c r="O187" s="66"/>
      <c r="P187" s="191">
        <f>O187*H187</f>
        <v>0</v>
      </c>
      <c r="Q187" s="191">
        <v>1</v>
      </c>
      <c r="R187" s="191">
        <f>Q187*H187</f>
        <v>30.091</v>
      </c>
      <c r="S187" s="191">
        <v>0</v>
      </c>
      <c r="T187" s="192">
        <f>S187*H187</f>
        <v>0</v>
      </c>
      <c r="U187" s="36"/>
      <c r="V187" s="36"/>
      <c r="W187" s="36"/>
      <c r="X187" s="36"/>
      <c r="Y187" s="36"/>
      <c r="Z187" s="36"/>
      <c r="AA187" s="36"/>
      <c r="AB187" s="36"/>
      <c r="AC187" s="36"/>
      <c r="AD187" s="36"/>
      <c r="AE187" s="36"/>
      <c r="AR187" s="193" t="s">
        <v>243</v>
      </c>
      <c r="AT187" s="193" t="s">
        <v>239</v>
      </c>
      <c r="AU187" s="193" t="s">
        <v>78</v>
      </c>
      <c r="AY187" s="19" t="s">
        <v>229</v>
      </c>
      <c r="BE187" s="194">
        <f>IF(N187="základní",J187,0)</f>
        <v>0</v>
      </c>
      <c r="BF187" s="194">
        <f>IF(N187="snížená",J187,0)</f>
        <v>0</v>
      </c>
      <c r="BG187" s="194">
        <f>IF(N187="zákl. přenesená",J187,0)</f>
        <v>0</v>
      </c>
      <c r="BH187" s="194">
        <f>IF(N187="sníž. přenesená",J187,0)</f>
        <v>0</v>
      </c>
      <c r="BI187" s="194">
        <f>IF(N187="nulová",J187,0)</f>
        <v>0</v>
      </c>
      <c r="BJ187" s="19" t="s">
        <v>76</v>
      </c>
      <c r="BK187" s="194">
        <f>ROUND(I187*H187,2)</f>
        <v>0</v>
      </c>
      <c r="BL187" s="19" t="s">
        <v>126</v>
      </c>
      <c r="BM187" s="193" t="s">
        <v>2277</v>
      </c>
    </row>
    <row r="188" spans="2:51" s="13" customFormat="1" ht="11.25">
      <c r="B188" s="195"/>
      <c r="C188" s="196"/>
      <c r="D188" s="197" t="s">
        <v>237</v>
      </c>
      <c r="E188" s="198" t="s">
        <v>19</v>
      </c>
      <c r="F188" s="199" t="s">
        <v>2278</v>
      </c>
      <c r="G188" s="196"/>
      <c r="H188" s="200">
        <v>30.091</v>
      </c>
      <c r="I188" s="201"/>
      <c r="J188" s="196"/>
      <c r="K188" s="196"/>
      <c r="L188" s="202"/>
      <c r="M188" s="203"/>
      <c r="N188" s="204"/>
      <c r="O188" s="204"/>
      <c r="P188" s="204"/>
      <c r="Q188" s="204"/>
      <c r="R188" s="204"/>
      <c r="S188" s="204"/>
      <c r="T188" s="205"/>
      <c r="AT188" s="206" t="s">
        <v>237</v>
      </c>
      <c r="AU188" s="206" t="s">
        <v>78</v>
      </c>
      <c r="AV188" s="13" t="s">
        <v>78</v>
      </c>
      <c r="AW188" s="13" t="s">
        <v>31</v>
      </c>
      <c r="AX188" s="13" t="s">
        <v>76</v>
      </c>
      <c r="AY188" s="206" t="s">
        <v>229</v>
      </c>
    </row>
    <row r="189" spans="1:65" s="2" customFormat="1" ht="66.75" customHeight="1">
      <c r="A189" s="36"/>
      <c r="B189" s="37"/>
      <c r="C189" s="181" t="s">
        <v>315</v>
      </c>
      <c r="D189" s="181" t="s">
        <v>232</v>
      </c>
      <c r="E189" s="182" t="s">
        <v>2279</v>
      </c>
      <c r="F189" s="183" t="s">
        <v>2280</v>
      </c>
      <c r="G189" s="184" t="s">
        <v>532</v>
      </c>
      <c r="H189" s="185">
        <v>2.297</v>
      </c>
      <c r="I189" s="186"/>
      <c r="J189" s="187">
        <f>ROUND(I189*H189,2)</f>
        <v>0</v>
      </c>
      <c r="K189" s="188"/>
      <c r="L189" s="41"/>
      <c r="M189" s="189" t="s">
        <v>19</v>
      </c>
      <c r="N189" s="190" t="s">
        <v>40</v>
      </c>
      <c r="O189" s="66"/>
      <c r="P189" s="191">
        <f>O189*H189</f>
        <v>0</v>
      </c>
      <c r="Q189" s="191">
        <v>0</v>
      </c>
      <c r="R189" s="191">
        <f>Q189*H189</f>
        <v>0</v>
      </c>
      <c r="S189" s="191">
        <v>0</v>
      </c>
      <c r="T189" s="192">
        <f>S189*H189</f>
        <v>0</v>
      </c>
      <c r="U189" s="36"/>
      <c r="V189" s="36"/>
      <c r="W189" s="36"/>
      <c r="X189" s="36"/>
      <c r="Y189" s="36"/>
      <c r="Z189" s="36"/>
      <c r="AA189" s="36"/>
      <c r="AB189" s="36"/>
      <c r="AC189" s="36"/>
      <c r="AD189" s="36"/>
      <c r="AE189" s="36"/>
      <c r="AR189" s="193" t="s">
        <v>126</v>
      </c>
      <c r="AT189" s="193" t="s">
        <v>232</v>
      </c>
      <c r="AU189" s="193" t="s">
        <v>78</v>
      </c>
      <c r="AY189" s="19" t="s">
        <v>229</v>
      </c>
      <c r="BE189" s="194">
        <f>IF(N189="základní",J189,0)</f>
        <v>0</v>
      </c>
      <c r="BF189" s="194">
        <f>IF(N189="snížená",J189,0)</f>
        <v>0</v>
      </c>
      <c r="BG189" s="194">
        <f>IF(N189="zákl. přenesená",J189,0)</f>
        <v>0</v>
      </c>
      <c r="BH189" s="194">
        <f>IF(N189="sníž. přenesená",J189,0)</f>
        <v>0</v>
      </c>
      <c r="BI189" s="194">
        <f>IF(N189="nulová",J189,0)</f>
        <v>0</v>
      </c>
      <c r="BJ189" s="19" t="s">
        <v>76</v>
      </c>
      <c r="BK189" s="194">
        <f>ROUND(I189*H189,2)</f>
        <v>0</v>
      </c>
      <c r="BL189" s="19" t="s">
        <v>126</v>
      </c>
      <c r="BM189" s="193" t="s">
        <v>2281</v>
      </c>
    </row>
    <row r="190" spans="1:47" s="2" customFormat="1" ht="11.25">
      <c r="A190" s="36"/>
      <c r="B190" s="37"/>
      <c r="C190" s="38"/>
      <c r="D190" s="263" t="s">
        <v>903</v>
      </c>
      <c r="E190" s="38"/>
      <c r="F190" s="264" t="s">
        <v>2282</v>
      </c>
      <c r="G190" s="38"/>
      <c r="H190" s="38"/>
      <c r="I190" s="249"/>
      <c r="J190" s="38"/>
      <c r="K190" s="38"/>
      <c r="L190" s="41"/>
      <c r="M190" s="250"/>
      <c r="N190" s="251"/>
      <c r="O190" s="66"/>
      <c r="P190" s="66"/>
      <c r="Q190" s="66"/>
      <c r="R190" s="66"/>
      <c r="S190" s="66"/>
      <c r="T190" s="67"/>
      <c r="U190" s="36"/>
      <c r="V190" s="36"/>
      <c r="W190" s="36"/>
      <c r="X190" s="36"/>
      <c r="Y190" s="36"/>
      <c r="Z190" s="36"/>
      <c r="AA190" s="36"/>
      <c r="AB190" s="36"/>
      <c r="AC190" s="36"/>
      <c r="AD190" s="36"/>
      <c r="AE190" s="36"/>
      <c r="AT190" s="19" t="s">
        <v>903</v>
      </c>
      <c r="AU190" s="19" t="s">
        <v>78</v>
      </c>
    </row>
    <row r="191" spans="2:51" s="14" customFormat="1" ht="11.25">
      <c r="B191" s="218"/>
      <c r="C191" s="219"/>
      <c r="D191" s="197" t="s">
        <v>237</v>
      </c>
      <c r="E191" s="220" t="s">
        <v>19</v>
      </c>
      <c r="F191" s="221" t="s">
        <v>2283</v>
      </c>
      <c r="G191" s="219"/>
      <c r="H191" s="220" t="s">
        <v>19</v>
      </c>
      <c r="I191" s="222"/>
      <c r="J191" s="219"/>
      <c r="K191" s="219"/>
      <c r="L191" s="223"/>
      <c r="M191" s="224"/>
      <c r="N191" s="225"/>
      <c r="O191" s="225"/>
      <c r="P191" s="225"/>
      <c r="Q191" s="225"/>
      <c r="R191" s="225"/>
      <c r="S191" s="225"/>
      <c r="T191" s="226"/>
      <c r="AT191" s="227" t="s">
        <v>237</v>
      </c>
      <c r="AU191" s="227" t="s">
        <v>78</v>
      </c>
      <c r="AV191" s="14" t="s">
        <v>76</v>
      </c>
      <c r="AW191" s="14" t="s">
        <v>31</v>
      </c>
      <c r="AX191" s="14" t="s">
        <v>69</v>
      </c>
      <c r="AY191" s="227" t="s">
        <v>229</v>
      </c>
    </row>
    <row r="192" spans="2:51" s="13" customFormat="1" ht="11.25">
      <c r="B192" s="195"/>
      <c r="C192" s="196"/>
      <c r="D192" s="197" t="s">
        <v>237</v>
      </c>
      <c r="E192" s="198" t="s">
        <v>19</v>
      </c>
      <c r="F192" s="199" t="s">
        <v>2284</v>
      </c>
      <c r="G192" s="196"/>
      <c r="H192" s="200">
        <v>2.297</v>
      </c>
      <c r="I192" s="201"/>
      <c r="J192" s="196"/>
      <c r="K192" s="196"/>
      <c r="L192" s="202"/>
      <c r="M192" s="203"/>
      <c r="N192" s="204"/>
      <c r="O192" s="204"/>
      <c r="P192" s="204"/>
      <c r="Q192" s="204"/>
      <c r="R192" s="204"/>
      <c r="S192" s="204"/>
      <c r="T192" s="205"/>
      <c r="AT192" s="206" t="s">
        <v>237</v>
      </c>
      <c r="AU192" s="206" t="s">
        <v>78</v>
      </c>
      <c r="AV192" s="13" t="s">
        <v>78</v>
      </c>
      <c r="AW192" s="13" t="s">
        <v>31</v>
      </c>
      <c r="AX192" s="13" t="s">
        <v>76</v>
      </c>
      <c r="AY192" s="206" t="s">
        <v>229</v>
      </c>
    </row>
    <row r="193" spans="1:65" s="2" customFormat="1" ht="16.5" customHeight="1">
      <c r="A193" s="36"/>
      <c r="B193" s="37"/>
      <c r="C193" s="207" t="s">
        <v>319</v>
      </c>
      <c r="D193" s="207" t="s">
        <v>239</v>
      </c>
      <c r="E193" s="208" t="s">
        <v>2285</v>
      </c>
      <c r="F193" s="209" t="s">
        <v>2286</v>
      </c>
      <c r="G193" s="210" t="s">
        <v>326</v>
      </c>
      <c r="H193" s="211">
        <v>4.594</v>
      </c>
      <c r="I193" s="212"/>
      <c r="J193" s="213">
        <f>ROUND(I193*H193,2)</f>
        <v>0</v>
      </c>
      <c r="K193" s="214"/>
      <c r="L193" s="215"/>
      <c r="M193" s="216" t="s">
        <v>19</v>
      </c>
      <c r="N193" s="217" t="s">
        <v>40</v>
      </c>
      <c r="O193" s="66"/>
      <c r="P193" s="191">
        <f>O193*H193</f>
        <v>0</v>
      </c>
      <c r="Q193" s="191">
        <v>1</v>
      </c>
      <c r="R193" s="191">
        <f>Q193*H193</f>
        <v>4.594</v>
      </c>
      <c r="S193" s="191">
        <v>0</v>
      </c>
      <c r="T193" s="192">
        <f>S193*H193</f>
        <v>0</v>
      </c>
      <c r="U193" s="36"/>
      <c r="V193" s="36"/>
      <c r="W193" s="36"/>
      <c r="X193" s="36"/>
      <c r="Y193" s="36"/>
      <c r="Z193" s="36"/>
      <c r="AA193" s="36"/>
      <c r="AB193" s="36"/>
      <c r="AC193" s="36"/>
      <c r="AD193" s="36"/>
      <c r="AE193" s="36"/>
      <c r="AR193" s="193" t="s">
        <v>243</v>
      </c>
      <c r="AT193" s="193" t="s">
        <v>239</v>
      </c>
      <c r="AU193" s="193" t="s">
        <v>78</v>
      </c>
      <c r="AY193" s="19" t="s">
        <v>229</v>
      </c>
      <c r="BE193" s="194">
        <f>IF(N193="základní",J193,0)</f>
        <v>0</v>
      </c>
      <c r="BF193" s="194">
        <f>IF(N193="snížená",J193,0)</f>
        <v>0</v>
      </c>
      <c r="BG193" s="194">
        <f>IF(N193="zákl. přenesená",J193,0)</f>
        <v>0</v>
      </c>
      <c r="BH193" s="194">
        <f>IF(N193="sníž. přenesená",J193,0)</f>
        <v>0</v>
      </c>
      <c r="BI193" s="194">
        <f>IF(N193="nulová",J193,0)</f>
        <v>0</v>
      </c>
      <c r="BJ193" s="19" t="s">
        <v>76</v>
      </c>
      <c r="BK193" s="194">
        <f>ROUND(I193*H193,2)</f>
        <v>0</v>
      </c>
      <c r="BL193" s="19" t="s">
        <v>126</v>
      </c>
      <c r="BM193" s="193" t="s">
        <v>2287</v>
      </c>
    </row>
    <row r="194" spans="2:51" s="13" customFormat="1" ht="11.25">
      <c r="B194" s="195"/>
      <c r="C194" s="196"/>
      <c r="D194" s="197" t="s">
        <v>237</v>
      </c>
      <c r="E194" s="196"/>
      <c r="F194" s="199" t="s">
        <v>2288</v>
      </c>
      <c r="G194" s="196"/>
      <c r="H194" s="200">
        <v>4.594</v>
      </c>
      <c r="I194" s="201"/>
      <c r="J194" s="196"/>
      <c r="K194" s="196"/>
      <c r="L194" s="202"/>
      <c r="M194" s="203"/>
      <c r="N194" s="204"/>
      <c r="O194" s="204"/>
      <c r="P194" s="204"/>
      <c r="Q194" s="204"/>
      <c r="R194" s="204"/>
      <c r="S194" s="204"/>
      <c r="T194" s="205"/>
      <c r="AT194" s="206" t="s">
        <v>237</v>
      </c>
      <c r="AU194" s="206" t="s">
        <v>78</v>
      </c>
      <c r="AV194" s="13" t="s">
        <v>78</v>
      </c>
      <c r="AW194" s="13" t="s">
        <v>4</v>
      </c>
      <c r="AX194" s="13" t="s">
        <v>76</v>
      </c>
      <c r="AY194" s="206" t="s">
        <v>229</v>
      </c>
    </row>
    <row r="195" spans="1:65" s="2" customFormat="1" ht="37.9" customHeight="1">
      <c r="A195" s="36"/>
      <c r="B195" s="37"/>
      <c r="C195" s="181" t="s">
        <v>323</v>
      </c>
      <c r="D195" s="181" t="s">
        <v>232</v>
      </c>
      <c r="E195" s="182" t="s">
        <v>1784</v>
      </c>
      <c r="F195" s="183" t="s">
        <v>1785</v>
      </c>
      <c r="G195" s="184" t="s">
        <v>495</v>
      </c>
      <c r="H195" s="185">
        <v>37</v>
      </c>
      <c r="I195" s="186"/>
      <c r="J195" s="187">
        <f>ROUND(I195*H195,2)</f>
        <v>0</v>
      </c>
      <c r="K195" s="188"/>
      <c r="L195" s="41"/>
      <c r="M195" s="189" t="s">
        <v>19</v>
      </c>
      <c r="N195" s="190" t="s">
        <v>40</v>
      </c>
      <c r="O195" s="66"/>
      <c r="P195" s="191">
        <f>O195*H195</f>
        <v>0</v>
      </c>
      <c r="Q195" s="191">
        <v>0</v>
      </c>
      <c r="R195" s="191">
        <f>Q195*H195</f>
        <v>0</v>
      </c>
      <c r="S195" s="191">
        <v>0</v>
      </c>
      <c r="T195" s="192">
        <f>S195*H195</f>
        <v>0</v>
      </c>
      <c r="U195" s="36"/>
      <c r="V195" s="36"/>
      <c r="W195" s="36"/>
      <c r="X195" s="36"/>
      <c r="Y195" s="36"/>
      <c r="Z195" s="36"/>
      <c r="AA195" s="36"/>
      <c r="AB195" s="36"/>
      <c r="AC195" s="36"/>
      <c r="AD195" s="36"/>
      <c r="AE195" s="36"/>
      <c r="AR195" s="193" t="s">
        <v>126</v>
      </c>
      <c r="AT195" s="193" t="s">
        <v>232</v>
      </c>
      <c r="AU195" s="193" t="s">
        <v>78</v>
      </c>
      <c r="AY195" s="19" t="s">
        <v>229</v>
      </c>
      <c r="BE195" s="194">
        <f>IF(N195="základní",J195,0)</f>
        <v>0</v>
      </c>
      <c r="BF195" s="194">
        <f>IF(N195="snížená",J195,0)</f>
        <v>0</v>
      </c>
      <c r="BG195" s="194">
        <f>IF(N195="zákl. přenesená",J195,0)</f>
        <v>0</v>
      </c>
      <c r="BH195" s="194">
        <f>IF(N195="sníž. přenesená",J195,0)</f>
        <v>0</v>
      </c>
      <c r="BI195" s="194">
        <f>IF(N195="nulová",J195,0)</f>
        <v>0</v>
      </c>
      <c r="BJ195" s="19" t="s">
        <v>76</v>
      </c>
      <c r="BK195" s="194">
        <f>ROUND(I195*H195,2)</f>
        <v>0</v>
      </c>
      <c r="BL195" s="19" t="s">
        <v>126</v>
      </c>
      <c r="BM195" s="193" t="s">
        <v>2289</v>
      </c>
    </row>
    <row r="196" spans="1:47" s="2" customFormat="1" ht="11.25">
      <c r="A196" s="36"/>
      <c r="B196" s="37"/>
      <c r="C196" s="38"/>
      <c r="D196" s="263" t="s">
        <v>903</v>
      </c>
      <c r="E196" s="38"/>
      <c r="F196" s="264" t="s">
        <v>1787</v>
      </c>
      <c r="G196" s="38"/>
      <c r="H196" s="38"/>
      <c r="I196" s="249"/>
      <c r="J196" s="38"/>
      <c r="K196" s="38"/>
      <c r="L196" s="41"/>
      <c r="M196" s="250"/>
      <c r="N196" s="251"/>
      <c r="O196" s="66"/>
      <c r="P196" s="66"/>
      <c r="Q196" s="66"/>
      <c r="R196" s="66"/>
      <c r="S196" s="66"/>
      <c r="T196" s="67"/>
      <c r="U196" s="36"/>
      <c r="V196" s="36"/>
      <c r="W196" s="36"/>
      <c r="X196" s="36"/>
      <c r="Y196" s="36"/>
      <c r="Z196" s="36"/>
      <c r="AA196" s="36"/>
      <c r="AB196" s="36"/>
      <c r="AC196" s="36"/>
      <c r="AD196" s="36"/>
      <c r="AE196" s="36"/>
      <c r="AT196" s="19" t="s">
        <v>903</v>
      </c>
      <c r="AU196" s="19" t="s">
        <v>78</v>
      </c>
    </row>
    <row r="197" spans="2:51" s="14" customFormat="1" ht="11.25">
      <c r="B197" s="218"/>
      <c r="C197" s="219"/>
      <c r="D197" s="197" t="s">
        <v>237</v>
      </c>
      <c r="E197" s="220" t="s">
        <v>19</v>
      </c>
      <c r="F197" s="221" t="s">
        <v>2157</v>
      </c>
      <c r="G197" s="219"/>
      <c r="H197" s="220" t="s">
        <v>19</v>
      </c>
      <c r="I197" s="222"/>
      <c r="J197" s="219"/>
      <c r="K197" s="219"/>
      <c r="L197" s="223"/>
      <c r="M197" s="224"/>
      <c r="N197" s="225"/>
      <c r="O197" s="225"/>
      <c r="P197" s="225"/>
      <c r="Q197" s="225"/>
      <c r="R197" s="225"/>
      <c r="S197" s="225"/>
      <c r="T197" s="226"/>
      <c r="AT197" s="227" t="s">
        <v>237</v>
      </c>
      <c r="AU197" s="227" t="s">
        <v>78</v>
      </c>
      <c r="AV197" s="14" t="s">
        <v>76</v>
      </c>
      <c r="AW197" s="14" t="s">
        <v>31</v>
      </c>
      <c r="AX197" s="14" t="s">
        <v>69</v>
      </c>
      <c r="AY197" s="227" t="s">
        <v>229</v>
      </c>
    </row>
    <row r="198" spans="2:51" s="13" customFormat="1" ht="11.25">
      <c r="B198" s="195"/>
      <c r="C198" s="196"/>
      <c r="D198" s="197" t="s">
        <v>237</v>
      </c>
      <c r="E198" s="198" t="s">
        <v>19</v>
      </c>
      <c r="F198" s="199" t="s">
        <v>1429</v>
      </c>
      <c r="G198" s="196"/>
      <c r="H198" s="200">
        <v>16</v>
      </c>
      <c r="I198" s="201"/>
      <c r="J198" s="196"/>
      <c r="K198" s="196"/>
      <c r="L198" s="202"/>
      <c r="M198" s="203"/>
      <c r="N198" s="204"/>
      <c r="O198" s="204"/>
      <c r="P198" s="204"/>
      <c r="Q198" s="204"/>
      <c r="R198" s="204"/>
      <c r="S198" s="204"/>
      <c r="T198" s="205"/>
      <c r="AT198" s="206" t="s">
        <v>237</v>
      </c>
      <c r="AU198" s="206" t="s">
        <v>78</v>
      </c>
      <c r="AV198" s="13" t="s">
        <v>78</v>
      </c>
      <c r="AW198" s="13" t="s">
        <v>31</v>
      </c>
      <c r="AX198" s="13" t="s">
        <v>69</v>
      </c>
      <c r="AY198" s="206" t="s">
        <v>229</v>
      </c>
    </row>
    <row r="199" spans="2:51" s="14" customFormat="1" ht="11.25">
      <c r="B199" s="218"/>
      <c r="C199" s="219"/>
      <c r="D199" s="197" t="s">
        <v>237</v>
      </c>
      <c r="E199" s="220" t="s">
        <v>19</v>
      </c>
      <c r="F199" s="221" t="s">
        <v>1724</v>
      </c>
      <c r="G199" s="219"/>
      <c r="H199" s="220" t="s">
        <v>19</v>
      </c>
      <c r="I199" s="222"/>
      <c r="J199" s="219"/>
      <c r="K199" s="219"/>
      <c r="L199" s="223"/>
      <c r="M199" s="224"/>
      <c r="N199" s="225"/>
      <c r="O199" s="225"/>
      <c r="P199" s="225"/>
      <c r="Q199" s="225"/>
      <c r="R199" s="225"/>
      <c r="S199" s="225"/>
      <c r="T199" s="226"/>
      <c r="AT199" s="227" t="s">
        <v>237</v>
      </c>
      <c r="AU199" s="227" t="s">
        <v>78</v>
      </c>
      <c r="AV199" s="14" t="s">
        <v>76</v>
      </c>
      <c r="AW199" s="14" t="s">
        <v>31</v>
      </c>
      <c r="AX199" s="14" t="s">
        <v>69</v>
      </c>
      <c r="AY199" s="227" t="s">
        <v>229</v>
      </c>
    </row>
    <row r="200" spans="2:51" s="13" customFormat="1" ht="11.25">
      <c r="B200" s="195"/>
      <c r="C200" s="196"/>
      <c r="D200" s="197" t="s">
        <v>237</v>
      </c>
      <c r="E200" s="198" t="s">
        <v>19</v>
      </c>
      <c r="F200" s="199" t="s">
        <v>2230</v>
      </c>
      <c r="G200" s="196"/>
      <c r="H200" s="200">
        <v>21</v>
      </c>
      <c r="I200" s="201"/>
      <c r="J200" s="196"/>
      <c r="K200" s="196"/>
      <c r="L200" s="202"/>
      <c r="M200" s="203"/>
      <c r="N200" s="204"/>
      <c r="O200" s="204"/>
      <c r="P200" s="204"/>
      <c r="Q200" s="204"/>
      <c r="R200" s="204"/>
      <c r="S200" s="204"/>
      <c r="T200" s="205"/>
      <c r="AT200" s="206" t="s">
        <v>237</v>
      </c>
      <c r="AU200" s="206" t="s">
        <v>78</v>
      </c>
      <c r="AV200" s="13" t="s">
        <v>78</v>
      </c>
      <c r="AW200" s="13" t="s">
        <v>31</v>
      </c>
      <c r="AX200" s="13" t="s">
        <v>69</v>
      </c>
      <c r="AY200" s="206" t="s">
        <v>229</v>
      </c>
    </row>
    <row r="201" spans="2:51" s="15" customFormat="1" ht="11.25">
      <c r="B201" s="228"/>
      <c r="C201" s="229"/>
      <c r="D201" s="197" t="s">
        <v>237</v>
      </c>
      <c r="E201" s="230" t="s">
        <v>19</v>
      </c>
      <c r="F201" s="231" t="s">
        <v>281</v>
      </c>
      <c r="G201" s="229"/>
      <c r="H201" s="232">
        <v>37</v>
      </c>
      <c r="I201" s="233"/>
      <c r="J201" s="229"/>
      <c r="K201" s="229"/>
      <c r="L201" s="234"/>
      <c r="M201" s="235"/>
      <c r="N201" s="236"/>
      <c r="O201" s="236"/>
      <c r="P201" s="236"/>
      <c r="Q201" s="236"/>
      <c r="R201" s="236"/>
      <c r="S201" s="236"/>
      <c r="T201" s="237"/>
      <c r="AT201" s="238" t="s">
        <v>237</v>
      </c>
      <c r="AU201" s="238" t="s">
        <v>78</v>
      </c>
      <c r="AV201" s="15" t="s">
        <v>126</v>
      </c>
      <c r="AW201" s="15" t="s">
        <v>31</v>
      </c>
      <c r="AX201" s="15" t="s">
        <v>76</v>
      </c>
      <c r="AY201" s="238" t="s">
        <v>229</v>
      </c>
    </row>
    <row r="202" spans="1:65" s="2" customFormat="1" ht="16.5" customHeight="1">
      <c r="A202" s="36"/>
      <c r="B202" s="37"/>
      <c r="C202" s="207" t="s">
        <v>328</v>
      </c>
      <c r="D202" s="207" t="s">
        <v>239</v>
      </c>
      <c r="E202" s="208" t="s">
        <v>1788</v>
      </c>
      <c r="F202" s="209" t="s">
        <v>1789</v>
      </c>
      <c r="G202" s="210" t="s">
        <v>1080</v>
      </c>
      <c r="H202" s="211">
        <v>0.74</v>
      </c>
      <c r="I202" s="212"/>
      <c r="J202" s="213">
        <f>ROUND(I202*H202,2)</f>
        <v>0</v>
      </c>
      <c r="K202" s="214"/>
      <c r="L202" s="215"/>
      <c r="M202" s="216" t="s">
        <v>19</v>
      </c>
      <c r="N202" s="217" t="s">
        <v>40</v>
      </c>
      <c r="O202" s="66"/>
      <c r="P202" s="191">
        <f>O202*H202</f>
        <v>0</v>
      </c>
      <c r="Q202" s="191">
        <v>0.001</v>
      </c>
      <c r="R202" s="191">
        <f>Q202*H202</f>
        <v>0.00074</v>
      </c>
      <c r="S202" s="191">
        <v>0</v>
      </c>
      <c r="T202" s="192">
        <f>S202*H202</f>
        <v>0</v>
      </c>
      <c r="U202" s="36"/>
      <c r="V202" s="36"/>
      <c r="W202" s="36"/>
      <c r="X202" s="36"/>
      <c r="Y202" s="36"/>
      <c r="Z202" s="36"/>
      <c r="AA202" s="36"/>
      <c r="AB202" s="36"/>
      <c r="AC202" s="36"/>
      <c r="AD202" s="36"/>
      <c r="AE202" s="36"/>
      <c r="AR202" s="193" t="s">
        <v>243</v>
      </c>
      <c r="AT202" s="193" t="s">
        <v>239</v>
      </c>
      <c r="AU202" s="193" t="s">
        <v>78</v>
      </c>
      <c r="AY202" s="19" t="s">
        <v>229</v>
      </c>
      <c r="BE202" s="194">
        <f>IF(N202="základní",J202,0)</f>
        <v>0</v>
      </c>
      <c r="BF202" s="194">
        <f>IF(N202="snížená",J202,0)</f>
        <v>0</v>
      </c>
      <c r="BG202" s="194">
        <f>IF(N202="zákl. přenesená",J202,0)</f>
        <v>0</v>
      </c>
      <c r="BH202" s="194">
        <f>IF(N202="sníž. přenesená",J202,0)</f>
        <v>0</v>
      </c>
      <c r="BI202" s="194">
        <f>IF(N202="nulová",J202,0)</f>
        <v>0</v>
      </c>
      <c r="BJ202" s="19" t="s">
        <v>76</v>
      </c>
      <c r="BK202" s="194">
        <f>ROUND(I202*H202,2)</f>
        <v>0</v>
      </c>
      <c r="BL202" s="19" t="s">
        <v>126</v>
      </c>
      <c r="BM202" s="193" t="s">
        <v>2290</v>
      </c>
    </row>
    <row r="203" spans="2:51" s="13" customFormat="1" ht="11.25">
      <c r="B203" s="195"/>
      <c r="C203" s="196"/>
      <c r="D203" s="197" t="s">
        <v>237</v>
      </c>
      <c r="E203" s="198" t="s">
        <v>19</v>
      </c>
      <c r="F203" s="199" t="s">
        <v>535</v>
      </c>
      <c r="G203" s="196"/>
      <c r="H203" s="200">
        <v>37</v>
      </c>
      <c r="I203" s="201"/>
      <c r="J203" s="196"/>
      <c r="K203" s="196"/>
      <c r="L203" s="202"/>
      <c r="M203" s="203"/>
      <c r="N203" s="204"/>
      <c r="O203" s="204"/>
      <c r="P203" s="204"/>
      <c r="Q203" s="204"/>
      <c r="R203" s="204"/>
      <c r="S203" s="204"/>
      <c r="T203" s="205"/>
      <c r="AT203" s="206" t="s">
        <v>237</v>
      </c>
      <c r="AU203" s="206" t="s">
        <v>78</v>
      </c>
      <c r="AV203" s="13" t="s">
        <v>78</v>
      </c>
      <c r="AW203" s="13" t="s">
        <v>31</v>
      </c>
      <c r="AX203" s="13" t="s">
        <v>76</v>
      </c>
      <c r="AY203" s="206" t="s">
        <v>229</v>
      </c>
    </row>
    <row r="204" spans="2:51" s="13" customFormat="1" ht="11.25">
      <c r="B204" s="195"/>
      <c r="C204" s="196"/>
      <c r="D204" s="197" t="s">
        <v>237</v>
      </c>
      <c r="E204" s="196"/>
      <c r="F204" s="199" t="s">
        <v>2291</v>
      </c>
      <c r="G204" s="196"/>
      <c r="H204" s="200">
        <v>0.74</v>
      </c>
      <c r="I204" s="201"/>
      <c r="J204" s="196"/>
      <c r="K204" s="196"/>
      <c r="L204" s="202"/>
      <c r="M204" s="203"/>
      <c r="N204" s="204"/>
      <c r="O204" s="204"/>
      <c r="P204" s="204"/>
      <c r="Q204" s="204"/>
      <c r="R204" s="204"/>
      <c r="S204" s="204"/>
      <c r="T204" s="205"/>
      <c r="AT204" s="206" t="s">
        <v>237</v>
      </c>
      <c r="AU204" s="206" t="s">
        <v>78</v>
      </c>
      <c r="AV204" s="13" t="s">
        <v>78</v>
      </c>
      <c r="AW204" s="13" t="s">
        <v>4</v>
      </c>
      <c r="AX204" s="13" t="s">
        <v>76</v>
      </c>
      <c r="AY204" s="206" t="s">
        <v>229</v>
      </c>
    </row>
    <row r="205" spans="1:65" s="2" customFormat="1" ht="37.9" customHeight="1">
      <c r="A205" s="36"/>
      <c r="B205" s="37"/>
      <c r="C205" s="181" t="s">
        <v>333</v>
      </c>
      <c r="D205" s="181" t="s">
        <v>232</v>
      </c>
      <c r="E205" s="182" t="s">
        <v>2292</v>
      </c>
      <c r="F205" s="183" t="s">
        <v>2293</v>
      </c>
      <c r="G205" s="184" t="s">
        <v>495</v>
      </c>
      <c r="H205" s="185">
        <v>37</v>
      </c>
      <c r="I205" s="186"/>
      <c r="J205" s="187">
        <f>ROUND(I205*H205,2)</f>
        <v>0</v>
      </c>
      <c r="K205" s="188"/>
      <c r="L205" s="41"/>
      <c r="M205" s="189" t="s">
        <v>19</v>
      </c>
      <c r="N205" s="190" t="s">
        <v>40</v>
      </c>
      <c r="O205" s="66"/>
      <c r="P205" s="191">
        <f>O205*H205</f>
        <v>0</v>
      </c>
      <c r="Q205" s="191">
        <v>0</v>
      </c>
      <c r="R205" s="191">
        <f>Q205*H205</f>
        <v>0</v>
      </c>
      <c r="S205" s="191">
        <v>0</v>
      </c>
      <c r="T205" s="192">
        <f>S205*H205</f>
        <v>0</v>
      </c>
      <c r="U205" s="36"/>
      <c r="V205" s="36"/>
      <c r="W205" s="36"/>
      <c r="X205" s="36"/>
      <c r="Y205" s="36"/>
      <c r="Z205" s="36"/>
      <c r="AA205" s="36"/>
      <c r="AB205" s="36"/>
      <c r="AC205" s="36"/>
      <c r="AD205" s="36"/>
      <c r="AE205" s="36"/>
      <c r="AR205" s="193" t="s">
        <v>126</v>
      </c>
      <c r="AT205" s="193" t="s">
        <v>232</v>
      </c>
      <c r="AU205" s="193" t="s">
        <v>78</v>
      </c>
      <c r="AY205" s="19" t="s">
        <v>229</v>
      </c>
      <c r="BE205" s="194">
        <f>IF(N205="základní",J205,0)</f>
        <v>0</v>
      </c>
      <c r="BF205" s="194">
        <f>IF(N205="snížená",J205,0)</f>
        <v>0</v>
      </c>
      <c r="BG205" s="194">
        <f>IF(N205="zákl. přenesená",J205,0)</f>
        <v>0</v>
      </c>
      <c r="BH205" s="194">
        <f>IF(N205="sníž. přenesená",J205,0)</f>
        <v>0</v>
      </c>
      <c r="BI205" s="194">
        <f>IF(N205="nulová",J205,0)</f>
        <v>0</v>
      </c>
      <c r="BJ205" s="19" t="s">
        <v>76</v>
      </c>
      <c r="BK205" s="194">
        <f>ROUND(I205*H205,2)</f>
        <v>0</v>
      </c>
      <c r="BL205" s="19" t="s">
        <v>126</v>
      </c>
      <c r="BM205" s="193" t="s">
        <v>2294</v>
      </c>
    </row>
    <row r="206" spans="1:47" s="2" customFormat="1" ht="11.25">
      <c r="A206" s="36"/>
      <c r="B206" s="37"/>
      <c r="C206" s="38"/>
      <c r="D206" s="263" t="s">
        <v>903</v>
      </c>
      <c r="E206" s="38"/>
      <c r="F206" s="264" t="s">
        <v>2295</v>
      </c>
      <c r="G206" s="38"/>
      <c r="H206" s="38"/>
      <c r="I206" s="249"/>
      <c r="J206" s="38"/>
      <c r="K206" s="38"/>
      <c r="L206" s="41"/>
      <c r="M206" s="250"/>
      <c r="N206" s="251"/>
      <c r="O206" s="66"/>
      <c r="P206" s="66"/>
      <c r="Q206" s="66"/>
      <c r="R206" s="66"/>
      <c r="S206" s="66"/>
      <c r="T206" s="67"/>
      <c r="U206" s="36"/>
      <c r="V206" s="36"/>
      <c r="W206" s="36"/>
      <c r="X206" s="36"/>
      <c r="Y206" s="36"/>
      <c r="Z206" s="36"/>
      <c r="AA206" s="36"/>
      <c r="AB206" s="36"/>
      <c r="AC206" s="36"/>
      <c r="AD206" s="36"/>
      <c r="AE206" s="36"/>
      <c r="AT206" s="19" t="s">
        <v>903</v>
      </c>
      <c r="AU206" s="19" t="s">
        <v>78</v>
      </c>
    </row>
    <row r="207" spans="2:51" s="14" customFormat="1" ht="11.25">
      <c r="B207" s="218"/>
      <c r="C207" s="219"/>
      <c r="D207" s="197" t="s">
        <v>237</v>
      </c>
      <c r="E207" s="220" t="s">
        <v>19</v>
      </c>
      <c r="F207" s="221" t="s">
        <v>2296</v>
      </c>
      <c r="G207" s="219"/>
      <c r="H207" s="220" t="s">
        <v>19</v>
      </c>
      <c r="I207" s="222"/>
      <c r="J207" s="219"/>
      <c r="K207" s="219"/>
      <c r="L207" s="223"/>
      <c r="M207" s="224"/>
      <c r="N207" s="225"/>
      <c r="O207" s="225"/>
      <c r="P207" s="225"/>
      <c r="Q207" s="225"/>
      <c r="R207" s="225"/>
      <c r="S207" s="225"/>
      <c r="T207" s="226"/>
      <c r="AT207" s="227" t="s">
        <v>237</v>
      </c>
      <c r="AU207" s="227" t="s">
        <v>78</v>
      </c>
      <c r="AV207" s="14" t="s">
        <v>76</v>
      </c>
      <c r="AW207" s="14" t="s">
        <v>31</v>
      </c>
      <c r="AX207" s="14" t="s">
        <v>69</v>
      </c>
      <c r="AY207" s="227" t="s">
        <v>229</v>
      </c>
    </row>
    <row r="208" spans="2:51" s="14" customFormat="1" ht="11.25">
      <c r="B208" s="218"/>
      <c r="C208" s="219"/>
      <c r="D208" s="197" t="s">
        <v>237</v>
      </c>
      <c r="E208" s="220" t="s">
        <v>19</v>
      </c>
      <c r="F208" s="221" t="s">
        <v>2157</v>
      </c>
      <c r="G208" s="219"/>
      <c r="H208" s="220" t="s">
        <v>19</v>
      </c>
      <c r="I208" s="222"/>
      <c r="J208" s="219"/>
      <c r="K208" s="219"/>
      <c r="L208" s="223"/>
      <c r="M208" s="224"/>
      <c r="N208" s="225"/>
      <c r="O208" s="225"/>
      <c r="P208" s="225"/>
      <c r="Q208" s="225"/>
      <c r="R208" s="225"/>
      <c r="S208" s="225"/>
      <c r="T208" s="226"/>
      <c r="AT208" s="227" t="s">
        <v>237</v>
      </c>
      <c r="AU208" s="227" t="s">
        <v>78</v>
      </c>
      <c r="AV208" s="14" t="s">
        <v>76</v>
      </c>
      <c r="AW208" s="14" t="s">
        <v>31</v>
      </c>
      <c r="AX208" s="14" t="s">
        <v>69</v>
      </c>
      <c r="AY208" s="227" t="s">
        <v>229</v>
      </c>
    </row>
    <row r="209" spans="2:51" s="13" customFormat="1" ht="11.25">
      <c r="B209" s="195"/>
      <c r="C209" s="196"/>
      <c r="D209" s="197" t="s">
        <v>237</v>
      </c>
      <c r="E209" s="198" t="s">
        <v>19</v>
      </c>
      <c r="F209" s="199" t="s">
        <v>1429</v>
      </c>
      <c r="G209" s="196"/>
      <c r="H209" s="200">
        <v>16</v>
      </c>
      <c r="I209" s="201"/>
      <c r="J209" s="196"/>
      <c r="K209" s="196"/>
      <c r="L209" s="202"/>
      <c r="M209" s="203"/>
      <c r="N209" s="204"/>
      <c r="O209" s="204"/>
      <c r="P209" s="204"/>
      <c r="Q209" s="204"/>
      <c r="R209" s="204"/>
      <c r="S209" s="204"/>
      <c r="T209" s="205"/>
      <c r="AT209" s="206" t="s">
        <v>237</v>
      </c>
      <c r="AU209" s="206" t="s">
        <v>78</v>
      </c>
      <c r="AV209" s="13" t="s">
        <v>78</v>
      </c>
      <c r="AW209" s="13" t="s">
        <v>31</v>
      </c>
      <c r="AX209" s="13" t="s">
        <v>69</v>
      </c>
      <c r="AY209" s="206" t="s">
        <v>229</v>
      </c>
    </row>
    <row r="210" spans="2:51" s="14" customFormat="1" ht="11.25">
      <c r="B210" s="218"/>
      <c r="C210" s="219"/>
      <c r="D210" s="197" t="s">
        <v>237</v>
      </c>
      <c r="E210" s="220" t="s">
        <v>19</v>
      </c>
      <c r="F210" s="221" t="s">
        <v>1724</v>
      </c>
      <c r="G210" s="219"/>
      <c r="H210" s="220" t="s">
        <v>19</v>
      </c>
      <c r="I210" s="222"/>
      <c r="J210" s="219"/>
      <c r="K210" s="219"/>
      <c r="L210" s="223"/>
      <c r="M210" s="224"/>
      <c r="N210" s="225"/>
      <c r="O210" s="225"/>
      <c r="P210" s="225"/>
      <c r="Q210" s="225"/>
      <c r="R210" s="225"/>
      <c r="S210" s="225"/>
      <c r="T210" s="226"/>
      <c r="AT210" s="227" t="s">
        <v>237</v>
      </c>
      <c r="AU210" s="227" t="s">
        <v>78</v>
      </c>
      <c r="AV210" s="14" t="s">
        <v>76</v>
      </c>
      <c r="AW210" s="14" t="s">
        <v>31</v>
      </c>
      <c r="AX210" s="14" t="s">
        <v>69</v>
      </c>
      <c r="AY210" s="227" t="s">
        <v>229</v>
      </c>
    </row>
    <row r="211" spans="2:51" s="13" customFormat="1" ht="11.25">
      <c r="B211" s="195"/>
      <c r="C211" s="196"/>
      <c r="D211" s="197" t="s">
        <v>237</v>
      </c>
      <c r="E211" s="198" t="s">
        <v>19</v>
      </c>
      <c r="F211" s="199" t="s">
        <v>2230</v>
      </c>
      <c r="G211" s="196"/>
      <c r="H211" s="200">
        <v>21</v>
      </c>
      <c r="I211" s="201"/>
      <c r="J211" s="196"/>
      <c r="K211" s="196"/>
      <c r="L211" s="202"/>
      <c r="M211" s="203"/>
      <c r="N211" s="204"/>
      <c r="O211" s="204"/>
      <c r="P211" s="204"/>
      <c r="Q211" s="204"/>
      <c r="R211" s="204"/>
      <c r="S211" s="204"/>
      <c r="T211" s="205"/>
      <c r="AT211" s="206" t="s">
        <v>237</v>
      </c>
      <c r="AU211" s="206" t="s">
        <v>78</v>
      </c>
      <c r="AV211" s="13" t="s">
        <v>78</v>
      </c>
      <c r="AW211" s="13" t="s">
        <v>31</v>
      </c>
      <c r="AX211" s="13" t="s">
        <v>69</v>
      </c>
      <c r="AY211" s="206" t="s">
        <v>229</v>
      </c>
    </row>
    <row r="212" spans="2:51" s="15" customFormat="1" ht="11.25">
      <c r="B212" s="228"/>
      <c r="C212" s="229"/>
      <c r="D212" s="197" t="s">
        <v>237</v>
      </c>
      <c r="E212" s="230" t="s">
        <v>19</v>
      </c>
      <c r="F212" s="231" t="s">
        <v>281</v>
      </c>
      <c r="G212" s="229"/>
      <c r="H212" s="232">
        <v>37</v>
      </c>
      <c r="I212" s="233"/>
      <c r="J212" s="229"/>
      <c r="K212" s="229"/>
      <c r="L212" s="234"/>
      <c r="M212" s="235"/>
      <c r="N212" s="236"/>
      <c r="O212" s="236"/>
      <c r="P212" s="236"/>
      <c r="Q212" s="236"/>
      <c r="R212" s="236"/>
      <c r="S212" s="236"/>
      <c r="T212" s="237"/>
      <c r="AT212" s="238" t="s">
        <v>237</v>
      </c>
      <c r="AU212" s="238" t="s">
        <v>78</v>
      </c>
      <c r="AV212" s="15" t="s">
        <v>126</v>
      </c>
      <c r="AW212" s="15" t="s">
        <v>31</v>
      </c>
      <c r="AX212" s="15" t="s">
        <v>76</v>
      </c>
      <c r="AY212" s="238" t="s">
        <v>229</v>
      </c>
    </row>
    <row r="213" spans="2:63" s="12" customFormat="1" ht="22.9" customHeight="1">
      <c r="B213" s="165"/>
      <c r="C213" s="166"/>
      <c r="D213" s="167" t="s">
        <v>68</v>
      </c>
      <c r="E213" s="179" t="s">
        <v>78</v>
      </c>
      <c r="F213" s="179" t="s">
        <v>1499</v>
      </c>
      <c r="G213" s="166"/>
      <c r="H213" s="166"/>
      <c r="I213" s="169"/>
      <c r="J213" s="180">
        <f>BK213</f>
        <v>0</v>
      </c>
      <c r="K213" s="166"/>
      <c r="L213" s="171"/>
      <c r="M213" s="172"/>
      <c r="N213" s="173"/>
      <c r="O213" s="173"/>
      <c r="P213" s="174">
        <f>SUM(P214:P244)</f>
        <v>0</v>
      </c>
      <c r="Q213" s="173"/>
      <c r="R213" s="174">
        <f>SUM(R214:R244)</f>
        <v>0.194872568</v>
      </c>
      <c r="S213" s="173"/>
      <c r="T213" s="175">
        <f>SUM(T214:T244)</f>
        <v>0</v>
      </c>
      <c r="AR213" s="176" t="s">
        <v>76</v>
      </c>
      <c r="AT213" s="177" t="s">
        <v>68</v>
      </c>
      <c r="AU213" s="177" t="s">
        <v>76</v>
      </c>
      <c r="AY213" s="176" t="s">
        <v>229</v>
      </c>
      <c r="BK213" s="178">
        <f>SUM(BK214:BK244)</f>
        <v>0</v>
      </c>
    </row>
    <row r="214" spans="1:65" s="2" customFormat="1" ht="37.9" customHeight="1">
      <c r="A214" s="36"/>
      <c r="B214" s="37"/>
      <c r="C214" s="181" t="s">
        <v>7</v>
      </c>
      <c r="D214" s="181" t="s">
        <v>232</v>
      </c>
      <c r="E214" s="182" t="s">
        <v>2297</v>
      </c>
      <c r="F214" s="183" t="s">
        <v>2298</v>
      </c>
      <c r="G214" s="184" t="s">
        <v>532</v>
      </c>
      <c r="H214" s="185">
        <v>4.24</v>
      </c>
      <c r="I214" s="186"/>
      <c r="J214" s="187">
        <f>ROUND(I214*H214,2)</f>
        <v>0</v>
      </c>
      <c r="K214" s="188"/>
      <c r="L214" s="41"/>
      <c r="M214" s="189" t="s">
        <v>19</v>
      </c>
      <c r="N214" s="190" t="s">
        <v>40</v>
      </c>
      <c r="O214" s="66"/>
      <c r="P214" s="191">
        <f>O214*H214</f>
        <v>0</v>
      </c>
      <c r="Q214" s="191">
        <v>0</v>
      </c>
      <c r="R214" s="191">
        <f>Q214*H214</f>
        <v>0</v>
      </c>
      <c r="S214" s="191">
        <v>0</v>
      </c>
      <c r="T214" s="192">
        <f>S214*H214</f>
        <v>0</v>
      </c>
      <c r="U214" s="36"/>
      <c r="V214" s="36"/>
      <c r="W214" s="36"/>
      <c r="X214" s="36"/>
      <c r="Y214" s="36"/>
      <c r="Z214" s="36"/>
      <c r="AA214" s="36"/>
      <c r="AB214" s="36"/>
      <c r="AC214" s="36"/>
      <c r="AD214" s="36"/>
      <c r="AE214" s="36"/>
      <c r="AR214" s="193" t="s">
        <v>126</v>
      </c>
      <c r="AT214" s="193" t="s">
        <v>232</v>
      </c>
      <c r="AU214" s="193" t="s">
        <v>78</v>
      </c>
      <c r="AY214" s="19" t="s">
        <v>229</v>
      </c>
      <c r="BE214" s="194">
        <f>IF(N214="základní",J214,0)</f>
        <v>0</v>
      </c>
      <c r="BF214" s="194">
        <f>IF(N214="snížená",J214,0)</f>
        <v>0</v>
      </c>
      <c r="BG214" s="194">
        <f>IF(N214="zákl. přenesená",J214,0)</f>
        <v>0</v>
      </c>
      <c r="BH214" s="194">
        <f>IF(N214="sníž. přenesená",J214,0)</f>
        <v>0</v>
      </c>
      <c r="BI214" s="194">
        <f>IF(N214="nulová",J214,0)</f>
        <v>0</v>
      </c>
      <c r="BJ214" s="19" t="s">
        <v>76</v>
      </c>
      <c r="BK214" s="194">
        <f>ROUND(I214*H214,2)</f>
        <v>0</v>
      </c>
      <c r="BL214" s="19" t="s">
        <v>126</v>
      </c>
      <c r="BM214" s="193" t="s">
        <v>2299</v>
      </c>
    </row>
    <row r="215" spans="1:47" s="2" customFormat="1" ht="11.25">
      <c r="A215" s="36"/>
      <c r="B215" s="37"/>
      <c r="C215" s="38"/>
      <c r="D215" s="263" t="s">
        <v>903</v>
      </c>
      <c r="E215" s="38"/>
      <c r="F215" s="264" t="s">
        <v>2300</v>
      </c>
      <c r="G215" s="38"/>
      <c r="H215" s="38"/>
      <c r="I215" s="249"/>
      <c r="J215" s="38"/>
      <c r="K215" s="38"/>
      <c r="L215" s="41"/>
      <c r="M215" s="250"/>
      <c r="N215" s="251"/>
      <c r="O215" s="66"/>
      <c r="P215" s="66"/>
      <c r="Q215" s="66"/>
      <c r="R215" s="66"/>
      <c r="S215" s="66"/>
      <c r="T215" s="67"/>
      <c r="U215" s="36"/>
      <c r="V215" s="36"/>
      <c r="W215" s="36"/>
      <c r="X215" s="36"/>
      <c r="Y215" s="36"/>
      <c r="Z215" s="36"/>
      <c r="AA215" s="36"/>
      <c r="AB215" s="36"/>
      <c r="AC215" s="36"/>
      <c r="AD215" s="36"/>
      <c r="AE215" s="36"/>
      <c r="AT215" s="19" t="s">
        <v>903</v>
      </c>
      <c r="AU215" s="19" t="s">
        <v>78</v>
      </c>
    </row>
    <row r="216" spans="2:51" s="14" customFormat="1" ht="11.25">
      <c r="B216" s="218"/>
      <c r="C216" s="219"/>
      <c r="D216" s="197" t="s">
        <v>237</v>
      </c>
      <c r="E216" s="220" t="s">
        <v>19</v>
      </c>
      <c r="F216" s="221" t="s">
        <v>2301</v>
      </c>
      <c r="G216" s="219"/>
      <c r="H216" s="220" t="s">
        <v>19</v>
      </c>
      <c r="I216" s="222"/>
      <c r="J216" s="219"/>
      <c r="K216" s="219"/>
      <c r="L216" s="223"/>
      <c r="M216" s="224"/>
      <c r="N216" s="225"/>
      <c r="O216" s="225"/>
      <c r="P216" s="225"/>
      <c r="Q216" s="225"/>
      <c r="R216" s="225"/>
      <c r="S216" s="225"/>
      <c r="T216" s="226"/>
      <c r="AT216" s="227" t="s">
        <v>237</v>
      </c>
      <c r="AU216" s="227" t="s">
        <v>78</v>
      </c>
      <c r="AV216" s="14" t="s">
        <v>76</v>
      </c>
      <c r="AW216" s="14" t="s">
        <v>31</v>
      </c>
      <c r="AX216" s="14" t="s">
        <v>69</v>
      </c>
      <c r="AY216" s="227" t="s">
        <v>229</v>
      </c>
    </row>
    <row r="217" spans="2:51" s="13" customFormat="1" ht="11.25">
      <c r="B217" s="195"/>
      <c r="C217" s="196"/>
      <c r="D217" s="197" t="s">
        <v>237</v>
      </c>
      <c r="E217" s="198" t="s">
        <v>19</v>
      </c>
      <c r="F217" s="199" t="s">
        <v>2302</v>
      </c>
      <c r="G217" s="196"/>
      <c r="H217" s="200">
        <v>3.36</v>
      </c>
      <c r="I217" s="201"/>
      <c r="J217" s="196"/>
      <c r="K217" s="196"/>
      <c r="L217" s="202"/>
      <c r="M217" s="203"/>
      <c r="N217" s="204"/>
      <c r="O217" s="204"/>
      <c r="P217" s="204"/>
      <c r="Q217" s="204"/>
      <c r="R217" s="204"/>
      <c r="S217" s="204"/>
      <c r="T217" s="205"/>
      <c r="AT217" s="206" t="s">
        <v>237</v>
      </c>
      <c r="AU217" s="206" t="s">
        <v>78</v>
      </c>
      <c r="AV217" s="13" t="s">
        <v>78</v>
      </c>
      <c r="AW217" s="13" t="s">
        <v>31</v>
      </c>
      <c r="AX217" s="13" t="s">
        <v>69</v>
      </c>
      <c r="AY217" s="206" t="s">
        <v>229</v>
      </c>
    </row>
    <row r="218" spans="2:51" s="14" customFormat="1" ht="11.25">
      <c r="B218" s="218"/>
      <c r="C218" s="219"/>
      <c r="D218" s="197" t="s">
        <v>237</v>
      </c>
      <c r="E218" s="220" t="s">
        <v>19</v>
      </c>
      <c r="F218" s="221" t="s">
        <v>2303</v>
      </c>
      <c r="G218" s="219"/>
      <c r="H218" s="220" t="s">
        <v>19</v>
      </c>
      <c r="I218" s="222"/>
      <c r="J218" s="219"/>
      <c r="K218" s="219"/>
      <c r="L218" s="223"/>
      <c r="M218" s="224"/>
      <c r="N218" s="225"/>
      <c r="O218" s="225"/>
      <c r="P218" s="225"/>
      <c r="Q218" s="225"/>
      <c r="R218" s="225"/>
      <c r="S218" s="225"/>
      <c r="T218" s="226"/>
      <c r="AT218" s="227" t="s">
        <v>237</v>
      </c>
      <c r="AU218" s="227" t="s">
        <v>78</v>
      </c>
      <c r="AV218" s="14" t="s">
        <v>76</v>
      </c>
      <c r="AW218" s="14" t="s">
        <v>31</v>
      </c>
      <c r="AX218" s="14" t="s">
        <v>69</v>
      </c>
      <c r="AY218" s="227" t="s">
        <v>229</v>
      </c>
    </row>
    <row r="219" spans="2:51" s="13" customFormat="1" ht="11.25">
      <c r="B219" s="195"/>
      <c r="C219" s="196"/>
      <c r="D219" s="197" t="s">
        <v>237</v>
      </c>
      <c r="E219" s="198" t="s">
        <v>19</v>
      </c>
      <c r="F219" s="199" t="s">
        <v>2304</v>
      </c>
      <c r="G219" s="196"/>
      <c r="H219" s="200">
        <v>0.32</v>
      </c>
      <c r="I219" s="201"/>
      <c r="J219" s="196"/>
      <c r="K219" s="196"/>
      <c r="L219" s="202"/>
      <c r="M219" s="203"/>
      <c r="N219" s="204"/>
      <c r="O219" s="204"/>
      <c r="P219" s="204"/>
      <c r="Q219" s="204"/>
      <c r="R219" s="204"/>
      <c r="S219" s="204"/>
      <c r="T219" s="205"/>
      <c r="AT219" s="206" t="s">
        <v>237</v>
      </c>
      <c r="AU219" s="206" t="s">
        <v>78</v>
      </c>
      <c r="AV219" s="13" t="s">
        <v>78</v>
      </c>
      <c r="AW219" s="13" t="s">
        <v>31</v>
      </c>
      <c r="AX219" s="13" t="s">
        <v>69</v>
      </c>
      <c r="AY219" s="206" t="s">
        <v>229</v>
      </c>
    </row>
    <row r="220" spans="2:51" s="14" customFormat="1" ht="11.25">
      <c r="B220" s="218"/>
      <c r="C220" s="219"/>
      <c r="D220" s="197" t="s">
        <v>237</v>
      </c>
      <c r="E220" s="220" t="s">
        <v>19</v>
      </c>
      <c r="F220" s="221" t="s">
        <v>1822</v>
      </c>
      <c r="G220" s="219"/>
      <c r="H220" s="220" t="s">
        <v>19</v>
      </c>
      <c r="I220" s="222"/>
      <c r="J220" s="219"/>
      <c r="K220" s="219"/>
      <c r="L220" s="223"/>
      <c r="M220" s="224"/>
      <c r="N220" s="225"/>
      <c r="O220" s="225"/>
      <c r="P220" s="225"/>
      <c r="Q220" s="225"/>
      <c r="R220" s="225"/>
      <c r="S220" s="225"/>
      <c r="T220" s="226"/>
      <c r="AT220" s="227" t="s">
        <v>237</v>
      </c>
      <c r="AU220" s="227" t="s">
        <v>78</v>
      </c>
      <c r="AV220" s="14" t="s">
        <v>76</v>
      </c>
      <c r="AW220" s="14" t="s">
        <v>31</v>
      </c>
      <c r="AX220" s="14" t="s">
        <v>69</v>
      </c>
      <c r="AY220" s="227" t="s">
        <v>229</v>
      </c>
    </row>
    <row r="221" spans="2:51" s="13" customFormat="1" ht="11.25">
      <c r="B221" s="195"/>
      <c r="C221" s="196"/>
      <c r="D221" s="197" t="s">
        <v>237</v>
      </c>
      <c r="E221" s="198" t="s">
        <v>19</v>
      </c>
      <c r="F221" s="199" t="s">
        <v>2305</v>
      </c>
      <c r="G221" s="196"/>
      <c r="H221" s="200">
        <v>0.56</v>
      </c>
      <c r="I221" s="201"/>
      <c r="J221" s="196"/>
      <c r="K221" s="196"/>
      <c r="L221" s="202"/>
      <c r="M221" s="203"/>
      <c r="N221" s="204"/>
      <c r="O221" s="204"/>
      <c r="P221" s="204"/>
      <c r="Q221" s="204"/>
      <c r="R221" s="204"/>
      <c r="S221" s="204"/>
      <c r="T221" s="205"/>
      <c r="AT221" s="206" t="s">
        <v>237</v>
      </c>
      <c r="AU221" s="206" t="s">
        <v>78</v>
      </c>
      <c r="AV221" s="13" t="s">
        <v>78</v>
      </c>
      <c r="AW221" s="13" t="s">
        <v>31</v>
      </c>
      <c r="AX221" s="13" t="s">
        <v>69</v>
      </c>
      <c r="AY221" s="206" t="s">
        <v>229</v>
      </c>
    </row>
    <row r="222" spans="2:51" s="15" customFormat="1" ht="11.25">
      <c r="B222" s="228"/>
      <c r="C222" s="229"/>
      <c r="D222" s="197" t="s">
        <v>237</v>
      </c>
      <c r="E222" s="230" t="s">
        <v>19</v>
      </c>
      <c r="F222" s="231" t="s">
        <v>281</v>
      </c>
      <c r="G222" s="229"/>
      <c r="H222" s="232">
        <v>4.24</v>
      </c>
      <c r="I222" s="233"/>
      <c r="J222" s="229"/>
      <c r="K222" s="229"/>
      <c r="L222" s="234"/>
      <c r="M222" s="235"/>
      <c r="N222" s="236"/>
      <c r="O222" s="236"/>
      <c r="P222" s="236"/>
      <c r="Q222" s="236"/>
      <c r="R222" s="236"/>
      <c r="S222" s="236"/>
      <c r="T222" s="237"/>
      <c r="AT222" s="238" t="s">
        <v>237</v>
      </c>
      <c r="AU222" s="238" t="s">
        <v>78</v>
      </c>
      <c r="AV222" s="15" t="s">
        <v>126</v>
      </c>
      <c r="AW222" s="15" t="s">
        <v>31</v>
      </c>
      <c r="AX222" s="15" t="s">
        <v>76</v>
      </c>
      <c r="AY222" s="238" t="s">
        <v>229</v>
      </c>
    </row>
    <row r="223" spans="1:65" s="2" customFormat="1" ht="33" customHeight="1">
      <c r="A223" s="36"/>
      <c r="B223" s="37"/>
      <c r="C223" s="181" t="s">
        <v>341</v>
      </c>
      <c r="D223" s="181" t="s">
        <v>232</v>
      </c>
      <c r="E223" s="182" t="s">
        <v>2306</v>
      </c>
      <c r="F223" s="183" t="s">
        <v>986</v>
      </c>
      <c r="G223" s="184" t="s">
        <v>532</v>
      </c>
      <c r="H223" s="185">
        <v>4.24</v>
      </c>
      <c r="I223" s="186"/>
      <c r="J223" s="187">
        <f>ROUND(I223*H223,2)</f>
        <v>0</v>
      </c>
      <c r="K223" s="188"/>
      <c r="L223" s="41"/>
      <c r="M223" s="189" t="s">
        <v>19</v>
      </c>
      <c r="N223" s="190" t="s">
        <v>40</v>
      </c>
      <c r="O223" s="66"/>
      <c r="P223" s="191">
        <f>O223*H223</f>
        <v>0</v>
      </c>
      <c r="Q223" s="191">
        <v>0</v>
      </c>
      <c r="R223" s="191">
        <f>Q223*H223</f>
        <v>0</v>
      </c>
      <c r="S223" s="191">
        <v>0</v>
      </c>
      <c r="T223" s="192">
        <f>S223*H223</f>
        <v>0</v>
      </c>
      <c r="U223" s="36"/>
      <c r="V223" s="36"/>
      <c r="W223" s="36"/>
      <c r="X223" s="36"/>
      <c r="Y223" s="36"/>
      <c r="Z223" s="36"/>
      <c r="AA223" s="36"/>
      <c r="AB223" s="36"/>
      <c r="AC223" s="36"/>
      <c r="AD223" s="36"/>
      <c r="AE223" s="36"/>
      <c r="AR223" s="193" t="s">
        <v>126</v>
      </c>
      <c r="AT223" s="193" t="s">
        <v>232</v>
      </c>
      <c r="AU223" s="193" t="s">
        <v>78</v>
      </c>
      <c r="AY223" s="19" t="s">
        <v>229</v>
      </c>
      <c r="BE223" s="194">
        <f>IF(N223="základní",J223,0)</f>
        <v>0</v>
      </c>
      <c r="BF223" s="194">
        <f>IF(N223="snížená",J223,0)</f>
        <v>0</v>
      </c>
      <c r="BG223" s="194">
        <f>IF(N223="zákl. přenesená",J223,0)</f>
        <v>0</v>
      </c>
      <c r="BH223" s="194">
        <f>IF(N223="sníž. přenesená",J223,0)</f>
        <v>0</v>
      </c>
      <c r="BI223" s="194">
        <f>IF(N223="nulová",J223,0)</f>
        <v>0</v>
      </c>
      <c r="BJ223" s="19" t="s">
        <v>76</v>
      </c>
      <c r="BK223" s="194">
        <f>ROUND(I223*H223,2)</f>
        <v>0</v>
      </c>
      <c r="BL223" s="19" t="s">
        <v>126</v>
      </c>
      <c r="BM223" s="193" t="s">
        <v>2307</v>
      </c>
    </row>
    <row r="224" spans="1:47" s="2" customFormat="1" ht="11.25">
      <c r="A224" s="36"/>
      <c r="B224" s="37"/>
      <c r="C224" s="38"/>
      <c r="D224" s="263" t="s">
        <v>903</v>
      </c>
      <c r="E224" s="38"/>
      <c r="F224" s="264" t="s">
        <v>2308</v>
      </c>
      <c r="G224" s="38"/>
      <c r="H224" s="38"/>
      <c r="I224" s="249"/>
      <c r="J224" s="38"/>
      <c r="K224" s="38"/>
      <c r="L224" s="41"/>
      <c r="M224" s="250"/>
      <c r="N224" s="251"/>
      <c r="O224" s="66"/>
      <c r="P224" s="66"/>
      <c r="Q224" s="66"/>
      <c r="R224" s="66"/>
      <c r="S224" s="66"/>
      <c r="T224" s="67"/>
      <c r="U224" s="36"/>
      <c r="V224" s="36"/>
      <c r="W224" s="36"/>
      <c r="X224" s="36"/>
      <c r="Y224" s="36"/>
      <c r="Z224" s="36"/>
      <c r="AA224" s="36"/>
      <c r="AB224" s="36"/>
      <c r="AC224" s="36"/>
      <c r="AD224" s="36"/>
      <c r="AE224" s="36"/>
      <c r="AT224" s="19" t="s">
        <v>903</v>
      </c>
      <c r="AU224" s="19" t="s">
        <v>78</v>
      </c>
    </row>
    <row r="225" spans="1:65" s="2" customFormat="1" ht="24.2" customHeight="1">
      <c r="A225" s="36"/>
      <c r="B225" s="37"/>
      <c r="C225" s="181" t="s">
        <v>345</v>
      </c>
      <c r="D225" s="181" t="s">
        <v>232</v>
      </c>
      <c r="E225" s="182" t="s">
        <v>1827</v>
      </c>
      <c r="F225" s="183" t="s">
        <v>1828</v>
      </c>
      <c r="G225" s="184" t="s">
        <v>495</v>
      </c>
      <c r="H225" s="185">
        <v>11.44</v>
      </c>
      <c r="I225" s="186"/>
      <c r="J225" s="187">
        <f>ROUND(I225*H225,2)</f>
        <v>0</v>
      </c>
      <c r="K225" s="188"/>
      <c r="L225" s="41"/>
      <c r="M225" s="189" t="s">
        <v>19</v>
      </c>
      <c r="N225" s="190" t="s">
        <v>40</v>
      </c>
      <c r="O225" s="66"/>
      <c r="P225" s="191">
        <f>O225*H225</f>
        <v>0</v>
      </c>
      <c r="Q225" s="191">
        <v>0.0014357</v>
      </c>
      <c r="R225" s="191">
        <f>Q225*H225</f>
        <v>0.016424408</v>
      </c>
      <c r="S225" s="191">
        <v>0</v>
      </c>
      <c r="T225" s="192">
        <f>S225*H225</f>
        <v>0</v>
      </c>
      <c r="U225" s="36"/>
      <c r="V225" s="36"/>
      <c r="W225" s="36"/>
      <c r="X225" s="36"/>
      <c r="Y225" s="36"/>
      <c r="Z225" s="36"/>
      <c r="AA225" s="36"/>
      <c r="AB225" s="36"/>
      <c r="AC225" s="36"/>
      <c r="AD225" s="36"/>
      <c r="AE225" s="36"/>
      <c r="AR225" s="193" t="s">
        <v>126</v>
      </c>
      <c r="AT225" s="193" t="s">
        <v>232</v>
      </c>
      <c r="AU225" s="193" t="s">
        <v>78</v>
      </c>
      <c r="AY225" s="19" t="s">
        <v>229</v>
      </c>
      <c r="BE225" s="194">
        <f>IF(N225="základní",J225,0)</f>
        <v>0</v>
      </c>
      <c r="BF225" s="194">
        <f>IF(N225="snížená",J225,0)</f>
        <v>0</v>
      </c>
      <c r="BG225" s="194">
        <f>IF(N225="zákl. přenesená",J225,0)</f>
        <v>0</v>
      </c>
      <c r="BH225" s="194">
        <f>IF(N225="sníž. přenesená",J225,0)</f>
        <v>0</v>
      </c>
      <c r="BI225" s="194">
        <f>IF(N225="nulová",J225,0)</f>
        <v>0</v>
      </c>
      <c r="BJ225" s="19" t="s">
        <v>76</v>
      </c>
      <c r="BK225" s="194">
        <f>ROUND(I225*H225,2)</f>
        <v>0</v>
      </c>
      <c r="BL225" s="19" t="s">
        <v>126</v>
      </c>
      <c r="BM225" s="193" t="s">
        <v>2309</v>
      </c>
    </row>
    <row r="226" spans="1:47" s="2" customFormat="1" ht="11.25">
      <c r="A226" s="36"/>
      <c r="B226" s="37"/>
      <c r="C226" s="38"/>
      <c r="D226" s="263" t="s">
        <v>903</v>
      </c>
      <c r="E226" s="38"/>
      <c r="F226" s="264" t="s">
        <v>1830</v>
      </c>
      <c r="G226" s="38"/>
      <c r="H226" s="38"/>
      <c r="I226" s="249"/>
      <c r="J226" s="38"/>
      <c r="K226" s="38"/>
      <c r="L226" s="41"/>
      <c r="M226" s="250"/>
      <c r="N226" s="251"/>
      <c r="O226" s="66"/>
      <c r="P226" s="66"/>
      <c r="Q226" s="66"/>
      <c r="R226" s="66"/>
      <c r="S226" s="66"/>
      <c r="T226" s="67"/>
      <c r="U226" s="36"/>
      <c r="V226" s="36"/>
      <c r="W226" s="36"/>
      <c r="X226" s="36"/>
      <c r="Y226" s="36"/>
      <c r="Z226" s="36"/>
      <c r="AA226" s="36"/>
      <c r="AB226" s="36"/>
      <c r="AC226" s="36"/>
      <c r="AD226" s="36"/>
      <c r="AE226" s="36"/>
      <c r="AT226" s="19" t="s">
        <v>903</v>
      </c>
      <c r="AU226" s="19" t="s">
        <v>78</v>
      </c>
    </row>
    <row r="227" spans="2:51" s="14" customFormat="1" ht="11.25">
      <c r="B227" s="218"/>
      <c r="C227" s="219"/>
      <c r="D227" s="197" t="s">
        <v>237</v>
      </c>
      <c r="E227" s="220" t="s">
        <v>19</v>
      </c>
      <c r="F227" s="221" t="s">
        <v>2301</v>
      </c>
      <c r="G227" s="219"/>
      <c r="H227" s="220" t="s">
        <v>19</v>
      </c>
      <c r="I227" s="222"/>
      <c r="J227" s="219"/>
      <c r="K227" s="219"/>
      <c r="L227" s="223"/>
      <c r="M227" s="224"/>
      <c r="N227" s="225"/>
      <c r="O227" s="225"/>
      <c r="P227" s="225"/>
      <c r="Q227" s="225"/>
      <c r="R227" s="225"/>
      <c r="S227" s="225"/>
      <c r="T227" s="226"/>
      <c r="AT227" s="227" t="s">
        <v>237</v>
      </c>
      <c r="AU227" s="227" t="s">
        <v>78</v>
      </c>
      <c r="AV227" s="14" t="s">
        <v>76</v>
      </c>
      <c r="AW227" s="14" t="s">
        <v>31</v>
      </c>
      <c r="AX227" s="14" t="s">
        <v>69</v>
      </c>
      <c r="AY227" s="227" t="s">
        <v>229</v>
      </c>
    </row>
    <row r="228" spans="2:51" s="13" customFormat="1" ht="11.25">
      <c r="B228" s="195"/>
      <c r="C228" s="196"/>
      <c r="D228" s="197" t="s">
        <v>237</v>
      </c>
      <c r="E228" s="198" t="s">
        <v>19</v>
      </c>
      <c r="F228" s="199" t="s">
        <v>2310</v>
      </c>
      <c r="G228" s="196"/>
      <c r="H228" s="200">
        <v>4.8</v>
      </c>
      <c r="I228" s="201"/>
      <c r="J228" s="196"/>
      <c r="K228" s="196"/>
      <c r="L228" s="202"/>
      <c r="M228" s="203"/>
      <c r="N228" s="204"/>
      <c r="O228" s="204"/>
      <c r="P228" s="204"/>
      <c r="Q228" s="204"/>
      <c r="R228" s="204"/>
      <c r="S228" s="204"/>
      <c r="T228" s="205"/>
      <c r="AT228" s="206" t="s">
        <v>237</v>
      </c>
      <c r="AU228" s="206" t="s">
        <v>78</v>
      </c>
      <c r="AV228" s="13" t="s">
        <v>78</v>
      </c>
      <c r="AW228" s="13" t="s">
        <v>31</v>
      </c>
      <c r="AX228" s="13" t="s">
        <v>69</v>
      </c>
      <c r="AY228" s="206" t="s">
        <v>229</v>
      </c>
    </row>
    <row r="229" spans="2:51" s="13" customFormat="1" ht="11.25">
      <c r="B229" s="195"/>
      <c r="C229" s="196"/>
      <c r="D229" s="197" t="s">
        <v>237</v>
      </c>
      <c r="E229" s="198" t="s">
        <v>19</v>
      </c>
      <c r="F229" s="199" t="s">
        <v>2311</v>
      </c>
      <c r="G229" s="196"/>
      <c r="H229" s="200">
        <v>2.24</v>
      </c>
      <c r="I229" s="201"/>
      <c r="J229" s="196"/>
      <c r="K229" s="196"/>
      <c r="L229" s="202"/>
      <c r="M229" s="203"/>
      <c r="N229" s="204"/>
      <c r="O229" s="204"/>
      <c r="P229" s="204"/>
      <c r="Q229" s="204"/>
      <c r="R229" s="204"/>
      <c r="S229" s="204"/>
      <c r="T229" s="205"/>
      <c r="AT229" s="206" t="s">
        <v>237</v>
      </c>
      <c r="AU229" s="206" t="s">
        <v>78</v>
      </c>
      <c r="AV229" s="13" t="s">
        <v>78</v>
      </c>
      <c r="AW229" s="13" t="s">
        <v>31</v>
      </c>
      <c r="AX229" s="13" t="s">
        <v>69</v>
      </c>
      <c r="AY229" s="206" t="s">
        <v>229</v>
      </c>
    </row>
    <row r="230" spans="2:51" s="14" customFormat="1" ht="11.25">
      <c r="B230" s="218"/>
      <c r="C230" s="219"/>
      <c r="D230" s="197" t="s">
        <v>237</v>
      </c>
      <c r="E230" s="220" t="s">
        <v>19</v>
      </c>
      <c r="F230" s="221" t="s">
        <v>2303</v>
      </c>
      <c r="G230" s="219"/>
      <c r="H230" s="220" t="s">
        <v>19</v>
      </c>
      <c r="I230" s="222"/>
      <c r="J230" s="219"/>
      <c r="K230" s="219"/>
      <c r="L230" s="223"/>
      <c r="M230" s="224"/>
      <c r="N230" s="225"/>
      <c r="O230" s="225"/>
      <c r="P230" s="225"/>
      <c r="Q230" s="225"/>
      <c r="R230" s="225"/>
      <c r="S230" s="225"/>
      <c r="T230" s="226"/>
      <c r="AT230" s="227" t="s">
        <v>237</v>
      </c>
      <c r="AU230" s="227" t="s">
        <v>78</v>
      </c>
      <c r="AV230" s="14" t="s">
        <v>76</v>
      </c>
      <c r="AW230" s="14" t="s">
        <v>31</v>
      </c>
      <c r="AX230" s="14" t="s">
        <v>69</v>
      </c>
      <c r="AY230" s="227" t="s">
        <v>229</v>
      </c>
    </row>
    <row r="231" spans="2:51" s="13" customFormat="1" ht="11.25">
      <c r="B231" s="195"/>
      <c r="C231" s="196"/>
      <c r="D231" s="197" t="s">
        <v>237</v>
      </c>
      <c r="E231" s="198" t="s">
        <v>19</v>
      </c>
      <c r="F231" s="199" t="s">
        <v>2312</v>
      </c>
      <c r="G231" s="196"/>
      <c r="H231" s="200">
        <v>1.6</v>
      </c>
      <c r="I231" s="201"/>
      <c r="J231" s="196"/>
      <c r="K231" s="196"/>
      <c r="L231" s="202"/>
      <c r="M231" s="203"/>
      <c r="N231" s="204"/>
      <c r="O231" s="204"/>
      <c r="P231" s="204"/>
      <c r="Q231" s="204"/>
      <c r="R231" s="204"/>
      <c r="S231" s="204"/>
      <c r="T231" s="205"/>
      <c r="AT231" s="206" t="s">
        <v>237</v>
      </c>
      <c r="AU231" s="206" t="s">
        <v>78</v>
      </c>
      <c r="AV231" s="13" t="s">
        <v>78</v>
      </c>
      <c r="AW231" s="13" t="s">
        <v>31</v>
      </c>
      <c r="AX231" s="13" t="s">
        <v>69</v>
      </c>
      <c r="AY231" s="206" t="s">
        <v>229</v>
      </c>
    </row>
    <row r="232" spans="2:51" s="13" customFormat="1" ht="11.25">
      <c r="B232" s="195"/>
      <c r="C232" s="196"/>
      <c r="D232" s="197" t="s">
        <v>237</v>
      </c>
      <c r="E232" s="198" t="s">
        <v>19</v>
      </c>
      <c r="F232" s="199" t="s">
        <v>2313</v>
      </c>
      <c r="G232" s="196"/>
      <c r="H232" s="200">
        <v>0.64</v>
      </c>
      <c r="I232" s="201"/>
      <c r="J232" s="196"/>
      <c r="K232" s="196"/>
      <c r="L232" s="202"/>
      <c r="M232" s="203"/>
      <c r="N232" s="204"/>
      <c r="O232" s="204"/>
      <c r="P232" s="204"/>
      <c r="Q232" s="204"/>
      <c r="R232" s="204"/>
      <c r="S232" s="204"/>
      <c r="T232" s="205"/>
      <c r="AT232" s="206" t="s">
        <v>237</v>
      </c>
      <c r="AU232" s="206" t="s">
        <v>78</v>
      </c>
      <c r="AV232" s="13" t="s">
        <v>78</v>
      </c>
      <c r="AW232" s="13" t="s">
        <v>31</v>
      </c>
      <c r="AX232" s="13" t="s">
        <v>69</v>
      </c>
      <c r="AY232" s="206" t="s">
        <v>229</v>
      </c>
    </row>
    <row r="233" spans="2:51" s="14" customFormat="1" ht="11.25">
      <c r="B233" s="218"/>
      <c r="C233" s="219"/>
      <c r="D233" s="197" t="s">
        <v>237</v>
      </c>
      <c r="E233" s="220" t="s">
        <v>19</v>
      </c>
      <c r="F233" s="221" t="s">
        <v>1822</v>
      </c>
      <c r="G233" s="219"/>
      <c r="H233" s="220" t="s">
        <v>19</v>
      </c>
      <c r="I233" s="222"/>
      <c r="J233" s="219"/>
      <c r="K233" s="219"/>
      <c r="L233" s="223"/>
      <c r="M233" s="224"/>
      <c r="N233" s="225"/>
      <c r="O233" s="225"/>
      <c r="P233" s="225"/>
      <c r="Q233" s="225"/>
      <c r="R233" s="225"/>
      <c r="S233" s="225"/>
      <c r="T233" s="226"/>
      <c r="AT233" s="227" t="s">
        <v>237</v>
      </c>
      <c r="AU233" s="227" t="s">
        <v>78</v>
      </c>
      <c r="AV233" s="14" t="s">
        <v>76</v>
      </c>
      <c r="AW233" s="14" t="s">
        <v>31</v>
      </c>
      <c r="AX233" s="14" t="s">
        <v>69</v>
      </c>
      <c r="AY233" s="227" t="s">
        <v>229</v>
      </c>
    </row>
    <row r="234" spans="2:51" s="13" customFormat="1" ht="11.25">
      <c r="B234" s="195"/>
      <c r="C234" s="196"/>
      <c r="D234" s="197" t="s">
        <v>237</v>
      </c>
      <c r="E234" s="198" t="s">
        <v>19</v>
      </c>
      <c r="F234" s="199" t="s">
        <v>2314</v>
      </c>
      <c r="G234" s="196"/>
      <c r="H234" s="200">
        <v>1.2</v>
      </c>
      <c r="I234" s="201"/>
      <c r="J234" s="196"/>
      <c r="K234" s="196"/>
      <c r="L234" s="202"/>
      <c r="M234" s="203"/>
      <c r="N234" s="204"/>
      <c r="O234" s="204"/>
      <c r="P234" s="204"/>
      <c r="Q234" s="204"/>
      <c r="R234" s="204"/>
      <c r="S234" s="204"/>
      <c r="T234" s="205"/>
      <c r="AT234" s="206" t="s">
        <v>237</v>
      </c>
      <c r="AU234" s="206" t="s">
        <v>78</v>
      </c>
      <c r="AV234" s="13" t="s">
        <v>78</v>
      </c>
      <c r="AW234" s="13" t="s">
        <v>31</v>
      </c>
      <c r="AX234" s="13" t="s">
        <v>69</v>
      </c>
      <c r="AY234" s="206" t="s">
        <v>229</v>
      </c>
    </row>
    <row r="235" spans="2:51" s="13" customFormat="1" ht="11.25">
      <c r="B235" s="195"/>
      <c r="C235" s="196"/>
      <c r="D235" s="197" t="s">
        <v>237</v>
      </c>
      <c r="E235" s="198" t="s">
        <v>19</v>
      </c>
      <c r="F235" s="199" t="s">
        <v>1835</v>
      </c>
      <c r="G235" s="196"/>
      <c r="H235" s="200">
        <v>0.96</v>
      </c>
      <c r="I235" s="201"/>
      <c r="J235" s="196"/>
      <c r="K235" s="196"/>
      <c r="L235" s="202"/>
      <c r="M235" s="203"/>
      <c r="N235" s="204"/>
      <c r="O235" s="204"/>
      <c r="P235" s="204"/>
      <c r="Q235" s="204"/>
      <c r="R235" s="204"/>
      <c r="S235" s="204"/>
      <c r="T235" s="205"/>
      <c r="AT235" s="206" t="s">
        <v>237</v>
      </c>
      <c r="AU235" s="206" t="s">
        <v>78</v>
      </c>
      <c r="AV235" s="13" t="s">
        <v>78</v>
      </c>
      <c r="AW235" s="13" t="s">
        <v>31</v>
      </c>
      <c r="AX235" s="13" t="s">
        <v>69</v>
      </c>
      <c r="AY235" s="206" t="s">
        <v>229</v>
      </c>
    </row>
    <row r="236" spans="2:51" s="15" customFormat="1" ht="11.25">
      <c r="B236" s="228"/>
      <c r="C236" s="229"/>
      <c r="D236" s="197" t="s">
        <v>237</v>
      </c>
      <c r="E236" s="230" t="s">
        <v>19</v>
      </c>
      <c r="F236" s="231" t="s">
        <v>281</v>
      </c>
      <c r="G236" s="229"/>
      <c r="H236" s="232">
        <v>11.44</v>
      </c>
      <c r="I236" s="233"/>
      <c r="J236" s="229"/>
      <c r="K236" s="229"/>
      <c r="L236" s="234"/>
      <c r="M236" s="235"/>
      <c r="N236" s="236"/>
      <c r="O236" s="236"/>
      <c r="P236" s="236"/>
      <c r="Q236" s="236"/>
      <c r="R236" s="236"/>
      <c r="S236" s="236"/>
      <c r="T236" s="237"/>
      <c r="AT236" s="238" t="s">
        <v>237</v>
      </c>
      <c r="AU236" s="238" t="s">
        <v>78</v>
      </c>
      <c r="AV236" s="15" t="s">
        <v>126</v>
      </c>
      <c r="AW236" s="15" t="s">
        <v>31</v>
      </c>
      <c r="AX236" s="15" t="s">
        <v>76</v>
      </c>
      <c r="AY236" s="238" t="s">
        <v>229</v>
      </c>
    </row>
    <row r="237" spans="1:65" s="2" customFormat="1" ht="24.2" customHeight="1">
      <c r="A237" s="36"/>
      <c r="B237" s="37"/>
      <c r="C237" s="181" t="s">
        <v>349</v>
      </c>
      <c r="D237" s="181" t="s">
        <v>232</v>
      </c>
      <c r="E237" s="182" t="s">
        <v>1836</v>
      </c>
      <c r="F237" s="183" t="s">
        <v>1837</v>
      </c>
      <c r="G237" s="184" t="s">
        <v>495</v>
      </c>
      <c r="H237" s="185">
        <v>11.44</v>
      </c>
      <c r="I237" s="186"/>
      <c r="J237" s="187">
        <f>ROUND(I237*H237,2)</f>
        <v>0</v>
      </c>
      <c r="K237" s="188"/>
      <c r="L237" s="41"/>
      <c r="M237" s="189" t="s">
        <v>19</v>
      </c>
      <c r="N237" s="190" t="s">
        <v>40</v>
      </c>
      <c r="O237" s="66"/>
      <c r="P237" s="191">
        <f>O237*H237</f>
        <v>0</v>
      </c>
      <c r="Q237" s="191">
        <v>3.6E-05</v>
      </c>
      <c r="R237" s="191">
        <f>Q237*H237</f>
        <v>0.00041184</v>
      </c>
      <c r="S237" s="191">
        <v>0</v>
      </c>
      <c r="T237" s="192">
        <f>S237*H237</f>
        <v>0</v>
      </c>
      <c r="U237" s="36"/>
      <c r="V237" s="36"/>
      <c r="W237" s="36"/>
      <c r="X237" s="36"/>
      <c r="Y237" s="36"/>
      <c r="Z237" s="36"/>
      <c r="AA237" s="36"/>
      <c r="AB237" s="36"/>
      <c r="AC237" s="36"/>
      <c r="AD237" s="36"/>
      <c r="AE237" s="36"/>
      <c r="AR237" s="193" t="s">
        <v>126</v>
      </c>
      <c r="AT237" s="193" t="s">
        <v>232</v>
      </c>
      <c r="AU237" s="193" t="s">
        <v>78</v>
      </c>
      <c r="AY237" s="19" t="s">
        <v>229</v>
      </c>
      <c r="BE237" s="194">
        <f>IF(N237="základní",J237,0)</f>
        <v>0</v>
      </c>
      <c r="BF237" s="194">
        <f>IF(N237="snížená",J237,0)</f>
        <v>0</v>
      </c>
      <c r="BG237" s="194">
        <f>IF(N237="zákl. přenesená",J237,0)</f>
        <v>0</v>
      </c>
      <c r="BH237" s="194">
        <f>IF(N237="sníž. přenesená",J237,0)</f>
        <v>0</v>
      </c>
      <c r="BI237" s="194">
        <f>IF(N237="nulová",J237,0)</f>
        <v>0</v>
      </c>
      <c r="BJ237" s="19" t="s">
        <v>76</v>
      </c>
      <c r="BK237" s="194">
        <f>ROUND(I237*H237,2)</f>
        <v>0</v>
      </c>
      <c r="BL237" s="19" t="s">
        <v>126</v>
      </c>
      <c r="BM237" s="193" t="s">
        <v>2315</v>
      </c>
    </row>
    <row r="238" spans="1:47" s="2" customFormat="1" ht="11.25">
      <c r="A238" s="36"/>
      <c r="B238" s="37"/>
      <c r="C238" s="38"/>
      <c r="D238" s="263" t="s">
        <v>903</v>
      </c>
      <c r="E238" s="38"/>
      <c r="F238" s="264" t="s">
        <v>1839</v>
      </c>
      <c r="G238" s="38"/>
      <c r="H238" s="38"/>
      <c r="I238" s="249"/>
      <c r="J238" s="38"/>
      <c r="K238" s="38"/>
      <c r="L238" s="41"/>
      <c r="M238" s="250"/>
      <c r="N238" s="251"/>
      <c r="O238" s="66"/>
      <c r="P238" s="66"/>
      <c r="Q238" s="66"/>
      <c r="R238" s="66"/>
      <c r="S238" s="66"/>
      <c r="T238" s="67"/>
      <c r="U238" s="36"/>
      <c r="V238" s="36"/>
      <c r="W238" s="36"/>
      <c r="X238" s="36"/>
      <c r="Y238" s="36"/>
      <c r="Z238" s="36"/>
      <c r="AA238" s="36"/>
      <c r="AB238" s="36"/>
      <c r="AC238" s="36"/>
      <c r="AD238" s="36"/>
      <c r="AE238" s="36"/>
      <c r="AT238" s="19" t="s">
        <v>903</v>
      </c>
      <c r="AU238" s="19" t="s">
        <v>78</v>
      </c>
    </row>
    <row r="239" spans="1:65" s="2" customFormat="1" ht="37.9" customHeight="1">
      <c r="A239" s="36"/>
      <c r="B239" s="37"/>
      <c r="C239" s="181" t="s">
        <v>809</v>
      </c>
      <c r="D239" s="181" t="s">
        <v>232</v>
      </c>
      <c r="E239" s="182" t="s">
        <v>2316</v>
      </c>
      <c r="F239" s="183" t="s">
        <v>2317</v>
      </c>
      <c r="G239" s="184" t="s">
        <v>326</v>
      </c>
      <c r="H239" s="185">
        <v>0.168</v>
      </c>
      <c r="I239" s="186"/>
      <c r="J239" s="187">
        <f>ROUND(I239*H239,2)</f>
        <v>0</v>
      </c>
      <c r="K239" s="188"/>
      <c r="L239" s="41"/>
      <c r="M239" s="189" t="s">
        <v>19</v>
      </c>
      <c r="N239" s="190" t="s">
        <v>40</v>
      </c>
      <c r="O239" s="66"/>
      <c r="P239" s="191">
        <f>O239*H239</f>
        <v>0</v>
      </c>
      <c r="Q239" s="191">
        <v>1.05974</v>
      </c>
      <c r="R239" s="191">
        <f>Q239*H239</f>
        <v>0.17803632</v>
      </c>
      <c r="S239" s="191">
        <v>0</v>
      </c>
      <c r="T239" s="192">
        <f>S239*H239</f>
        <v>0</v>
      </c>
      <c r="U239" s="36"/>
      <c r="V239" s="36"/>
      <c r="W239" s="36"/>
      <c r="X239" s="36"/>
      <c r="Y239" s="36"/>
      <c r="Z239" s="36"/>
      <c r="AA239" s="36"/>
      <c r="AB239" s="36"/>
      <c r="AC239" s="36"/>
      <c r="AD239" s="36"/>
      <c r="AE239" s="36"/>
      <c r="AR239" s="193" t="s">
        <v>126</v>
      </c>
      <c r="AT239" s="193" t="s">
        <v>232</v>
      </c>
      <c r="AU239" s="193" t="s">
        <v>78</v>
      </c>
      <c r="AY239" s="19" t="s">
        <v>229</v>
      </c>
      <c r="BE239" s="194">
        <f>IF(N239="základní",J239,0)</f>
        <v>0</v>
      </c>
      <c r="BF239" s="194">
        <f>IF(N239="snížená",J239,0)</f>
        <v>0</v>
      </c>
      <c r="BG239" s="194">
        <f>IF(N239="zákl. přenesená",J239,0)</f>
        <v>0</v>
      </c>
      <c r="BH239" s="194">
        <f>IF(N239="sníž. přenesená",J239,0)</f>
        <v>0</v>
      </c>
      <c r="BI239" s="194">
        <f>IF(N239="nulová",J239,0)</f>
        <v>0</v>
      </c>
      <c r="BJ239" s="19" t="s">
        <v>76</v>
      </c>
      <c r="BK239" s="194">
        <f>ROUND(I239*H239,2)</f>
        <v>0</v>
      </c>
      <c r="BL239" s="19" t="s">
        <v>126</v>
      </c>
      <c r="BM239" s="193" t="s">
        <v>2318</v>
      </c>
    </row>
    <row r="240" spans="1:47" s="2" customFormat="1" ht="11.25">
      <c r="A240" s="36"/>
      <c r="B240" s="37"/>
      <c r="C240" s="38"/>
      <c r="D240" s="263" t="s">
        <v>903</v>
      </c>
      <c r="E240" s="38"/>
      <c r="F240" s="264" t="s">
        <v>2319</v>
      </c>
      <c r="G240" s="38"/>
      <c r="H240" s="38"/>
      <c r="I240" s="249"/>
      <c r="J240" s="38"/>
      <c r="K240" s="38"/>
      <c r="L240" s="41"/>
      <c r="M240" s="250"/>
      <c r="N240" s="251"/>
      <c r="O240" s="66"/>
      <c r="P240" s="66"/>
      <c r="Q240" s="66"/>
      <c r="R240" s="66"/>
      <c r="S240" s="66"/>
      <c r="T240" s="67"/>
      <c r="U240" s="36"/>
      <c r="V240" s="36"/>
      <c r="W240" s="36"/>
      <c r="X240" s="36"/>
      <c r="Y240" s="36"/>
      <c r="Z240" s="36"/>
      <c r="AA240" s="36"/>
      <c r="AB240" s="36"/>
      <c r="AC240" s="36"/>
      <c r="AD240" s="36"/>
      <c r="AE240" s="36"/>
      <c r="AT240" s="19" t="s">
        <v>903</v>
      </c>
      <c r="AU240" s="19" t="s">
        <v>78</v>
      </c>
    </row>
    <row r="241" spans="2:51" s="14" customFormat="1" ht="11.25">
      <c r="B241" s="218"/>
      <c r="C241" s="219"/>
      <c r="D241" s="197" t="s">
        <v>237</v>
      </c>
      <c r="E241" s="220" t="s">
        <v>19</v>
      </c>
      <c r="F241" s="221" t="s">
        <v>2320</v>
      </c>
      <c r="G241" s="219"/>
      <c r="H241" s="220" t="s">
        <v>19</v>
      </c>
      <c r="I241" s="222"/>
      <c r="J241" s="219"/>
      <c r="K241" s="219"/>
      <c r="L241" s="223"/>
      <c r="M241" s="224"/>
      <c r="N241" s="225"/>
      <c r="O241" s="225"/>
      <c r="P241" s="225"/>
      <c r="Q241" s="225"/>
      <c r="R241" s="225"/>
      <c r="S241" s="225"/>
      <c r="T241" s="226"/>
      <c r="AT241" s="227" t="s">
        <v>237</v>
      </c>
      <c r="AU241" s="227" t="s">
        <v>78</v>
      </c>
      <c r="AV241" s="14" t="s">
        <v>76</v>
      </c>
      <c r="AW241" s="14" t="s">
        <v>31</v>
      </c>
      <c r="AX241" s="14" t="s">
        <v>69</v>
      </c>
      <c r="AY241" s="227" t="s">
        <v>229</v>
      </c>
    </row>
    <row r="242" spans="2:51" s="14" customFormat="1" ht="11.25">
      <c r="B242" s="218"/>
      <c r="C242" s="219"/>
      <c r="D242" s="197" t="s">
        <v>237</v>
      </c>
      <c r="E242" s="220" t="s">
        <v>19</v>
      </c>
      <c r="F242" s="221" t="s">
        <v>2301</v>
      </c>
      <c r="G242" s="219"/>
      <c r="H242" s="220" t="s">
        <v>19</v>
      </c>
      <c r="I242" s="222"/>
      <c r="J242" s="219"/>
      <c r="K242" s="219"/>
      <c r="L242" s="223"/>
      <c r="M242" s="224"/>
      <c r="N242" s="225"/>
      <c r="O242" s="225"/>
      <c r="P242" s="225"/>
      <c r="Q242" s="225"/>
      <c r="R242" s="225"/>
      <c r="S242" s="225"/>
      <c r="T242" s="226"/>
      <c r="AT242" s="227" t="s">
        <v>237</v>
      </c>
      <c r="AU242" s="227" t="s">
        <v>78</v>
      </c>
      <c r="AV242" s="14" t="s">
        <v>76</v>
      </c>
      <c r="AW242" s="14" t="s">
        <v>31</v>
      </c>
      <c r="AX242" s="14" t="s">
        <v>69</v>
      </c>
      <c r="AY242" s="227" t="s">
        <v>229</v>
      </c>
    </row>
    <row r="243" spans="2:51" s="13" customFormat="1" ht="11.25">
      <c r="B243" s="195"/>
      <c r="C243" s="196"/>
      <c r="D243" s="197" t="s">
        <v>237</v>
      </c>
      <c r="E243" s="198" t="s">
        <v>19</v>
      </c>
      <c r="F243" s="199" t="s">
        <v>2321</v>
      </c>
      <c r="G243" s="196"/>
      <c r="H243" s="200">
        <v>0.168</v>
      </c>
      <c r="I243" s="201"/>
      <c r="J243" s="196"/>
      <c r="K243" s="196"/>
      <c r="L243" s="202"/>
      <c r="M243" s="203"/>
      <c r="N243" s="204"/>
      <c r="O243" s="204"/>
      <c r="P243" s="204"/>
      <c r="Q243" s="204"/>
      <c r="R243" s="204"/>
      <c r="S243" s="204"/>
      <c r="T243" s="205"/>
      <c r="AT243" s="206" t="s">
        <v>237</v>
      </c>
      <c r="AU243" s="206" t="s">
        <v>78</v>
      </c>
      <c r="AV243" s="13" t="s">
        <v>78</v>
      </c>
      <c r="AW243" s="13" t="s">
        <v>31</v>
      </c>
      <c r="AX243" s="13" t="s">
        <v>69</v>
      </c>
      <c r="AY243" s="206" t="s">
        <v>229</v>
      </c>
    </row>
    <row r="244" spans="2:51" s="15" customFormat="1" ht="11.25">
      <c r="B244" s="228"/>
      <c r="C244" s="229"/>
      <c r="D244" s="197" t="s">
        <v>237</v>
      </c>
      <c r="E244" s="230" t="s">
        <v>19</v>
      </c>
      <c r="F244" s="231" t="s">
        <v>281</v>
      </c>
      <c r="G244" s="229"/>
      <c r="H244" s="232">
        <v>0.168</v>
      </c>
      <c r="I244" s="233"/>
      <c r="J244" s="229"/>
      <c r="K244" s="229"/>
      <c r="L244" s="234"/>
      <c r="M244" s="235"/>
      <c r="N244" s="236"/>
      <c r="O244" s="236"/>
      <c r="P244" s="236"/>
      <c r="Q244" s="236"/>
      <c r="R244" s="236"/>
      <c r="S244" s="236"/>
      <c r="T244" s="237"/>
      <c r="AT244" s="238" t="s">
        <v>237</v>
      </c>
      <c r="AU244" s="238" t="s">
        <v>78</v>
      </c>
      <c r="AV244" s="15" t="s">
        <v>126</v>
      </c>
      <c r="AW244" s="15" t="s">
        <v>31</v>
      </c>
      <c r="AX244" s="15" t="s">
        <v>76</v>
      </c>
      <c r="AY244" s="238" t="s">
        <v>229</v>
      </c>
    </row>
    <row r="245" spans="2:63" s="12" customFormat="1" ht="22.9" customHeight="1">
      <c r="B245" s="165"/>
      <c r="C245" s="166"/>
      <c r="D245" s="167" t="s">
        <v>68</v>
      </c>
      <c r="E245" s="179" t="s">
        <v>89</v>
      </c>
      <c r="F245" s="179" t="s">
        <v>999</v>
      </c>
      <c r="G245" s="166"/>
      <c r="H245" s="166"/>
      <c r="I245" s="169"/>
      <c r="J245" s="180">
        <f>BK245</f>
        <v>0</v>
      </c>
      <c r="K245" s="166"/>
      <c r="L245" s="171"/>
      <c r="M245" s="172"/>
      <c r="N245" s="173"/>
      <c r="O245" s="173"/>
      <c r="P245" s="174">
        <f>SUM(P246:P299)</f>
        <v>0</v>
      </c>
      <c r="Q245" s="173"/>
      <c r="R245" s="174">
        <f>SUM(R246:R299)</f>
        <v>2.9967894668</v>
      </c>
      <c r="S245" s="173"/>
      <c r="T245" s="175">
        <f>SUM(T246:T299)</f>
        <v>0</v>
      </c>
      <c r="AR245" s="176" t="s">
        <v>76</v>
      </c>
      <c r="AT245" s="177" t="s">
        <v>68</v>
      </c>
      <c r="AU245" s="177" t="s">
        <v>76</v>
      </c>
      <c r="AY245" s="176" t="s">
        <v>229</v>
      </c>
      <c r="BK245" s="178">
        <f>SUM(BK246:BK299)</f>
        <v>0</v>
      </c>
    </row>
    <row r="246" spans="1:65" s="2" customFormat="1" ht="16.5" customHeight="1">
      <c r="A246" s="36"/>
      <c r="B246" s="37"/>
      <c r="C246" s="181" t="s">
        <v>482</v>
      </c>
      <c r="D246" s="181" t="s">
        <v>232</v>
      </c>
      <c r="E246" s="182" t="s">
        <v>1000</v>
      </c>
      <c r="F246" s="183" t="s">
        <v>1001</v>
      </c>
      <c r="G246" s="184" t="s">
        <v>532</v>
      </c>
      <c r="H246" s="185">
        <v>0.694</v>
      </c>
      <c r="I246" s="186"/>
      <c r="J246" s="187">
        <f>ROUND(I246*H246,2)</f>
        <v>0</v>
      </c>
      <c r="K246" s="188"/>
      <c r="L246" s="41"/>
      <c r="M246" s="189" t="s">
        <v>19</v>
      </c>
      <c r="N246" s="190" t="s">
        <v>40</v>
      </c>
      <c r="O246" s="66"/>
      <c r="P246" s="191">
        <f>O246*H246</f>
        <v>0</v>
      </c>
      <c r="Q246" s="191">
        <v>0</v>
      </c>
      <c r="R246" s="191">
        <f>Q246*H246</f>
        <v>0</v>
      </c>
      <c r="S246" s="191">
        <v>0</v>
      </c>
      <c r="T246" s="192">
        <f>S246*H246</f>
        <v>0</v>
      </c>
      <c r="U246" s="36"/>
      <c r="V246" s="36"/>
      <c r="W246" s="36"/>
      <c r="X246" s="36"/>
      <c r="Y246" s="36"/>
      <c r="Z246" s="36"/>
      <c r="AA246" s="36"/>
      <c r="AB246" s="36"/>
      <c r="AC246" s="36"/>
      <c r="AD246" s="36"/>
      <c r="AE246" s="36"/>
      <c r="AR246" s="193" t="s">
        <v>126</v>
      </c>
      <c r="AT246" s="193" t="s">
        <v>232</v>
      </c>
      <c r="AU246" s="193" t="s">
        <v>78</v>
      </c>
      <c r="AY246" s="19" t="s">
        <v>229</v>
      </c>
      <c r="BE246" s="194">
        <f>IF(N246="základní",J246,0)</f>
        <v>0</v>
      </c>
      <c r="BF246" s="194">
        <f>IF(N246="snížená",J246,0)</f>
        <v>0</v>
      </c>
      <c r="BG246" s="194">
        <f>IF(N246="zákl. přenesená",J246,0)</f>
        <v>0</v>
      </c>
      <c r="BH246" s="194">
        <f>IF(N246="sníž. přenesená",J246,0)</f>
        <v>0</v>
      </c>
      <c r="BI246" s="194">
        <f>IF(N246="nulová",J246,0)</f>
        <v>0</v>
      </c>
      <c r="BJ246" s="19" t="s">
        <v>76</v>
      </c>
      <c r="BK246" s="194">
        <f>ROUND(I246*H246,2)</f>
        <v>0</v>
      </c>
      <c r="BL246" s="19" t="s">
        <v>126</v>
      </c>
      <c r="BM246" s="193" t="s">
        <v>2322</v>
      </c>
    </row>
    <row r="247" spans="1:47" s="2" customFormat="1" ht="11.25">
      <c r="A247" s="36"/>
      <c r="B247" s="37"/>
      <c r="C247" s="38"/>
      <c r="D247" s="263" t="s">
        <v>903</v>
      </c>
      <c r="E247" s="38"/>
      <c r="F247" s="264" t="s">
        <v>1003</v>
      </c>
      <c r="G247" s="38"/>
      <c r="H247" s="38"/>
      <c r="I247" s="249"/>
      <c r="J247" s="38"/>
      <c r="K247" s="38"/>
      <c r="L247" s="41"/>
      <c r="M247" s="250"/>
      <c r="N247" s="251"/>
      <c r="O247" s="66"/>
      <c r="P247" s="66"/>
      <c r="Q247" s="66"/>
      <c r="R247" s="66"/>
      <c r="S247" s="66"/>
      <c r="T247" s="67"/>
      <c r="U247" s="36"/>
      <c r="V247" s="36"/>
      <c r="W247" s="36"/>
      <c r="X247" s="36"/>
      <c r="Y247" s="36"/>
      <c r="Z247" s="36"/>
      <c r="AA247" s="36"/>
      <c r="AB247" s="36"/>
      <c r="AC247" s="36"/>
      <c r="AD247" s="36"/>
      <c r="AE247" s="36"/>
      <c r="AT247" s="19" t="s">
        <v>903</v>
      </c>
      <c r="AU247" s="19" t="s">
        <v>78</v>
      </c>
    </row>
    <row r="248" spans="2:51" s="14" customFormat="1" ht="11.25">
      <c r="B248" s="218"/>
      <c r="C248" s="219"/>
      <c r="D248" s="197" t="s">
        <v>237</v>
      </c>
      <c r="E248" s="220" t="s">
        <v>19</v>
      </c>
      <c r="F248" s="221" t="s">
        <v>1847</v>
      </c>
      <c r="G248" s="219"/>
      <c r="H248" s="220" t="s">
        <v>19</v>
      </c>
      <c r="I248" s="222"/>
      <c r="J248" s="219"/>
      <c r="K248" s="219"/>
      <c r="L248" s="223"/>
      <c r="M248" s="224"/>
      <c r="N248" s="225"/>
      <c r="O248" s="225"/>
      <c r="P248" s="225"/>
      <c r="Q248" s="225"/>
      <c r="R248" s="225"/>
      <c r="S248" s="225"/>
      <c r="T248" s="226"/>
      <c r="AT248" s="227" t="s">
        <v>237</v>
      </c>
      <c r="AU248" s="227" t="s">
        <v>78</v>
      </c>
      <c r="AV248" s="14" t="s">
        <v>76</v>
      </c>
      <c r="AW248" s="14" t="s">
        <v>31</v>
      </c>
      <c r="AX248" s="14" t="s">
        <v>69</v>
      </c>
      <c r="AY248" s="227" t="s">
        <v>229</v>
      </c>
    </row>
    <row r="249" spans="2:51" s="13" customFormat="1" ht="11.25">
      <c r="B249" s="195"/>
      <c r="C249" s="196"/>
      <c r="D249" s="197" t="s">
        <v>237</v>
      </c>
      <c r="E249" s="198" t="s">
        <v>19</v>
      </c>
      <c r="F249" s="199" t="s">
        <v>2323</v>
      </c>
      <c r="G249" s="196"/>
      <c r="H249" s="200">
        <v>0.396</v>
      </c>
      <c r="I249" s="201"/>
      <c r="J249" s="196"/>
      <c r="K249" s="196"/>
      <c r="L249" s="202"/>
      <c r="M249" s="203"/>
      <c r="N249" s="204"/>
      <c r="O249" s="204"/>
      <c r="P249" s="204"/>
      <c r="Q249" s="204"/>
      <c r="R249" s="204"/>
      <c r="S249" s="204"/>
      <c r="T249" s="205"/>
      <c r="AT249" s="206" t="s">
        <v>237</v>
      </c>
      <c r="AU249" s="206" t="s">
        <v>78</v>
      </c>
      <c r="AV249" s="13" t="s">
        <v>78</v>
      </c>
      <c r="AW249" s="13" t="s">
        <v>31</v>
      </c>
      <c r="AX249" s="13" t="s">
        <v>69</v>
      </c>
      <c r="AY249" s="206" t="s">
        <v>229</v>
      </c>
    </row>
    <row r="250" spans="2:51" s="14" customFormat="1" ht="11.25">
      <c r="B250" s="218"/>
      <c r="C250" s="219"/>
      <c r="D250" s="197" t="s">
        <v>237</v>
      </c>
      <c r="E250" s="220" t="s">
        <v>19</v>
      </c>
      <c r="F250" s="221" t="s">
        <v>2324</v>
      </c>
      <c r="G250" s="219"/>
      <c r="H250" s="220" t="s">
        <v>19</v>
      </c>
      <c r="I250" s="222"/>
      <c r="J250" s="219"/>
      <c r="K250" s="219"/>
      <c r="L250" s="223"/>
      <c r="M250" s="224"/>
      <c r="N250" s="225"/>
      <c r="O250" s="225"/>
      <c r="P250" s="225"/>
      <c r="Q250" s="225"/>
      <c r="R250" s="225"/>
      <c r="S250" s="225"/>
      <c r="T250" s="226"/>
      <c r="AT250" s="227" t="s">
        <v>237</v>
      </c>
      <c r="AU250" s="227" t="s">
        <v>78</v>
      </c>
      <c r="AV250" s="14" t="s">
        <v>76</v>
      </c>
      <c r="AW250" s="14" t="s">
        <v>31</v>
      </c>
      <c r="AX250" s="14" t="s">
        <v>69</v>
      </c>
      <c r="AY250" s="227" t="s">
        <v>229</v>
      </c>
    </row>
    <row r="251" spans="2:51" s="13" customFormat="1" ht="11.25">
      <c r="B251" s="195"/>
      <c r="C251" s="196"/>
      <c r="D251" s="197" t="s">
        <v>237</v>
      </c>
      <c r="E251" s="198" t="s">
        <v>19</v>
      </c>
      <c r="F251" s="199" t="s">
        <v>2325</v>
      </c>
      <c r="G251" s="196"/>
      <c r="H251" s="200">
        <v>0.298</v>
      </c>
      <c r="I251" s="201"/>
      <c r="J251" s="196"/>
      <c r="K251" s="196"/>
      <c r="L251" s="202"/>
      <c r="M251" s="203"/>
      <c r="N251" s="204"/>
      <c r="O251" s="204"/>
      <c r="P251" s="204"/>
      <c r="Q251" s="204"/>
      <c r="R251" s="204"/>
      <c r="S251" s="204"/>
      <c r="T251" s="205"/>
      <c r="AT251" s="206" t="s">
        <v>237</v>
      </c>
      <c r="AU251" s="206" t="s">
        <v>78</v>
      </c>
      <c r="AV251" s="13" t="s">
        <v>78</v>
      </c>
      <c r="AW251" s="13" t="s">
        <v>31</v>
      </c>
      <c r="AX251" s="13" t="s">
        <v>69</v>
      </c>
      <c r="AY251" s="206" t="s">
        <v>229</v>
      </c>
    </row>
    <row r="252" spans="2:51" s="15" customFormat="1" ht="11.25">
      <c r="B252" s="228"/>
      <c r="C252" s="229"/>
      <c r="D252" s="197" t="s">
        <v>237</v>
      </c>
      <c r="E252" s="230" t="s">
        <v>19</v>
      </c>
      <c r="F252" s="231" t="s">
        <v>281</v>
      </c>
      <c r="G252" s="229"/>
      <c r="H252" s="232">
        <v>0.694</v>
      </c>
      <c r="I252" s="233"/>
      <c r="J252" s="229"/>
      <c r="K252" s="229"/>
      <c r="L252" s="234"/>
      <c r="M252" s="235"/>
      <c r="N252" s="236"/>
      <c r="O252" s="236"/>
      <c r="P252" s="236"/>
      <c r="Q252" s="236"/>
      <c r="R252" s="236"/>
      <c r="S252" s="236"/>
      <c r="T252" s="237"/>
      <c r="AT252" s="238" t="s">
        <v>237</v>
      </c>
      <c r="AU252" s="238" t="s">
        <v>78</v>
      </c>
      <c r="AV252" s="15" t="s">
        <v>126</v>
      </c>
      <c r="AW252" s="15" t="s">
        <v>31</v>
      </c>
      <c r="AX252" s="15" t="s">
        <v>76</v>
      </c>
      <c r="AY252" s="238" t="s">
        <v>229</v>
      </c>
    </row>
    <row r="253" spans="1:65" s="2" customFormat="1" ht="24.2" customHeight="1">
      <c r="A253" s="36"/>
      <c r="B253" s="37"/>
      <c r="C253" s="181" t="s">
        <v>487</v>
      </c>
      <c r="D253" s="181" t="s">
        <v>232</v>
      </c>
      <c r="E253" s="182" t="s">
        <v>1006</v>
      </c>
      <c r="F253" s="183" t="s">
        <v>1007</v>
      </c>
      <c r="G253" s="184" t="s">
        <v>532</v>
      </c>
      <c r="H253" s="185">
        <v>0.694</v>
      </c>
      <c r="I253" s="186"/>
      <c r="J253" s="187">
        <f>ROUND(I253*H253,2)</f>
        <v>0</v>
      </c>
      <c r="K253" s="188"/>
      <c r="L253" s="41"/>
      <c r="M253" s="189" t="s">
        <v>19</v>
      </c>
      <c r="N253" s="190" t="s">
        <v>40</v>
      </c>
      <c r="O253" s="66"/>
      <c r="P253" s="191">
        <f>O253*H253</f>
        <v>0</v>
      </c>
      <c r="Q253" s="191">
        <v>0</v>
      </c>
      <c r="R253" s="191">
        <f>Q253*H253</f>
        <v>0</v>
      </c>
      <c r="S253" s="191">
        <v>0</v>
      </c>
      <c r="T253" s="192">
        <f>S253*H253</f>
        <v>0</v>
      </c>
      <c r="U253" s="36"/>
      <c r="V253" s="36"/>
      <c r="W253" s="36"/>
      <c r="X253" s="36"/>
      <c r="Y253" s="36"/>
      <c r="Z253" s="36"/>
      <c r="AA253" s="36"/>
      <c r="AB253" s="36"/>
      <c r="AC253" s="36"/>
      <c r="AD253" s="36"/>
      <c r="AE253" s="36"/>
      <c r="AR253" s="193" t="s">
        <v>126</v>
      </c>
      <c r="AT253" s="193" t="s">
        <v>232</v>
      </c>
      <c r="AU253" s="193" t="s">
        <v>78</v>
      </c>
      <c r="AY253" s="19" t="s">
        <v>229</v>
      </c>
      <c r="BE253" s="194">
        <f>IF(N253="základní",J253,0)</f>
        <v>0</v>
      </c>
      <c r="BF253" s="194">
        <f>IF(N253="snížená",J253,0)</f>
        <v>0</v>
      </c>
      <c r="BG253" s="194">
        <f>IF(N253="zákl. přenesená",J253,0)</f>
        <v>0</v>
      </c>
      <c r="BH253" s="194">
        <f>IF(N253="sníž. přenesená",J253,0)</f>
        <v>0</v>
      </c>
      <c r="BI253" s="194">
        <f>IF(N253="nulová",J253,0)</f>
        <v>0</v>
      </c>
      <c r="BJ253" s="19" t="s">
        <v>76</v>
      </c>
      <c r="BK253" s="194">
        <f>ROUND(I253*H253,2)</f>
        <v>0</v>
      </c>
      <c r="BL253" s="19" t="s">
        <v>126</v>
      </c>
      <c r="BM253" s="193" t="s">
        <v>2326</v>
      </c>
    </row>
    <row r="254" spans="1:47" s="2" customFormat="1" ht="11.25">
      <c r="A254" s="36"/>
      <c r="B254" s="37"/>
      <c r="C254" s="38"/>
      <c r="D254" s="263" t="s">
        <v>903</v>
      </c>
      <c r="E254" s="38"/>
      <c r="F254" s="264" t="s">
        <v>1009</v>
      </c>
      <c r="G254" s="38"/>
      <c r="H254" s="38"/>
      <c r="I254" s="249"/>
      <c r="J254" s="38"/>
      <c r="K254" s="38"/>
      <c r="L254" s="41"/>
      <c r="M254" s="250"/>
      <c r="N254" s="251"/>
      <c r="O254" s="66"/>
      <c r="P254" s="66"/>
      <c r="Q254" s="66"/>
      <c r="R254" s="66"/>
      <c r="S254" s="66"/>
      <c r="T254" s="67"/>
      <c r="U254" s="36"/>
      <c r="V254" s="36"/>
      <c r="W254" s="36"/>
      <c r="X254" s="36"/>
      <c r="Y254" s="36"/>
      <c r="Z254" s="36"/>
      <c r="AA254" s="36"/>
      <c r="AB254" s="36"/>
      <c r="AC254" s="36"/>
      <c r="AD254" s="36"/>
      <c r="AE254" s="36"/>
      <c r="AT254" s="19" t="s">
        <v>903</v>
      </c>
      <c r="AU254" s="19" t="s">
        <v>78</v>
      </c>
    </row>
    <row r="255" spans="1:65" s="2" customFormat="1" ht="16.5" customHeight="1">
      <c r="A255" s="36"/>
      <c r="B255" s="37"/>
      <c r="C255" s="181" t="s">
        <v>492</v>
      </c>
      <c r="D255" s="181" t="s">
        <v>232</v>
      </c>
      <c r="E255" s="182" t="s">
        <v>1010</v>
      </c>
      <c r="F255" s="183" t="s">
        <v>1011</v>
      </c>
      <c r="G255" s="184" t="s">
        <v>495</v>
      </c>
      <c r="H255" s="185">
        <v>4.376</v>
      </c>
      <c r="I255" s="186"/>
      <c r="J255" s="187">
        <f>ROUND(I255*H255,2)</f>
        <v>0</v>
      </c>
      <c r="K255" s="188"/>
      <c r="L255" s="41"/>
      <c r="M255" s="189" t="s">
        <v>19</v>
      </c>
      <c r="N255" s="190" t="s">
        <v>40</v>
      </c>
      <c r="O255" s="66"/>
      <c r="P255" s="191">
        <f>O255*H255</f>
        <v>0</v>
      </c>
      <c r="Q255" s="191">
        <v>0.0417442</v>
      </c>
      <c r="R255" s="191">
        <f>Q255*H255</f>
        <v>0.18267261920000002</v>
      </c>
      <c r="S255" s="191">
        <v>0</v>
      </c>
      <c r="T255" s="192">
        <f>S255*H255</f>
        <v>0</v>
      </c>
      <c r="U255" s="36"/>
      <c r="V255" s="36"/>
      <c r="W255" s="36"/>
      <c r="X255" s="36"/>
      <c r="Y255" s="36"/>
      <c r="Z255" s="36"/>
      <c r="AA255" s="36"/>
      <c r="AB255" s="36"/>
      <c r="AC255" s="36"/>
      <c r="AD255" s="36"/>
      <c r="AE255" s="36"/>
      <c r="AR255" s="193" t="s">
        <v>126</v>
      </c>
      <c r="AT255" s="193" t="s">
        <v>232</v>
      </c>
      <c r="AU255" s="193" t="s">
        <v>78</v>
      </c>
      <c r="AY255" s="19" t="s">
        <v>229</v>
      </c>
      <c r="BE255" s="194">
        <f>IF(N255="základní",J255,0)</f>
        <v>0</v>
      </c>
      <c r="BF255" s="194">
        <f>IF(N255="snížená",J255,0)</f>
        <v>0</v>
      </c>
      <c r="BG255" s="194">
        <f>IF(N255="zákl. přenesená",J255,0)</f>
        <v>0</v>
      </c>
      <c r="BH255" s="194">
        <f>IF(N255="sníž. přenesená",J255,0)</f>
        <v>0</v>
      </c>
      <c r="BI255" s="194">
        <f>IF(N255="nulová",J255,0)</f>
        <v>0</v>
      </c>
      <c r="BJ255" s="19" t="s">
        <v>76</v>
      </c>
      <c r="BK255" s="194">
        <f>ROUND(I255*H255,2)</f>
        <v>0</v>
      </c>
      <c r="BL255" s="19" t="s">
        <v>126</v>
      </c>
      <c r="BM255" s="193" t="s">
        <v>2327</v>
      </c>
    </row>
    <row r="256" spans="1:47" s="2" customFormat="1" ht="11.25">
      <c r="A256" s="36"/>
      <c r="B256" s="37"/>
      <c r="C256" s="38"/>
      <c r="D256" s="263" t="s">
        <v>903</v>
      </c>
      <c r="E256" s="38"/>
      <c r="F256" s="264" t="s">
        <v>1013</v>
      </c>
      <c r="G256" s="38"/>
      <c r="H256" s="38"/>
      <c r="I256" s="249"/>
      <c r="J256" s="38"/>
      <c r="K256" s="38"/>
      <c r="L256" s="41"/>
      <c r="M256" s="250"/>
      <c r="N256" s="251"/>
      <c r="O256" s="66"/>
      <c r="P256" s="66"/>
      <c r="Q256" s="66"/>
      <c r="R256" s="66"/>
      <c r="S256" s="66"/>
      <c r="T256" s="67"/>
      <c r="U256" s="36"/>
      <c r="V256" s="36"/>
      <c r="W256" s="36"/>
      <c r="X256" s="36"/>
      <c r="Y256" s="36"/>
      <c r="Z256" s="36"/>
      <c r="AA256" s="36"/>
      <c r="AB256" s="36"/>
      <c r="AC256" s="36"/>
      <c r="AD256" s="36"/>
      <c r="AE256" s="36"/>
      <c r="AT256" s="19" t="s">
        <v>903</v>
      </c>
      <c r="AU256" s="19" t="s">
        <v>78</v>
      </c>
    </row>
    <row r="257" spans="2:51" s="14" customFormat="1" ht="11.25">
      <c r="B257" s="218"/>
      <c r="C257" s="219"/>
      <c r="D257" s="197" t="s">
        <v>237</v>
      </c>
      <c r="E257" s="220" t="s">
        <v>19</v>
      </c>
      <c r="F257" s="221" t="s">
        <v>2328</v>
      </c>
      <c r="G257" s="219"/>
      <c r="H257" s="220" t="s">
        <v>19</v>
      </c>
      <c r="I257" s="222"/>
      <c r="J257" s="219"/>
      <c r="K257" s="219"/>
      <c r="L257" s="223"/>
      <c r="M257" s="224"/>
      <c r="N257" s="225"/>
      <c r="O257" s="225"/>
      <c r="P257" s="225"/>
      <c r="Q257" s="225"/>
      <c r="R257" s="225"/>
      <c r="S257" s="225"/>
      <c r="T257" s="226"/>
      <c r="AT257" s="227" t="s">
        <v>237</v>
      </c>
      <c r="AU257" s="227" t="s">
        <v>78</v>
      </c>
      <c r="AV257" s="14" t="s">
        <v>76</v>
      </c>
      <c r="AW257" s="14" t="s">
        <v>31</v>
      </c>
      <c r="AX257" s="14" t="s">
        <v>69</v>
      </c>
      <c r="AY257" s="227" t="s">
        <v>229</v>
      </c>
    </row>
    <row r="258" spans="2:51" s="13" customFormat="1" ht="11.25">
      <c r="B258" s="195"/>
      <c r="C258" s="196"/>
      <c r="D258" s="197" t="s">
        <v>237</v>
      </c>
      <c r="E258" s="198" t="s">
        <v>19</v>
      </c>
      <c r="F258" s="199" t="s">
        <v>2329</v>
      </c>
      <c r="G258" s="196"/>
      <c r="H258" s="200">
        <v>1.95</v>
      </c>
      <c r="I258" s="201"/>
      <c r="J258" s="196"/>
      <c r="K258" s="196"/>
      <c r="L258" s="202"/>
      <c r="M258" s="203"/>
      <c r="N258" s="204"/>
      <c r="O258" s="204"/>
      <c r="P258" s="204"/>
      <c r="Q258" s="204"/>
      <c r="R258" s="204"/>
      <c r="S258" s="204"/>
      <c r="T258" s="205"/>
      <c r="AT258" s="206" t="s">
        <v>237</v>
      </c>
      <c r="AU258" s="206" t="s">
        <v>78</v>
      </c>
      <c r="AV258" s="13" t="s">
        <v>78</v>
      </c>
      <c r="AW258" s="13" t="s">
        <v>31</v>
      </c>
      <c r="AX258" s="13" t="s">
        <v>69</v>
      </c>
      <c r="AY258" s="206" t="s">
        <v>229</v>
      </c>
    </row>
    <row r="259" spans="2:51" s="13" customFormat="1" ht="11.25">
      <c r="B259" s="195"/>
      <c r="C259" s="196"/>
      <c r="D259" s="197" t="s">
        <v>237</v>
      </c>
      <c r="E259" s="198" t="s">
        <v>19</v>
      </c>
      <c r="F259" s="199" t="s">
        <v>1855</v>
      </c>
      <c r="G259" s="196"/>
      <c r="H259" s="200">
        <v>0.264</v>
      </c>
      <c r="I259" s="201"/>
      <c r="J259" s="196"/>
      <c r="K259" s="196"/>
      <c r="L259" s="202"/>
      <c r="M259" s="203"/>
      <c r="N259" s="204"/>
      <c r="O259" s="204"/>
      <c r="P259" s="204"/>
      <c r="Q259" s="204"/>
      <c r="R259" s="204"/>
      <c r="S259" s="204"/>
      <c r="T259" s="205"/>
      <c r="AT259" s="206" t="s">
        <v>237</v>
      </c>
      <c r="AU259" s="206" t="s">
        <v>78</v>
      </c>
      <c r="AV259" s="13" t="s">
        <v>78</v>
      </c>
      <c r="AW259" s="13" t="s">
        <v>31</v>
      </c>
      <c r="AX259" s="13" t="s">
        <v>69</v>
      </c>
      <c r="AY259" s="206" t="s">
        <v>229</v>
      </c>
    </row>
    <row r="260" spans="2:51" s="14" customFormat="1" ht="11.25">
      <c r="B260" s="218"/>
      <c r="C260" s="219"/>
      <c r="D260" s="197" t="s">
        <v>237</v>
      </c>
      <c r="E260" s="220" t="s">
        <v>19</v>
      </c>
      <c r="F260" s="221" t="s">
        <v>2330</v>
      </c>
      <c r="G260" s="219"/>
      <c r="H260" s="220" t="s">
        <v>19</v>
      </c>
      <c r="I260" s="222"/>
      <c r="J260" s="219"/>
      <c r="K260" s="219"/>
      <c r="L260" s="223"/>
      <c r="M260" s="224"/>
      <c r="N260" s="225"/>
      <c r="O260" s="225"/>
      <c r="P260" s="225"/>
      <c r="Q260" s="225"/>
      <c r="R260" s="225"/>
      <c r="S260" s="225"/>
      <c r="T260" s="226"/>
      <c r="AT260" s="227" t="s">
        <v>237</v>
      </c>
      <c r="AU260" s="227" t="s">
        <v>78</v>
      </c>
      <c r="AV260" s="14" t="s">
        <v>76</v>
      </c>
      <c r="AW260" s="14" t="s">
        <v>31</v>
      </c>
      <c r="AX260" s="14" t="s">
        <v>69</v>
      </c>
      <c r="AY260" s="227" t="s">
        <v>229</v>
      </c>
    </row>
    <row r="261" spans="2:51" s="13" customFormat="1" ht="11.25">
      <c r="B261" s="195"/>
      <c r="C261" s="196"/>
      <c r="D261" s="197" t="s">
        <v>237</v>
      </c>
      <c r="E261" s="198" t="s">
        <v>19</v>
      </c>
      <c r="F261" s="199" t="s">
        <v>2331</v>
      </c>
      <c r="G261" s="196"/>
      <c r="H261" s="200">
        <v>1.898</v>
      </c>
      <c r="I261" s="201"/>
      <c r="J261" s="196"/>
      <c r="K261" s="196"/>
      <c r="L261" s="202"/>
      <c r="M261" s="203"/>
      <c r="N261" s="204"/>
      <c r="O261" s="204"/>
      <c r="P261" s="204"/>
      <c r="Q261" s="204"/>
      <c r="R261" s="204"/>
      <c r="S261" s="204"/>
      <c r="T261" s="205"/>
      <c r="AT261" s="206" t="s">
        <v>237</v>
      </c>
      <c r="AU261" s="206" t="s">
        <v>78</v>
      </c>
      <c r="AV261" s="13" t="s">
        <v>78</v>
      </c>
      <c r="AW261" s="13" t="s">
        <v>31</v>
      </c>
      <c r="AX261" s="13" t="s">
        <v>69</v>
      </c>
      <c r="AY261" s="206" t="s">
        <v>229</v>
      </c>
    </row>
    <row r="262" spans="2:51" s="13" customFormat="1" ht="11.25">
      <c r="B262" s="195"/>
      <c r="C262" s="196"/>
      <c r="D262" s="197" t="s">
        <v>237</v>
      </c>
      <c r="E262" s="198" t="s">
        <v>19</v>
      </c>
      <c r="F262" s="199" t="s">
        <v>2332</v>
      </c>
      <c r="G262" s="196"/>
      <c r="H262" s="200">
        <v>0.264</v>
      </c>
      <c r="I262" s="201"/>
      <c r="J262" s="196"/>
      <c r="K262" s="196"/>
      <c r="L262" s="202"/>
      <c r="M262" s="203"/>
      <c r="N262" s="204"/>
      <c r="O262" s="204"/>
      <c r="P262" s="204"/>
      <c r="Q262" s="204"/>
      <c r="R262" s="204"/>
      <c r="S262" s="204"/>
      <c r="T262" s="205"/>
      <c r="AT262" s="206" t="s">
        <v>237</v>
      </c>
      <c r="AU262" s="206" t="s">
        <v>78</v>
      </c>
      <c r="AV262" s="13" t="s">
        <v>78</v>
      </c>
      <c r="AW262" s="13" t="s">
        <v>31</v>
      </c>
      <c r="AX262" s="13" t="s">
        <v>69</v>
      </c>
      <c r="AY262" s="206" t="s">
        <v>229</v>
      </c>
    </row>
    <row r="263" spans="2:51" s="15" customFormat="1" ht="11.25">
      <c r="B263" s="228"/>
      <c r="C263" s="229"/>
      <c r="D263" s="197" t="s">
        <v>237</v>
      </c>
      <c r="E263" s="230" t="s">
        <v>19</v>
      </c>
      <c r="F263" s="231" t="s">
        <v>281</v>
      </c>
      <c r="G263" s="229"/>
      <c r="H263" s="232">
        <v>4.376</v>
      </c>
      <c r="I263" s="233"/>
      <c r="J263" s="229"/>
      <c r="K263" s="229"/>
      <c r="L263" s="234"/>
      <c r="M263" s="235"/>
      <c r="N263" s="236"/>
      <c r="O263" s="236"/>
      <c r="P263" s="236"/>
      <c r="Q263" s="236"/>
      <c r="R263" s="236"/>
      <c r="S263" s="236"/>
      <c r="T263" s="237"/>
      <c r="AT263" s="238" t="s">
        <v>237</v>
      </c>
      <c r="AU263" s="238" t="s">
        <v>78</v>
      </c>
      <c r="AV263" s="15" t="s">
        <v>126</v>
      </c>
      <c r="AW263" s="15" t="s">
        <v>31</v>
      </c>
      <c r="AX263" s="15" t="s">
        <v>76</v>
      </c>
      <c r="AY263" s="238" t="s">
        <v>229</v>
      </c>
    </row>
    <row r="264" spans="1:65" s="2" customFormat="1" ht="16.5" customHeight="1">
      <c r="A264" s="36"/>
      <c r="B264" s="37"/>
      <c r="C264" s="181" t="s">
        <v>498</v>
      </c>
      <c r="D264" s="181" t="s">
        <v>232</v>
      </c>
      <c r="E264" s="182" t="s">
        <v>1016</v>
      </c>
      <c r="F264" s="183" t="s">
        <v>1017</v>
      </c>
      <c r="G264" s="184" t="s">
        <v>495</v>
      </c>
      <c r="H264" s="185">
        <v>4.376</v>
      </c>
      <c r="I264" s="186"/>
      <c r="J264" s="187">
        <f>ROUND(I264*H264,2)</f>
        <v>0</v>
      </c>
      <c r="K264" s="188"/>
      <c r="L264" s="41"/>
      <c r="M264" s="189" t="s">
        <v>19</v>
      </c>
      <c r="N264" s="190" t="s">
        <v>40</v>
      </c>
      <c r="O264" s="66"/>
      <c r="P264" s="191">
        <f>O264*H264</f>
        <v>0</v>
      </c>
      <c r="Q264" s="191">
        <v>1.5E-05</v>
      </c>
      <c r="R264" s="191">
        <f>Q264*H264</f>
        <v>6.564E-05</v>
      </c>
      <c r="S264" s="191">
        <v>0</v>
      </c>
      <c r="T264" s="192">
        <f>S264*H264</f>
        <v>0</v>
      </c>
      <c r="U264" s="36"/>
      <c r="V264" s="36"/>
      <c r="W264" s="36"/>
      <c r="X264" s="36"/>
      <c r="Y264" s="36"/>
      <c r="Z264" s="36"/>
      <c r="AA264" s="36"/>
      <c r="AB264" s="36"/>
      <c r="AC264" s="36"/>
      <c r="AD264" s="36"/>
      <c r="AE264" s="36"/>
      <c r="AR264" s="193" t="s">
        <v>126</v>
      </c>
      <c r="AT264" s="193" t="s">
        <v>232</v>
      </c>
      <c r="AU264" s="193" t="s">
        <v>78</v>
      </c>
      <c r="AY264" s="19" t="s">
        <v>229</v>
      </c>
      <c r="BE264" s="194">
        <f>IF(N264="základní",J264,0)</f>
        <v>0</v>
      </c>
      <c r="BF264" s="194">
        <f>IF(N264="snížená",J264,0)</f>
        <v>0</v>
      </c>
      <c r="BG264" s="194">
        <f>IF(N264="zákl. přenesená",J264,0)</f>
        <v>0</v>
      </c>
      <c r="BH264" s="194">
        <f>IF(N264="sníž. přenesená",J264,0)</f>
        <v>0</v>
      </c>
      <c r="BI264" s="194">
        <f>IF(N264="nulová",J264,0)</f>
        <v>0</v>
      </c>
      <c r="BJ264" s="19" t="s">
        <v>76</v>
      </c>
      <c r="BK264" s="194">
        <f>ROUND(I264*H264,2)</f>
        <v>0</v>
      </c>
      <c r="BL264" s="19" t="s">
        <v>126</v>
      </c>
      <c r="BM264" s="193" t="s">
        <v>2333</v>
      </c>
    </row>
    <row r="265" spans="1:47" s="2" customFormat="1" ht="11.25">
      <c r="A265" s="36"/>
      <c r="B265" s="37"/>
      <c r="C265" s="38"/>
      <c r="D265" s="263" t="s">
        <v>903</v>
      </c>
      <c r="E265" s="38"/>
      <c r="F265" s="264" t="s">
        <v>1019</v>
      </c>
      <c r="G265" s="38"/>
      <c r="H265" s="38"/>
      <c r="I265" s="249"/>
      <c r="J265" s="38"/>
      <c r="K265" s="38"/>
      <c r="L265" s="41"/>
      <c r="M265" s="250"/>
      <c r="N265" s="251"/>
      <c r="O265" s="66"/>
      <c r="P265" s="66"/>
      <c r="Q265" s="66"/>
      <c r="R265" s="66"/>
      <c r="S265" s="66"/>
      <c r="T265" s="67"/>
      <c r="U265" s="36"/>
      <c r="V265" s="36"/>
      <c r="W265" s="36"/>
      <c r="X265" s="36"/>
      <c r="Y265" s="36"/>
      <c r="Z265" s="36"/>
      <c r="AA265" s="36"/>
      <c r="AB265" s="36"/>
      <c r="AC265" s="36"/>
      <c r="AD265" s="36"/>
      <c r="AE265" s="36"/>
      <c r="AT265" s="19" t="s">
        <v>903</v>
      </c>
      <c r="AU265" s="19" t="s">
        <v>78</v>
      </c>
    </row>
    <row r="266" spans="1:65" s="2" customFormat="1" ht="24.2" customHeight="1">
      <c r="A266" s="36"/>
      <c r="B266" s="37"/>
      <c r="C266" s="181" t="s">
        <v>504</v>
      </c>
      <c r="D266" s="181" t="s">
        <v>232</v>
      </c>
      <c r="E266" s="182" t="s">
        <v>1020</v>
      </c>
      <c r="F266" s="183" t="s">
        <v>1021</v>
      </c>
      <c r="G266" s="184" t="s">
        <v>326</v>
      </c>
      <c r="H266" s="185">
        <v>0.071</v>
      </c>
      <c r="I266" s="186"/>
      <c r="J266" s="187">
        <f>ROUND(I266*H266,2)</f>
        <v>0</v>
      </c>
      <c r="K266" s="188"/>
      <c r="L266" s="41"/>
      <c r="M266" s="189" t="s">
        <v>19</v>
      </c>
      <c r="N266" s="190" t="s">
        <v>40</v>
      </c>
      <c r="O266" s="66"/>
      <c r="P266" s="191">
        <f>O266*H266</f>
        <v>0</v>
      </c>
      <c r="Q266" s="191">
        <v>1.0487652</v>
      </c>
      <c r="R266" s="191">
        <f>Q266*H266</f>
        <v>0.0744623292</v>
      </c>
      <c r="S266" s="191">
        <v>0</v>
      </c>
      <c r="T266" s="192">
        <f>S266*H266</f>
        <v>0</v>
      </c>
      <c r="U266" s="36"/>
      <c r="V266" s="36"/>
      <c r="W266" s="36"/>
      <c r="X266" s="36"/>
      <c r="Y266" s="36"/>
      <c r="Z266" s="36"/>
      <c r="AA266" s="36"/>
      <c r="AB266" s="36"/>
      <c r="AC266" s="36"/>
      <c r="AD266" s="36"/>
      <c r="AE266" s="36"/>
      <c r="AR266" s="193" t="s">
        <v>126</v>
      </c>
      <c r="AT266" s="193" t="s">
        <v>232</v>
      </c>
      <c r="AU266" s="193" t="s">
        <v>78</v>
      </c>
      <c r="AY266" s="19" t="s">
        <v>229</v>
      </c>
      <c r="BE266" s="194">
        <f>IF(N266="základní",J266,0)</f>
        <v>0</v>
      </c>
      <c r="BF266" s="194">
        <f>IF(N266="snížená",J266,0)</f>
        <v>0</v>
      </c>
      <c r="BG266" s="194">
        <f>IF(N266="zákl. přenesená",J266,0)</f>
        <v>0</v>
      </c>
      <c r="BH266" s="194">
        <f>IF(N266="sníž. přenesená",J266,0)</f>
        <v>0</v>
      </c>
      <c r="BI266" s="194">
        <f>IF(N266="nulová",J266,0)</f>
        <v>0</v>
      </c>
      <c r="BJ266" s="19" t="s">
        <v>76</v>
      </c>
      <c r="BK266" s="194">
        <f>ROUND(I266*H266,2)</f>
        <v>0</v>
      </c>
      <c r="BL266" s="19" t="s">
        <v>126</v>
      </c>
      <c r="BM266" s="193" t="s">
        <v>2334</v>
      </c>
    </row>
    <row r="267" spans="1:47" s="2" customFormat="1" ht="11.25">
      <c r="A267" s="36"/>
      <c r="B267" s="37"/>
      <c r="C267" s="38"/>
      <c r="D267" s="263" t="s">
        <v>903</v>
      </c>
      <c r="E267" s="38"/>
      <c r="F267" s="264" t="s">
        <v>1023</v>
      </c>
      <c r="G267" s="38"/>
      <c r="H267" s="38"/>
      <c r="I267" s="249"/>
      <c r="J267" s="38"/>
      <c r="K267" s="38"/>
      <c r="L267" s="41"/>
      <c r="M267" s="250"/>
      <c r="N267" s="251"/>
      <c r="O267" s="66"/>
      <c r="P267" s="66"/>
      <c r="Q267" s="66"/>
      <c r="R267" s="66"/>
      <c r="S267" s="66"/>
      <c r="T267" s="67"/>
      <c r="U267" s="36"/>
      <c r="V267" s="36"/>
      <c r="W267" s="36"/>
      <c r="X267" s="36"/>
      <c r="Y267" s="36"/>
      <c r="Z267" s="36"/>
      <c r="AA267" s="36"/>
      <c r="AB267" s="36"/>
      <c r="AC267" s="36"/>
      <c r="AD267" s="36"/>
      <c r="AE267" s="36"/>
      <c r="AT267" s="19" t="s">
        <v>903</v>
      </c>
      <c r="AU267" s="19" t="s">
        <v>78</v>
      </c>
    </row>
    <row r="268" spans="2:51" s="14" customFormat="1" ht="11.25">
      <c r="B268" s="218"/>
      <c r="C268" s="219"/>
      <c r="D268" s="197" t="s">
        <v>237</v>
      </c>
      <c r="E268" s="220" t="s">
        <v>19</v>
      </c>
      <c r="F268" s="221" t="s">
        <v>2125</v>
      </c>
      <c r="G268" s="219"/>
      <c r="H268" s="220" t="s">
        <v>19</v>
      </c>
      <c r="I268" s="222"/>
      <c r="J268" s="219"/>
      <c r="K268" s="219"/>
      <c r="L268" s="223"/>
      <c r="M268" s="224"/>
      <c r="N268" s="225"/>
      <c r="O268" s="225"/>
      <c r="P268" s="225"/>
      <c r="Q268" s="225"/>
      <c r="R268" s="225"/>
      <c r="S268" s="225"/>
      <c r="T268" s="226"/>
      <c r="AT268" s="227" t="s">
        <v>237</v>
      </c>
      <c r="AU268" s="227" t="s">
        <v>78</v>
      </c>
      <c r="AV268" s="14" t="s">
        <v>76</v>
      </c>
      <c r="AW268" s="14" t="s">
        <v>31</v>
      </c>
      <c r="AX268" s="14" t="s">
        <v>69</v>
      </c>
      <c r="AY268" s="227" t="s">
        <v>229</v>
      </c>
    </row>
    <row r="269" spans="2:51" s="13" customFormat="1" ht="11.25">
      <c r="B269" s="195"/>
      <c r="C269" s="196"/>
      <c r="D269" s="197" t="s">
        <v>237</v>
      </c>
      <c r="E269" s="198" t="s">
        <v>19</v>
      </c>
      <c r="F269" s="199" t="s">
        <v>2335</v>
      </c>
      <c r="G269" s="196"/>
      <c r="H269" s="200">
        <v>0.071</v>
      </c>
      <c r="I269" s="201"/>
      <c r="J269" s="196"/>
      <c r="K269" s="196"/>
      <c r="L269" s="202"/>
      <c r="M269" s="203"/>
      <c r="N269" s="204"/>
      <c r="O269" s="204"/>
      <c r="P269" s="204"/>
      <c r="Q269" s="204"/>
      <c r="R269" s="204"/>
      <c r="S269" s="204"/>
      <c r="T269" s="205"/>
      <c r="AT269" s="206" t="s">
        <v>237</v>
      </c>
      <c r="AU269" s="206" t="s">
        <v>78</v>
      </c>
      <c r="AV269" s="13" t="s">
        <v>78</v>
      </c>
      <c r="AW269" s="13" t="s">
        <v>31</v>
      </c>
      <c r="AX269" s="13" t="s">
        <v>76</v>
      </c>
      <c r="AY269" s="206" t="s">
        <v>229</v>
      </c>
    </row>
    <row r="270" spans="1:65" s="2" customFormat="1" ht="55.5" customHeight="1">
      <c r="A270" s="36"/>
      <c r="B270" s="37"/>
      <c r="C270" s="181" t="s">
        <v>508</v>
      </c>
      <c r="D270" s="181" t="s">
        <v>232</v>
      </c>
      <c r="E270" s="182" t="s">
        <v>1863</v>
      </c>
      <c r="F270" s="183" t="s">
        <v>1864</v>
      </c>
      <c r="G270" s="184" t="s">
        <v>242</v>
      </c>
      <c r="H270" s="185">
        <v>1</v>
      </c>
      <c r="I270" s="186"/>
      <c r="J270" s="187">
        <f>ROUND(I270*H270,2)</f>
        <v>0</v>
      </c>
      <c r="K270" s="188"/>
      <c r="L270" s="41"/>
      <c r="M270" s="189" t="s">
        <v>19</v>
      </c>
      <c r="N270" s="190" t="s">
        <v>40</v>
      </c>
      <c r="O270" s="66"/>
      <c r="P270" s="191">
        <f>O270*H270</f>
        <v>0</v>
      </c>
      <c r="Q270" s="191">
        <v>0</v>
      </c>
      <c r="R270" s="191">
        <f>Q270*H270</f>
        <v>0</v>
      </c>
      <c r="S270" s="191">
        <v>0</v>
      </c>
      <c r="T270" s="192">
        <f>S270*H270</f>
        <v>0</v>
      </c>
      <c r="U270" s="36"/>
      <c r="V270" s="36"/>
      <c r="W270" s="36"/>
      <c r="X270" s="36"/>
      <c r="Y270" s="36"/>
      <c r="Z270" s="36"/>
      <c r="AA270" s="36"/>
      <c r="AB270" s="36"/>
      <c r="AC270" s="36"/>
      <c r="AD270" s="36"/>
      <c r="AE270" s="36"/>
      <c r="AR270" s="193" t="s">
        <v>126</v>
      </c>
      <c r="AT270" s="193" t="s">
        <v>232</v>
      </c>
      <c r="AU270" s="193" t="s">
        <v>78</v>
      </c>
      <c r="AY270" s="19" t="s">
        <v>229</v>
      </c>
      <c r="BE270" s="194">
        <f>IF(N270="základní",J270,0)</f>
        <v>0</v>
      </c>
      <c r="BF270" s="194">
        <f>IF(N270="snížená",J270,0)</f>
        <v>0</v>
      </c>
      <c r="BG270" s="194">
        <f>IF(N270="zákl. přenesená",J270,0)</f>
        <v>0</v>
      </c>
      <c r="BH270" s="194">
        <f>IF(N270="sníž. přenesená",J270,0)</f>
        <v>0</v>
      </c>
      <c r="BI270" s="194">
        <f>IF(N270="nulová",J270,0)</f>
        <v>0</v>
      </c>
      <c r="BJ270" s="19" t="s">
        <v>76</v>
      </c>
      <c r="BK270" s="194">
        <f>ROUND(I270*H270,2)</f>
        <v>0</v>
      </c>
      <c r="BL270" s="19" t="s">
        <v>126</v>
      </c>
      <c r="BM270" s="193" t="s">
        <v>2336</v>
      </c>
    </row>
    <row r="271" spans="1:47" s="2" customFormat="1" ht="11.25">
      <c r="A271" s="36"/>
      <c r="B271" s="37"/>
      <c r="C271" s="38"/>
      <c r="D271" s="263" t="s">
        <v>903</v>
      </c>
      <c r="E271" s="38"/>
      <c r="F271" s="264" t="s">
        <v>1866</v>
      </c>
      <c r="G271" s="38"/>
      <c r="H271" s="38"/>
      <c r="I271" s="249"/>
      <c r="J271" s="38"/>
      <c r="K271" s="38"/>
      <c r="L271" s="41"/>
      <c r="M271" s="250"/>
      <c r="N271" s="251"/>
      <c r="O271" s="66"/>
      <c r="P271" s="66"/>
      <c r="Q271" s="66"/>
      <c r="R271" s="66"/>
      <c r="S271" s="66"/>
      <c r="T271" s="67"/>
      <c r="U271" s="36"/>
      <c r="V271" s="36"/>
      <c r="W271" s="36"/>
      <c r="X271" s="36"/>
      <c r="Y271" s="36"/>
      <c r="Z271" s="36"/>
      <c r="AA271" s="36"/>
      <c r="AB271" s="36"/>
      <c r="AC271" s="36"/>
      <c r="AD271" s="36"/>
      <c r="AE271" s="36"/>
      <c r="AT271" s="19" t="s">
        <v>903</v>
      </c>
      <c r="AU271" s="19" t="s">
        <v>78</v>
      </c>
    </row>
    <row r="272" spans="1:47" s="2" customFormat="1" ht="19.5">
      <c r="A272" s="36"/>
      <c r="B272" s="37"/>
      <c r="C272" s="38"/>
      <c r="D272" s="197" t="s">
        <v>811</v>
      </c>
      <c r="E272" s="38"/>
      <c r="F272" s="248" t="s">
        <v>2337</v>
      </c>
      <c r="G272" s="38"/>
      <c r="H272" s="38"/>
      <c r="I272" s="249"/>
      <c r="J272" s="38"/>
      <c r="K272" s="38"/>
      <c r="L272" s="41"/>
      <c r="M272" s="250"/>
      <c r="N272" s="251"/>
      <c r="O272" s="66"/>
      <c r="P272" s="66"/>
      <c r="Q272" s="66"/>
      <c r="R272" s="66"/>
      <c r="S272" s="66"/>
      <c r="T272" s="67"/>
      <c r="U272" s="36"/>
      <c r="V272" s="36"/>
      <c r="W272" s="36"/>
      <c r="X272" s="36"/>
      <c r="Y272" s="36"/>
      <c r="Z272" s="36"/>
      <c r="AA272" s="36"/>
      <c r="AB272" s="36"/>
      <c r="AC272" s="36"/>
      <c r="AD272" s="36"/>
      <c r="AE272" s="36"/>
      <c r="AT272" s="19" t="s">
        <v>811</v>
      </c>
      <c r="AU272" s="19" t="s">
        <v>78</v>
      </c>
    </row>
    <row r="273" spans="2:51" s="14" customFormat="1" ht="11.25">
      <c r="B273" s="218"/>
      <c r="C273" s="219"/>
      <c r="D273" s="197" t="s">
        <v>237</v>
      </c>
      <c r="E273" s="220" t="s">
        <v>19</v>
      </c>
      <c r="F273" s="221" t="s">
        <v>2338</v>
      </c>
      <c r="G273" s="219"/>
      <c r="H273" s="220" t="s">
        <v>19</v>
      </c>
      <c r="I273" s="222"/>
      <c r="J273" s="219"/>
      <c r="K273" s="219"/>
      <c r="L273" s="223"/>
      <c r="M273" s="224"/>
      <c r="N273" s="225"/>
      <c r="O273" s="225"/>
      <c r="P273" s="225"/>
      <c r="Q273" s="225"/>
      <c r="R273" s="225"/>
      <c r="S273" s="225"/>
      <c r="T273" s="226"/>
      <c r="AT273" s="227" t="s">
        <v>237</v>
      </c>
      <c r="AU273" s="227" t="s">
        <v>78</v>
      </c>
      <c r="AV273" s="14" t="s">
        <v>76</v>
      </c>
      <c r="AW273" s="14" t="s">
        <v>31</v>
      </c>
      <c r="AX273" s="14" t="s">
        <v>69</v>
      </c>
      <c r="AY273" s="227" t="s">
        <v>229</v>
      </c>
    </row>
    <row r="274" spans="2:51" s="13" customFormat="1" ht="11.25">
      <c r="B274" s="195"/>
      <c r="C274" s="196"/>
      <c r="D274" s="197" t="s">
        <v>237</v>
      </c>
      <c r="E274" s="198" t="s">
        <v>19</v>
      </c>
      <c r="F274" s="199" t="s">
        <v>76</v>
      </c>
      <c r="G274" s="196"/>
      <c r="H274" s="200">
        <v>1</v>
      </c>
      <c r="I274" s="201"/>
      <c r="J274" s="196"/>
      <c r="K274" s="196"/>
      <c r="L274" s="202"/>
      <c r="M274" s="203"/>
      <c r="N274" s="204"/>
      <c r="O274" s="204"/>
      <c r="P274" s="204"/>
      <c r="Q274" s="204"/>
      <c r="R274" s="204"/>
      <c r="S274" s="204"/>
      <c r="T274" s="205"/>
      <c r="AT274" s="206" t="s">
        <v>237</v>
      </c>
      <c r="AU274" s="206" t="s">
        <v>78</v>
      </c>
      <c r="AV274" s="13" t="s">
        <v>78</v>
      </c>
      <c r="AW274" s="13" t="s">
        <v>31</v>
      </c>
      <c r="AX274" s="13" t="s">
        <v>69</v>
      </c>
      <c r="AY274" s="206" t="s">
        <v>229</v>
      </c>
    </row>
    <row r="275" spans="2:51" s="15" customFormat="1" ht="11.25">
      <c r="B275" s="228"/>
      <c r="C275" s="229"/>
      <c r="D275" s="197" t="s">
        <v>237</v>
      </c>
      <c r="E275" s="230" t="s">
        <v>19</v>
      </c>
      <c r="F275" s="231" t="s">
        <v>281</v>
      </c>
      <c r="G275" s="229"/>
      <c r="H275" s="232">
        <v>1</v>
      </c>
      <c r="I275" s="233"/>
      <c r="J275" s="229"/>
      <c r="K275" s="229"/>
      <c r="L275" s="234"/>
      <c r="M275" s="235"/>
      <c r="N275" s="236"/>
      <c r="O275" s="236"/>
      <c r="P275" s="236"/>
      <c r="Q275" s="236"/>
      <c r="R275" s="236"/>
      <c r="S275" s="236"/>
      <c r="T275" s="237"/>
      <c r="AT275" s="238" t="s">
        <v>237</v>
      </c>
      <c r="AU275" s="238" t="s">
        <v>78</v>
      </c>
      <c r="AV275" s="15" t="s">
        <v>126</v>
      </c>
      <c r="AW275" s="15" t="s">
        <v>31</v>
      </c>
      <c r="AX275" s="15" t="s">
        <v>76</v>
      </c>
      <c r="AY275" s="238" t="s">
        <v>229</v>
      </c>
    </row>
    <row r="276" spans="1:65" s="2" customFormat="1" ht="24.2" customHeight="1">
      <c r="A276" s="36"/>
      <c r="B276" s="37"/>
      <c r="C276" s="207" t="s">
        <v>513</v>
      </c>
      <c r="D276" s="207" t="s">
        <v>239</v>
      </c>
      <c r="E276" s="208" t="s">
        <v>2339</v>
      </c>
      <c r="F276" s="209" t="s">
        <v>1870</v>
      </c>
      <c r="G276" s="210" t="s">
        <v>242</v>
      </c>
      <c r="H276" s="211">
        <v>1</v>
      </c>
      <c r="I276" s="212"/>
      <c r="J276" s="213">
        <f>ROUND(I276*H276,2)</f>
        <v>0</v>
      </c>
      <c r="K276" s="214"/>
      <c r="L276" s="215"/>
      <c r="M276" s="216" t="s">
        <v>19</v>
      </c>
      <c r="N276" s="217" t="s">
        <v>40</v>
      </c>
      <c r="O276" s="66"/>
      <c r="P276" s="191">
        <f>O276*H276</f>
        <v>0</v>
      </c>
      <c r="Q276" s="191">
        <v>2.46</v>
      </c>
      <c r="R276" s="191">
        <f>Q276*H276</f>
        <v>2.46</v>
      </c>
      <c r="S276" s="191">
        <v>0</v>
      </c>
      <c r="T276" s="192">
        <f>S276*H276</f>
        <v>0</v>
      </c>
      <c r="U276" s="36"/>
      <c r="V276" s="36"/>
      <c r="W276" s="36"/>
      <c r="X276" s="36"/>
      <c r="Y276" s="36"/>
      <c r="Z276" s="36"/>
      <c r="AA276" s="36"/>
      <c r="AB276" s="36"/>
      <c r="AC276" s="36"/>
      <c r="AD276" s="36"/>
      <c r="AE276" s="36"/>
      <c r="AR276" s="193" t="s">
        <v>243</v>
      </c>
      <c r="AT276" s="193" t="s">
        <v>239</v>
      </c>
      <c r="AU276" s="193" t="s">
        <v>78</v>
      </c>
      <c r="AY276" s="19" t="s">
        <v>229</v>
      </c>
      <c r="BE276" s="194">
        <f>IF(N276="základní",J276,0)</f>
        <v>0</v>
      </c>
      <c r="BF276" s="194">
        <f>IF(N276="snížená",J276,0)</f>
        <v>0</v>
      </c>
      <c r="BG276" s="194">
        <f>IF(N276="zákl. přenesená",J276,0)</f>
        <v>0</v>
      </c>
      <c r="BH276" s="194">
        <f>IF(N276="sníž. přenesená",J276,0)</f>
        <v>0</v>
      </c>
      <c r="BI276" s="194">
        <f>IF(N276="nulová",J276,0)</f>
        <v>0</v>
      </c>
      <c r="BJ276" s="19" t="s">
        <v>76</v>
      </c>
      <c r="BK276" s="194">
        <f>ROUND(I276*H276,2)</f>
        <v>0</v>
      </c>
      <c r="BL276" s="19" t="s">
        <v>126</v>
      </c>
      <c r="BM276" s="193" t="s">
        <v>2340</v>
      </c>
    </row>
    <row r="277" spans="1:65" s="2" customFormat="1" ht="24.2" customHeight="1">
      <c r="A277" s="36"/>
      <c r="B277" s="37"/>
      <c r="C277" s="181" t="s">
        <v>517</v>
      </c>
      <c r="D277" s="181" t="s">
        <v>232</v>
      </c>
      <c r="E277" s="182" t="s">
        <v>1872</v>
      </c>
      <c r="F277" s="183" t="s">
        <v>1873</v>
      </c>
      <c r="G277" s="184" t="s">
        <v>532</v>
      </c>
      <c r="H277" s="185">
        <v>2.446</v>
      </c>
      <c r="I277" s="186"/>
      <c r="J277" s="187">
        <f>ROUND(I277*H277,2)</f>
        <v>0</v>
      </c>
      <c r="K277" s="188"/>
      <c r="L277" s="41"/>
      <c r="M277" s="189" t="s">
        <v>19</v>
      </c>
      <c r="N277" s="190" t="s">
        <v>40</v>
      </c>
      <c r="O277" s="66"/>
      <c r="P277" s="191">
        <f>O277*H277</f>
        <v>0</v>
      </c>
      <c r="Q277" s="191">
        <v>0</v>
      </c>
      <c r="R277" s="191">
        <f>Q277*H277</f>
        <v>0</v>
      </c>
      <c r="S277" s="191">
        <v>0</v>
      </c>
      <c r="T277" s="192">
        <f>S277*H277</f>
        <v>0</v>
      </c>
      <c r="U277" s="36"/>
      <c r="V277" s="36"/>
      <c r="W277" s="36"/>
      <c r="X277" s="36"/>
      <c r="Y277" s="36"/>
      <c r="Z277" s="36"/>
      <c r="AA277" s="36"/>
      <c r="AB277" s="36"/>
      <c r="AC277" s="36"/>
      <c r="AD277" s="36"/>
      <c r="AE277" s="36"/>
      <c r="AR277" s="193" t="s">
        <v>126</v>
      </c>
      <c r="AT277" s="193" t="s">
        <v>232</v>
      </c>
      <c r="AU277" s="193" t="s">
        <v>78</v>
      </c>
      <c r="AY277" s="19" t="s">
        <v>229</v>
      </c>
      <c r="BE277" s="194">
        <f>IF(N277="základní",J277,0)</f>
        <v>0</v>
      </c>
      <c r="BF277" s="194">
        <f>IF(N277="snížená",J277,0)</f>
        <v>0</v>
      </c>
      <c r="BG277" s="194">
        <f>IF(N277="zákl. přenesená",J277,0)</f>
        <v>0</v>
      </c>
      <c r="BH277" s="194">
        <f>IF(N277="sníž. přenesená",J277,0)</f>
        <v>0</v>
      </c>
      <c r="BI277" s="194">
        <f>IF(N277="nulová",J277,0)</f>
        <v>0</v>
      </c>
      <c r="BJ277" s="19" t="s">
        <v>76</v>
      </c>
      <c r="BK277" s="194">
        <f>ROUND(I277*H277,2)</f>
        <v>0</v>
      </c>
      <c r="BL277" s="19" t="s">
        <v>126</v>
      </c>
      <c r="BM277" s="193" t="s">
        <v>2341</v>
      </c>
    </row>
    <row r="278" spans="1:47" s="2" customFormat="1" ht="11.25">
      <c r="A278" s="36"/>
      <c r="B278" s="37"/>
      <c r="C278" s="38"/>
      <c r="D278" s="263" t="s">
        <v>903</v>
      </c>
      <c r="E278" s="38"/>
      <c r="F278" s="264" t="s">
        <v>1875</v>
      </c>
      <c r="G278" s="38"/>
      <c r="H278" s="38"/>
      <c r="I278" s="249"/>
      <c r="J278" s="38"/>
      <c r="K278" s="38"/>
      <c r="L278" s="41"/>
      <c r="M278" s="250"/>
      <c r="N278" s="251"/>
      <c r="O278" s="66"/>
      <c r="P278" s="66"/>
      <c r="Q278" s="66"/>
      <c r="R278" s="66"/>
      <c r="S278" s="66"/>
      <c r="T278" s="67"/>
      <c r="U278" s="36"/>
      <c r="V278" s="36"/>
      <c r="W278" s="36"/>
      <c r="X278" s="36"/>
      <c r="Y278" s="36"/>
      <c r="Z278" s="36"/>
      <c r="AA278" s="36"/>
      <c r="AB278" s="36"/>
      <c r="AC278" s="36"/>
      <c r="AD278" s="36"/>
      <c r="AE278" s="36"/>
      <c r="AT278" s="19" t="s">
        <v>903</v>
      </c>
      <c r="AU278" s="19" t="s">
        <v>78</v>
      </c>
    </row>
    <row r="279" spans="2:51" s="14" customFormat="1" ht="11.25">
      <c r="B279" s="218"/>
      <c r="C279" s="219"/>
      <c r="D279" s="197" t="s">
        <v>237</v>
      </c>
      <c r="E279" s="220" t="s">
        <v>19</v>
      </c>
      <c r="F279" s="221" t="s">
        <v>2342</v>
      </c>
      <c r="G279" s="219"/>
      <c r="H279" s="220" t="s">
        <v>19</v>
      </c>
      <c r="I279" s="222"/>
      <c r="J279" s="219"/>
      <c r="K279" s="219"/>
      <c r="L279" s="223"/>
      <c r="M279" s="224"/>
      <c r="N279" s="225"/>
      <c r="O279" s="225"/>
      <c r="P279" s="225"/>
      <c r="Q279" s="225"/>
      <c r="R279" s="225"/>
      <c r="S279" s="225"/>
      <c r="T279" s="226"/>
      <c r="AT279" s="227" t="s">
        <v>237</v>
      </c>
      <c r="AU279" s="227" t="s">
        <v>78</v>
      </c>
      <c r="AV279" s="14" t="s">
        <v>76</v>
      </c>
      <c r="AW279" s="14" t="s">
        <v>31</v>
      </c>
      <c r="AX279" s="14" t="s">
        <v>69</v>
      </c>
      <c r="AY279" s="227" t="s">
        <v>229</v>
      </c>
    </row>
    <row r="280" spans="2:51" s="13" customFormat="1" ht="11.25">
      <c r="B280" s="195"/>
      <c r="C280" s="196"/>
      <c r="D280" s="197" t="s">
        <v>237</v>
      </c>
      <c r="E280" s="198" t="s">
        <v>19</v>
      </c>
      <c r="F280" s="199" t="s">
        <v>2343</v>
      </c>
      <c r="G280" s="196"/>
      <c r="H280" s="200">
        <v>2.7</v>
      </c>
      <c r="I280" s="201"/>
      <c r="J280" s="196"/>
      <c r="K280" s="196"/>
      <c r="L280" s="202"/>
      <c r="M280" s="203"/>
      <c r="N280" s="204"/>
      <c r="O280" s="204"/>
      <c r="P280" s="204"/>
      <c r="Q280" s="204"/>
      <c r="R280" s="204"/>
      <c r="S280" s="204"/>
      <c r="T280" s="205"/>
      <c r="AT280" s="206" t="s">
        <v>237</v>
      </c>
      <c r="AU280" s="206" t="s">
        <v>78</v>
      </c>
      <c r="AV280" s="13" t="s">
        <v>78</v>
      </c>
      <c r="AW280" s="13" t="s">
        <v>31</v>
      </c>
      <c r="AX280" s="13" t="s">
        <v>69</v>
      </c>
      <c r="AY280" s="206" t="s">
        <v>229</v>
      </c>
    </row>
    <row r="281" spans="2:51" s="13" customFormat="1" ht="11.25">
      <c r="B281" s="195"/>
      <c r="C281" s="196"/>
      <c r="D281" s="197" t="s">
        <v>237</v>
      </c>
      <c r="E281" s="198" t="s">
        <v>19</v>
      </c>
      <c r="F281" s="199" t="s">
        <v>2344</v>
      </c>
      <c r="G281" s="196"/>
      <c r="H281" s="200">
        <v>-0.254</v>
      </c>
      <c r="I281" s="201"/>
      <c r="J281" s="196"/>
      <c r="K281" s="196"/>
      <c r="L281" s="202"/>
      <c r="M281" s="203"/>
      <c r="N281" s="204"/>
      <c r="O281" s="204"/>
      <c r="P281" s="204"/>
      <c r="Q281" s="204"/>
      <c r="R281" s="204"/>
      <c r="S281" s="204"/>
      <c r="T281" s="205"/>
      <c r="AT281" s="206" t="s">
        <v>237</v>
      </c>
      <c r="AU281" s="206" t="s">
        <v>78</v>
      </c>
      <c r="AV281" s="13" t="s">
        <v>78</v>
      </c>
      <c r="AW281" s="13" t="s">
        <v>31</v>
      </c>
      <c r="AX281" s="13" t="s">
        <v>69</v>
      </c>
      <c r="AY281" s="206" t="s">
        <v>229</v>
      </c>
    </row>
    <row r="282" spans="2:51" s="15" customFormat="1" ht="11.25">
      <c r="B282" s="228"/>
      <c r="C282" s="229"/>
      <c r="D282" s="197" t="s">
        <v>237</v>
      </c>
      <c r="E282" s="230" t="s">
        <v>19</v>
      </c>
      <c r="F282" s="231" t="s">
        <v>281</v>
      </c>
      <c r="G282" s="229"/>
      <c r="H282" s="232">
        <v>2.446</v>
      </c>
      <c r="I282" s="233"/>
      <c r="J282" s="229"/>
      <c r="K282" s="229"/>
      <c r="L282" s="234"/>
      <c r="M282" s="235"/>
      <c r="N282" s="236"/>
      <c r="O282" s="236"/>
      <c r="P282" s="236"/>
      <c r="Q282" s="236"/>
      <c r="R282" s="236"/>
      <c r="S282" s="236"/>
      <c r="T282" s="237"/>
      <c r="AT282" s="238" t="s">
        <v>237</v>
      </c>
      <c r="AU282" s="238" t="s">
        <v>78</v>
      </c>
      <c r="AV282" s="15" t="s">
        <v>126</v>
      </c>
      <c r="AW282" s="15" t="s">
        <v>31</v>
      </c>
      <c r="AX282" s="15" t="s">
        <v>76</v>
      </c>
      <c r="AY282" s="238" t="s">
        <v>229</v>
      </c>
    </row>
    <row r="283" spans="1:65" s="2" customFormat="1" ht="33" customHeight="1">
      <c r="A283" s="36"/>
      <c r="B283" s="37"/>
      <c r="C283" s="181" t="s">
        <v>521</v>
      </c>
      <c r="D283" s="181" t="s">
        <v>232</v>
      </c>
      <c r="E283" s="182" t="s">
        <v>1879</v>
      </c>
      <c r="F283" s="183" t="s">
        <v>1880</v>
      </c>
      <c r="G283" s="184" t="s">
        <v>532</v>
      </c>
      <c r="H283" s="185">
        <v>2.446</v>
      </c>
      <c r="I283" s="186"/>
      <c r="J283" s="187">
        <f>ROUND(I283*H283,2)</f>
        <v>0</v>
      </c>
      <c r="K283" s="188"/>
      <c r="L283" s="41"/>
      <c r="M283" s="189" t="s">
        <v>19</v>
      </c>
      <c r="N283" s="190" t="s">
        <v>40</v>
      </c>
      <c r="O283" s="66"/>
      <c r="P283" s="191">
        <f>O283*H283</f>
        <v>0</v>
      </c>
      <c r="Q283" s="191">
        <v>0</v>
      </c>
      <c r="R283" s="191">
        <f>Q283*H283</f>
        <v>0</v>
      </c>
      <c r="S283" s="191">
        <v>0</v>
      </c>
      <c r="T283" s="192">
        <f>S283*H283</f>
        <v>0</v>
      </c>
      <c r="U283" s="36"/>
      <c r="V283" s="36"/>
      <c r="W283" s="36"/>
      <c r="X283" s="36"/>
      <c r="Y283" s="36"/>
      <c r="Z283" s="36"/>
      <c r="AA283" s="36"/>
      <c r="AB283" s="36"/>
      <c r="AC283" s="36"/>
      <c r="AD283" s="36"/>
      <c r="AE283" s="36"/>
      <c r="AR283" s="193" t="s">
        <v>126</v>
      </c>
      <c r="AT283" s="193" t="s">
        <v>232</v>
      </c>
      <c r="AU283" s="193" t="s">
        <v>78</v>
      </c>
      <c r="AY283" s="19" t="s">
        <v>229</v>
      </c>
      <c r="BE283" s="194">
        <f>IF(N283="základní",J283,0)</f>
        <v>0</v>
      </c>
      <c r="BF283" s="194">
        <f>IF(N283="snížená",J283,0)</f>
        <v>0</v>
      </c>
      <c r="BG283" s="194">
        <f>IF(N283="zákl. přenesená",J283,0)</f>
        <v>0</v>
      </c>
      <c r="BH283" s="194">
        <f>IF(N283="sníž. přenesená",J283,0)</f>
        <v>0</v>
      </c>
      <c r="BI283" s="194">
        <f>IF(N283="nulová",J283,0)</f>
        <v>0</v>
      </c>
      <c r="BJ283" s="19" t="s">
        <v>76</v>
      </c>
      <c r="BK283" s="194">
        <f>ROUND(I283*H283,2)</f>
        <v>0</v>
      </c>
      <c r="BL283" s="19" t="s">
        <v>126</v>
      </c>
      <c r="BM283" s="193" t="s">
        <v>2345</v>
      </c>
    </row>
    <row r="284" spans="1:47" s="2" customFormat="1" ht="11.25">
      <c r="A284" s="36"/>
      <c r="B284" s="37"/>
      <c r="C284" s="38"/>
      <c r="D284" s="263" t="s">
        <v>903</v>
      </c>
      <c r="E284" s="38"/>
      <c r="F284" s="264" t="s">
        <v>1882</v>
      </c>
      <c r="G284" s="38"/>
      <c r="H284" s="38"/>
      <c r="I284" s="249"/>
      <c r="J284" s="38"/>
      <c r="K284" s="38"/>
      <c r="L284" s="41"/>
      <c r="M284" s="250"/>
      <c r="N284" s="251"/>
      <c r="O284" s="66"/>
      <c r="P284" s="66"/>
      <c r="Q284" s="66"/>
      <c r="R284" s="66"/>
      <c r="S284" s="66"/>
      <c r="T284" s="67"/>
      <c r="U284" s="36"/>
      <c r="V284" s="36"/>
      <c r="W284" s="36"/>
      <c r="X284" s="36"/>
      <c r="Y284" s="36"/>
      <c r="Z284" s="36"/>
      <c r="AA284" s="36"/>
      <c r="AB284" s="36"/>
      <c r="AC284" s="36"/>
      <c r="AD284" s="36"/>
      <c r="AE284" s="36"/>
      <c r="AT284" s="19" t="s">
        <v>903</v>
      </c>
      <c r="AU284" s="19" t="s">
        <v>78</v>
      </c>
    </row>
    <row r="285" spans="1:65" s="2" customFormat="1" ht="37.9" customHeight="1">
      <c r="A285" s="36"/>
      <c r="B285" s="37"/>
      <c r="C285" s="181" t="s">
        <v>525</v>
      </c>
      <c r="D285" s="181" t="s">
        <v>232</v>
      </c>
      <c r="E285" s="182" t="s">
        <v>1883</v>
      </c>
      <c r="F285" s="183" t="s">
        <v>1884</v>
      </c>
      <c r="G285" s="184" t="s">
        <v>495</v>
      </c>
      <c r="H285" s="185">
        <v>9.012</v>
      </c>
      <c r="I285" s="186"/>
      <c r="J285" s="187">
        <f>ROUND(I285*H285,2)</f>
        <v>0</v>
      </c>
      <c r="K285" s="188"/>
      <c r="L285" s="41"/>
      <c r="M285" s="189" t="s">
        <v>19</v>
      </c>
      <c r="N285" s="190" t="s">
        <v>40</v>
      </c>
      <c r="O285" s="66"/>
      <c r="P285" s="191">
        <f>O285*H285</f>
        <v>0</v>
      </c>
      <c r="Q285" s="191">
        <v>0.0018247</v>
      </c>
      <c r="R285" s="191">
        <f>Q285*H285</f>
        <v>0.016444196400000003</v>
      </c>
      <c r="S285" s="191">
        <v>0</v>
      </c>
      <c r="T285" s="192">
        <f>S285*H285</f>
        <v>0</v>
      </c>
      <c r="U285" s="36"/>
      <c r="V285" s="36"/>
      <c r="W285" s="36"/>
      <c r="X285" s="36"/>
      <c r="Y285" s="36"/>
      <c r="Z285" s="36"/>
      <c r="AA285" s="36"/>
      <c r="AB285" s="36"/>
      <c r="AC285" s="36"/>
      <c r="AD285" s="36"/>
      <c r="AE285" s="36"/>
      <c r="AR285" s="193" t="s">
        <v>126</v>
      </c>
      <c r="AT285" s="193" t="s">
        <v>232</v>
      </c>
      <c r="AU285" s="193" t="s">
        <v>78</v>
      </c>
      <c r="AY285" s="19" t="s">
        <v>229</v>
      </c>
      <c r="BE285" s="194">
        <f>IF(N285="základní",J285,0)</f>
        <v>0</v>
      </c>
      <c r="BF285" s="194">
        <f>IF(N285="snížená",J285,0)</f>
        <v>0</v>
      </c>
      <c r="BG285" s="194">
        <f>IF(N285="zákl. přenesená",J285,0)</f>
        <v>0</v>
      </c>
      <c r="BH285" s="194">
        <f>IF(N285="sníž. přenesená",J285,0)</f>
        <v>0</v>
      </c>
      <c r="BI285" s="194">
        <f>IF(N285="nulová",J285,0)</f>
        <v>0</v>
      </c>
      <c r="BJ285" s="19" t="s">
        <v>76</v>
      </c>
      <c r="BK285" s="194">
        <f>ROUND(I285*H285,2)</f>
        <v>0</v>
      </c>
      <c r="BL285" s="19" t="s">
        <v>126</v>
      </c>
      <c r="BM285" s="193" t="s">
        <v>2346</v>
      </c>
    </row>
    <row r="286" spans="1:47" s="2" customFormat="1" ht="11.25">
      <c r="A286" s="36"/>
      <c r="B286" s="37"/>
      <c r="C286" s="38"/>
      <c r="D286" s="263" t="s">
        <v>903</v>
      </c>
      <c r="E286" s="38"/>
      <c r="F286" s="264" t="s">
        <v>1886</v>
      </c>
      <c r="G286" s="38"/>
      <c r="H286" s="38"/>
      <c r="I286" s="249"/>
      <c r="J286" s="38"/>
      <c r="K286" s="38"/>
      <c r="L286" s="41"/>
      <c r="M286" s="250"/>
      <c r="N286" s="251"/>
      <c r="O286" s="66"/>
      <c r="P286" s="66"/>
      <c r="Q286" s="66"/>
      <c r="R286" s="66"/>
      <c r="S286" s="66"/>
      <c r="T286" s="67"/>
      <c r="U286" s="36"/>
      <c r="V286" s="36"/>
      <c r="W286" s="36"/>
      <c r="X286" s="36"/>
      <c r="Y286" s="36"/>
      <c r="Z286" s="36"/>
      <c r="AA286" s="36"/>
      <c r="AB286" s="36"/>
      <c r="AC286" s="36"/>
      <c r="AD286" s="36"/>
      <c r="AE286" s="36"/>
      <c r="AT286" s="19" t="s">
        <v>903</v>
      </c>
      <c r="AU286" s="19" t="s">
        <v>78</v>
      </c>
    </row>
    <row r="287" spans="2:51" s="14" customFormat="1" ht="11.25">
      <c r="B287" s="218"/>
      <c r="C287" s="219"/>
      <c r="D287" s="197" t="s">
        <v>237</v>
      </c>
      <c r="E287" s="220" t="s">
        <v>19</v>
      </c>
      <c r="F287" s="221" t="s">
        <v>2342</v>
      </c>
      <c r="G287" s="219"/>
      <c r="H287" s="220" t="s">
        <v>19</v>
      </c>
      <c r="I287" s="222"/>
      <c r="J287" s="219"/>
      <c r="K287" s="219"/>
      <c r="L287" s="223"/>
      <c r="M287" s="224"/>
      <c r="N287" s="225"/>
      <c r="O287" s="225"/>
      <c r="P287" s="225"/>
      <c r="Q287" s="225"/>
      <c r="R287" s="225"/>
      <c r="S287" s="225"/>
      <c r="T287" s="226"/>
      <c r="AT287" s="227" t="s">
        <v>237</v>
      </c>
      <c r="AU287" s="227" t="s">
        <v>78</v>
      </c>
      <c r="AV287" s="14" t="s">
        <v>76</v>
      </c>
      <c r="AW287" s="14" t="s">
        <v>31</v>
      </c>
      <c r="AX287" s="14" t="s">
        <v>69</v>
      </c>
      <c r="AY287" s="227" t="s">
        <v>229</v>
      </c>
    </row>
    <row r="288" spans="2:51" s="13" customFormat="1" ht="11.25">
      <c r="B288" s="195"/>
      <c r="C288" s="196"/>
      <c r="D288" s="197" t="s">
        <v>237</v>
      </c>
      <c r="E288" s="198" t="s">
        <v>19</v>
      </c>
      <c r="F288" s="199" t="s">
        <v>2347</v>
      </c>
      <c r="G288" s="196"/>
      <c r="H288" s="200">
        <v>2.82</v>
      </c>
      <c r="I288" s="201"/>
      <c r="J288" s="196"/>
      <c r="K288" s="196"/>
      <c r="L288" s="202"/>
      <c r="M288" s="203"/>
      <c r="N288" s="204"/>
      <c r="O288" s="204"/>
      <c r="P288" s="204"/>
      <c r="Q288" s="204"/>
      <c r="R288" s="204"/>
      <c r="S288" s="204"/>
      <c r="T288" s="205"/>
      <c r="AT288" s="206" t="s">
        <v>237</v>
      </c>
      <c r="AU288" s="206" t="s">
        <v>78</v>
      </c>
      <c r="AV288" s="13" t="s">
        <v>78</v>
      </c>
      <c r="AW288" s="13" t="s">
        <v>31</v>
      </c>
      <c r="AX288" s="13" t="s">
        <v>69</v>
      </c>
      <c r="AY288" s="206" t="s">
        <v>229</v>
      </c>
    </row>
    <row r="289" spans="2:51" s="13" customFormat="1" ht="11.25">
      <c r="B289" s="195"/>
      <c r="C289" s="196"/>
      <c r="D289" s="197" t="s">
        <v>237</v>
      </c>
      <c r="E289" s="198" t="s">
        <v>19</v>
      </c>
      <c r="F289" s="199" t="s">
        <v>2348</v>
      </c>
      <c r="G289" s="196"/>
      <c r="H289" s="200">
        <v>4.5</v>
      </c>
      <c r="I289" s="201"/>
      <c r="J289" s="196"/>
      <c r="K289" s="196"/>
      <c r="L289" s="202"/>
      <c r="M289" s="203"/>
      <c r="N289" s="204"/>
      <c r="O289" s="204"/>
      <c r="P289" s="204"/>
      <c r="Q289" s="204"/>
      <c r="R289" s="204"/>
      <c r="S289" s="204"/>
      <c r="T289" s="205"/>
      <c r="AT289" s="206" t="s">
        <v>237</v>
      </c>
      <c r="AU289" s="206" t="s">
        <v>78</v>
      </c>
      <c r="AV289" s="13" t="s">
        <v>78</v>
      </c>
      <c r="AW289" s="13" t="s">
        <v>31</v>
      </c>
      <c r="AX289" s="13" t="s">
        <v>69</v>
      </c>
      <c r="AY289" s="206" t="s">
        <v>229</v>
      </c>
    </row>
    <row r="290" spans="2:51" s="13" customFormat="1" ht="11.25">
      <c r="B290" s="195"/>
      <c r="C290" s="196"/>
      <c r="D290" s="197" t="s">
        <v>237</v>
      </c>
      <c r="E290" s="198" t="s">
        <v>19</v>
      </c>
      <c r="F290" s="199" t="s">
        <v>2349</v>
      </c>
      <c r="G290" s="196"/>
      <c r="H290" s="200">
        <v>1.692</v>
      </c>
      <c r="I290" s="201"/>
      <c r="J290" s="196"/>
      <c r="K290" s="196"/>
      <c r="L290" s="202"/>
      <c r="M290" s="203"/>
      <c r="N290" s="204"/>
      <c r="O290" s="204"/>
      <c r="P290" s="204"/>
      <c r="Q290" s="204"/>
      <c r="R290" s="204"/>
      <c r="S290" s="204"/>
      <c r="T290" s="205"/>
      <c r="AT290" s="206" t="s">
        <v>237</v>
      </c>
      <c r="AU290" s="206" t="s">
        <v>78</v>
      </c>
      <c r="AV290" s="13" t="s">
        <v>78</v>
      </c>
      <c r="AW290" s="13" t="s">
        <v>31</v>
      </c>
      <c r="AX290" s="13" t="s">
        <v>69</v>
      </c>
      <c r="AY290" s="206" t="s">
        <v>229</v>
      </c>
    </row>
    <row r="291" spans="2:51" s="15" customFormat="1" ht="11.25">
      <c r="B291" s="228"/>
      <c r="C291" s="229"/>
      <c r="D291" s="197" t="s">
        <v>237</v>
      </c>
      <c r="E291" s="230" t="s">
        <v>19</v>
      </c>
      <c r="F291" s="231" t="s">
        <v>281</v>
      </c>
      <c r="G291" s="229"/>
      <c r="H291" s="232">
        <v>9.012</v>
      </c>
      <c r="I291" s="233"/>
      <c r="J291" s="229"/>
      <c r="K291" s="229"/>
      <c r="L291" s="234"/>
      <c r="M291" s="235"/>
      <c r="N291" s="236"/>
      <c r="O291" s="236"/>
      <c r="P291" s="236"/>
      <c r="Q291" s="236"/>
      <c r="R291" s="236"/>
      <c r="S291" s="236"/>
      <c r="T291" s="237"/>
      <c r="AT291" s="238" t="s">
        <v>237</v>
      </c>
      <c r="AU291" s="238" t="s">
        <v>78</v>
      </c>
      <c r="AV291" s="15" t="s">
        <v>126</v>
      </c>
      <c r="AW291" s="15" t="s">
        <v>31</v>
      </c>
      <c r="AX291" s="15" t="s">
        <v>76</v>
      </c>
      <c r="AY291" s="238" t="s">
        <v>229</v>
      </c>
    </row>
    <row r="292" spans="1:65" s="2" customFormat="1" ht="24.2" customHeight="1">
      <c r="A292" s="36"/>
      <c r="B292" s="37"/>
      <c r="C292" s="181" t="s">
        <v>279</v>
      </c>
      <c r="D292" s="181" t="s">
        <v>232</v>
      </c>
      <c r="E292" s="182" t="s">
        <v>1890</v>
      </c>
      <c r="F292" s="183" t="s">
        <v>1891</v>
      </c>
      <c r="G292" s="184" t="s">
        <v>495</v>
      </c>
      <c r="H292" s="185">
        <v>9.012</v>
      </c>
      <c r="I292" s="186"/>
      <c r="J292" s="187">
        <f>ROUND(I292*H292,2)</f>
        <v>0</v>
      </c>
      <c r="K292" s="188"/>
      <c r="L292" s="41"/>
      <c r="M292" s="189" t="s">
        <v>19</v>
      </c>
      <c r="N292" s="190" t="s">
        <v>40</v>
      </c>
      <c r="O292" s="66"/>
      <c r="P292" s="191">
        <f>O292*H292</f>
        <v>0</v>
      </c>
      <c r="Q292" s="191">
        <v>3.6E-05</v>
      </c>
      <c r="R292" s="191">
        <f>Q292*H292</f>
        <v>0.00032443200000000004</v>
      </c>
      <c r="S292" s="191">
        <v>0</v>
      </c>
      <c r="T292" s="192">
        <f>S292*H292</f>
        <v>0</v>
      </c>
      <c r="U292" s="36"/>
      <c r="V292" s="36"/>
      <c r="W292" s="36"/>
      <c r="X292" s="36"/>
      <c r="Y292" s="36"/>
      <c r="Z292" s="36"/>
      <c r="AA292" s="36"/>
      <c r="AB292" s="36"/>
      <c r="AC292" s="36"/>
      <c r="AD292" s="36"/>
      <c r="AE292" s="36"/>
      <c r="AR292" s="193" t="s">
        <v>126</v>
      </c>
      <c r="AT292" s="193" t="s">
        <v>232</v>
      </c>
      <c r="AU292" s="193" t="s">
        <v>78</v>
      </c>
      <c r="AY292" s="19" t="s">
        <v>229</v>
      </c>
      <c r="BE292" s="194">
        <f>IF(N292="základní",J292,0)</f>
        <v>0</v>
      </c>
      <c r="BF292" s="194">
        <f>IF(N292="snížená",J292,0)</f>
        <v>0</v>
      </c>
      <c r="BG292" s="194">
        <f>IF(N292="zákl. přenesená",J292,0)</f>
        <v>0</v>
      </c>
      <c r="BH292" s="194">
        <f>IF(N292="sníž. přenesená",J292,0)</f>
        <v>0</v>
      </c>
      <c r="BI292" s="194">
        <f>IF(N292="nulová",J292,0)</f>
        <v>0</v>
      </c>
      <c r="BJ292" s="19" t="s">
        <v>76</v>
      </c>
      <c r="BK292" s="194">
        <f>ROUND(I292*H292,2)</f>
        <v>0</v>
      </c>
      <c r="BL292" s="19" t="s">
        <v>126</v>
      </c>
      <c r="BM292" s="193" t="s">
        <v>2350</v>
      </c>
    </row>
    <row r="293" spans="1:47" s="2" customFormat="1" ht="11.25">
      <c r="A293" s="36"/>
      <c r="B293" s="37"/>
      <c r="C293" s="38"/>
      <c r="D293" s="263" t="s">
        <v>903</v>
      </c>
      <c r="E293" s="38"/>
      <c r="F293" s="264" t="s">
        <v>1893</v>
      </c>
      <c r="G293" s="38"/>
      <c r="H293" s="38"/>
      <c r="I293" s="249"/>
      <c r="J293" s="38"/>
      <c r="K293" s="38"/>
      <c r="L293" s="41"/>
      <c r="M293" s="250"/>
      <c r="N293" s="251"/>
      <c r="O293" s="66"/>
      <c r="P293" s="66"/>
      <c r="Q293" s="66"/>
      <c r="R293" s="66"/>
      <c r="S293" s="66"/>
      <c r="T293" s="67"/>
      <c r="U293" s="36"/>
      <c r="V293" s="36"/>
      <c r="W293" s="36"/>
      <c r="X293" s="36"/>
      <c r="Y293" s="36"/>
      <c r="Z293" s="36"/>
      <c r="AA293" s="36"/>
      <c r="AB293" s="36"/>
      <c r="AC293" s="36"/>
      <c r="AD293" s="36"/>
      <c r="AE293" s="36"/>
      <c r="AT293" s="19" t="s">
        <v>903</v>
      </c>
      <c r="AU293" s="19" t="s">
        <v>78</v>
      </c>
    </row>
    <row r="294" spans="1:65" s="2" customFormat="1" ht="24.2" customHeight="1">
      <c r="A294" s="36"/>
      <c r="B294" s="37"/>
      <c r="C294" s="181" t="s">
        <v>535</v>
      </c>
      <c r="D294" s="181" t="s">
        <v>232</v>
      </c>
      <c r="E294" s="182" t="s">
        <v>2351</v>
      </c>
      <c r="F294" s="183" t="s">
        <v>2352</v>
      </c>
      <c r="G294" s="184" t="s">
        <v>242</v>
      </c>
      <c r="H294" s="185">
        <v>1</v>
      </c>
      <c r="I294" s="186"/>
      <c r="J294" s="187">
        <f>ROUND(I294*H294,2)</f>
        <v>0</v>
      </c>
      <c r="K294" s="188"/>
      <c r="L294" s="41"/>
      <c r="M294" s="189" t="s">
        <v>19</v>
      </c>
      <c r="N294" s="190" t="s">
        <v>40</v>
      </c>
      <c r="O294" s="66"/>
      <c r="P294" s="191">
        <f>O294*H294</f>
        <v>0</v>
      </c>
      <c r="Q294" s="191">
        <v>0.0084</v>
      </c>
      <c r="R294" s="191">
        <f>Q294*H294</f>
        <v>0.0084</v>
      </c>
      <c r="S294" s="191">
        <v>0</v>
      </c>
      <c r="T294" s="192">
        <f>S294*H294</f>
        <v>0</v>
      </c>
      <c r="U294" s="36"/>
      <c r="V294" s="36"/>
      <c r="W294" s="36"/>
      <c r="X294" s="36"/>
      <c r="Y294" s="36"/>
      <c r="Z294" s="36"/>
      <c r="AA294" s="36"/>
      <c r="AB294" s="36"/>
      <c r="AC294" s="36"/>
      <c r="AD294" s="36"/>
      <c r="AE294" s="36"/>
      <c r="AR294" s="193" t="s">
        <v>126</v>
      </c>
      <c r="AT294" s="193" t="s">
        <v>232</v>
      </c>
      <c r="AU294" s="193" t="s">
        <v>78</v>
      </c>
      <c r="AY294" s="19" t="s">
        <v>229</v>
      </c>
      <c r="BE294" s="194">
        <f>IF(N294="základní",J294,0)</f>
        <v>0</v>
      </c>
      <c r="BF294" s="194">
        <f>IF(N294="snížená",J294,0)</f>
        <v>0</v>
      </c>
      <c r="BG294" s="194">
        <f>IF(N294="zákl. přenesená",J294,0)</f>
        <v>0</v>
      </c>
      <c r="BH294" s="194">
        <f>IF(N294="sníž. přenesená",J294,0)</f>
        <v>0</v>
      </c>
      <c r="BI294" s="194">
        <f>IF(N294="nulová",J294,0)</f>
        <v>0</v>
      </c>
      <c r="BJ294" s="19" t="s">
        <v>76</v>
      </c>
      <c r="BK294" s="194">
        <f>ROUND(I294*H294,2)</f>
        <v>0</v>
      </c>
      <c r="BL294" s="19" t="s">
        <v>126</v>
      </c>
      <c r="BM294" s="193" t="s">
        <v>2353</v>
      </c>
    </row>
    <row r="295" spans="1:47" s="2" customFormat="1" ht="11.25">
      <c r="A295" s="36"/>
      <c r="B295" s="37"/>
      <c r="C295" s="38"/>
      <c r="D295" s="263" t="s">
        <v>903</v>
      </c>
      <c r="E295" s="38"/>
      <c r="F295" s="264" t="s">
        <v>2354</v>
      </c>
      <c r="G295" s="38"/>
      <c r="H295" s="38"/>
      <c r="I295" s="249"/>
      <c r="J295" s="38"/>
      <c r="K295" s="38"/>
      <c r="L295" s="41"/>
      <c r="M295" s="250"/>
      <c r="N295" s="251"/>
      <c r="O295" s="66"/>
      <c r="P295" s="66"/>
      <c r="Q295" s="66"/>
      <c r="R295" s="66"/>
      <c r="S295" s="66"/>
      <c r="T295" s="67"/>
      <c r="U295" s="36"/>
      <c r="V295" s="36"/>
      <c r="W295" s="36"/>
      <c r="X295" s="36"/>
      <c r="Y295" s="36"/>
      <c r="Z295" s="36"/>
      <c r="AA295" s="36"/>
      <c r="AB295" s="36"/>
      <c r="AC295" s="36"/>
      <c r="AD295" s="36"/>
      <c r="AE295" s="36"/>
      <c r="AT295" s="19" t="s">
        <v>903</v>
      </c>
      <c r="AU295" s="19" t="s">
        <v>78</v>
      </c>
    </row>
    <row r="296" spans="1:65" s="2" customFormat="1" ht="44.25" customHeight="1">
      <c r="A296" s="36"/>
      <c r="B296" s="37"/>
      <c r="C296" s="181" t="s">
        <v>540</v>
      </c>
      <c r="D296" s="181" t="s">
        <v>232</v>
      </c>
      <c r="E296" s="182" t="s">
        <v>1894</v>
      </c>
      <c r="F296" s="183" t="s">
        <v>1895</v>
      </c>
      <c r="G296" s="184" t="s">
        <v>326</v>
      </c>
      <c r="H296" s="185">
        <v>0.245</v>
      </c>
      <c r="I296" s="186"/>
      <c r="J296" s="187">
        <f>ROUND(I296*H296,2)</f>
        <v>0</v>
      </c>
      <c r="K296" s="188"/>
      <c r="L296" s="41"/>
      <c r="M296" s="189" t="s">
        <v>19</v>
      </c>
      <c r="N296" s="190" t="s">
        <v>40</v>
      </c>
      <c r="O296" s="66"/>
      <c r="P296" s="191">
        <f>O296*H296</f>
        <v>0</v>
      </c>
      <c r="Q296" s="191">
        <v>1.03845</v>
      </c>
      <c r="R296" s="191">
        <f>Q296*H296</f>
        <v>0.25442025</v>
      </c>
      <c r="S296" s="191">
        <v>0</v>
      </c>
      <c r="T296" s="192">
        <f>S296*H296</f>
        <v>0</v>
      </c>
      <c r="U296" s="36"/>
      <c r="V296" s="36"/>
      <c r="W296" s="36"/>
      <c r="X296" s="36"/>
      <c r="Y296" s="36"/>
      <c r="Z296" s="36"/>
      <c r="AA296" s="36"/>
      <c r="AB296" s="36"/>
      <c r="AC296" s="36"/>
      <c r="AD296" s="36"/>
      <c r="AE296" s="36"/>
      <c r="AR296" s="193" t="s">
        <v>126</v>
      </c>
      <c r="AT296" s="193" t="s">
        <v>232</v>
      </c>
      <c r="AU296" s="193" t="s">
        <v>78</v>
      </c>
      <c r="AY296" s="19" t="s">
        <v>229</v>
      </c>
      <c r="BE296" s="194">
        <f>IF(N296="základní",J296,0)</f>
        <v>0</v>
      </c>
      <c r="BF296" s="194">
        <f>IF(N296="snížená",J296,0)</f>
        <v>0</v>
      </c>
      <c r="BG296" s="194">
        <f>IF(N296="zákl. přenesená",J296,0)</f>
        <v>0</v>
      </c>
      <c r="BH296" s="194">
        <f>IF(N296="sníž. přenesená",J296,0)</f>
        <v>0</v>
      </c>
      <c r="BI296" s="194">
        <f>IF(N296="nulová",J296,0)</f>
        <v>0</v>
      </c>
      <c r="BJ296" s="19" t="s">
        <v>76</v>
      </c>
      <c r="BK296" s="194">
        <f>ROUND(I296*H296,2)</f>
        <v>0</v>
      </c>
      <c r="BL296" s="19" t="s">
        <v>126</v>
      </c>
      <c r="BM296" s="193" t="s">
        <v>2355</v>
      </c>
    </row>
    <row r="297" spans="1:47" s="2" customFormat="1" ht="11.25">
      <c r="A297" s="36"/>
      <c r="B297" s="37"/>
      <c r="C297" s="38"/>
      <c r="D297" s="263" t="s">
        <v>903</v>
      </c>
      <c r="E297" s="38"/>
      <c r="F297" s="264" t="s">
        <v>1897</v>
      </c>
      <c r="G297" s="38"/>
      <c r="H297" s="38"/>
      <c r="I297" s="249"/>
      <c r="J297" s="38"/>
      <c r="K297" s="38"/>
      <c r="L297" s="41"/>
      <c r="M297" s="250"/>
      <c r="N297" s="251"/>
      <c r="O297" s="66"/>
      <c r="P297" s="66"/>
      <c r="Q297" s="66"/>
      <c r="R297" s="66"/>
      <c r="S297" s="66"/>
      <c r="T297" s="67"/>
      <c r="U297" s="36"/>
      <c r="V297" s="36"/>
      <c r="W297" s="36"/>
      <c r="X297" s="36"/>
      <c r="Y297" s="36"/>
      <c r="Z297" s="36"/>
      <c r="AA297" s="36"/>
      <c r="AB297" s="36"/>
      <c r="AC297" s="36"/>
      <c r="AD297" s="36"/>
      <c r="AE297" s="36"/>
      <c r="AT297" s="19" t="s">
        <v>903</v>
      </c>
      <c r="AU297" s="19" t="s">
        <v>78</v>
      </c>
    </row>
    <row r="298" spans="2:51" s="14" customFormat="1" ht="11.25">
      <c r="B298" s="218"/>
      <c r="C298" s="219"/>
      <c r="D298" s="197" t="s">
        <v>237</v>
      </c>
      <c r="E298" s="220" t="s">
        <v>19</v>
      </c>
      <c r="F298" s="221" t="s">
        <v>2356</v>
      </c>
      <c r="G298" s="219"/>
      <c r="H298" s="220" t="s">
        <v>19</v>
      </c>
      <c r="I298" s="222"/>
      <c r="J298" s="219"/>
      <c r="K298" s="219"/>
      <c r="L298" s="223"/>
      <c r="M298" s="224"/>
      <c r="N298" s="225"/>
      <c r="O298" s="225"/>
      <c r="P298" s="225"/>
      <c r="Q298" s="225"/>
      <c r="R298" s="225"/>
      <c r="S298" s="225"/>
      <c r="T298" s="226"/>
      <c r="AT298" s="227" t="s">
        <v>237</v>
      </c>
      <c r="AU298" s="227" t="s">
        <v>78</v>
      </c>
      <c r="AV298" s="14" t="s">
        <v>76</v>
      </c>
      <c r="AW298" s="14" t="s">
        <v>31</v>
      </c>
      <c r="AX298" s="14" t="s">
        <v>69</v>
      </c>
      <c r="AY298" s="227" t="s">
        <v>229</v>
      </c>
    </row>
    <row r="299" spans="2:51" s="13" customFormat="1" ht="11.25">
      <c r="B299" s="195"/>
      <c r="C299" s="196"/>
      <c r="D299" s="197" t="s">
        <v>237</v>
      </c>
      <c r="E299" s="198" t="s">
        <v>19</v>
      </c>
      <c r="F299" s="199" t="s">
        <v>2357</v>
      </c>
      <c r="G299" s="196"/>
      <c r="H299" s="200">
        <v>0.245</v>
      </c>
      <c r="I299" s="201"/>
      <c r="J299" s="196"/>
      <c r="K299" s="196"/>
      <c r="L299" s="202"/>
      <c r="M299" s="203"/>
      <c r="N299" s="204"/>
      <c r="O299" s="204"/>
      <c r="P299" s="204"/>
      <c r="Q299" s="204"/>
      <c r="R299" s="204"/>
      <c r="S299" s="204"/>
      <c r="T299" s="205"/>
      <c r="AT299" s="206" t="s">
        <v>237</v>
      </c>
      <c r="AU299" s="206" t="s">
        <v>78</v>
      </c>
      <c r="AV299" s="13" t="s">
        <v>78</v>
      </c>
      <c r="AW299" s="13" t="s">
        <v>31</v>
      </c>
      <c r="AX299" s="13" t="s">
        <v>76</v>
      </c>
      <c r="AY299" s="206" t="s">
        <v>229</v>
      </c>
    </row>
    <row r="300" spans="2:63" s="12" customFormat="1" ht="22.9" customHeight="1">
      <c r="B300" s="165"/>
      <c r="C300" s="166"/>
      <c r="D300" s="167" t="s">
        <v>68</v>
      </c>
      <c r="E300" s="179" t="s">
        <v>126</v>
      </c>
      <c r="F300" s="179" t="s">
        <v>1043</v>
      </c>
      <c r="G300" s="166"/>
      <c r="H300" s="166"/>
      <c r="I300" s="169"/>
      <c r="J300" s="180">
        <f>BK300</f>
        <v>0</v>
      </c>
      <c r="K300" s="166"/>
      <c r="L300" s="171"/>
      <c r="M300" s="172"/>
      <c r="N300" s="173"/>
      <c r="O300" s="173"/>
      <c r="P300" s="174">
        <f>SUM(P301:P325)</f>
        <v>0</v>
      </c>
      <c r="Q300" s="173"/>
      <c r="R300" s="174">
        <f>SUM(R301:R325)</f>
        <v>19.735729192</v>
      </c>
      <c r="S300" s="173"/>
      <c r="T300" s="175">
        <f>SUM(T301:T325)</f>
        <v>0</v>
      </c>
      <c r="AR300" s="176" t="s">
        <v>76</v>
      </c>
      <c r="AT300" s="177" t="s">
        <v>68</v>
      </c>
      <c r="AU300" s="177" t="s">
        <v>76</v>
      </c>
      <c r="AY300" s="176" t="s">
        <v>229</v>
      </c>
      <c r="BK300" s="178">
        <f>SUM(BK301:BK325)</f>
        <v>0</v>
      </c>
    </row>
    <row r="301" spans="1:65" s="2" customFormat="1" ht="33" customHeight="1">
      <c r="A301" s="36"/>
      <c r="B301" s="37"/>
      <c r="C301" s="181" t="s">
        <v>545</v>
      </c>
      <c r="D301" s="181" t="s">
        <v>232</v>
      </c>
      <c r="E301" s="182" t="s">
        <v>2358</v>
      </c>
      <c r="F301" s="183" t="s">
        <v>2359</v>
      </c>
      <c r="G301" s="184" t="s">
        <v>532</v>
      </c>
      <c r="H301" s="185">
        <v>1.4</v>
      </c>
      <c r="I301" s="186"/>
      <c r="J301" s="187">
        <f>ROUND(I301*H301,2)</f>
        <v>0</v>
      </c>
      <c r="K301" s="188"/>
      <c r="L301" s="41"/>
      <c r="M301" s="189" t="s">
        <v>19</v>
      </c>
      <c r="N301" s="190" t="s">
        <v>40</v>
      </c>
      <c r="O301" s="66"/>
      <c r="P301" s="191">
        <f>O301*H301</f>
        <v>0</v>
      </c>
      <c r="Q301" s="191">
        <v>1.89077</v>
      </c>
      <c r="R301" s="191">
        <f>Q301*H301</f>
        <v>2.647078</v>
      </c>
      <c r="S301" s="191">
        <v>0</v>
      </c>
      <c r="T301" s="192">
        <f>S301*H301</f>
        <v>0</v>
      </c>
      <c r="U301" s="36"/>
      <c r="V301" s="36"/>
      <c r="W301" s="36"/>
      <c r="X301" s="36"/>
      <c r="Y301" s="36"/>
      <c r="Z301" s="36"/>
      <c r="AA301" s="36"/>
      <c r="AB301" s="36"/>
      <c r="AC301" s="36"/>
      <c r="AD301" s="36"/>
      <c r="AE301" s="36"/>
      <c r="AR301" s="193" t="s">
        <v>126</v>
      </c>
      <c r="AT301" s="193" t="s">
        <v>232</v>
      </c>
      <c r="AU301" s="193" t="s">
        <v>78</v>
      </c>
      <c r="AY301" s="19" t="s">
        <v>229</v>
      </c>
      <c r="BE301" s="194">
        <f>IF(N301="základní",J301,0)</f>
        <v>0</v>
      </c>
      <c r="BF301" s="194">
        <f>IF(N301="snížená",J301,0)</f>
        <v>0</v>
      </c>
      <c r="BG301" s="194">
        <f>IF(N301="zákl. přenesená",J301,0)</f>
        <v>0</v>
      </c>
      <c r="BH301" s="194">
        <f>IF(N301="sníž. přenesená",J301,0)</f>
        <v>0</v>
      </c>
      <c r="BI301" s="194">
        <f>IF(N301="nulová",J301,0)</f>
        <v>0</v>
      </c>
      <c r="BJ301" s="19" t="s">
        <v>76</v>
      </c>
      <c r="BK301" s="194">
        <f>ROUND(I301*H301,2)</f>
        <v>0</v>
      </c>
      <c r="BL301" s="19" t="s">
        <v>126</v>
      </c>
      <c r="BM301" s="193" t="s">
        <v>2360</v>
      </c>
    </row>
    <row r="302" spans="1:47" s="2" customFormat="1" ht="11.25">
      <c r="A302" s="36"/>
      <c r="B302" s="37"/>
      <c r="C302" s="38"/>
      <c r="D302" s="263" t="s">
        <v>903</v>
      </c>
      <c r="E302" s="38"/>
      <c r="F302" s="264" t="s">
        <v>2361</v>
      </c>
      <c r="G302" s="38"/>
      <c r="H302" s="38"/>
      <c r="I302" s="249"/>
      <c r="J302" s="38"/>
      <c r="K302" s="38"/>
      <c r="L302" s="41"/>
      <c r="M302" s="250"/>
      <c r="N302" s="251"/>
      <c r="O302" s="66"/>
      <c r="P302" s="66"/>
      <c r="Q302" s="66"/>
      <c r="R302" s="66"/>
      <c r="S302" s="66"/>
      <c r="T302" s="67"/>
      <c r="U302" s="36"/>
      <c r="V302" s="36"/>
      <c r="W302" s="36"/>
      <c r="X302" s="36"/>
      <c r="Y302" s="36"/>
      <c r="Z302" s="36"/>
      <c r="AA302" s="36"/>
      <c r="AB302" s="36"/>
      <c r="AC302" s="36"/>
      <c r="AD302" s="36"/>
      <c r="AE302" s="36"/>
      <c r="AT302" s="19" t="s">
        <v>903</v>
      </c>
      <c r="AU302" s="19" t="s">
        <v>78</v>
      </c>
    </row>
    <row r="303" spans="2:51" s="14" customFormat="1" ht="11.25">
      <c r="B303" s="218"/>
      <c r="C303" s="219"/>
      <c r="D303" s="197" t="s">
        <v>237</v>
      </c>
      <c r="E303" s="220" t="s">
        <v>19</v>
      </c>
      <c r="F303" s="221" t="s">
        <v>2362</v>
      </c>
      <c r="G303" s="219"/>
      <c r="H303" s="220" t="s">
        <v>19</v>
      </c>
      <c r="I303" s="222"/>
      <c r="J303" s="219"/>
      <c r="K303" s="219"/>
      <c r="L303" s="223"/>
      <c r="M303" s="224"/>
      <c r="N303" s="225"/>
      <c r="O303" s="225"/>
      <c r="P303" s="225"/>
      <c r="Q303" s="225"/>
      <c r="R303" s="225"/>
      <c r="S303" s="225"/>
      <c r="T303" s="226"/>
      <c r="AT303" s="227" t="s">
        <v>237</v>
      </c>
      <c r="AU303" s="227" t="s">
        <v>78</v>
      </c>
      <c r="AV303" s="14" t="s">
        <v>76</v>
      </c>
      <c r="AW303" s="14" t="s">
        <v>31</v>
      </c>
      <c r="AX303" s="14" t="s">
        <v>69</v>
      </c>
      <c r="AY303" s="227" t="s">
        <v>229</v>
      </c>
    </row>
    <row r="304" spans="2:51" s="13" customFormat="1" ht="11.25">
      <c r="B304" s="195"/>
      <c r="C304" s="196"/>
      <c r="D304" s="197" t="s">
        <v>237</v>
      </c>
      <c r="E304" s="198" t="s">
        <v>19</v>
      </c>
      <c r="F304" s="199" t="s">
        <v>2363</v>
      </c>
      <c r="G304" s="196"/>
      <c r="H304" s="200">
        <v>1.4</v>
      </c>
      <c r="I304" s="201"/>
      <c r="J304" s="196"/>
      <c r="K304" s="196"/>
      <c r="L304" s="202"/>
      <c r="M304" s="203"/>
      <c r="N304" s="204"/>
      <c r="O304" s="204"/>
      <c r="P304" s="204"/>
      <c r="Q304" s="204"/>
      <c r="R304" s="204"/>
      <c r="S304" s="204"/>
      <c r="T304" s="205"/>
      <c r="AT304" s="206" t="s">
        <v>237</v>
      </c>
      <c r="AU304" s="206" t="s">
        <v>78</v>
      </c>
      <c r="AV304" s="13" t="s">
        <v>78</v>
      </c>
      <c r="AW304" s="13" t="s">
        <v>31</v>
      </c>
      <c r="AX304" s="13" t="s">
        <v>69</v>
      </c>
      <c r="AY304" s="206" t="s">
        <v>229</v>
      </c>
    </row>
    <row r="305" spans="2:51" s="15" customFormat="1" ht="11.25">
      <c r="B305" s="228"/>
      <c r="C305" s="229"/>
      <c r="D305" s="197" t="s">
        <v>237</v>
      </c>
      <c r="E305" s="230" t="s">
        <v>19</v>
      </c>
      <c r="F305" s="231" t="s">
        <v>281</v>
      </c>
      <c r="G305" s="229"/>
      <c r="H305" s="232">
        <v>1.4</v>
      </c>
      <c r="I305" s="233"/>
      <c r="J305" s="229"/>
      <c r="K305" s="229"/>
      <c r="L305" s="234"/>
      <c r="M305" s="235"/>
      <c r="N305" s="236"/>
      <c r="O305" s="236"/>
      <c r="P305" s="236"/>
      <c r="Q305" s="236"/>
      <c r="R305" s="236"/>
      <c r="S305" s="236"/>
      <c r="T305" s="237"/>
      <c r="AT305" s="238" t="s">
        <v>237</v>
      </c>
      <c r="AU305" s="238" t="s">
        <v>78</v>
      </c>
      <c r="AV305" s="15" t="s">
        <v>126</v>
      </c>
      <c r="AW305" s="15" t="s">
        <v>31</v>
      </c>
      <c r="AX305" s="15" t="s">
        <v>76</v>
      </c>
      <c r="AY305" s="238" t="s">
        <v>229</v>
      </c>
    </row>
    <row r="306" spans="1:65" s="2" customFormat="1" ht="37.9" customHeight="1">
      <c r="A306" s="36"/>
      <c r="B306" s="37"/>
      <c r="C306" s="181" t="s">
        <v>554</v>
      </c>
      <c r="D306" s="181" t="s">
        <v>232</v>
      </c>
      <c r="E306" s="182" t="s">
        <v>2364</v>
      </c>
      <c r="F306" s="183" t="s">
        <v>2365</v>
      </c>
      <c r="G306" s="184" t="s">
        <v>495</v>
      </c>
      <c r="H306" s="185">
        <v>14.28</v>
      </c>
      <c r="I306" s="186"/>
      <c r="J306" s="187">
        <f>ROUND(I306*H306,2)</f>
        <v>0</v>
      </c>
      <c r="K306" s="188"/>
      <c r="L306" s="41"/>
      <c r="M306" s="189" t="s">
        <v>19</v>
      </c>
      <c r="N306" s="190" t="s">
        <v>40</v>
      </c>
      <c r="O306" s="66"/>
      <c r="P306" s="191">
        <f>O306*H306</f>
        <v>0</v>
      </c>
      <c r="Q306" s="191">
        <v>0.16192</v>
      </c>
      <c r="R306" s="191">
        <f>Q306*H306</f>
        <v>2.3122176</v>
      </c>
      <c r="S306" s="191">
        <v>0</v>
      </c>
      <c r="T306" s="192">
        <f>S306*H306</f>
        <v>0</v>
      </c>
      <c r="U306" s="36"/>
      <c r="V306" s="36"/>
      <c r="W306" s="36"/>
      <c r="X306" s="36"/>
      <c r="Y306" s="36"/>
      <c r="Z306" s="36"/>
      <c r="AA306" s="36"/>
      <c r="AB306" s="36"/>
      <c r="AC306" s="36"/>
      <c r="AD306" s="36"/>
      <c r="AE306" s="36"/>
      <c r="AR306" s="193" t="s">
        <v>126</v>
      </c>
      <c r="AT306" s="193" t="s">
        <v>232</v>
      </c>
      <c r="AU306" s="193" t="s">
        <v>78</v>
      </c>
      <c r="AY306" s="19" t="s">
        <v>229</v>
      </c>
      <c r="BE306" s="194">
        <f>IF(N306="základní",J306,0)</f>
        <v>0</v>
      </c>
      <c r="BF306" s="194">
        <f>IF(N306="snížená",J306,0)</f>
        <v>0</v>
      </c>
      <c r="BG306" s="194">
        <f>IF(N306="zákl. přenesená",J306,0)</f>
        <v>0</v>
      </c>
      <c r="BH306" s="194">
        <f>IF(N306="sníž. přenesená",J306,0)</f>
        <v>0</v>
      </c>
      <c r="BI306" s="194">
        <f>IF(N306="nulová",J306,0)</f>
        <v>0</v>
      </c>
      <c r="BJ306" s="19" t="s">
        <v>76</v>
      </c>
      <c r="BK306" s="194">
        <f>ROUND(I306*H306,2)</f>
        <v>0</v>
      </c>
      <c r="BL306" s="19" t="s">
        <v>126</v>
      </c>
      <c r="BM306" s="193" t="s">
        <v>2366</v>
      </c>
    </row>
    <row r="307" spans="1:47" s="2" customFormat="1" ht="11.25">
      <c r="A307" s="36"/>
      <c r="B307" s="37"/>
      <c r="C307" s="38"/>
      <c r="D307" s="263" t="s">
        <v>903</v>
      </c>
      <c r="E307" s="38"/>
      <c r="F307" s="264" t="s">
        <v>2367</v>
      </c>
      <c r="G307" s="38"/>
      <c r="H307" s="38"/>
      <c r="I307" s="249"/>
      <c r="J307" s="38"/>
      <c r="K307" s="38"/>
      <c r="L307" s="41"/>
      <c r="M307" s="250"/>
      <c r="N307" s="251"/>
      <c r="O307" s="66"/>
      <c r="P307" s="66"/>
      <c r="Q307" s="66"/>
      <c r="R307" s="66"/>
      <c r="S307" s="66"/>
      <c r="T307" s="67"/>
      <c r="U307" s="36"/>
      <c r="V307" s="36"/>
      <c r="W307" s="36"/>
      <c r="X307" s="36"/>
      <c r="Y307" s="36"/>
      <c r="Z307" s="36"/>
      <c r="AA307" s="36"/>
      <c r="AB307" s="36"/>
      <c r="AC307" s="36"/>
      <c r="AD307" s="36"/>
      <c r="AE307" s="36"/>
      <c r="AT307" s="19" t="s">
        <v>903</v>
      </c>
      <c r="AU307" s="19" t="s">
        <v>78</v>
      </c>
    </row>
    <row r="308" spans="2:51" s="14" customFormat="1" ht="11.25">
      <c r="B308" s="218"/>
      <c r="C308" s="219"/>
      <c r="D308" s="197" t="s">
        <v>237</v>
      </c>
      <c r="E308" s="220" t="s">
        <v>19</v>
      </c>
      <c r="F308" s="221" t="s">
        <v>1940</v>
      </c>
      <c r="G308" s="219"/>
      <c r="H308" s="220" t="s">
        <v>19</v>
      </c>
      <c r="I308" s="222"/>
      <c r="J308" s="219"/>
      <c r="K308" s="219"/>
      <c r="L308" s="223"/>
      <c r="M308" s="224"/>
      <c r="N308" s="225"/>
      <c r="O308" s="225"/>
      <c r="P308" s="225"/>
      <c r="Q308" s="225"/>
      <c r="R308" s="225"/>
      <c r="S308" s="225"/>
      <c r="T308" s="226"/>
      <c r="AT308" s="227" t="s">
        <v>237</v>
      </c>
      <c r="AU308" s="227" t="s">
        <v>78</v>
      </c>
      <c r="AV308" s="14" t="s">
        <v>76</v>
      </c>
      <c r="AW308" s="14" t="s">
        <v>31</v>
      </c>
      <c r="AX308" s="14" t="s">
        <v>69</v>
      </c>
      <c r="AY308" s="227" t="s">
        <v>229</v>
      </c>
    </row>
    <row r="309" spans="2:51" s="13" customFormat="1" ht="11.25">
      <c r="B309" s="195"/>
      <c r="C309" s="196"/>
      <c r="D309" s="197" t="s">
        <v>237</v>
      </c>
      <c r="E309" s="198" t="s">
        <v>19</v>
      </c>
      <c r="F309" s="199" t="s">
        <v>2368</v>
      </c>
      <c r="G309" s="196"/>
      <c r="H309" s="200">
        <v>8.88</v>
      </c>
      <c r="I309" s="201"/>
      <c r="J309" s="196"/>
      <c r="K309" s="196"/>
      <c r="L309" s="202"/>
      <c r="M309" s="203"/>
      <c r="N309" s="204"/>
      <c r="O309" s="204"/>
      <c r="P309" s="204"/>
      <c r="Q309" s="204"/>
      <c r="R309" s="204"/>
      <c r="S309" s="204"/>
      <c r="T309" s="205"/>
      <c r="AT309" s="206" t="s">
        <v>237</v>
      </c>
      <c r="AU309" s="206" t="s">
        <v>78</v>
      </c>
      <c r="AV309" s="13" t="s">
        <v>78</v>
      </c>
      <c r="AW309" s="13" t="s">
        <v>31</v>
      </c>
      <c r="AX309" s="13" t="s">
        <v>69</v>
      </c>
      <c r="AY309" s="206" t="s">
        <v>229</v>
      </c>
    </row>
    <row r="310" spans="2:51" s="14" customFormat="1" ht="11.25">
      <c r="B310" s="218"/>
      <c r="C310" s="219"/>
      <c r="D310" s="197" t="s">
        <v>237</v>
      </c>
      <c r="E310" s="220" t="s">
        <v>19</v>
      </c>
      <c r="F310" s="221" t="s">
        <v>2369</v>
      </c>
      <c r="G310" s="219"/>
      <c r="H310" s="220" t="s">
        <v>19</v>
      </c>
      <c r="I310" s="222"/>
      <c r="J310" s="219"/>
      <c r="K310" s="219"/>
      <c r="L310" s="223"/>
      <c r="M310" s="224"/>
      <c r="N310" s="225"/>
      <c r="O310" s="225"/>
      <c r="P310" s="225"/>
      <c r="Q310" s="225"/>
      <c r="R310" s="225"/>
      <c r="S310" s="225"/>
      <c r="T310" s="226"/>
      <c r="AT310" s="227" t="s">
        <v>237</v>
      </c>
      <c r="AU310" s="227" t="s">
        <v>78</v>
      </c>
      <c r="AV310" s="14" t="s">
        <v>76</v>
      </c>
      <c r="AW310" s="14" t="s">
        <v>31</v>
      </c>
      <c r="AX310" s="14" t="s">
        <v>69</v>
      </c>
      <c r="AY310" s="227" t="s">
        <v>229</v>
      </c>
    </row>
    <row r="311" spans="2:51" s="13" customFormat="1" ht="11.25">
      <c r="B311" s="195"/>
      <c r="C311" s="196"/>
      <c r="D311" s="197" t="s">
        <v>237</v>
      </c>
      <c r="E311" s="198" t="s">
        <v>19</v>
      </c>
      <c r="F311" s="199" t="s">
        <v>2370</v>
      </c>
      <c r="G311" s="196"/>
      <c r="H311" s="200">
        <v>5.4</v>
      </c>
      <c r="I311" s="201"/>
      <c r="J311" s="196"/>
      <c r="K311" s="196"/>
      <c r="L311" s="202"/>
      <c r="M311" s="203"/>
      <c r="N311" s="204"/>
      <c r="O311" s="204"/>
      <c r="P311" s="204"/>
      <c r="Q311" s="204"/>
      <c r="R311" s="204"/>
      <c r="S311" s="204"/>
      <c r="T311" s="205"/>
      <c r="AT311" s="206" t="s">
        <v>237</v>
      </c>
      <c r="AU311" s="206" t="s">
        <v>78</v>
      </c>
      <c r="AV311" s="13" t="s">
        <v>78</v>
      </c>
      <c r="AW311" s="13" t="s">
        <v>31</v>
      </c>
      <c r="AX311" s="13" t="s">
        <v>69</v>
      </c>
      <c r="AY311" s="206" t="s">
        <v>229</v>
      </c>
    </row>
    <row r="312" spans="2:51" s="15" customFormat="1" ht="11.25">
      <c r="B312" s="228"/>
      <c r="C312" s="229"/>
      <c r="D312" s="197" t="s">
        <v>237</v>
      </c>
      <c r="E312" s="230" t="s">
        <v>19</v>
      </c>
      <c r="F312" s="231" t="s">
        <v>281</v>
      </c>
      <c r="G312" s="229"/>
      <c r="H312" s="232">
        <v>14.28</v>
      </c>
      <c r="I312" s="233"/>
      <c r="J312" s="229"/>
      <c r="K312" s="229"/>
      <c r="L312" s="234"/>
      <c r="M312" s="235"/>
      <c r="N312" s="236"/>
      <c r="O312" s="236"/>
      <c r="P312" s="236"/>
      <c r="Q312" s="236"/>
      <c r="R312" s="236"/>
      <c r="S312" s="236"/>
      <c r="T312" s="237"/>
      <c r="AT312" s="238" t="s">
        <v>237</v>
      </c>
      <c r="AU312" s="238" t="s">
        <v>78</v>
      </c>
      <c r="AV312" s="15" t="s">
        <v>126</v>
      </c>
      <c r="AW312" s="15" t="s">
        <v>31</v>
      </c>
      <c r="AX312" s="15" t="s">
        <v>76</v>
      </c>
      <c r="AY312" s="238" t="s">
        <v>229</v>
      </c>
    </row>
    <row r="313" spans="1:65" s="2" customFormat="1" ht="55.5" customHeight="1">
      <c r="A313" s="36"/>
      <c r="B313" s="37"/>
      <c r="C313" s="181" t="s">
        <v>566</v>
      </c>
      <c r="D313" s="181" t="s">
        <v>232</v>
      </c>
      <c r="E313" s="182" t="s">
        <v>1060</v>
      </c>
      <c r="F313" s="183" t="s">
        <v>1061</v>
      </c>
      <c r="G313" s="184" t="s">
        <v>495</v>
      </c>
      <c r="H313" s="185">
        <v>14.28</v>
      </c>
      <c r="I313" s="186"/>
      <c r="J313" s="187">
        <f>ROUND(I313*H313,2)</f>
        <v>0</v>
      </c>
      <c r="K313" s="188"/>
      <c r="L313" s="41"/>
      <c r="M313" s="189" t="s">
        <v>19</v>
      </c>
      <c r="N313" s="190" t="s">
        <v>40</v>
      </c>
      <c r="O313" s="66"/>
      <c r="P313" s="191">
        <f>O313*H313</f>
        <v>0</v>
      </c>
      <c r="Q313" s="191">
        <v>1.031199</v>
      </c>
      <c r="R313" s="191">
        <f>Q313*H313</f>
        <v>14.72552172</v>
      </c>
      <c r="S313" s="191">
        <v>0</v>
      </c>
      <c r="T313" s="192">
        <f>S313*H313</f>
        <v>0</v>
      </c>
      <c r="U313" s="36"/>
      <c r="V313" s="36"/>
      <c r="W313" s="36"/>
      <c r="X313" s="36"/>
      <c r="Y313" s="36"/>
      <c r="Z313" s="36"/>
      <c r="AA313" s="36"/>
      <c r="AB313" s="36"/>
      <c r="AC313" s="36"/>
      <c r="AD313" s="36"/>
      <c r="AE313" s="36"/>
      <c r="AR313" s="193" t="s">
        <v>126</v>
      </c>
      <c r="AT313" s="193" t="s">
        <v>232</v>
      </c>
      <c r="AU313" s="193" t="s">
        <v>78</v>
      </c>
      <c r="AY313" s="19" t="s">
        <v>229</v>
      </c>
      <c r="BE313" s="194">
        <f>IF(N313="základní",J313,0)</f>
        <v>0</v>
      </c>
      <c r="BF313" s="194">
        <f>IF(N313="snížená",J313,0)</f>
        <v>0</v>
      </c>
      <c r="BG313" s="194">
        <f>IF(N313="zákl. přenesená",J313,0)</f>
        <v>0</v>
      </c>
      <c r="BH313" s="194">
        <f>IF(N313="sníž. přenesená",J313,0)</f>
        <v>0</v>
      </c>
      <c r="BI313" s="194">
        <f>IF(N313="nulová",J313,0)</f>
        <v>0</v>
      </c>
      <c r="BJ313" s="19" t="s">
        <v>76</v>
      </c>
      <c r="BK313" s="194">
        <f>ROUND(I313*H313,2)</f>
        <v>0</v>
      </c>
      <c r="BL313" s="19" t="s">
        <v>126</v>
      </c>
      <c r="BM313" s="193" t="s">
        <v>2371</v>
      </c>
    </row>
    <row r="314" spans="1:47" s="2" customFormat="1" ht="11.25">
      <c r="A314" s="36"/>
      <c r="B314" s="37"/>
      <c r="C314" s="38"/>
      <c r="D314" s="263" t="s">
        <v>903</v>
      </c>
      <c r="E314" s="38"/>
      <c r="F314" s="264" t="s">
        <v>1063</v>
      </c>
      <c r="G314" s="38"/>
      <c r="H314" s="38"/>
      <c r="I314" s="249"/>
      <c r="J314" s="38"/>
      <c r="K314" s="38"/>
      <c r="L314" s="41"/>
      <c r="M314" s="250"/>
      <c r="N314" s="251"/>
      <c r="O314" s="66"/>
      <c r="P314" s="66"/>
      <c r="Q314" s="66"/>
      <c r="R314" s="66"/>
      <c r="S314" s="66"/>
      <c r="T314" s="67"/>
      <c r="U314" s="36"/>
      <c r="V314" s="36"/>
      <c r="W314" s="36"/>
      <c r="X314" s="36"/>
      <c r="Y314" s="36"/>
      <c r="Z314" s="36"/>
      <c r="AA314" s="36"/>
      <c r="AB314" s="36"/>
      <c r="AC314" s="36"/>
      <c r="AD314" s="36"/>
      <c r="AE314" s="36"/>
      <c r="AT314" s="19" t="s">
        <v>903</v>
      </c>
      <c r="AU314" s="19" t="s">
        <v>78</v>
      </c>
    </row>
    <row r="315" spans="1:47" s="2" customFormat="1" ht="19.5">
      <c r="A315" s="36"/>
      <c r="B315" s="37"/>
      <c r="C315" s="38"/>
      <c r="D315" s="197" t="s">
        <v>811</v>
      </c>
      <c r="E315" s="38"/>
      <c r="F315" s="248" t="s">
        <v>2372</v>
      </c>
      <c r="G315" s="38"/>
      <c r="H315" s="38"/>
      <c r="I315" s="249"/>
      <c r="J315" s="38"/>
      <c r="K315" s="38"/>
      <c r="L315" s="41"/>
      <c r="M315" s="250"/>
      <c r="N315" s="251"/>
      <c r="O315" s="66"/>
      <c r="P315" s="66"/>
      <c r="Q315" s="66"/>
      <c r="R315" s="66"/>
      <c r="S315" s="66"/>
      <c r="T315" s="67"/>
      <c r="U315" s="36"/>
      <c r="V315" s="36"/>
      <c r="W315" s="36"/>
      <c r="X315" s="36"/>
      <c r="Y315" s="36"/>
      <c r="Z315" s="36"/>
      <c r="AA315" s="36"/>
      <c r="AB315" s="36"/>
      <c r="AC315" s="36"/>
      <c r="AD315" s="36"/>
      <c r="AE315" s="36"/>
      <c r="AT315" s="19" t="s">
        <v>811</v>
      </c>
      <c r="AU315" s="19" t="s">
        <v>78</v>
      </c>
    </row>
    <row r="316" spans="2:51" s="14" customFormat="1" ht="11.25">
      <c r="B316" s="218"/>
      <c r="C316" s="219"/>
      <c r="D316" s="197" t="s">
        <v>237</v>
      </c>
      <c r="E316" s="220" t="s">
        <v>19</v>
      </c>
      <c r="F316" s="221" t="s">
        <v>1940</v>
      </c>
      <c r="G316" s="219"/>
      <c r="H316" s="220" t="s">
        <v>19</v>
      </c>
      <c r="I316" s="222"/>
      <c r="J316" s="219"/>
      <c r="K316" s="219"/>
      <c r="L316" s="223"/>
      <c r="M316" s="224"/>
      <c r="N316" s="225"/>
      <c r="O316" s="225"/>
      <c r="P316" s="225"/>
      <c r="Q316" s="225"/>
      <c r="R316" s="225"/>
      <c r="S316" s="225"/>
      <c r="T316" s="226"/>
      <c r="AT316" s="227" t="s">
        <v>237</v>
      </c>
      <c r="AU316" s="227" t="s">
        <v>78</v>
      </c>
      <c r="AV316" s="14" t="s">
        <v>76</v>
      </c>
      <c r="AW316" s="14" t="s">
        <v>31</v>
      </c>
      <c r="AX316" s="14" t="s">
        <v>69</v>
      </c>
      <c r="AY316" s="227" t="s">
        <v>229</v>
      </c>
    </row>
    <row r="317" spans="2:51" s="13" customFormat="1" ht="11.25">
      <c r="B317" s="195"/>
      <c r="C317" s="196"/>
      <c r="D317" s="197" t="s">
        <v>237</v>
      </c>
      <c r="E317" s="198" t="s">
        <v>19</v>
      </c>
      <c r="F317" s="199" t="s">
        <v>2368</v>
      </c>
      <c r="G317" s="196"/>
      <c r="H317" s="200">
        <v>8.88</v>
      </c>
      <c r="I317" s="201"/>
      <c r="J317" s="196"/>
      <c r="K317" s="196"/>
      <c r="L317" s="202"/>
      <c r="M317" s="203"/>
      <c r="N317" s="204"/>
      <c r="O317" s="204"/>
      <c r="P317" s="204"/>
      <c r="Q317" s="204"/>
      <c r="R317" s="204"/>
      <c r="S317" s="204"/>
      <c r="T317" s="205"/>
      <c r="AT317" s="206" t="s">
        <v>237</v>
      </c>
      <c r="AU317" s="206" t="s">
        <v>78</v>
      </c>
      <c r="AV317" s="13" t="s">
        <v>78</v>
      </c>
      <c r="AW317" s="13" t="s">
        <v>31</v>
      </c>
      <c r="AX317" s="13" t="s">
        <v>69</v>
      </c>
      <c r="AY317" s="206" t="s">
        <v>229</v>
      </c>
    </row>
    <row r="318" spans="2:51" s="14" customFormat="1" ht="11.25">
      <c r="B318" s="218"/>
      <c r="C318" s="219"/>
      <c r="D318" s="197" t="s">
        <v>237</v>
      </c>
      <c r="E318" s="220" t="s">
        <v>19</v>
      </c>
      <c r="F318" s="221" t="s">
        <v>2369</v>
      </c>
      <c r="G318" s="219"/>
      <c r="H318" s="220" t="s">
        <v>19</v>
      </c>
      <c r="I318" s="222"/>
      <c r="J318" s="219"/>
      <c r="K318" s="219"/>
      <c r="L318" s="223"/>
      <c r="M318" s="224"/>
      <c r="N318" s="225"/>
      <c r="O318" s="225"/>
      <c r="P318" s="225"/>
      <c r="Q318" s="225"/>
      <c r="R318" s="225"/>
      <c r="S318" s="225"/>
      <c r="T318" s="226"/>
      <c r="AT318" s="227" t="s">
        <v>237</v>
      </c>
      <c r="AU318" s="227" t="s">
        <v>78</v>
      </c>
      <c r="AV318" s="14" t="s">
        <v>76</v>
      </c>
      <c r="AW318" s="14" t="s">
        <v>31</v>
      </c>
      <c r="AX318" s="14" t="s">
        <v>69</v>
      </c>
      <c r="AY318" s="227" t="s">
        <v>229</v>
      </c>
    </row>
    <row r="319" spans="2:51" s="13" customFormat="1" ht="11.25">
      <c r="B319" s="195"/>
      <c r="C319" s="196"/>
      <c r="D319" s="197" t="s">
        <v>237</v>
      </c>
      <c r="E319" s="198" t="s">
        <v>19</v>
      </c>
      <c r="F319" s="199" t="s">
        <v>2370</v>
      </c>
      <c r="G319" s="196"/>
      <c r="H319" s="200">
        <v>5.4</v>
      </c>
      <c r="I319" s="201"/>
      <c r="J319" s="196"/>
      <c r="K319" s="196"/>
      <c r="L319" s="202"/>
      <c r="M319" s="203"/>
      <c r="N319" s="204"/>
      <c r="O319" s="204"/>
      <c r="P319" s="204"/>
      <c r="Q319" s="204"/>
      <c r="R319" s="204"/>
      <c r="S319" s="204"/>
      <c r="T319" s="205"/>
      <c r="AT319" s="206" t="s">
        <v>237</v>
      </c>
      <c r="AU319" s="206" t="s">
        <v>78</v>
      </c>
      <c r="AV319" s="13" t="s">
        <v>78</v>
      </c>
      <c r="AW319" s="13" t="s">
        <v>31</v>
      </c>
      <c r="AX319" s="13" t="s">
        <v>69</v>
      </c>
      <c r="AY319" s="206" t="s">
        <v>229</v>
      </c>
    </row>
    <row r="320" spans="2:51" s="15" customFormat="1" ht="11.25">
      <c r="B320" s="228"/>
      <c r="C320" s="229"/>
      <c r="D320" s="197" t="s">
        <v>237</v>
      </c>
      <c r="E320" s="230" t="s">
        <v>19</v>
      </c>
      <c r="F320" s="231" t="s">
        <v>281</v>
      </c>
      <c r="G320" s="229"/>
      <c r="H320" s="232">
        <v>14.28</v>
      </c>
      <c r="I320" s="233"/>
      <c r="J320" s="229"/>
      <c r="K320" s="229"/>
      <c r="L320" s="234"/>
      <c r="M320" s="235"/>
      <c r="N320" s="236"/>
      <c r="O320" s="236"/>
      <c r="P320" s="236"/>
      <c r="Q320" s="236"/>
      <c r="R320" s="236"/>
      <c r="S320" s="236"/>
      <c r="T320" s="237"/>
      <c r="AT320" s="238" t="s">
        <v>237</v>
      </c>
      <c r="AU320" s="238" t="s">
        <v>78</v>
      </c>
      <c r="AV320" s="15" t="s">
        <v>126</v>
      </c>
      <c r="AW320" s="15" t="s">
        <v>31</v>
      </c>
      <c r="AX320" s="15" t="s">
        <v>76</v>
      </c>
      <c r="AY320" s="238" t="s">
        <v>229</v>
      </c>
    </row>
    <row r="321" spans="1:65" s="2" customFormat="1" ht="24.2" customHeight="1">
      <c r="A321" s="36"/>
      <c r="B321" s="37"/>
      <c r="C321" s="181" t="s">
        <v>574</v>
      </c>
      <c r="D321" s="181" t="s">
        <v>232</v>
      </c>
      <c r="E321" s="182" t="s">
        <v>1951</v>
      </c>
      <c r="F321" s="183" t="s">
        <v>1952</v>
      </c>
      <c r="G321" s="184" t="s">
        <v>326</v>
      </c>
      <c r="H321" s="185">
        <v>0.048</v>
      </c>
      <c r="I321" s="186"/>
      <c r="J321" s="187">
        <f>ROUND(I321*H321,2)</f>
        <v>0</v>
      </c>
      <c r="K321" s="188"/>
      <c r="L321" s="41"/>
      <c r="M321" s="189" t="s">
        <v>19</v>
      </c>
      <c r="N321" s="190" t="s">
        <v>40</v>
      </c>
      <c r="O321" s="66"/>
      <c r="P321" s="191">
        <f>O321*H321</f>
        <v>0</v>
      </c>
      <c r="Q321" s="191">
        <v>1.060664</v>
      </c>
      <c r="R321" s="191">
        <f>Q321*H321</f>
        <v>0.050911872000000004</v>
      </c>
      <c r="S321" s="191">
        <v>0</v>
      </c>
      <c r="T321" s="192">
        <f>S321*H321</f>
        <v>0</v>
      </c>
      <c r="U321" s="36"/>
      <c r="V321" s="36"/>
      <c r="W321" s="36"/>
      <c r="X321" s="36"/>
      <c r="Y321" s="36"/>
      <c r="Z321" s="36"/>
      <c r="AA321" s="36"/>
      <c r="AB321" s="36"/>
      <c r="AC321" s="36"/>
      <c r="AD321" s="36"/>
      <c r="AE321" s="36"/>
      <c r="AR321" s="193" t="s">
        <v>126</v>
      </c>
      <c r="AT321" s="193" t="s">
        <v>232</v>
      </c>
      <c r="AU321" s="193" t="s">
        <v>78</v>
      </c>
      <c r="AY321" s="19" t="s">
        <v>229</v>
      </c>
      <c r="BE321" s="194">
        <f>IF(N321="základní",J321,0)</f>
        <v>0</v>
      </c>
      <c r="BF321" s="194">
        <f>IF(N321="snížená",J321,0)</f>
        <v>0</v>
      </c>
      <c r="BG321" s="194">
        <f>IF(N321="zákl. přenesená",J321,0)</f>
        <v>0</v>
      </c>
      <c r="BH321" s="194">
        <f>IF(N321="sníž. přenesená",J321,0)</f>
        <v>0</v>
      </c>
      <c r="BI321" s="194">
        <f>IF(N321="nulová",J321,0)</f>
        <v>0</v>
      </c>
      <c r="BJ321" s="19" t="s">
        <v>76</v>
      </c>
      <c r="BK321" s="194">
        <f>ROUND(I321*H321,2)</f>
        <v>0</v>
      </c>
      <c r="BL321" s="19" t="s">
        <v>126</v>
      </c>
      <c r="BM321" s="193" t="s">
        <v>2373</v>
      </c>
    </row>
    <row r="322" spans="1:47" s="2" customFormat="1" ht="11.25">
      <c r="A322" s="36"/>
      <c r="B322" s="37"/>
      <c r="C322" s="38"/>
      <c r="D322" s="263" t="s">
        <v>903</v>
      </c>
      <c r="E322" s="38"/>
      <c r="F322" s="264" t="s">
        <v>1954</v>
      </c>
      <c r="G322" s="38"/>
      <c r="H322" s="38"/>
      <c r="I322" s="249"/>
      <c r="J322" s="38"/>
      <c r="K322" s="38"/>
      <c r="L322" s="41"/>
      <c r="M322" s="250"/>
      <c r="N322" s="251"/>
      <c r="O322" s="66"/>
      <c r="P322" s="66"/>
      <c r="Q322" s="66"/>
      <c r="R322" s="66"/>
      <c r="S322" s="66"/>
      <c r="T322" s="67"/>
      <c r="U322" s="36"/>
      <c r="V322" s="36"/>
      <c r="W322" s="36"/>
      <c r="X322" s="36"/>
      <c r="Y322" s="36"/>
      <c r="Z322" s="36"/>
      <c r="AA322" s="36"/>
      <c r="AB322" s="36"/>
      <c r="AC322" s="36"/>
      <c r="AD322" s="36"/>
      <c r="AE322" s="36"/>
      <c r="AT322" s="19" t="s">
        <v>903</v>
      </c>
      <c r="AU322" s="19" t="s">
        <v>78</v>
      </c>
    </row>
    <row r="323" spans="2:51" s="14" customFormat="1" ht="11.25">
      <c r="B323" s="218"/>
      <c r="C323" s="219"/>
      <c r="D323" s="197" t="s">
        <v>237</v>
      </c>
      <c r="E323" s="220" t="s">
        <v>19</v>
      </c>
      <c r="F323" s="221" t="s">
        <v>2374</v>
      </c>
      <c r="G323" s="219"/>
      <c r="H323" s="220" t="s">
        <v>19</v>
      </c>
      <c r="I323" s="222"/>
      <c r="J323" s="219"/>
      <c r="K323" s="219"/>
      <c r="L323" s="223"/>
      <c r="M323" s="224"/>
      <c r="N323" s="225"/>
      <c r="O323" s="225"/>
      <c r="P323" s="225"/>
      <c r="Q323" s="225"/>
      <c r="R323" s="225"/>
      <c r="S323" s="225"/>
      <c r="T323" s="226"/>
      <c r="AT323" s="227" t="s">
        <v>237</v>
      </c>
      <c r="AU323" s="227" t="s">
        <v>78</v>
      </c>
      <c r="AV323" s="14" t="s">
        <v>76</v>
      </c>
      <c r="AW323" s="14" t="s">
        <v>31</v>
      </c>
      <c r="AX323" s="14" t="s">
        <v>69</v>
      </c>
      <c r="AY323" s="227" t="s">
        <v>229</v>
      </c>
    </row>
    <row r="324" spans="2:51" s="13" customFormat="1" ht="11.25">
      <c r="B324" s="195"/>
      <c r="C324" s="196"/>
      <c r="D324" s="197" t="s">
        <v>237</v>
      </c>
      <c r="E324" s="198" t="s">
        <v>19</v>
      </c>
      <c r="F324" s="199" t="s">
        <v>2375</v>
      </c>
      <c r="G324" s="196"/>
      <c r="H324" s="200">
        <v>0.048</v>
      </c>
      <c r="I324" s="201"/>
      <c r="J324" s="196"/>
      <c r="K324" s="196"/>
      <c r="L324" s="202"/>
      <c r="M324" s="203"/>
      <c r="N324" s="204"/>
      <c r="O324" s="204"/>
      <c r="P324" s="204"/>
      <c r="Q324" s="204"/>
      <c r="R324" s="204"/>
      <c r="S324" s="204"/>
      <c r="T324" s="205"/>
      <c r="AT324" s="206" t="s">
        <v>237</v>
      </c>
      <c r="AU324" s="206" t="s">
        <v>78</v>
      </c>
      <c r="AV324" s="13" t="s">
        <v>78</v>
      </c>
      <c r="AW324" s="13" t="s">
        <v>31</v>
      </c>
      <c r="AX324" s="13" t="s">
        <v>69</v>
      </c>
      <c r="AY324" s="206" t="s">
        <v>229</v>
      </c>
    </row>
    <row r="325" spans="2:51" s="15" customFormat="1" ht="11.25">
      <c r="B325" s="228"/>
      <c r="C325" s="229"/>
      <c r="D325" s="197" t="s">
        <v>237</v>
      </c>
      <c r="E325" s="230" t="s">
        <v>19</v>
      </c>
      <c r="F325" s="231" t="s">
        <v>281</v>
      </c>
      <c r="G325" s="229"/>
      <c r="H325" s="232">
        <v>0.048</v>
      </c>
      <c r="I325" s="233"/>
      <c r="J325" s="229"/>
      <c r="K325" s="229"/>
      <c r="L325" s="234"/>
      <c r="M325" s="235"/>
      <c r="N325" s="236"/>
      <c r="O325" s="236"/>
      <c r="P325" s="236"/>
      <c r="Q325" s="236"/>
      <c r="R325" s="236"/>
      <c r="S325" s="236"/>
      <c r="T325" s="237"/>
      <c r="AT325" s="238" t="s">
        <v>237</v>
      </c>
      <c r="AU325" s="238" t="s">
        <v>78</v>
      </c>
      <c r="AV325" s="15" t="s">
        <v>126</v>
      </c>
      <c r="AW325" s="15" t="s">
        <v>31</v>
      </c>
      <c r="AX325" s="15" t="s">
        <v>76</v>
      </c>
      <c r="AY325" s="238" t="s">
        <v>229</v>
      </c>
    </row>
    <row r="326" spans="2:63" s="12" customFormat="1" ht="22.9" customHeight="1">
      <c r="B326" s="165"/>
      <c r="C326" s="166"/>
      <c r="D326" s="167" t="s">
        <v>68</v>
      </c>
      <c r="E326" s="179" t="s">
        <v>270</v>
      </c>
      <c r="F326" s="179" t="s">
        <v>1957</v>
      </c>
      <c r="G326" s="166"/>
      <c r="H326" s="166"/>
      <c r="I326" s="169"/>
      <c r="J326" s="180">
        <f>BK326</f>
        <v>0</v>
      </c>
      <c r="K326" s="166"/>
      <c r="L326" s="171"/>
      <c r="M326" s="172"/>
      <c r="N326" s="173"/>
      <c r="O326" s="173"/>
      <c r="P326" s="174">
        <f>SUM(P327:P361)</f>
        <v>0</v>
      </c>
      <c r="Q326" s="173"/>
      <c r="R326" s="174">
        <f>SUM(R327:R361)</f>
        <v>1.833345728736</v>
      </c>
      <c r="S326" s="173"/>
      <c r="T326" s="175">
        <f>SUM(T327:T361)</f>
        <v>29.2054</v>
      </c>
      <c r="AR326" s="176" t="s">
        <v>76</v>
      </c>
      <c r="AT326" s="177" t="s">
        <v>68</v>
      </c>
      <c r="AU326" s="177" t="s">
        <v>76</v>
      </c>
      <c r="AY326" s="176" t="s">
        <v>229</v>
      </c>
      <c r="BK326" s="178">
        <f>SUM(BK327:BK361)</f>
        <v>0</v>
      </c>
    </row>
    <row r="327" spans="1:65" s="2" customFormat="1" ht="44.25" customHeight="1">
      <c r="A327" s="36"/>
      <c r="B327" s="37"/>
      <c r="C327" s="181" t="s">
        <v>583</v>
      </c>
      <c r="D327" s="181" t="s">
        <v>232</v>
      </c>
      <c r="E327" s="182" t="s">
        <v>2376</v>
      </c>
      <c r="F327" s="183" t="s">
        <v>2377</v>
      </c>
      <c r="G327" s="184" t="s">
        <v>235</v>
      </c>
      <c r="H327" s="185">
        <v>7.95</v>
      </c>
      <c r="I327" s="186"/>
      <c r="J327" s="187">
        <f>ROUND(I327*H327,2)</f>
        <v>0</v>
      </c>
      <c r="K327" s="188"/>
      <c r="L327" s="41"/>
      <c r="M327" s="189" t="s">
        <v>19</v>
      </c>
      <c r="N327" s="190" t="s">
        <v>40</v>
      </c>
      <c r="O327" s="66"/>
      <c r="P327" s="191">
        <f>O327*H327</f>
        <v>0</v>
      </c>
      <c r="Q327" s="191">
        <v>0</v>
      </c>
      <c r="R327" s="191">
        <f>Q327*H327</f>
        <v>0</v>
      </c>
      <c r="S327" s="191">
        <v>0</v>
      </c>
      <c r="T327" s="192">
        <f>S327*H327</f>
        <v>0</v>
      </c>
      <c r="U327" s="36"/>
      <c r="V327" s="36"/>
      <c r="W327" s="36"/>
      <c r="X327" s="36"/>
      <c r="Y327" s="36"/>
      <c r="Z327" s="36"/>
      <c r="AA327" s="36"/>
      <c r="AB327" s="36"/>
      <c r="AC327" s="36"/>
      <c r="AD327" s="36"/>
      <c r="AE327" s="36"/>
      <c r="AR327" s="193" t="s">
        <v>126</v>
      </c>
      <c r="AT327" s="193" t="s">
        <v>232</v>
      </c>
      <c r="AU327" s="193" t="s">
        <v>78</v>
      </c>
      <c r="AY327" s="19" t="s">
        <v>229</v>
      </c>
      <c r="BE327" s="194">
        <f>IF(N327="základní",J327,0)</f>
        <v>0</v>
      </c>
      <c r="BF327" s="194">
        <f>IF(N327="snížená",J327,0)</f>
        <v>0</v>
      </c>
      <c r="BG327" s="194">
        <f>IF(N327="zákl. přenesená",J327,0)</f>
        <v>0</v>
      </c>
      <c r="BH327" s="194">
        <f>IF(N327="sníž. přenesená",J327,0)</f>
        <v>0</v>
      </c>
      <c r="BI327" s="194">
        <f>IF(N327="nulová",J327,0)</f>
        <v>0</v>
      </c>
      <c r="BJ327" s="19" t="s">
        <v>76</v>
      </c>
      <c r="BK327" s="194">
        <f>ROUND(I327*H327,2)</f>
        <v>0</v>
      </c>
      <c r="BL327" s="19" t="s">
        <v>126</v>
      </c>
      <c r="BM327" s="193" t="s">
        <v>2378</v>
      </c>
    </row>
    <row r="328" spans="1:47" s="2" customFormat="1" ht="11.25">
      <c r="A328" s="36"/>
      <c r="B328" s="37"/>
      <c r="C328" s="38"/>
      <c r="D328" s="263" t="s">
        <v>903</v>
      </c>
      <c r="E328" s="38"/>
      <c r="F328" s="264" t="s">
        <v>2379</v>
      </c>
      <c r="G328" s="38"/>
      <c r="H328" s="38"/>
      <c r="I328" s="249"/>
      <c r="J328" s="38"/>
      <c r="K328" s="38"/>
      <c r="L328" s="41"/>
      <c r="M328" s="250"/>
      <c r="N328" s="251"/>
      <c r="O328" s="66"/>
      <c r="P328" s="66"/>
      <c r="Q328" s="66"/>
      <c r="R328" s="66"/>
      <c r="S328" s="66"/>
      <c r="T328" s="67"/>
      <c r="U328" s="36"/>
      <c r="V328" s="36"/>
      <c r="W328" s="36"/>
      <c r="X328" s="36"/>
      <c r="Y328" s="36"/>
      <c r="Z328" s="36"/>
      <c r="AA328" s="36"/>
      <c r="AB328" s="36"/>
      <c r="AC328" s="36"/>
      <c r="AD328" s="36"/>
      <c r="AE328" s="36"/>
      <c r="AT328" s="19" t="s">
        <v>903</v>
      </c>
      <c r="AU328" s="19" t="s">
        <v>78</v>
      </c>
    </row>
    <row r="329" spans="1:65" s="2" customFormat="1" ht="24.2" customHeight="1">
      <c r="A329" s="36"/>
      <c r="B329" s="37"/>
      <c r="C329" s="207" t="s">
        <v>596</v>
      </c>
      <c r="D329" s="207" t="s">
        <v>239</v>
      </c>
      <c r="E329" s="208" t="s">
        <v>2380</v>
      </c>
      <c r="F329" s="209" t="s">
        <v>2381</v>
      </c>
      <c r="G329" s="210" t="s">
        <v>235</v>
      </c>
      <c r="H329" s="211">
        <v>7.95</v>
      </c>
      <c r="I329" s="212"/>
      <c r="J329" s="213">
        <f>ROUND(I329*H329,2)</f>
        <v>0</v>
      </c>
      <c r="K329" s="214"/>
      <c r="L329" s="215"/>
      <c r="M329" s="216" t="s">
        <v>19</v>
      </c>
      <c r="N329" s="217" t="s">
        <v>40</v>
      </c>
      <c r="O329" s="66"/>
      <c r="P329" s="191">
        <f>O329*H329</f>
        <v>0</v>
      </c>
      <c r="Q329" s="191">
        <v>0.0394</v>
      </c>
      <c r="R329" s="191">
        <f>Q329*H329</f>
        <v>0.31323</v>
      </c>
      <c r="S329" s="191">
        <v>0</v>
      </c>
      <c r="T329" s="192">
        <f>S329*H329</f>
        <v>0</v>
      </c>
      <c r="U329" s="36"/>
      <c r="V329" s="36"/>
      <c r="W329" s="36"/>
      <c r="X329" s="36"/>
      <c r="Y329" s="36"/>
      <c r="Z329" s="36"/>
      <c r="AA329" s="36"/>
      <c r="AB329" s="36"/>
      <c r="AC329" s="36"/>
      <c r="AD329" s="36"/>
      <c r="AE329" s="36"/>
      <c r="AR329" s="193" t="s">
        <v>243</v>
      </c>
      <c r="AT329" s="193" t="s">
        <v>239</v>
      </c>
      <c r="AU329" s="193" t="s">
        <v>78</v>
      </c>
      <c r="AY329" s="19" t="s">
        <v>229</v>
      </c>
      <c r="BE329" s="194">
        <f>IF(N329="základní",J329,0)</f>
        <v>0</v>
      </c>
      <c r="BF329" s="194">
        <f>IF(N329="snížená",J329,0)</f>
        <v>0</v>
      </c>
      <c r="BG329" s="194">
        <f>IF(N329="zákl. přenesená",J329,0)</f>
        <v>0</v>
      </c>
      <c r="BH329" s="194">
        <f>IF(N329="sníž. přenesená",J329,0)</f>
        <v>0</v>
      </c>
      <c r="BI329" s="194">
        <f>IF(N329="nulová",J329,0)</f>
        <v>0</v>
      </c>
      <c r="BJ329" s="19" t="s">
        <v>76</v>
      </c>
      <c r="BK329" s="194">
        <f>ROUND(I329*H329,2)</f>
        <v>0</v>
      </c>
      <c r="BL329" s="19" t="s">
        <v>126</v>
      </c>
      <c r="BM329" s="193" t="s">
        <v>2382</v>
      </c>
    </row>
    <row r="330" spans="1:47" s="2" customFormat="1" ht="19.5">
      <c r="A330" s="36"/>
      <c r="B330" s="37"/>
      <c r="C330" s="38"/>
      <c r="D330" s="197" t="s">
        <v>811</v>
      </c>
      <c r="E330" s="38"/>
      <c r="F330" s="248" t="s">
        <v>2383</v>
      </c>
      <c r="G330" s="38"/>
      <c r="H330" s="38"/>
      <c r="I330" s="249"/>
      <c r="J330" s="38"/>
      <c r="K330" s="38"/>
      <c r="L330" s="41"/>
      <c r="M330" s="250"/>
      <c r="N330" s="251"/>
      <c r="O330" s="66"/>
      <c r="P330" s="66"/>
      <c r="Q330" s="66"/>
      <c r="R330" s="66"/>
      <c r="S330" s="66"/>
      <c r="T330" s="67"/>
      <c r="U330" s="36"/>
      <c r="V330" s="36"/>
      <c r="W330" s="36"/>
      <c r="X330" s="36"/>
      <c r="Y330" s="36"/>
      <c r="Z330" s="36"/>
      <c r="AA330" s="36"/>
      <c r="AB330" s="36"/>
      <c r="AC330" s="36"/>
      <c r="AD330" s="36"/>
      <c r="AE330" s="36"/>
      <c r="AT330" s="19" t="s">
        <v>811</v>
      </c>
      <c r="AU330" s="19" t="s">
        <v>78</v>
      </c>
    </row>
    <row r="331" spans="1:65" s="2" customFormat="1" ht="24.2" customHeight="1">
      <c r="A331" s="36"/>
      <c r="B331" s="37"/>
      <c r="C331" s="181" t="s">
        <v>602</v>
      </c>
      <c r="D331" s="181" t="s">
        <v>232</v>
      </c>
      <c r="E331" s="182" t="s">
        <v>1958</v>
      </c>
      <c r="F331" s="183" t="s">
        <v>1959</v>
      </c>
      <c r="G331" s="184" t="s">
        <v>495</v>
      </c>
      <c r="H331" s="185">
        <v>2.245</v>
      </c>
      <c r="I331" s="186"/>
      <c r="J331" s="187">
        <f>ROUND(I331*H331,2)</f>
        <v>0</v>
      </c>
      <c r="K331" s="188"/>
      <c r="L331" s="41"/>
      <c r="M331" s="189" t="s">
        <v>19</v>
      </c>
      <c r="N331" s="190" t="s">
        <v>40</v>
      </c>
      <c r="O331" s="66"/>
      <c r="P331" s="191">
        <f>O331*H331</f>
        <v>0</v>
      </c>
      <c r="Q331" s="191">
        <v>0.00063</v>
      </c>
      <c r="R331" s="191">
        <f>Q331*H331</f>
        <v>0.0014143500000000002</v>
      </c>
      <c r="S331" s="191">
        <v>0</v>
      </c>
      <c r="T331" s="192">
        <f>S331*H331</f>
        <v>0</v>
      </c>
      <c r="U331" s="36"/>
      <c r="V331" s="36"/>
      <c r="W331" s="36"/>
      <c r="X331" s="36"/>
      <c r="Y331" s="36"/>
      <c r="Z331" s="36"/>
      <c r="AA331" s="36"/>
      <c r="AB331" s="36"/>
      <c r="AC331" s="36"/>
      <c r="AD331" s="36"/>
      <c r="AE331" s="36"/>
      <c r="AR331" s="193" t="s">
        <v>126</v>
      </c>
      <c r="AT331" s="193" t="s">
        <v>232</v>
      </c>
      <c r="AU331" s="193" t="s">
        <v>78</v>
      </c>
      <c r="AY331" s="19" t="s">
        <v>229</v>
      </c>
      <c r="BE331" s="194">
        <f>IF(N331="základní",J331,0)</f>
        <v>0</v>
      </c>
      <c r="BF331" s="194">
        <f>IF(N331="snížená",J331,0)</f>
        <v>0</v>
      </c>
      <c r="BG331" s="194">
        <f>IF(N331="zákl. přenesená",J331,0)</f>
        <v>0</v>
      </c>
      <c r="BH331" s="194">
        <f>IF(N331="sníž. přenesená",J331,0)</f>
        <v>0</v>
      </c>
      <c r="BI331" s="194">
        <f>IF(N331="nulová",J331,0)</f>
        <v>0</v>
      </c>
      <c r="BJ331" s="19" t="s">
        <v>76</v>
      </c>
      <c r="BK331" s="194">
        <f>ROUND(I331*H331,2)</f>
        <v>0</v>
      </c>
      <c r="BL331" s="19" t="s">
        <v>126</v>
      </c>
      <c r="BM331" s="193" t="s">
        <v>2384</v>
      </c>
    </row>
    <row r="332" spans="1:47" s="2" customFormat="1" ht="11.25">
      <c r="A332" s="36"/>
      <c r="B332" s="37"/>
      <c r="C332" s="38"/>
      <c r="D332" s="263" t="s">
        <v>903</v>
      </c>
      <c r="E332" s="38"/>
      <c r="F332" s="264" t="s">
        <v>1961</v>
      </c>
      <c r="G332" s="38"/>
      <c r="H332" s="38"/>
      <c r="I332" s="249"/>
      <c r="J332" s="38"/>
      <c r="K332" s="38"/>
      <c r="L332" s="41"/>
      <c r="M332" s="250"/>
      <c r="N332" s="251"/>
      <c r="O332" s="66"/>
      <c r="P332" s="66"/>
      <c r="Q332" s="66"/>
      <c r="R332" s="66"/>
      <c r="S332" s="66"/>
      <c r="T332" s="67"/>
      <c r="U332" s="36"/>
      <c r="V332" s="36"/>
      <c r="W332" s="36"/>
      <c r="X332" s="36"/>
      <c r="Y332" s="36"/>
      <c r="Z332" s="36"/>
      <c r="AA332" s="36"/>
      <c r="AB332" s="36"/>
      <c r="AC332" s="36"/>
      <c r="AD332" s="36"/>
      <c r="AE332" s="36"/>
      <c r="AT332" s="19" t="s">
        <v>903</v>
      </c>
      <c r="AU332" s="19" t="s">
        <v>78</v>
      </c>
    </row>
    <row r="333" spans="2:51" s="13" customFormat="1" ht="11.25">
      <c r="B333" s="195"/>
      <c r="C333" s="196"/>
      <c r="D333" s="197" t="s">
        <v>237</v>
      </c>
      <c r="E333" s="198" t="s">
        <v>19</v>
      </c>
      <c r="F333" s="199" t="s">
        <v>2385</v>
      </c>
      <c r="G333" s="196"/>
      <c r="H333" s="200">
        <v>0.565</v>
      </c>
      <c r="I333" s="201"/>
      <c r="J333" s="196"/>
      <c r="K333" s="196"/>
      <c r="L333" s="202"/>
      <c r="M333" s="203"/>
      <c r="N333" s="204"/>
      <c r="O333" s="204"/>
      <c r="P333" s="204"/>
      <c r="Q333" s="204"/>
      <c r="R333" s="204"/>
      <c r="S333" s="204"/>
      <c r="T333" s="205"/>
      <c r="AT333" s="206" t="s">
        <v>237</v>
      </c>
      <c r="AU333" s="206" t="s">
        <v>78</v>
      </c>
      <c r="AV333" s="13" t="s">
        <v>78</v>
      </c>
      <c r="AW333" s="13" t="s">
        <v>31</v>
      </c>
      <c r="AX333" s="13" t="s">
        <v>69</v>
      </c>
      <c r="AY333" s="206" t="s">
        <v>229</v>
      </c>
    </row>
    <row r="334" spans="2:51" s="13" customFormat="1" ht="11.25">
      <c r="B334" s="195"/>
      <c r="C334" s="196"/>
      <c r="D334" s="197" t="s">
        <v>237</v>
      </c>
      <c r="E334" s="198" t="s">
        <v>19</v>
      </c>
      <c r="F334" s="199" t="s">
        <v>2386</v>
      </c>
      <c r="G334" s="196"/>
      <c r="H334" s="200">
        <v>1.68</v>
      </c>
      <c r="I334" s="201"/>
      <c r="J334" s="196"/>
      <c r="K334" s="196"/>
      <c r="L334" s="202"/>
      <c r="M334" s="203"/>
      <c r="N334" s="204"/>
      <c r="O334" s="204"/>
      <c r="P334" s="204"/>
      <c r="Q334" s="204"/>
      <c r="R334" s="204"/>
      <c r="S334" s="204"/>
      <c r="T334" s="205"/>
      <c r="AT334" s="206" t="s">
        <v>237</v>
      </c>
      <c r="AU334" s="206" t="s">
        <v>78</v>
      </c>
      <c r="AV334" s="13" t="s">
        <v>78</v>
      </c>
      <c r="AW334" s="13" t="s">
        <v>31</v>
      </c>
      <c r="AX334" s="13" t="s">
        <v>69</v>
      </c>
      <c r="AY334" s="206" t="s">
        <v>229</v>
      </c>
    </row>
    <row r="335" spans="2:51" s="15" customFormat="1" ht="11.25">
      <c r="B335" s="228"/>
      <c r="C335" s="229"/>
      <c r="D335" s="197" t="s">
        <v>237</v>
      </c>
      <c r="E335" s="230" t="s">
        <v>19</v>
      </c>
      <c r="F335" s="231" t="s">
        <v>281</v>
      </c>
      <c r="G335" s="229"/>
      <c r="H335" s="232">
        <v>2.245</v>
      </c>
      <c r="I335" s="233"/>
      <c r="J335" s="229"/>
      <c r="K335" s="229"/>
      <c r="L335" s="234"/>
      <c r="M335" s="235"/>
      <c r="N335" s="236"/>
      <c r="O335" s="236"/>
      <c r="P335" s="236"/>
      <c r="Q335" s="236"/>
      <c r="R335" s="236"/>
      <c r="S335" s="236"/>
      <c r="T335" s="237"/>
      <c r="AT335" s="238" t="s">
        <v>237</v>
      </c>
      <c r="AU335" s="238" t="s">
        <v>78</v>
      </c>
      <c r="AV335" s="15" t="s">
        <v>126</v>
      </c>
      <c r="AW335" s="15" t="s">
        <v>31</v>
      </c>
      <c r="AX335" s="15" t="s">
        <v>76</v>
      </c>
      <c r="AY335" s="238" t="s">
        <v>229</v>
      </c>
    </row>
    <row r="336" spans="1:65" s="2" customFormat="1" ht="33" customHeight="1">
      <c r="A336" s="36"/>
      <c r="B336" s="37"/>
      <c r="C336" s="181" t="s">
        <v>610</v>
      </c>
      <c r="D336" s="181" t="s">
        <v>232</v>
      </c>
      <c r="E336" s="182" t="s">
        <v>2387</v>
      </c>
      <c r="F336" s="183" t="s">
        <v>2388</v>
      </c>
      <c r="G336" s="184" t="s">
        <v>235</v>
      </c>
      <c r="H336" s="185">
        <v>7.484</v>
      </c>
      <c r="I336" s="186"/>
      <c r="J336" s="187">
        <f>ROUND(I336*H336,2)</f>
        <v>0</v>
      </c>
      <c r="K336" s="188"/>
      <c r="L336" s="41"/>
      <c r="M336" s="189" t="s">
        <v>19</v>
      </c>
      <c r="N336" s="190" t="s">
        <v>40</v>
      </c>
      <c r="O336" s="66"/>
      <c r="P336" s="191">
        <f>O336*H336</f>
        <v>0</v>
      </c>
      <c r="Q336" s="191">
        <v>3.43E-05</v>
      </c>
      <c r="R336" s="191">
        <f>Q336*H336</f>
        <v>0.0002567012</v>
      </c>
      <c r="S336" s="191">
        <v>0</v>
      </c>
      <c r="T336" s="192">
        <f>S336*H336</f>
        <v>0</v>
      </c>
      <c r="U336" s="36"/>
      <c r="V336" s="36"/>
      <c r="W336" s="36"/>
      <c r="X336" s="36"/>
      <c r="Y336" s="36"/>
      <c r="Z336" s="36"/>
      <c r="AA336" s="36"/>
      <c r="AB336" s="36"/>
      <c r="AC336" s="36"/>
      <c r="AD336" s="36"/>
      <c r="AE336" s="36"/>
      <c r="AR336" s="193" t="s">
        <v>126</v>
      </c>
      <c r="AT336" s="193" t="s">
        <v>232</v>
      </c>
      <c r="AU336" s="193" t="s">
        <v>78</v>
      </c>
      <c r="AY336" s="19" t="s">
        <v>229</v>
      </c>
      <c r="BE336" s="194">
        <f>IF(N336="základní",J336,0)</f>
        <v>0</v>
      </c>
      <c r="BF336" s="194">
        <f>IF(N336="snížená",J336,0)</f>
        <v>0</v>
      </c>
      <c r="BG336" s="194">
        <f>IF(N336="zákl. přenesená",J336,0)</f>
        <v>0</v>
      </c>
      <c r="BH336" s="194">
        <f>IF(N336="sníž. přenesená",J336,0)</f>
        <v>0</v>
      </c>
      <c r="BI336" s="194">
        <f>IF(N336="nulová",J336,0)</f>
        <v>0</v>
      </c>
      <c r="BJ336" s="19" t="s">
        <v>76</v>
      </c>
      <c r="BK336" s="194">
        <f>ROUND(I336*H336,2)</f>
        <v>0</v>
      </c>
      <c r="BL336" s="19" t="s">
        <v>126</v>
      </c>
      <c r="BM336" s="193" t="s">
        <v>2389</v>
      </c>
    </row>
    <row r="337" spans="1:47" s="2" customFormat="1" ht="11.25">
      <c r="A337" s="36"/>
      <c r="B337" s="37"/>
      <c r="C337" s="38"/>
      <c r="D337" s="263" t="s">
        <v>903</v>
      </c>
      <c r="E337" s="38"/>
      <c r="F337" s="264" t="s">
        <v>2390</v>
      </c>
      <c r="G337" s="38"/>
      <c r="H337" s="38"/>
      <c r="I337" s="249"/>
      <c r="J337" s="38"/>
      <c r="K337" s="38"/>
      <c r="L337" s="41"/>
      <c r="M337" s="250"/>
      <c r="N337" s="251"/>
      <c r="O337" s="66"/>
      <c r="P337" s="66"/>
      <c r="Q337" s="66"/>
      <c r="R337" s="66"/>
      <c r="S337" s="66"/>
      <c r="T337" s="67"/>
      <c r="U337" s="36"/>
      <c r="V337" s="36"/>
      <c r="W337" s="36"/>
      <c r="X337" s="36"/>
      <c r="Y337" s="36"/>
      <c r="Z337" s="36"/>
      <c r="AA337" s="36"/>
      <c r="AB337" s="36"/>
      <c r="AC337" s="36"/>
      <c r="AD337" s="36"/>
      <c r="AE337" s="36"/>
      <c r="AT337" s="19" t="s">
        <v>903</v>
      </c>
      <c r="AU337" s="19" t="s">
        <v>78</v>
      </c>
    </row>
    <row r="338" spans="1:47" s="2" customFormat="1" ht="19.5">
      <c r="A338" s="36"/>
      <c r="B338" s="37"/>
      <c r="C338" s="38"/>
      <c r="D338" s="197" t="s">
        <v>811</v>
      </c>
      <c r="E338" s="38"/>
      <c r="F338" s="248" t="s">
        <v>2391</v>
      </c>
      <c r="G338" s="38"/>
      <c r="H338" s="38"/>
      <c r="I338" s="249"/>
      <c r="J338" s="38"/>
      <c r="K338" s="38"/>
      <c r="L338" s="41"/>
      <c r="M338" s="250"/>
      <c r="N338" s="251"/>
      <c r="O338" s="66"/>
      <c r="P338" s="66"/>
      <c r="Q338" s="66"/>
      <c r="R338" s="66"/>
      <c r="S338" s="66"/>
      <c r="T338" s="67"/>
      <c r="U338" s="36"/>
      <c r="V338" s="36"/>
      <c r="W338" s="36"/>
      <c r="X338" s="36"/>
      <c r="Y338" s="36"/>
      <c r="Z338" s="36"/>
      <c r="AA338" s="36"/>
      <c r="AB338" s="36"/>
      <c r="AC338" s="36"/>
      <c r="AD338" s="36"/>
      <c r="AE338" s="36"/>
      <c r="AT338" s="19" t="s">
        <v>811</v>
      </c>
      <c r="AU338" s="19" t="s">
        <v>78</v>
      </c>
    </row>
    <row r="339" spans="2:51" s="13" customFormat="1" ht="11.25">
      <c r="B339" s="195"/>
      <c r="C339" s="196"/>
      <c r="D339" s="197" t="s">
        <v>237</v>
      </c>
      <c r="E339" s="198" t="s">
        <v>19</v>
      </c>
      <c r="F339" s="199" t="s">
        <v>2392</v>
      </c>
      <c r="G339" s="196"/>
      <c r="H339" s="200">
        <v>1.884</v>
      </c>
      <c r="I339" s="201"/>
      <c r="J339" s="196"/>
      <c r="K339" s="196"/>
      <c r="L339" s="202"/>
      <c r="M339" s="203"/>
      <c r="N339" s="204"/>
      <c r="O339" s="204"/>
      <c r="P339" s="204"/>
      <c r="Q339" s="204"/>
      <c r="R339" s="204"/>
      <c r="S339" s="204"/>
      <c r="T339" s="205"/>
      <c r="AT339" s="206" t="s">
        <v>237</v>
      </c>
      <c r="AU339" s="206" t="s">
        <v>78</v>
      </c>
      <c r="AV339" s="13" t="s">
        <v>78</v>
      </c>
      <c r="AW339" s="13" t="s">
        <v>31</v>
      </c>
      <c r="AX339" s="13" t="s">
        <v>69</v>
      </c>
      <c r="AY339" s="206" t="s">
        <v>229</v>
      </c>
    </row>
    <row r="340" spans="2:51" s="13" customFormat="1" ht="11.25">
      <c r="B340" s="195"/>
      <c r="C340" s="196"/>
      <c r="D340" s="197" t="s">
        <v>237</v>
      </c>
      <c r="E340" s="198" t="s">
        <v>19</v>
      </c>
      <c r="F340" s="199" t="s">
        <v>2393</v>
      </c>
      <c r="G340" s="196"/>
      <c r="H340" s="200">
        <v>5.6</v>
      </c>
      <c r="I340" s="201"/>
      <c r="J340" s="196"/>
      <c r="K340" s="196"/>
      <c r="L340" s="202"/>
      <c r="M340" s="203"/>
      <c r="N340" s="204"/>
      <c r="O340" s="204"/>
      <c r="P340" s="204"/>
      <c r="Q340" s="204"/>
      <c r="R340" s="204"/>
      <c r="S340" s="204"/>
      <c r="T340" s="205"/>
      <c r="AT340" s="206" t="s">
        <v>237</v>
      </c>
      <c r="AU340" s="206" t="s">
        <v>78</v>
      </c>
      <c r="AV340" s="13" t="s">
        <v>78</v>
      </c>
      <c r="AW340" s="13" t="s">
        <v>31</v>
      </c>
      <c r="AX340" s="13" t="s">
        <v>69</v>
      </c>
      <c r="AY340" s="206" t="s">
        <v>229</v>
      </c>
    </row>
    <row r="341" spans="2:51" s="15" customFormat="1" ht="11.25">
      <c r="B341" s="228"/>
      <c r="C341" s="229"/>
      <c r="D341" s="197" t="s">
        <v>237</v>
      </c>
      <c r="E341" s="230" t="s">
        <v>19</v>
      </c>
      <c r="F341" s="231" t="s">
        <v>281</v>
      </c>
      <c r="G341" s="229"/>
      <c r="H341" s="232">
        <v>7.484</v>
      </c>
      <c r="I341" s="233"/>
      <c r="J341" s="229"/>
      <c r="K341" s="229"/>
      <c r="L341" s="234"/>
      <c r="M341" s="235"/>
      <c r="N341" s="236"/>
      <c r="O341" s="236"/>
      <c r="P341" s="236"/>
      <c r="Q341" s="236"/>
      <c r="R341" s="236"/>
      <c r="S341" s="236"/>
      <c r="T341" s="237"/>
      <c r="AT341" s="238" t="s">
        <v>237</v>
      </c>
      <c r="AU341" s="238" t="s">
        <v>78</v>
      </c>
      <c r="AV341" s="15" t="s">
        <v>126</v>
      </c>
      <c r="AW341" s="15" t="s">
        <v>31</v>
      </c>
      <c r="AX341" s="15" t="s">
        <v>76</v>
      </c>
      <c r="AY341" s="238" t="s">
        <v>229</v>
      </c>
    </row>
    <row r="342" spans="1:65" s="2" customFormat="1" ht="24.2" customHeight="1">
      <c r="A342" s="36"/>
      <c r="B342" s="37"/>
      <c r="C342" s="181" t="s">
        <v>614</v>
      </c>
      <c r="D342" s="181" t="s">
        <v>232</v>
      </c>
      <c r="E342" s="182" t="s">
        <v>1112</v>
      </c>
      <c r="F342" s="183" t="s">
        <v>1113</v>
      </c>
      <c r="G342" s="184" t="s">
        <v>242</v>
      </c>
      <c r="H342" s="185">
        <v>1</v>
      </c>
      <c r="I342" s="186"/>
      <c r="J342" s="187">
        <f>ROUND(I342*H342,2)</f>
        <v>0</v>
      </c>
      <c r="K342" s="188"/>
      <c r="L342" s="41"/>
      <c r="M342" s="189" t="s">
        <v>19</v>
      </c>
      <c r="N342" s="190" t="s">
        <v>40</v>
      </c>
      <c r="O342" s="66"/>
      <c r="P342" s="191">
        <f>O342*H342</f>
        <v>0</v>
      </c>
      <c r="Q342" s="191">
        <v>0.006485</v>
      </c>
      <c r="R342" s="191">
        <f>Q342*H342</f>
        <v>0.006485</v>
      </c>
      <c r="S342" s="191">
        <v>0</v>
      </c>
      <c r="T342" s="192">
        <f>S342*H342</f>
        <v>0</v>
      </c>
      <c r="U342" s="36"/>
      <c r="V342" s="36"/>
      <c r="W342" s="36"/>
      <c r="X342" s="36"/>
      <c r="Y342" s="36"/>
      <c r="Z342" s="36"/>
      <c r="AA342" s="36"/>
      <c r="AB342" s="36"/>
      <c r="AC342" s="36"/>
      <c r="AD342" s="36"/>
      <c r="AE342" s="36"/>
      <c r="AR342" s="193" t="s">
        <v>126</v>
      </c>
      <c r="AT342" s="193" t="s">
        <v>232</v>
      </c>
      <c r="AU342" s="193" t="s">
        <v>78</v>
      </c>
      <c r="AY342" s="19" t="s">
        <v>229</v>
      </c>
      <c r="BE342" s="194">
        <f>IF(N342="základní",J342,0)</f>
        <v>0</v>
      </c>
      <c r="BF342" s="194">
        <f>IF(N342="snížená",J342,0)</f>
        <v>0</v>
      </c>
      <c r="BG342" s="194">
        <f>IF(N342="zákl. přenesená",J342,0)</f>
        <v>0</v>
      </c>
      <c r="BH342" s="194">
        <f>IF(N342="sníž. přenesená",J342,0)</f>
        <v>0</v>
      </c>
      <c r="BI342" s="194">
        <f>IF(N342="nulová",J342,0)</f>
        <v>0</v>
      </c>
      <c r="BJ342" s="19" t="s">
        <v>76</v>
      </c>
      <c r="BK342" s="194">
        <f>ROUND(I342*H342,2)</f>
        <v>0</v>
      </c>
      <c r="BL342" s="19" t="s">
        <v>126</v>
      </c>
      <c r="BM342" s="193" t="s">
        <v>2394</v>
      </c>
    </row>
    <row r="343" spans="1:47" s="2" customFormat="1" ht="11.25">
      <c r="A343" s="36"/>
      <c r="B343" s="37"/>
      <c r="C343" s="38"/>
      <c r="D343" s="263" t="s">
        <v>903</v>
      </c>
      <c r="E343" s="38"/>
      <c r="F343" s="264" t="s">
        <v>1115</v>
      </c>
      <c r="G343" s="38"/>
      <c r="H343" s="38"/>
      <c r="I343" s="249"/>
      <c r="J343" s="38"/>
      <c r="K343" s="38"/>
      <c r="L343" s="41"/>
      <c r="M343" s="250"/>
      <c r="N343" s="251"/>
      <c r="O343" s="66"/>
      <c r="P343" s="66"/>
      <c r="Q343" s="66"/>
      <c r="R343" s="66"/>
      <c r="S343" s="66"/>
      <c r="T343" s="67"/>
      <c r="U343" s="36"/>
      <c r="V343" s="36"/>
      <c r="W343" s="36"/>
      <c r="X343" s="36"/>
      <c r="Y343" s="36"/>
      <c r="Z343" s="36"/>
      <c r="AA343" s="36"/>
      <c r="AB343" s="36"/>
      <c r="AC343" s="36"/>
      <c r="AD343" s="36"/>
      <c r="AE343" s="36"/>
      <c r="AT343" s="19" t="s">
        <v>903</v>
      </c>
      <c r="AU343" s="19" t="s">
        <v>78</v>
      </c>
    </row>
    <row r="344" spans="1:47" s="2" customFormat="1" ht="29.25">
      <c r="A344" s="36"/>
      <c r="B344" s="37"/>
      <c r="C344" s="38"/>
      <c r="D344" s="197" t="s">
        <v>811</v>
      </c>
      <c r="E344" s="38"/>
      <c r="F344" s="248" t="s">
        <v>2395</v>
      </c>
      <c r="G344" s="38"/>
      <c r="H344" s="38"/>
      <c r="I344" s="249"/>
      <c r="J344" s="38"/>
      <c r="K344" s="38"/>
      <c r="L344" s="41"/>
      <c r="M344" s="250"/>
      <c r="N344" s="251"/>
      <c r="O344" s="66"/>
      <c r="P344" s="66"/>
      <c r="Q344" s="66"/>
      <c r="R344" s="66"/>
      <c r="S344" s="66"/>
      <c r="T344" s="67"/>
      <c r="U344" s="36"/>
      <c r="V344" s="36"/>
      <c r="W344" s="36"/>
      <c r="X344" s="36"/>
      <c r="Y344" s="36"/>
      <c r="Z344" s="36"/>
      <c r="AA344" s="36"/>
      <c r="AB344" s="36"/>
      <c r="AC344" s="36"/>
      <c r="AD344" s="36"/>
      <c r="AE344" s="36"/>
      <c r="AT344" s="19" t="s">
        <v>811</v>
      </c>
      <c r="AU344" s="19" t="s">
        <v>78</v>
      </c>
    </row>
    <row r="345" spans="2:51" s="14" customFormat="1" ht="11.25">
      <c r="B345" s="218"/>
      <c r="C345" s="219"/>
      <c r="D345" s="197" t="s">
        <v>237</v>
      </c>
      <c r="E345" s="220" t="s">
        <v>19</v>
      </c>
      <c r="F345" s="221" t="s">
        <v>2396</v>
      </c>
      <c r="G345" s="219"/>
      <c r="H345" s="220" t="s">
        <v>19</v>
      </c>
      <c r="I345" s="222"/>
      <c r="J345" s="219"/>
      <c r="K345" s="219"/>
      <c r="L345" s="223"/>
      <c r="M345" s="224"/>
      <c r="N345" s="225"/>
      <c r="O345" s="225"/>
      <c r="P345" s="225"/>
      <c r="Q345" s="225"/>
      <c r="R345" s="225"/>
      <c r="S345" s="225"/>
      <c r="T345" s="226"/>
      <c r="AT345" s="227" t="s">
        <v>237</v>
      </c>
      <c r="AU345" s="227" t="s">
        <v>78</v>
      </c>
      <c r="AV345" s="14" t="s">
        <v>76</v>
      </c>
      <c r="AW345" s="14" t="s">
        <v>31</v>
      </c>
      <c r="AX345" s="14" t="s">
        <v>69</v>
      </c>
      <c r="AY345" s="227" t="s">
        <v>229</v>
      </c>
    </row>
    <row r="346" spans="2:51" s="13" customFormat="1" ht="11.25">
      <c r="B346" s="195"/>
      <c r="C346" s="196"/>
      <c r="D346" s="197" t="s">
        <v>237</v>
      </c>
      <c r="E346" s="198" t="s">
        <v>19</v>
      </c>
      <c r="F346" s="199" t="s">
        <v>76</v>
      </c>
      <c r="G346" s="196"/>
      <c r="H346" s="200">
        <v>1</v>
      </c>
      <c r="I346" s="201"/>
      <c r="J346" s="196"/>
      <c r="K346" s="196"/>
      <c r="L346" s="202"/>
      <c r="M346" s="203"/>
      <c r="N346" s="204"/>
      <c r="O346" s="204"/>
      <c r="P346" s="204"/>
      <c r="Q346" s="204"/>
      <c r="R346" s="204"/>
      <c r="S346" s="204"/>
      <c r="T346" s="205"/>
      <c r="AT346" s="206" t="s">
        <v>237</v>
      </c>
      <c r="AU346" s="206" t="s">
        <v>78</v>
      </c>
      <c r="AV346" s="13" t="s">
        <v>78</v>
      </c>
      <c r="AW346" s="13" t="s">
        <v>31</v>
      </c>
      <c r="AX346" s="13" t="s">
        <v>76</v>
      </c>
      <c r="AY346" s="206" t="s">
        <v>229</v>
      </c>
    </row>
    <row r="347" spans="1:65" s="2" customFormat="1" ht="21.75" customHeight="1">
      <c r="A347" s="36"/>
      <c r="B347" s="37"/>
      <c r="C347" s="181" t="s">
        <v>618</v>
      </c>
      <c r="D347" s="181" t="s">
        <v>232</v>
      </c>
      <c r="E347" s="182" t="s">
        <v>1973</v>
      </c>
      <c r="F347" s="183" t="s">
        <v>1974</v>
      </c>
      <c r="G347" s="184" t="s">
        <v>532</v>
      </c>
      <c r="H347" s="185">
        <v>3.661</v>
      </c>
      <c r="I347" s="186"/>
      <c r="J347" s="187">
        <f>ROUND(I347*H347,2)</f>
        <v>0</v>
      </c>
      <c r="K347" s="188"/>
      <c r="L347" s="41"/>
      <c r="M347" s="189" t="s">
        <v>19</v>
      </c>
      <c r="N347" s="190" t="s">
        <v>40</v>
      </c>
      <c r="O347" s="66"/>
      <c r="P347" s="191">
        <f>O347*H347</f>
        <v>0</v>
      </c>
      <c r="Q347" s="191">
        <v>0.12</v>
      </c>
      <c r="R347" s="191">
        <f>Q347*H347</f>
        <v>0.43932</v>
      </c>
      <c r="S347" s="191">
        <v>2.2</v>
      </c>
      <c r="T347" s="192">
        <f>S347*H347</f>
        <v>8.054200000000002</v>
      </c>
      <c r="U347" s="36"/>
      <c r="V347" s="36"/>
      <c r="W347" s="36"/>
      <c r="X347" s="36"/>
      <c r="Y347" s="36"/>
      <c r="Z347" s="36"/>
      <c r="AA347" s="36"/>
      <c r="AB347" s="36"/>
      <c r="AC347" s="36"/>
      <c r="AD347" s="36"/>
      <c r="AE347" s="36"/>
      <c r="AR347" s="193" t="s">
        <v>126</v>
      </c>
      <c r="AT347" s="193" t="s">
        <v>232</v>
      </c>
      <c r="AU347" s="193" t="s">
        <v>78</v>
      </c>
      <c r="AY347" s="19" t="s">
        <v>229</v>
      </c>
      <c r="BE347" s="194">
        <f>IF(N347="základní",J347,0)</f>
        <v>0</v>
      </c>
      <c r="BF347" s="194">
        <f>IF(N347="snížená",J347,0)</f>
        <v>0</v>
      </c>
      <c r="BG347" s="194">
        <f>IF(N347="zákl. přenesená",J347,0)</f>
        <v>0</v>
      </c>
      <c r="BH347" s="194">
        <f>IF(N347="sníž. přenesená",J347,0)</f>
        <v>0</v>
      </c>
      <c r="BI347" s="194">
        <f>IF(N347="nulová",J347,0)</f>
        <v>0</v>
      </c>
      <c r="BJ347" s="19" t="s">
        <v>76</v>
      </c>
      <c r="BK347" s="194">
        <f>ROUND(I347*H347,2)</f>
        <v>0</v>
      </c>
      <c r="BL347" s="19" t="s">
        <v>126</v>
      </c>
      <c r="BM347" s="193" t="s">
        <v>2397</v>
      </c>
    </row>
    <row r="348" spans="1:47" s="2" customFormat="1" ht="11.25">
      <c r="A348" s="36"/>
      <c r="B348" s="37"/>
      <c r="C348" s="38"/>
      <c r="D348" s="263" t="s">
        <v>903</v>
      </c>
      <c r="E348" s="38"/>
      <c r="F348" s="264" t="s">
        <v>1976</v>
      </c>
      <c r="G348" s="38"/>
      <c r="H348" s="38"/>
      <c r="I348" s="249"/>
      <c r="J348" s="38"/>
      <c r="K348" s="38"/>
      <c r="L348" s="41"/>
      <c r="M348" s="250"/>
      <c r="N348" s="251"/>
      <c r="O348" s="66"/>
      <c r="P348" s="66"/>
      <c r="Q348" s="66"/>
      <c r="R348" s="66"/>
      <c r="S348" s="66"/>
      <c r="T348" s="67"/>
      <c r="U348" s="36"/>
      <c r="V348" s="36"/>
      <c r="W348" s="36"/>
      <c r="X348" s="36"/>
      <c r="Y348" s="36"/>
      <c r="Z348" s="36"/>
      <c r="AA348" s="36"/>
      <c r="AB348" s="36"/>
      <c r="AC348" s="36"/>
      <c r="AD348" s="36"/>
      <c r="AE348" s="36"/>
      <c r="AT348" s="19" t="s">
        <v>903</v>
      </c>
      <c r="AU348" s="19" t="s">
        <v>78</v>
      </c>
    </row>
    <row r="349" spans="2:51" s="14" customFormat="1" ht="11.25">
      <c r="B349" s="218"/>
      <c r="C349" s="219"/>
      <c r="D349" s="197" t="s">
        <v>237</v>
      </c>
      <c r="E349" s="220" t="s">
        <v>19</v>
      </c>
      <c r="F349" s="221" t="s">
        <v>2249</v>
      </c>
      <c r="G349" s="219"/>
      <c r="H349" s="220" t="s">
        <v>19</v>
      </c>
      <c r="I349" s="222"/>
      <c r="J349" s="219"/>
      <c r="K349" s="219"/>
      <c r="L349" s="223"/>
      <c r="M349" s="224"/>
      <c r="N349" s="225"/>
      <c r="O349" s="225"/>
      <c r="P349" s="225"/>
      <c r="Q349" s="225"/>
      <c r="R349" s="225"/>
      <c r="S349" s="225"/>
      <c r="T349" s="226"/>
      <c r="AT349" s="227" t="s">
        <v>237</v>
      </c>
      <c r="AU349" s="227" t="s">
        <v>78</v>
      </c>
      <c r="AV349" s="14" t="s">
        <v>76</v>
      </c>
      <c r="AW349" s="14" t="s">
        <v>31</v>
      </c>
      <c r="AX349" s="14" t="s">
        <v>69</v>
      </c>
      <c r="AY349" s="227" t="s">
        <v>229</v>
      </c>
    </row>
    <row r="350" spans="2:51" s="13" customFormat="1" ht="11.25">
      <c r="B350" s="195"/>
      <c r="C350" s="196"/>
      <c r="D350" s="197" t="s">
        <v>237</v>
      </c>
      <c r="E350" s="198" t="s">
        <v>19</v>
      </c>
      <c r="F350" s="199" t="s">
        <v>2398</v>
      </c>
      <c r="G350" s="196"/>
      <c r="H350" s="200">
        <v>1.816</v>
      </c>
      <c r="I350" s="201"/>
      <c r="J350" s="196"/>
      <c r="K350" s="196"/>
      <c r="L350" s="202"/>
      <c r="M350" s="203"/>
      <c r="N350" s="204"/>
      <c r="O350" s="204"/>
      <c r="P350" s="204"/>
      <c r="Q350" s="204"/>
      <c r="R350" s="204"/>
      <c r="S350" s="204"/>
      <c r="T350" s="205"/>
      <c r="AT350" s="206" t="s">
        <v>237</v>
      </c>
      <c r="AU350" s="206" t="s">
        <v>78</v>
      </c>
      <c r="AV350" s="13" t="s">
        <v>78</v>
      </c>
      <c r="AW350" s="13" t="s">
        <v>31</v>
      </c>
      <c r="AX350" s="13" t="s">
        <v>69</v>
      </c>
      <c r="AY350" s="206" t="s">
        <v>229</v>
      </c>
    </row>
    <row r="351" spans="2:51" s="14" customFormat="1" ht="11.25">
      <c r="B351" s="218"/>
      <c r="C351" s="219"/>
      <c r="D351" s="197" t="s">
        <v>237</v>
      </c>
      <c r="E351" s="220" t="s">
        <v>19</v>
      </c>
      <c r="F351" s="221" t="s">
        <v>2251</v>
      </c>
      <c r="G351" s="219"/>
      <c r="H351" s="220" t="s">
        <v>19</v>
      </c>
      <c r="I351" s="222"/>
      <c r="J351" s="219"/>
      <c r="K351" s="219"/>
      <c r="L351" s="223"/>
      <c r="M351" s="224"/>
      <c r="N351" s="225"/>
      <c r="O351" s="225"/>
      <c r="P351" s="225"/>
      <c r="Q351" s="225"/>
      <c r="R351" s="225"/>
      <c r="S351" s="225"/>
      <c r="T351" s="226"/>
      <c r="AT351" s="227" t="s">
        <v>237</v>
      </c>
      <c r="AU351" s="227" t="s">
        <v>78</v>
      </c>
      <c r="AV351" s="14" t="s">
        <v>76</v>
      </c>
      <c r="AW351" s="14" t="s">
        <v>31</v>
      </c>
      <c r="AX351" s="14" t="s">
        <v>69</v>
      </c>
      <c r="AY351" s="227" t="s">
        <v>229</v>
      </c>
    </row>
    <row r="352" spans="2:51" s="13" customFormat="1" ht="11.25">
      <c r="B352" s="195"/>
      <c r="C352" s="196"/>
      <c r="D352" s="197" t="s">
        <v>237</v>
      </c>
      <c r="E352" s="198" t="s">
        <v>19</v>
      </c>
      <c r="F352" s="199" t="s">
        <v>2399</v>
      </c>
      <c r="G352" s="196"/>
      <c r="H352" s="200">
        <v>1.845</v>
      </c>
      <c r="I352" s="201"/>
      <c r="J352" s="196"/>
      <c r="K352" s="196"/>
      <c r="L352" s="202"/>
      <c r="M352" s="203"/>
      <c r="N352" s="204"/>
      <c r="O352" s="204"/>
      <c r="P352" s="204"/>
      <c r="Q352" s="204"/>
      <c r="R352" s="204"/>
      <c r="S352" s="204"/>
      <c r="T352" s="205"/>
      <c r="AT352" s="206" t="s">
        <v>237</v>
      </c>
      <c r="AU352" s="206" t="s">
        <v>78</v>
      </c>
      <c r="AV352" s="13" t="s">
        <v>78</v>
      </c>
      <c r="AW352" s="13" t="s">
        <v>31</v>
      </c>
      <c r="AX352" s="13" t="s">
        <v>69</v>
      </c>
      <c r="AY352" s="206" t="s">
        <v>229</v>
      </c>
    </row>
    <row r="353" spans="2:51" s="15" customFormat="1" ht="11.25">
      <c r="B353" s="228"/>
      <c r="C353" s="229"/>
      <c r="D353" s="197" t="s">
        <v>237</v>
      </c>
      <c r="E353" s="230" t="s">
        <v>19</v>
      </c>
      <c r="F353" s="231" t="s">
        <v>281</v>
      </c>
      <c r="G353" s="229"/>
      <c r="H353" s="232">
        <v>3.661</v>
      </c>
      <c r="I353" s="233"/>
      <c r="J353" s="229"/>
      <c r="K353" s="229"/>
      <c r="L353" s="234"/>
      <c r="M353" s="235"/>
      <c r="N353" s="236"/>
      <c r="O353" s="236"/>
      <c r="P353" s="236"/>
      <c r="Q353" s="236"/>
      <c r="R353" s="236"/>
      <c r="S353" s="236"/>
      <c r="T353" s="237"/>
      <c r="AT353" s="238" t="s">
        <v>237</v>
      </c>
      <c r="AU353" s="238" t="s">
        <v>78</v>
      </c>
      <c r="AV353" s="15" t="s">
        <v>126</v>
      </c>
      <c r="AW353" s="15" t="s">
        <v>31</v>
      </c>
      <c r="AX353" s="15" t="s">
        <v>76</v>
      </c>
      <c r="AY353" s="238" t="s">
        <v>229</v>
      </c>
    </row>
    <row r="354" spans="1:65" s="2" customFormat="1" ht="24.2" customHeight="1">
      <c r="A354" s="36"/>
      <c r="B354" s="37"/>
      <c r="C354" s="181" t="s">
        <v>561</v>
      </c>
      <c r="D354" s="181" t="s">
        <v>232</v>
      </c>
      <c r="E354" s="182" t="s">
        <v>1165</v>
      </c>
      <c r="F354" s="183" t="s">
        <v>1166</v>
      </c>
      <c r="G354" s="184" t="s">
        <v>532</v>
      </c>
      <c r="H354" s="185">
        <v>8.813</v>
      </c>
      <c r="I354" s="186"/>
      <c r="J354" s="187">
        <f>ROUND(I354*H354,2)</f>
        <v>0</v>
      </c>
      <c r="K354" s="188"/>
      <c r="L354" s="41"/>
      <c r="M354" s="189" t="s">
        <v>19</v>
      </c>
      <c r="N354" s="190" t="s">
        <v>40</v>
      </c>
      <c r="O354" s="66"/>
      <c r="P354" s="191">
        <f>O354*H354</f>
        <v>0</v>
      </c>
      <c r="Q354" s="191">
        <v>0.121711072</v>
      </c>
      <c r="R354" s="191">
        <f>Q354*H354</f>
        <v>1.072639677536</v>
      </c>
      <c r="S354" s="191">
        <v>2.4</v>
      </c>
      <c r="T354" s="192">
        <f>S354*H354</f>
        <v>21.1512</v>
      </c>
      <c r="U354" s="36"/>
      <c r="V354" s="36"/>
      <c r="W354" s="36"/>
      <c r="X354" s="36"/>
      <c r="Y354" s="36"/>
      <c r="Z354" s="36"/>
      <c r="AA354" s="36"/>
      <c r="AB354" s="36"/>
      <c r="AC354" s="36"/>
      <c r="AD354" s="36"/>
      <c r="AE354" s="36"/>
      <c r="AR354" s="193" t="s">
        <v>126</v>
      </c>
      <c r="AT354" s="193" t="s">
        <v>232</v>
      </c>
      <c r="AU354" s="193" t="s">
        <v>78</v>
      </c>
      <c r="AY354" s="19" t="s">
        <v>229</v>
      </c>
      <c r="BE354" s="194">
        <f>IF(N354="základní",J354,0)</f>
        <v>0</v>
      </c>
      <c r="BF354" s="194">
        <f>IF(N354="snížená",J354,0)</f>
        <v>0</v>
      </c>
      <c r="BG354" s="194">
        <f>IF(N354="zákl. přenesená",J354,0)</f>
        <v>0</v>
      </c>
      <c r="BH354" s="194">
        <f>IF(N354="sníž. přenesená",J354,0)</f>
        <v>0</v>
      </c>
      <c r="BI354" s="194">
        <f>IF(N354="nulová",J354,0)</f>
        <v>0</v>
      </c>
      <c r="BJ354" s="19" t="s">
        <v>76</v>
      </c>
      <c r="BK354" s="194">
        <f>ROUND(I354*H354,2)</f>
        <v>0</v>
      </c>
      <c r="BL354" s="19" t="s">
        <v>126</v>
      </c>
      <c r="BM354" s="193" t="s">
        <v>2400</v>
      </c>
    </row>
    <row r="355" spans="1:47" s="2" customFormat="1" ht="11.25">
      <c r="A355" s="36"/>
      <c r="B355" s="37"/>
      <c r="C355" s="38"/>
      <c r="D355" s="263" t="s">
        <v>903</v>
      </c>
      <c r="E355" s="38"/>
      <c r="F355" s="264" t="s">
        <v>1168</v>
      </c>
      <c r="G355" s="38"/>
      <c r="H355" s="38"/>
      <c r="I355" s="249"/>
      <c r="J355" s="38"/>
      <c r="K355" s="38"/>
      <c r="L355" s="41"/>
      <c r="M355" s="250"/>
      <c r="N355" s="251"/>
      <c r="O355" s="66"/>
      <c r="P355" s="66"/>
      <c r="Q355" s="66"/>
      <c r="R355" s="66"/>
      <c r="S355" s="66"/>
      <c r="T355" s="67"/>
      <c r="U355" s="36"/>
      <c r="V355" s="36"/>
      <c r="W355" s="36"/>
      <c r="X355" s="36"/>
      <c r="Y355" s="36"/>
      <c r="Z355" s="36"/>
      <c r="AA355" s="36"/>
      <c r="AB355" s="36"/>
      <c r="AC355" s="36"/>
      <c r="AD355" s="36"/>
      <c r="AE355" s="36"/>
      <c r="AT355" s="19" t="s">
        <v>903</v>
      </c>
      <c r="AU355" s="19" t="s">
        <v>78</v>
      </c>
    </row>
    <row r="356" spans="2:51" s="14" customFormat="1" ht="11.25">
      <c r="B356" s="218"/>
      <c r="C356" s="219"/>
      <c r="D356" s="197" t="s">
        <v>237</v>
      </c>
      <c r="E356" s="220" t="s">
        <v>19</v>
      </c>
      <c r="F356" s="221" t="s">
        <v>2253</v>
      </c>
      <c r="G356" s="219"/>
      <c r="H356" s="220" t="s">
        <v>19</v>
      </c>
      <c r="I356" s="222"/>
      <c r="J356" s="219"/>
      <c r="K356" s="219"/>
      <c r="L356" s="223"/>
      <c r="M356" s="224"/>
      <c r="N356" s="225"/>
      <c r="O356" s="225"/>
      <c r="P356" s="225"/>
      <c r="Q356" s="225"/>
      <c r="R356" s="225"/>
      <c r="S356" s="225"/>
      <c r="T356" s="226"/>
      <c r="AT356" s="227" t="s">
        <v>237</v>
      </c>
      <c r="AU356" s="227" t="s">
        <v>78</v>
      </c>
      <c r="AV356" s="14" t="s">
        <v>76</v>
      </c>
      <c r="AW356" s="14" t="s">
        <v>31</v>
      </c>
      <c r="AX356" s="14" t="s">
        <v>69</v>
      </c>
      <c r="AY356" s="227" t="s">
        <v>229</v>
      </c>
    </row>
    <row r="357" spans="2:51" s="13" customFormat="1" ht="11.25">
      <c r="B357" s="195"/>
      <c r="C357" s="196"/>
      <c r="D357" s="197" t="s">
        <v>237</v>
      </c>
      <c r="E357" s="198" t="s">
        <v>19</v>
      </c>
      <c r="F357" s="199" t="s">
        <v>2401</v>
      </c>
      <c r="G357" s="196"/>
      <c r="H357" s="200">
        <v>1.13</v>
      </c>
      <c r="I357" s="201"/>
      <c r="J357" s="196"/>
      <c r="K357" s="196"/>
      <c r="L357" s="202"/>
      <c r="M357" s="203"/>
      <c r="N357" s="204"/>
      <c r="O357" s="204"/>
      <c r="P357" s="204"/>
      <c r="Q357" s="204"/>
      <c r="R357" s="204"/>
      <c r="S357" s="204"/>
      <c r="T357" s="205"/>
      <c r="AT357" s="206" t="s">
        <v>237</v>
      </c>
      <c r="AU357" s="206" t="s">
        <v>78</v>
      </c>
      <c r="AV357" s="13" t="s">
        <v>78</v>
      </c>
      <c r="AW357" s="13" t="s">
        <v>31</v>
      </c>
      <c r="AX357" s="13" t="s">
        <v>69</v>
      </c>
      <c r="AY357" s="206" t="s">
        <v>229</v>
      </c>
    </row>
    <row r="358" spans="2:51" s="14" customFormat="1" ht="11.25">
      <c r="B358" s="218"/>
      <c r="C358" s="219"/>
      <c r="D358" s="197" t="s">
        <v>237</v>
      </c>
      <c r="E358" s="220" t="s">
        <v>19</v>
      </c>
      <c r="F358" s="221" t="s">
        <v>2255</v>
      </c>
      <c r="G358" s="219"/>
      <c r="H358" s="220" t="s">
        <v>19</v>
      </c>
      <c r="I358" s="222"/>
      <c r="J358" s="219"/>
      <c r="K358" s="219"/>
      <c r="L358" s="223"/>
      <c r="M358" s="224"/>
      <c r="N358" s="225"/>
      <c r="O358" s="225"/>
      <c r="P358" s="225"/>
      <c r="Q358" s="225"/>
      <c r="R358" s="225"/>
      <c r="S358" s="225"/>
      <c r="T358" s="226"/>
      <c r="AT358" s="227" t="s">
        <v>237</v>
      </c>
      <c r="AU358" s="227" t="s">
        <v>78</v>
      </c>
      <c r="AV358" s="14" t="s">
        <v>76</v>
      </c>
      <c r="AW358" s="14" t="s">
        <v>31</v>
      </c>
      <c r="AX358" s="14" t="s">
        <v>69</v>
      </c>
      <c r="AY358" s="227" t="s">
        <v>229</v>
      </c>
    </row>
    <row r="359" spans="2:51" s="13" customFormat="1" ht="11.25">
      <c r="B359" s="195"/>
      <c r="C359" s="196"/>
      <c r="D359" s="197" t="s">
        <v>237</v>
      </c>
      <c r="E359" s="198" t="s">
        <v>19</v>
      </c>
      <c r="F359" s="199" t="s">
        <v>2402</v>
      </c>
      <c r="G359" s="196"/>
      <c r="H359" s="200">
        <v>3.099</v>
      </c>
      <c r="I359" s="201"/>
      <c r="J359" s="196"/>
      <c r="K359" s="196"/>
      <c r="L359" s="202"/>
      <c r="M359" s="203"/>
      <c r="N359" s="204"/>
      <c r="O359" s="204"/>
      <c r="P359" s="204"/>
      <c r="Q359" s="204"/>
      <c r="R359" s="204"/>
      <c r="S359" s="204"/>
      <c r="T359" s="205"/>
      <c r="AT359" s="206" t="s">
        <v>237</v>
      </c>
      <c r="AU359" s="206" t="s">
        <v>78</v>
      </c>
      <c r="AV359" s="13" t="s">
        <v>78</v>
      </c>
      <c r="AW359" s="13" t="s">
        <v>31</v>
      </c>
      <c r="AX359" s="13" t="s">
        <v>69</v>
      </c>
      <c r="AY359" s="206" t="s">
        <v>229</v>
      </c>
    </row>
    <row r="360" spans="2:51" s="13" customFormat="1" ht="11.25">
      <c r="B360" s="195"/>
      <c r="C360" s="196"/>
      <c r="D360" s="197" t="s">
        <v>237</v>
      </c>
      <c r="E360" s="198" t="s">
        <v>19</v>
      </c>
      <c r="F360" s="199" t="s">
        <v>2403</v>
      </c>
      <c r="G360" s="196"/>
      <c r="H360" s="200">
        <v>4.584</v>
      </c>
      <c r="I360" s="201"/>
      <c r="J360" s="196"/>
      <c r="K360" s="196"/>
      <c r="L360" s="202"/>
      <c r="M360" s="203"/>
      <c r="N360" s="204"/>
      <c r="O360" s="204"/>
      <c r="P360" s="204"/>
      <c r="Q360" s="204"/>
      <c r="R360" s="204"/>
      <c r="S360" s="204"/>
      <c r="T360" s="205"/>
      <c r="AT360" s="206" t="s">
        <v>237</v>
      </c>
      <c r="AU360" s="206" t="s">
        <v>78</v>
      </c>
      <c r="AV360" s="13" t="s">
        <v>78</v>
      </c>
      <c r="AW360" s="13" t="s">
        <v>31</v>
      </c>
      <c r="AX360" s="13" t="s">
        <v>69</v>
      </c>
      <c r="AY360" s="206" t="s">
        <v>229</v>
      </c>
    </row>
    <row r="361" spans="2:51" s="15" customFormat="1" ht="11.25">
      <c r="B361" s="228"/>
      <c r="C361" s="229"/>
      <c r="D361" s="197" t="s">
        <v>237</v>
      </c>
      <c r="E361" s="230" t="s">
        <v>19</v>
      </c>
      <c r="F361" s="231" t="s">
        <v>281</v>
      </c>
      <c r="G361" s="229"/>
      <c r="H361" s="232">
        <v>8.813</v>
      </c>
      <c r="I361" s="233"/>
      <c r="J361" s="229"/>
      <c r="K361" s="229"/>
      <c r="L361" s="234"/>
      <c r="M361" s="235"/>
      <c r="N361" s="236"/>
      <c r="O361" s="236"/>
      <c r="P361" s="236"/>
      <c r="Q361" s="236"/>
      <c r="R361" s="236"/>
      <c r="S361" s="236"/>
      <c r="T361" s="237"/>
      <c r="AT361" s="238" t="s">
        <v>237</v>
      </c>
      <c r="AU361" s="238" t="s">
        <v>78</v>
      </c>
      <c r="AV361" s="15" t="s">
        <v>126</v>
      </c>
      <c r="AW361" s="15" t="s">
        <v>31</v>
      </c>
      <c r="AX361" s="15" t="s">
        <v>76</v>
      </c>
      <c r="AY361" s="238" t="s">
        <v>229</v>
      </c>
    </row>
    <row r="362" spans="2:63" s="12" customFormat="1" ht="22.9" customHeight="1">
      <c r="B362" s="165"/>
      <c r="C362" s="166"/>
      <c r="D362" s="167" t="s">
        <v>68</v>
      </c>
      <c r="E362" s="179" t="s">
        <v>1236</v>
      </c>
      <c r="F362" s="179" t="s">
        <v>1237</v>
      </c>
      <c r="G362" s="166"/>
      <c r="H362" s="166"/>
      <c r="I362" s="169"/>
      <c r="J362" s="180">
        <f>BK362</f>
        <v>0</v>
      </c>
      <c r="K362" s="166"/>
      <c r="L362" s="171"/>
      <c r="M362" s="172"/>
      <c r="N362" s="173"/>
      <c r="O362" s="173"/>
      <c r="P362" s="174">
        <f>SUM(P363:P377)</f>
        <v>0</v>
      </c>
      <c r="Q362" s="173"/>
      <c r="R362" s="174">
        <f>SUM(R363:R377)</f>
        <v>0</v>
      </c>
      <c r="S362" s="173"/>
      <c r="T362" s="175">
        <f>SUM(T363:T377)</f>
        <v>0</v>
      </c>
      <c r="AR362" s="176" t="s">
        <v>76</v>
      </c>
      <c r="AT362" s="177" t="s">
        <v>68</v>
      </c>
      <c r="AU362" s="177" t="s">
        <v>76</v>
      </c>
      <c r="AY362" s="176" t="s">
        <v>229</v>
      </c>
      <c r="BK362" s="178">
        <f>SUM(BK363:BK377)</f>
        <v>0</v>
      </c>
    </row>
    <row r="363" spans="1:65" s="2" customFormat="1" ht="33" customHeight="1">
      <c r="A363" s="36"/>
      <c r="B363" s="37"/>
      <c r="C363" s="181" t="s">
        <v>353</v>
      </c>
      <c r="D363" s="181" t="s">
        <v>232</v>
      </c>
      <c r="E363" s="182" t="s">
        <v>1255</v>
      </c>
      <c r="F363" s="183" t="s">
        <v>1256</v>
      </c>
      <c r="G363" s="184" t="s">
        <v>326</v>
      </c>
      <c r="H363" s="185">
        <v>36.237</v>
      </c>
      <c r="I363" s="186"/>
      <c r="J363" s="187">
        <f>ROUND(I363*H363,2)</f>
        <v>0</v>
      </c>
      <c r="K363" s="188"/>
      <c r="L363" s="41"/>
      <c r="M363" s="189" t="s">
        <v>19</v>
      </c>
      <c r="N363" s="190" t="s">
        <v>40</v>
      </c>
      <c r="O363" s="66"/>
      <c r="P363" s="191">
        <f>O363*H363</f>
        <v>0</v>
      </c>
      <c r="Q363" s="191">
        <v>0</v>
      </c>
      <c r="R363" s="191">
        <f>Q363*H363</f>
        <v>0</v>
      </c>
      <c r="S363" s="191">
        <v>0</v>
      </c>
      <c r="T363" s="192">
        <f>S363*H363</f>
        <v>0</v>
      </c>
      <c r="U363" s="36"/>
      <c r="V363" s="36"/>
      <c r="W363" s="36"/>
      <c r="X363" s="36"/>
      <c r="Y363" s="36"/>
      <c r="Z363" s="36"/>
      <c r="AA363" s="36"/>
      <c r="AB363" s="36"/>
      <c r="AC363" s="36"/>
      <c r="AD363" s="36"/>
      <c r="AE363" s="36"/>
      <c r="AR363" s="193" t="s">
        <v>126</v>
      </c>
      <c r="AT363" s="193" t="s">
        <v>232</v>
      </c>
      <c r="AU363" s="193" t="s">
        <v>78</v>
      </c>
      <c r="AY363" s="19" t="s">
        <v>229</v>
      </c>
      <c r="BE363" s="194">
        <f>IF(N363="základní",J363,0)</f>
        <v>0</v>
      </c>
      <c r="BF363" s="194">
        <f>IF(N363="snížená",J363,0)</f>
        <v>0</v>
      </c>
      <c r="BG363" s="194">
        <f>IF(N363="zákl. přenesená",J363,0)</f>
        <v>0</v>
      </c>
      <c r="BH363" s="194">
        <f>IF(N363="sníž. přenesená",J363,0)</f>
        <v>0</v>
      </c>
      <c r="BI363" s="194">
        <f>IF(N363="nulová",J363,0)</f>
        <v>0</v>
      </c>
      <c r="BJ363" s="19" t="s">
        <v>76</v>
      </c>
      <c r="BK363" s="194">
        <f>ROUND(I363*H363,2)</f>
        <v>0</v>
      </c>
      <c r="BL363" s="19" t="s">
        <v>126</v>
      </c>
      <c r="BM363" s="193" t="s">
        <v>2404</v>
      </c>
    </row>
    <row r="364" spans="1:47" s="2" customFormat="1" ht="11.25">
      <c r="A364" s="36"/>
      <c r="B364" s="37"/>
      <c r="C364" s="38"/>
      <c r="D364" s="263" t="s">
        <v>903</v>
      </c>
      <c r="E364" s="38"/>
      <c r="F364" s="264" t="s">
        <v>1258</v>
      </c>
      <c r="G364" s="38"/>
      <c r="H364" s="38"/>
      <c r="I364" s="249"/>
      <c r="J364" s="38"/>
      <c r="K364" s="38"/>
      <c r="L364" s="41"/>
      <c r="M364" s="250"/>
      <c r="N364" s="251"/>
      <c r="O364" s="66"/>
      <c r="P364" s="66"/>
      <c r="Q364" s="66"/>
      <c r="R364" s="66"/>
      <c r="S364" s="66"/>
      <c r="T364" s="67"/>
      <c r="U364" s="36"/>
      <c r="V364" s="36"/>
      <c r="W364" s="36"/>
      <c r="X364" s="36"/>
      <c r="Y364" s="36"/>
      <c r="Z364" s="36"/>
      <c r="AA364" s="36"/>
      <c r="AB364" s="36"/>
      <c r="AC364" s="36"/>
      <c r="AD364" s="36"/>
      <c r="AE364" s="36"/>
      <c r="AT364" s="19" t="s">
        <v>903</v>
      </c>
      <c r="AU364" s="19" t="s">
        <v>78</v>
      </c>
    </row>
    <row r="365" spans="1:65" s="2" customFormat="1" ht="44.25" customHeight="1">
      <c r="A365" s="36"/>
      <c r="B365" s="37"/>
      <c r="C365" s="181" t="s">
        <v>357</v>
      </c>
      <c r="D365" s="181" t="s">
        <v>232</v>
      </c>
      <c r="E365" s="182" t="s">
        <v>1260</v>
      </c>
      <c r="F365" s="183" t="s">
        <v>1261</v>
      </c>
      <c r="G365" s="184" t="s">
        <v>326</v>
      </c>
      <c r="H365" s="185">
        <v>797.214</v>
      </c>
      <c r="I365" s="186"/>
      <c r="J365" s="187">
        <f>ROUND(I365*H365,2)</f>
        <v>0</v>
      </c>
      <c r="K365" s="188"/>
      <c r="L365" s="41"/>
      <c r="M365" s="189" t="s">
        <v>19</v>
      </c>
      <c r="N365" s="190" t="s">
        <v>40</v>
      </c>
      <c r="O365" s="66"/>
      <c r="P365" s="191">
        <f>O365*H365</f>
        <v>0</v>
      </c>
      <c r="Q365" s="191">
        <v>0</v>
      </c>
      <c r="R365" s="191">
        <f>Q365*H365</f>
        <v>0</v>
      </c>
      <c r="S365" s="191">
        <v>0</v>
      </c>
      <c r="T365" s="192">
        <f>S365*H365</f>
        <v>0</v>
      </c>
      <c r="U365" s="36"/>
      <c r="V365" s="36"/>
      <c r="W365" s="36"/>
      <c r="X365" s="36"/>
      <c r="Y365" s="36"/>
      <c r="Z365" s="36"/>
      <c r="AA365" s="36"/>
      <c r="AB365" s="36"/>
      <c r="AC365" s="36"/>
      <c r="AD365" s="36"/>
      <c r="AE365" s="36"/>
      <c r="AR365" s="193" t="s">
        <v>126</v>
      </c>
      <c r="AT365" s="193" t="s">
        <v>232</v>
      </c>
      <c r="AU365" s="193" t="s">
        <v>78</v>
      </c>
      <c r="AY365" s="19" t="s">
        <v>229</v>
      </c>
      <c r="BE365" s="194">
        <f>IF(N365="základní",J365,0)</f>
        <v>0</v>
      </c>
      <c r="BF365" s="194">
        <f>IF(N365="snížená",J365,0)</f>
        <v>0</v>
      </c>
      <c r="BG365" s="194">
        <f>IF(N365="zákl. přenesená",J365,0)</f>
        <v>0</v>
      </c>
      <c r="BH365" s="194">
        <f>IF(N365="sníž. přenesená",J365,0)</f>
        <v>0</v>
      </c>
      <c r="BI365" s="194">
        <f>IF(N365="nulová",J365,0)</f>
        <v>0</v>
      </c>
      <c r="BJ365" s="19" t="s">
        <v>76</v>
      </c>
      <c r="BK365" s="194">
        <f>ROUND(I365*H365,2)</f>
        <v>0</v>
      </c>
      <c r="BL365" s="19" t="s">
        <v>126</v>
      </c>
      <c r="BM365" s="193" t="s">
        <v>2405</v>
      </c>
    </row>
    <row r="366" spans="1:47" s="2" customFormat="1" ht="11.25">
      <c r="A366" s="36"/>
      <c r="B366" s="37"/>
      <c r="C366" s="38"/>
      <c r="D366" s="263" t="s">
        <v>903</v>
      </c>
      <c r="E366" s="38"/>
      <c r="F366" s="264" t="s">
        <v>1263</v>
      </c>
      <c r="G366" s="38"/>
      <c r="H366" s="38"/>
      <c r="I366" s="249"/>
      <c r="J366" s="38"/>
      <c r="K366" s="38"/>
      <c r="L366" s="41"/>
      <c r="M366" s="250"/>
      <c r="N366" s="251"/>
      <c r="O366" s="66"/>
      <c r="P366" s="66"/>
      <c r="Q366" s="66"/>
      <c r="R366" s="66"/>
      <c r="S366" s="66"/>
      <c r="T366" s="67"/>
      <c r="U366" s="36"/>
      <c r="V366" s="36"/>
      <c r="W366" s="36"/>
      <c r="X366" s="36"/>
      <c r="Y366" s="36"/>
      <c r="Z366" s="36"/>
      <c r="AA366" s="36"/>
      <c r="AB366" s="36"/>
      <c r="AC366" s="36"/>
      <c r="AD366" s="36"/>
      <c r="AE366" s="36"/>
      <c r="AT366" s="19" t="s">
        <v>903</v>
      </c>
      <c r="AU366" s="19" t="s">
        <v>78</v>
      </c>
    </row>
    <row r="367" spans="1:47" s="2" customFormat="1" ht="29.25">
      <c r="A367" s="36"/>
      <c r="B367" s="37"/>
      <c r="C367" s="38"/>
      <c r="D367" s="197" t="s">
        <v>811</v>
      </c>
      <c r="E367" s="38"/>
      <c r="F367" s="248" t="s">
        <v>1760</v>
      </c>
      <c r="G367" s="38"/>
      <c r="H367" s="38"/>
      <c r="I367" s="249"/>
      <c r="J367" s="38"/>
      <c r="K367" s="38"/>
      <c r="L367" s="41"/>
      <c r="M367" s="250"/>
      <c r="N367" s="251"/>
      <c r="O367" s="66"/>
      <c r="P367" s="66"/>
      <c r="Q367" s="66"/>
      <c r="R367" s="66"/>
      <c r="S367" s="66"/>
      <c r="T367" s="67"/>
      <c r="U367" s="36"/>
      <c r="V367" s="36"/>
      <c r="W367" s="36"/>
      <c r="X367" s="36"/>
      <c r="Y367" s="36"/>
      <c r="Z367" s="36"/>
      <c r="AA367" s="36"/>
      <c r="AB367" s="36"/>
      <c r="AC367" s="36"/>
      <c r="AD367" s="36"/>
      <c r="AE367" s="36"/>
      <c r="AT367" s="19" t="s">
        <v>811</v>
      </c>
      <c r="AU367" s="19" t="s">
        <v>78</v>
      </c>
    </row>
    <row r="368" spans="2:51" s="13" customFormat="1" ht="11.25">
      <c r="B368" s="195"/>
      <c r="C368" s="196"/>
      <c r="D368" s="197" t="s">
        <v>237</v>
      </c>
      <c r="E368" s="198" t="s">
        <v>19</v>
      </c>
      <c r="F368" s="199" t="s">
        <v>2406</v>
      </c>
      <c r="G368" s="196"/>
      <c r="H368" s="200">
        <v>797.214</v>
      </c>
      <c r="I368" s="201"/>
      <c r="J368" s="196"/>
      <c r="K368" s="196"/>
      <c r="L368" s="202"/>
      <c r="M368" s="203"/>
      <c r="N368" s="204"/>
      <c r="O368" s="204"/>
      <c r="P368" s="204"/>
      <c r="Q368" s="204"/>
      <c r="R368" s="204"/>
      <c r="S368" s="204"/>
      <c r="T368" s="205"/>
      <c r="AT368" s="206" t="s">
        <v>237</v>
      </c>
      <c r="AU368" s="206" t="s">
        <v>78</v>
      </c>
      <c r="AV368" s="13" t="s">
        <v>78</v>
      </c>
      <c r="AW368" s="13" t="s">
        <v>31</v>
      </c>
      <c r="AX368" s="13" t="s">
        <v>76</v>
      </c>
      <c r="AY368" s="206" t="s">
        <v>229</v>
      </c>
    </row>
    <row r="369" spans="1:65" s="2" customFormat="1" ht="24.2" customHeight="1">
      <c r="A369" s="36"/>
      <c r="B369" s="37"/>
      <c r="C369" s="181" t="s">
        <v>1195</v>
      </c>
      <c r="D369" s="181" t="s">
        <v>232</v>
      </c>
      <c r="E369" s="182" t="s">
        <v>1265</v>
      </c>
      <c r="F369" s="183" t="s">
        <v>1266</v>
      </c>
      <c r="G369" s="184" t="s">
        <v>326</v>
      </c>
      <c r="H369" s="185">
        <v>36.237</v>
      </c>
      <c r="I369" s="186"/>
      <c r="J369" s="187">
        <f>ROUND(I369*H369,2)</f>
        <v>0</v>
      </c>
      <c r="K369" s="188"/>
      <c r="L369" s="41"/>
      <c r="M369" s="189" t="s">
        <v>19</v>
      </c>
      <c r="N369" s="190" t="s">
        <v>40</v>
      </c>
      <c r="O369" s="66"/>
      <c r="P369" s="191">
        <f>O369*H369</f>
        <v>0</v>
      </c>
      <c r="Q369" s="191">
        <v>0</v>
      </c>
      <c r="R369" s="191">
        <f>Q369*H369</f>
        <v>0</v>
      </c>
      <c r="S369" s="191">
        <v>0</v>
      </c>
      <c r="T369" s="192">
        <f>S369*H369</f>
        <v>0</v>
      </c>
      <c r="U369" s="36"/>
      <c r="V369" s="36"/>
      <c r="W369" s="36"/>
      <c r="X369" s="36"/>
      <c r="Y369" s="36"/>
      <c r="Z369" s="36"/>
      <c r="AA369" s="36"/>
      <c r="AB369" s="36"/>
      <c r="AC369" s="36"/>
      <c r="AD369" s="36"/>
      <c r="AE369" s="36"/>
      <c r="AR369" s="193" t="s">
        <v>126</v>
      </c>
      <c r="AT369" s="193" t="s">
        <v>232</v>
      </c>
      <c r="AU369" s="193" t="s">
        <v>78</v>
      </c>
      <c r="AY369" s="19" t="s">
        <v>229</v>
      </c>
      <c r="BE369" s="194">
        <f>IF(N369="základní",J369,0)</f>
        <v>0</v>
      </c>
      <c r="BF369" s="194">
        <f>IF(N369="snížená",J369,0)</f>
        <v>0</v>
      </c>
      <c r="BG369" s="194">
        <f>IF(N369="zákl. přenesená",J369,0)</f>
        <v>0</v>
      </c>
      <c r="BH369" s="194">
        <f>IF(N369="sníž. přenesená",J369,0)</f>
        <v>0</v>
      </c>
      <c r="BI369" s="194">
        <f>IF(N369="nulová",J369,0)</f>
        <v>0</v>
      </c>
      <c r="BJ369" s="19" t="s">
        <v>76</v>
      </c>
      <c r="BK369" s="194">
        <f>ROUND(I369*H369,2)</f>
        <v>0</v>
      </c>
      <c r="BL369" s="19" t="s">
        <v>126</v>
      </c>
      <c r="BM369" s="193" t="s">
        <v>2407</v>
      </c>
    </row>
    <row r="370" spans="1:47" s="2" customFormat="1" ht="11.25">
      <c r="A370" s="36"/>
      <c r="B370" s="37"/>
      <c r="C370" s="38"/>
      <c r="D370" s="263" t="s">
        <v>903</v>
      </c>
      <c r="E370" s="38"/>
      <c r="F370" s="264" t="s">
        <v>1268</v>
      </c>
      <c r="G370" s="38"/>
      <c r="H370" s="38"/>
      <c r="I370" s="249"/>
      <c r="J370" s="38"/>
      <c r="K370" s="38"/>
      <c r="L370" s="41"/>
      <c r="M370" s="250"/>
      <c r="N370" s="251"/>
      <c r="O370" s="66"/>
      <c r="P370" s="66"/>
      <c r="Q370" s="66"/>
      <c r="R370" s="66"/>
      <c r="S370" s="66"/>
      <c r="T370" s="67"/>
      <c r="U370" s="36"/>
      <c r="V370" s="36"/>
      <c r="W370" s="36"/>
      <c r="X370" s="36"/>
      <c r="Y370" s="36"/>
      <c r="Z370" s="36"/>
      <c r="AA370" s="36"/>
      <c r="AB370" s="36"/>
      <c r="AC370" s="36"/>
      <c r="AD370" s="36"/>
      <c r="AE370" s="36"/>
      <c r="AT370" s="19" t="s">
        <v>903</v>
      </c>
      <c r="AU370" s="19" t="s">
        <v>78</v>
      </c>
    </row>
    <row r="371" spans="1:65" s="2" customFormat="1" ht="44.25" customHeight="1">
      <c r="A371" s="36"/>
      <c r="B371" s="37"/>
      <c r="C371" s="181" t="s">
        <v>1205</v>
      </c>
      <c r="D371" s="181" t="s">
        <v>232</v>
      </c>
      <c r="E371" s="182" t="s">
        <v>1450</v>
      </c>
      <c r="F371" s="183" t="s">
        <v>1451</v>
      </c>
      <c r="G371" s="184" t="s">
        <v>326</v>
      </c>
      <c r="H371" s="185">
        <v>8.054</v>
      </c>
      <c r="I371" s="186"/>
      <c r="J371" s="187">
        <f>ROUND(I371*H371,2)</f>
        <v>0</v>
      </c>
      <c r="K371" s="188"/>
      <c r="L371" s="41"/>
      <c r="M371" s="189" t="s">
        <v>19</v>
      </c>
      <c r="N371" s="190" t="s">
        <v>40</v>
      </c>
      <c r="O371" s="66"/>
      <c r="P371" s="191">
        <f>O371*H371</f>
        <v>0</v>
      </c>
      <c r="Q371" s="191">
        <v>0</v>
      </c>
      <c r="R371" s="191">
        <f>Q371*H371</f>
        <v>0</v>
      </c>
      <c r="S371" s="191">
        <v>0</v>
      </c>
      <c r="T371" s="192">
        <f>S371*H371</f>
        <v>0</v>
      </c>
      <c r="U371" s="36"/>
      <c r="V371" s="36"/>
      <c r="W371" s="36"/>
      <c r="X371" s="36"/>
      <c r="Y371" s="36"/>
      <c r="Z371" s="36"/>
      <c r="AA371" s="36"/>
      <c r="AB371" s="36"/>
      <c r="AC371" s="36"/>
      <c r="AD371" s="36"/>
      <c r="AE371" s="36"/>
      <c r="AR371" s="193" t="s">
        <v>126</v>
      </c>
      <c r="AT371" s="193" t="s">
        <v>232</v>
      </c>
      <c r="AU371" s="193" t="s">
        <v>78</v>
      </c>
      <c r="AY371" s="19" t="s">
        <v>229</v>
      </c>
      <c r="BE371" s="194">
        <f>IF(N371="základní",J371,0)</f>
        <v>0</v>
      </c>
      <c r="BF371" s="194">
        <f>IF(N371="snížená",J371,0)</f>
        <v>0</v>
      </c>
      <c r="BG371" s="194">
        <f>IF(N371="zákl. přenesená",J371,0)</f>
        <v>0</v>
      </c>
      <c r="BH371" s="194">
        <f>IF(N371="sníž. přenesená",J371,0)</f>
        <v>0</v>
      </c>
      <c r="BI371" s="194">
        <f>IF(N371="nulová",J371,0)</f>
        <v>0</v>
      </c>
      <c r="BJ371" s="19" t="s">
        <v>76</v>
      </c>
      <c r="BK371" s="194">
        <f>ROUND(I371*H371,2)</f>
        <v>0</v>
      </c>
      <c r="BL371" s="19" t="s">
        <v>126</v>
      </c>
      <c r="BM371" s="193" t="s">
        <v>2408</v>
      </c>
    </row>
    <row r="372" spans="1:47" s="2" customFormat="1" ht="11.25">
      <c r="A372" s="36"/>
      <c r="B372" s="37"/>
      <c r="C372" s="38"/>
      <c r="D372" s="263" t="s">
        <v>903</v>
      </c>
      <c r="E372" s="38"/>
      <c r="F372" s="264" t="s">
        <v>1453</v>
      </c>
      <c r="G372" s="38"/>
      <c r="H372" s="38"/>
      <c r="I372" s="249"/>
      <c r="J372" s="38"/>
      <c r="K372" s="38"/>
      <c r="L372" s="41"/>
      <c r="M372" s="250"/>
      <c r="N372" s="251"/>
      <c r="O372" s="66"/>
      <c r="P372" s="66"/>
      <c r="Q372" s="66"/>
      <c r="R372" s="66"/>
      <c r="S372" s="66"/>
      <c r="T372" s="67"/>
      <c r="U372" s="36"/>
      <c r="V372" s="36"/>
      <c r="W372" s="36"/>
      <c r="X372" s="36"/>
      <c r="Y372" s="36"/>
      <c r="Z372" s="36"/>
      <c r="AA372" s="36"/>
      <c r="AB372" s="36"/>
      <c r="AC372" s="36"/>
      <c r="AD372" s="36"/>
      <c r="AE372" s="36"/>
      <c r="AT372" s="19" t="s">
        <v>903</v>
      </c>
      <c r="AU372" s="19" t="s">
        <v>78</v>
      </c>
    </row>
    <row r="373" spans="1:65" s="2" customFormat="1" ht="44.25" customHeight="1">
      <c r="A373" s="36"/>
      <c r="B373" s="37"/>
      <c r="C373" s="181" t="s">
        <v>393</v>
      </c>
      <c r="D373" s="181" t="s">
        <v>232</v>
      </c>
      <c r="E373" s="182" t="s">
        <v>1238</v>
      </c>
      <c r="F373" s="183" t="s">
        <v>1239</v>
      </c>
      <c r="G373" s="184" t="s">
        <v>326</v>
      </c>
      <c r="H373" s="185">
        <v>21.151</v>
      </c>
      <c r="I373" s="186"/>
      <c r="J373" s="187">
        <f>ROUND(I373*H373,2)</f>
        <v>0</v>
      </c>
      <c r="K373" s="188"/>
      <c r="L373" s="41"/>
      <c r="M373" s="189" t="s">
        <v>19</v>
      </c>
      <c r="N373" s="190" t="s">
        <v>40</v>
      </c>
      <c r="O373" s="66"/>
      <c r="P373" s="191">
        <f>O373*H373</f>
        <v>0</v>
      </c>
      <c r="Q373" s="191">
        <v>0</v>
      </c>
      <c r="R373" s="191">
        <f>Q373*H373</f>
        <v>0</v>
      </c>
      <c r="S373" s="191">
        <v>0</v>
      </c>
      <c r="T373" s="192">
        <f>S373*H373</f>
        <v>0</v>
      </c>
      <c r="U373" s="36"/>
      <c r="V373" s="36"/>
      <c r="W373" s="36"/>
      <c r="X373" s="36"/>
      <c r="Y373" s="36"/>
      <c r="Z373" s="36"/>
      <c r="AA373" s="36"/>
      <c r="AB373" s="36"/>
      <c r="AC373" s="36"/>
      <c r="AD373" s="36"/>
      <c r="AE373" s="36"/>
      <c r="AR373" s="193" t="s">
        <v>126</v>
      </c>
      <c r="AT373" s="193" t="s">
        <v>232</v>
      </c>
      <c r="AU373" s="193" t="s">
        <v>78</v>
      </c>
      <c r="AY373" s="19" t="s">
        <v>229</v>
      </c>
      <c r="BE373" s="194">
        <f>IF(N373="základní",J373,0)</f>
        <v>0</v>
      </c>
      <c r="BF373" s="194">
        <f>IF(N373="snížená",J373,0)</f>
        <v>0</v>
      </c>
      <c r="BG373" s="194">
        <f>IF(N373="zákl. přenesená",J373,0)</f>
        <v>0</v>
      </c>
      <c r="BH373" s="194">
        <f>IF(N373="sníž. přenesená",J373,0)</f>
        <v>0</v>
      </c>
      <c r="BI373" s="194">
        <f>IF(N373="nulová",J373,0)</f>
        <v>0</v>
      </c>
      <c r="BJ373" s="19" t="s">
        <v>76</v>
      </c>
      <c r="BK373" s="194">
        <f>ROUND(I373*H373,2)</f>
        <v>0</v>
      </c>
      <c r="BL373" s="19" t="s">
        <v>126</v>
      </c>
      <c r="BM373" s="193" t="s">
        <v>2409</v>
      </c>
    </row>
    <row r="374" spans="1:47" s="2" customFormat="1" ht="11.25">
      <c r="A374" s="36"/>
      <c r="B374" s="37"/>
      <c r="C374" s="38"/>
      <c r="D374" s="263" t="s">
        <v>903</v>
      </c>
      <c r="E374" s="38"/>
      <c r="F374" s="264" t="s">
        <v>1241</v>
      </c>
      <c r="G374" s="38"/>
      <c r="H374" s="38"/>
      <c r="I374" s="249"/>
      <c r="J374" s="38"/>
      <c r="K374" s="38"/>
      <c r="L374" s="41"/>
      <c r="M374" s="250"/>
      <c r="N374" s="251"/>
      <c r="O374" s="66"/>
      <c r="P374" s="66"/>
      <c r="Q374" s="66"/>
      <c r="R374" s="66"/>
      <c r="S374" s="66"/>
      <c r="T374" s="67"/>
      <c r="U374" s="36"/>
      <c r="V374" s="36"/>
      <c r="W374" s="36"/>
      <c r="X374" s="36"/>
      <c r="Y374" s="36"/>
      <c r="Z374" s="36"/>
      <c r="AA374" s="36"/>
      <c r="AB374" s="36"/>
      <c r="AC374" s="36"/>
      <c r="AD374" s="36"/>
      <c r="AE374" s="36"/>
      <c r="AT374" s="19" t="s">
        <v>903</v>
      </c>
      <c r="AU374" s="19" t="s">
        <v>78</v>
      </c>
    </row>
    <row r="375" spans="1:65" s="2" customFormat="1" ht="44.25" customHeight="1">
      <c r="A375" s="36"/>
      <c r="B375" s="37"/>
      <c r="C375" s="181" t="s">
        <v>397</v>
      </c>
      <c r="D375" s="181" t="s">
        <v>232</v>
      </c>
      <c r="E375" s="182" t="s">
        <v>1242</v>
      </c>
      <c r="F375" s="183" t="s">
        <v>966</v>
      </c>
      <c r="G375" s="184" t="s">
        <v>326</v>
      </c>
      <c r="H375" s="185">
        <v>7.032</v>
      </c>
      <c r="I375" s="186"/>
      <c r="J375" s="187">
        <f>ROUND(I375*H375,2)</f>
        <v>0</v>
      </c>
      <c r="K375" s="188"/>
      <c r="L375" s="41"/>
      <c r="M375" s="189" t="s">
        <v>19</v>
      </c>
      <c r="N375" s="190" t="s">
        <v>40</v>
      </c>
      <c r="O375" s="66"/>
      <c r="P375" s="191">
        <f>O375*H375</f>
        <v>0</v>
      </c>
      <c r="Q375" s="191">
        <v>0</v>
      </c>
      <c r="R375" s="191">
        <f>Q375*H375</f>
        <v>0</v>
      </c>
      <c r="S375" s="191">
        <v>0</v>
      </c>
      <c r="T375" s="192">
        <f>S375*H375</f>
        <v>0</v>
      </c>
      <c r="U375" s="36"/>
      <c r="V375" s="36"/>
      <c r="W375" s="36"/>
      <c r="X375" s="36"/>
      <c r="Y375" s="36"/>
      <c r="Z375" s="36"/>
      <c r="AA375" s="36"/>
      <c r="AB375" s="36"/>
      <c r="AC375" s="36"/>
      <c r="AD375" s="36"/>
      <c r="AE375" s="36"/>
      <c r="AR375" s="193" t="s">
        <v>126</v>
      </c>
      <c r="AT375" s="193" t="s">
        <v>232</v>
      </c>
      <c r="AU375" s="193" t="s">
        <v>78</v>
      </c>
      <c r="AY375" s="19" t="s">
        <v>229</v>
      </c>
      <c r="BE375" s="194">
        <f>IF(N375="základní",J375,0)</f>
        <v>0</v>
      </c>
      <c r="BF375" s="194">
        <f>IF(N375="snížená",J375,0)</f>
        <v>0</v>
      </c>
      <c r="BG375" s="194">
        <f>IF(N375="zákl. přenesená",J375,0)</f>
        <v>0</v>
      </c>
      <c r="BH375" s="194">
        <f>IF(N375="sníž. přenesená",J375,0)</f>
        <v>0</v>
      </c>
      <c r="BI375" s="194">
        <f>IF(N375="nulová",J375,0)</f>
        <v>0</v>
      </c>
      <c r="BJ375" s="19" t="s">
        <v>76</v>
      </c>
      <c r="BK375" s="194">
        <f>ROUND(I375*H375,2)</f>
        <v>0</v>
      </c>
      <c r="BL375" s="19" t="s">
        <v>126</v>
      </c>
      <c r="BM375" s="193" t="s">
        <v>2410</v>
      </c>
    </row>
    <row r="376" spans="1:47" s="2" customFormat="1" ht="11.25">
      <c r="A376" s="36"/>
      <c r="B376" s="37"/>
      <c r="C376" s="38"/>
      <c r="D376" s="263" t="s">
        <v>903</v>
      </c>
      <c r="E376" s="38"/>
      <c r="F376" s="264" t="s">
        <v>1244</v>
      </c>
      <c r="G376" s="38"/>
      <c r="H376" s="38"/>
      <c r="I376" s="249"/>
      <c r="J376" s="38"/>
      <c r="K376" s="38"/>
      <c r="L376" s="41"/>
      <c r="M376" s="250"/>
      <c r="N376" s="251"/>
      <c r="O376" s="66"/>
      <c r="P376" s="66"/>
      <c r="Q376" s="66"/>
      <c r="R376" s="66"/>
      <c r="S376" s="66"/>
      <c r="T376" s="67"/>
      <c r="U376" s="36"/>
      <c r="V376" s="36"/>
      <c r="W376" s="36"/>
      <c r="X376" s="36"/>
      <c r="Y376" s="36"/>
      <c r="Z376" s="36"/>
      <c r="AA376" s="36"/>
      <c r="AB376" s="36"/>
      <c r="AC376" s="36"/>
      <c r="AD376" s="36"/>
      <c r="AE376" s="36"/>
      <c r="AT376" s="19" t="s">
        <v>903</v>
      </c>
      <c r="AU376" s="19" t="s">
        <v>78</v>
      </c>
    </row>
    <row r="377" spans="2:51" s="13" customFormat="1" ht="11.25">
      <c r="B377" s="195"/>
      <c r="C377" s="196"/>
      <c r="D377" s="197" t="s">
        <v>237</v>
      </c>
      <c r="E377" s="198" t="s">
        <v>19</v>
      </c>
      <c r="F377" s="199" t="s">
        <v>2411</v>
      </c>
      <c r="G377" s="196"/>
      <c r="H377" s="200">
        <v>7.032</v>
      </c>
      <c r="I377" s="201"/>
      <c r="J377" s="196"/>
      <c r="K377" s="196"/>
      <c r="L377" s="202"/>
      <c r="M377" s="203"/>
      <c r="N377" s="204"/>
      <c r="O377" s="204"/>
      <c r="P377" s="204"/>
      <c r="Q377" s="204"/>
      <c r="R377" s="204"/>
      <c r="S377" s="204"/>
      <c r="T377" s="205"/>
      <c r="AT377" s="206" t="s">
        <v>237</v>
      </c>
      <c r="AU377" s="206" t="s">
        <v>78</v>
      </c>
      <c r="AV377" s="13" t="s">
        <v>78</v>
      </c>
      <c r="AW377" s="13" t="s">
        <v>31</v>
      </c>
      <c r="AX377" s="13" t="s">
        <v>76</v>
      </c>
      <c r="AY377" s="206" t="s">
        <v>229</v>
      </c>
    </row>
    <row r="378" spans="2:63" s="12" customFormat="1" ht="22.9" customHeight="1">
      <c r="B378" s="165"/>
      <c r="C378" s="166"/>
      <c r="D378" s="167" t="s">
        <v>68</v>
      </c>
      <c r="E378" s="179" t="s">
        <v>1271</v>
      </c>
      <c r="F378" s="179" t="s">
        <v>1272</v>
      </c>
      <c r="G378" s="166"/>
      <c r="H378" s="166"/>
      <c r="I378" s="169"/>
      <c r="J378" s="180">
        <f>BK378</f>
        <v>0</v>
      </c>
      <c r="K378" s="166"/>
      <c r="L378" s="171"/>
      <c r="M378" s="172"/>
      <c r="N378" s="173"/>
      <c r="O378" s="173"/>
      <c r="P378" s="174">
        <f>SUM(P379:P381)</f>
        <v>0</v>
      </c>
      <c r="Q378" s="173"/>
      <c r="R378" s="174">
        <f>SUM(R379:R381)</f>
        <v>0</v>
      </c>
      <c r="S378" s="173"/>
      <c r="T378" s="175">
        <f>SUM(T379:T381)</f>
        <v>0</v>
      </c>
      <c r="AR378" s="176" t="s">
        <v>76</v>
      </c>
      <c r="AT378" s="177" t="s">
        <v>68</v>
      </c>
      <c r="AU378" s="177" t="s">
        <v>76</v>
      </c>
      <c r="AY378" s="176" t="s">
        <v>229</v>
      </c>
      <c r="BK378" s="178">
        <f>SUM(BK379:BK381)</f>
        <v>0</v>
      </c>
    </row>
    <row r="379" spans="1:65" s="2" customFormat="1" ht="44.25" customHeight="1">
      <c r="A379" s="36"/>
      <c r="B379" s="37"/>
      <c r="C379" s="181" t="s">
        <v>401</v>
      </c>
      <c r="D379" s="181" t="s">
        <v>232</v>
      </c>
      <c r="E379" s="182" t="s">
        <v>1273</v>
      </c>
      <c r="F379" s="183" t="s">
        <v>1274</v>
      </c>
      <c r="G379" s="184" t="s">
        <v>326</v>
      </c>
      <c r="H379" s="185">
        <v>60.064</v>
      </c>
      <c r="I379" s="186"/>
      <c r="J379" s="187">
        <f>ROUND(I379*H379,2)</f>
        <v>0</v>
      </c>
      <c r="K379" s="188"/>
      <c r="L379" s="41"/>
      <c r="M379" s="189" t="s">
        <v>19</v>
      </c>
      <c r="N379" s="190" t="s">
        <v>40</v>
      </c>
      <c r="O379" s="66"/>
      <c r="P379" s="191">
        <f>O379*H379</f>
        <v>0</v>
      </c>
      <c r="Q379" s="191">
        <v>0</v>
      </c>
      <c r="R379" s="191">
        <f>Q379*H379</f>
        <v>0</v>
      </c>
      <c r="S379" s="191">
        <v>0</v>
      </c>
      <c r="T379" s="192">
        <f>S379*H379</f>
        <v>0</v>
      </c>
      <c r="U379" s="36"/>
      <c r="V379" s="36"/>
      <c r="W379" s="36"/>
      <c r="X379" s="36"/>
      <c r="Y379" s="36"/>
      <c r="Z379" s="36"/>
      <c r="AA379" s="36"/>
      <c r="AB379" s="36"/>
      <c r="AC379" s="36"/>
      <c r="AD379" s="36"/>
      <c r="AE379" s="36"/>
      <c r="AR379" s="193" t="s">
        <v>126</v>
      </c>
      <c r="AT379" s="193" t="s">
        <v>232</v>
      </c>
      <c r="AU379" s="193" t="s">
        <v>78</v>
      </c>
      <c r="AY379" s="19" t="s">
        <v>229</v>
      </c>
      <c r="BE379" s="194">
        <f>IF(N379="základní",J379,0)</f>
        <v>0</v>
      </c>
      <c r="BF379" s="194">
        <f>IF(N379="snížená",J379,0)</f>
        <v>0</v>
      </c>
      <c r="BG379" s="194">
        <f>IF(N379="zákl. přenesená",J379,0)</f>
        <v>0</v>
      </c>
      <c r="BH379" s="194">
        <f>IF(N379="sníž. přenesená",J379,0)</f>
        <v>0</v>
      </c>
      <c r="BI379" s="194">
        <f>IF(N379="nulová",J379,0)</f>
        <v>0</v>
      </c>
      <c r="BJ379" s="19" t="s">
        <v>76</v>
      </c>
      <c r="BK379" s="194">
        <f>ROUND(I379*H379,2)</f>
        <v>0</v>
      </c>
      <c r="BL379" s="19" t="s">
        <v>126</v>
      </c>
      <c r="BM379" s="193" t="s">
        <v>2412</v>
      </c>
    </row>
    <row r="380" spans="1:47" s="2" customFormat="1" ht="11.25">
      <c r="A380" s="36"/>
      <c r="B380" s="37"/>
      <c r="C380" s="38"/>
      <c r="D380" s="263" t="s">
        <v>903</v>
      </c>
      <c r="E380" s="38"/>
      <c r="F380" s="264" t="s">
        <v>1276</v>
      </c>
      <c r="G380" s="38"/>
      <c r="H380" s="38"/>
      <c r="I380" s="249"/>
      <c r="J380" s="38"/>
      <c r="K380" s="38"/>
      <c r="L380" s="41"/>
      <c r="M380" s="250"/>
      <c r="N380" s="251"/>
      <c r="O380" s="66"/>
      <c r="P380" s="66"/>
      <c r="Q380" s="66"/>
      <c r="R380" s="66"/>
      <c r="S380" s="66"/>
      <c r="T380" s="67"/>
      <c r="U380" s="36"/>
      <c r="V380" s="36"/>
      <c r="W380" s="36"/>
      <c r="X380" s="36"/>
      <c r="Y380" s="36"/>
      <c r="Z380" s="36"/>
      <c r="AA380" s="36"/>
      <c r="AB380" s="36"/>
      <c r="AC380" s="36"/>
      <c r="AD380" s="36"/>
      <c r="AE380" s="36"/>
      <c r="AT380" s="19" t="s">
        <v>903</v>
      </c>
      <c r="AU380" s="19" t="s">
        <v>78</v>
      </c>
    </row>
    <row r="381" spans="1:47" s="2" customFormat="1" ht="29.25">
      <c r="A381" s="36"/>
      <c r="B381" s="37"/>
      <c r="C381" s="38"/>
      <c r="D381" s="197" t="s">
        <v>811</v>
      </c>
      <c r="E381" s="38"/>
      <c r="F381" s="248" t="s">
        <v>2200</v>
      </c>
      <c r="G381" s="38"/>
      <c r="H381" s="38"/>
      <c r="I381" s="249"/>
      <c r="J381" s="38"/>
      <c r="K381" s="38"/>
      <c r="L381" s="41"/>
      <c r="M381" s="250"/>
      <c r="N381" s="251"/>
      <c r="O381" s="66"/>
      <c r="P381" s="66"/>
      <c r="Q381" s="66"/>
      <c r="R381" s="66"/>
      <c r="S381" s="66"/>
      <c r="T381" s="67"/>
      <c r="U381" s="36"/>
      <c r="V381" s="36"/>
      <c r="W381" s="36"/>
      <c r="X381" s="36"/>
      <c r="Y381" s="36"/>
      <c r="Z381" s="36"/>
      <c r="AA381" s="36"/>
      <c r="AB381" s="36"/>
      <c r="AC381" s="36"/>
      <c r="AD381" s="36"/>
      <c r="AE381" s="36"/>
      <c r="AT381" s="19" t="s">
        <v>811</v>
      </c>
      <c r="AU381" s="19" t="s">
        <v>78</v>
      </c>
    </row>
    <row r="382" spans="2:63" s="12" customFormat="1" ht="25.9" customHeight="1">
      <c r="B382" s="165"/>
      <c r="C382" s="166"/>
      <c r="D382" s="167" t="s">
        <v>68</v>
      </c>
      <c r="E382" s="168" t="s">
        <v>1648</v>
      </c>
      <c r="F382" s="168" t="s">
        <v>1649</v>
      </c>
      <c r="G382" s="166"/>
      <c r="H382" s="166"/>
      <c r="I382" s="169"/>
      <c r="J382" s="170">
        <f>BK382</f>
        <v>0</v>
      </c>
      <c r="K382" s="166"/>
      <c r="L382" s="171"/>
      <c r="M382" s="172"/>
      <c r="N382" s="173"/>
      <c r="O382" s="173"/>
      <c r="P382" s="174">
        <f>P383</f>
        <v>0</v>
      </c>
      <c r="Q382" s="173"/>
      <c r="R382" s="174">
        <f>R383</f>
        <v>0.026</v>
      </c>
      <c r="S382" s="173"/>
      <c r="T382" s="175">
        <f>T383</f>
        <v>0</v>
      </c>
      <c r="AR382" s="176" t="s">
        <v>78</v>
      </c>
      <c r="AT382" s="177" t="s">
        <v>68</v>
      </c>
      <c r="AU382" s="177" t="s">
        <v>69</v>
      </c>
      <c r="AY382" s="176" t="s">
        <v>229</v>
      </c>
      <c r="BK382" s="178">
        <f>BK383</f>
        <v>0</v>
      </c>
    </row>
    <row r="383" spans="2:63" s="12" customFormat="1" ht="22.9" customHeight="1">
      <c r="B383" s="165"/>
      <c r="C383" s="166"/>
      <c r="D383" s="167" t="s">
        <v>68</v>
      </c>
      <c r="E383" s="179" t="s">
        <v>1650</v>
      </c>
      <c r="F383" s="179" t="s">
        <v>1651</v>
      </c>
      <c r="G383" s="166"/>
      <c r="H383" s="166"/>
      <c r="I383" s="169"/>
      <c r="J383" s="180">
        <f>BK383</f>
        <v>0</v>
      </c>
      <c r="K383" s="166"/>
      <c r="L383" s="171"/>
      <c r="M383" s="172"/>
      <c r="N383" s="173"/>
      <c r="O383" s="173"/>
      <c r="P383" s="174">
        <f>SUM(P384:P415)</f>
        <v>0</v>
      </c>
      <c r="Q383" s="173"/>
      <c r="R383" s="174">
        <f>SUM(R384:R415)</f>
        <v>0.026</v>
      </c>
      <c r="S383" s="173"/>
      <c r="T383" s="175">
        <f>SUM(T384:T415)</f>
        <v>0</v>
      </c>
      <c r="AR383" s="176" t="s">
        <v>78</v>
      </c>
      <c r="AT383" s="177" t="s">
        <v>68</v>
      </c>
      <c r="AU383" s="177" t="s">
        <v>76</v>
      </c>
      <c r="AY383" s="176" t="s">
        <v>229</v>
      </c>
      <c r="BK383" s="178">
        <f>SUM(BK384:BK415)</f>
        <v>0</v>
      </c>
    </row>
    <row r="384" spans="1:65" s="2" customFormat="1" ht="33" customHeight="1">
      <c r="A384" s="36"/>
      <c r="B384" s="37"/>
      <c r="C384" s="181" t="s">
        <v>405</v>
      </c>
      <c r="D384" s="181" t="s">
        <v>232</v>
      </c>
      <c r="E384" s="182" t="s">
        <v>2004</v>
      </c>
      <c r="F384" s="183" t="s">
        <v>2005</v>
      </c>
      <c r="G384" s="184" t="s">
        <v>495</v>
      </c>
      <c r="H384" s="185">
        <v>21.926</v>
      </c>
      <c r="I384" s="186"/>
      <c r="J384" s="187">
        <f>ROUND(I384*H384,2)</f>
        <v>0</v>
      </c>
      <c r="K384" s="188"/>
      <c r="L384" s="41"/>
      <c r="M384" s="189" t="s">
        <v>19</v>
      </c>
      <c r="N384" s="190" t="s">
        <v>40</v>
      </c>
      <c r="O384" s="66"/>
      <c r="P384" s="191">
        <f>O384*H384</f>
        <v>0</v>
      </c>
      <c r="Q384" s="191">
        <v>0</v>
      </c>
      <c r="R384" s="191">
        <f>Q384*H384</f>
        <v>0</v>
      </c>
      <c r="S384" s="191">
        <v>0</v>
      </c>
      <c r="T384" s="192">
        <f>S384*H384</f>
        <v>0</v>
      </c>
      <c r="U384" s="36"/>
      <c r="V384" s="36"/>
      <c r="W384" s="36"/>
      <c r="X384" s="36"/>
      <c r="Y384" s="36"/>
      <c r="Z384" s="36"/>
      <c r="AA384" s="36"/>
      <c r="AB384" s="36"/>
      <c r="AC384" s="36"/>
      <c r="AD384" s="36"/>
      <c r="AE384" s="36"/>
      <c r="AR384" s="193" t="s">
        <v>315</v>
      </c>
      <c r="AT384" s="193" t="s">
        <v>232</v>
      </c>
      <c r="AU384" s="193" t="s">
        <v>78</v>
      </c>
      <c r="AY384" s="19" t="s">
        <v>229</v>
      </c>
      <c r="BE384" s="194">
        <f>IF(N384="základní",J384,0)</f>
        <v>0</v>
      </c>
      <c r="BF384" s="194">
        <f>IF(N384="snížená",J384,0)</f>
        <v>0</v>
      </c>
      <c r="BG384" s="194">
        <f>IF(N384="zákl. přenesená",J384,0)</f>
        <v>0</v>
      </c>
      <c r="BH384" s="194">
        <f>IF(N384="sníž. přenesená",J384,0)</f>
        <v>0</v>
      </c>
      <c r="BI384" s="194">
        <f>IF(N384="nulová",J384,0)</f>
        <v>0</v>
      </c>
      <c r="BJ384" s="19" t="s">
        <v>76</v>
      </c>
      <c r="BK384" s="194">
        <f>ROUND(I384*H384,2)</f>
        <v>0</v>
      </c>
      <c r="BL384" s="19" t="s">
        <v>315</v>
      </c>
      <c r="BM384" s="193" t="s">
        <v>2413</v>
      </c>
    </row>
    <row r="385" spans="1:47" s="2" customFormat="1" ht="11.25">
      <c r="A385" s="36"/>
      <c r="B385" s="37"/>
      <c r="C385" s="38"/>
      <c r="D385" s="263" t="s">
        <v>903</v>
      </c>
      <c r="E385" s="38"/>
      <c r="F385" s="264" t="s">
        <v>2007</v>
      </c>
      <c r="G385" s="38"/>
      <c r="H385" s="38"/>
      <c r="I385" s="249"/>
      <c r="J385" s="38"/>
      <c r="K385" s="38"/>
      <c r="L385" s="41"/>
      <c r="M385" s="250"/>
      <c r="N385" s="251"/>
      <c r="O385" s="66"/>
      <c r="P385" s="66"/>
      <c r="Q385" s="66"/>
      <c r="R385" s="66"/>
      <c r="S385" s="66"/>
      <c r="T385" s="67"/>
      <c r="U385" s="36"/>
      <c r="V385" s="36"/>
      <c r="W385" s="36"/>
      <c r="X385" s="36"/>
      <c r="Y385" s="36"/>
      <c r="Z385" s="36"/>
      <c r="AA385" s="36"/>
      <c r="AB385" s="36"/>
      <c r="AC385" s="36"/>
      <c r="AD385" s="36"/>
      <c r="AE385" s="36"/>
      <c r="AT385" s="19" t="s">
        <v>903</v>
      </c>
      <c r="AU385" s="19" t="s">
        <v>78</v>
      </c>
    </row>
    <row r="386" spans="2:51" s="14" customFormat="1" ht="11.25">
      <c r="B386" s="218"/>
      <c r="C386" s="219"/>
      <c r="D386" s="197" t="s">
        <v>237</v>
      </c>
      <c r="E386" s="220" t="s">
        <v>19</v>
      </c>
      <c r="F386" s="221" t="s">
        <v>2301</v>
      </c>
      <c r="G386" s="219"/>
      <c r="H386" s="220" t="s">
        <v>19</v>
      </c>
      <c r="I386" s="222"/>
      <c r="J386" s="219"/>
      <c r="K386" s="219"/>
      <c r="L386" s="223"/>
      <c r="M386" s="224"/>
      <c r="N386" s="225"/>
      <c r="O386" s="225"/>
      <c r="P386" s="225"/>
      <c r="Q386" s="225"/>
      <c r="R386" s="225"/>
      <c r="S386" s="225"/>
      <c r="T386" s="226"/>
      <c r="AT386" s="227" t="s">
        <v>237</v>
      </c>
      <c r="AU386" s="227" t="s">
        <v>78</v>
      </c>
      <c r="AV386" s="14" t="s">
        <v>76</v>
      </c>
      <c r="AW386" s="14" t="s">
        <v>31</v>
      </c>
      <c r="AX386" s="14" t="s">
        <v>69</v>
      </c>
      <c r="AY386" s="227" t="s">
        <v>229</v>
      </c>
    </row>
    <row r="387" spans="2:51" s="13" customFormat="1" ht="11.25">
      <c r="B387" s="195"/>
      <c r="C387" s="196"/>
      <c r="D387" s="197" t="s">
        <v>237</v>
      </c>
      <c r="E387" s="198" t="s">
        <v>19</v>
      </c>
      <c r="F387" s="199" t="s">
        <v>2310</v>
      </c>
      <c r="G387" s="196"/>
      <c r="H387" s="200">
        <v>4.8</v>
      </c>
      <c r="I387" s="201"/>
      <c r="J387" s="196"/>
      <c r="K387" s="196"/>
      <c r="L387" s="202"/>
      <c r="M387" s="203"/>
      <c r="N387" s="204"/>
      <c r="O387" s="204"/>
      <c r="P387" s="204"/>
      <c r="Q387" s="204"/>
      <c r="R387" s="204"/>
      <c r="S387" s="204"/>
      <c r="T387" s="205"/>
      <c r="AT387" s="206" t="s">
        <v>237</v>
      </c>
      <c r="AU387" s="206" t="s">
        <v>78</v>
      </c>
      <c r="AV387" s="13" t="s">
        <v>78</v>
      </c>
      <c r="AW387" s="13" t="s">
        <v>31</v>
      </c>
      <c r="AX387" s="13" t="s">
        <v>69</v>
      </c>
      <c r="AY387" s="206" t="s">
        <v>229</v>
      </c>
    </row>
    <row r="388" spans="2:51" s="13" customFormat="1" ht="11.25">
      <c r="B388" s="195"/>
      <c r="C388" s="196"/>
      <c r="D388" s="197" t="s">
        <v>237</v>
      </c>
      <c r="E388" s="198" t="s">
        <v>19</v>
      </c>
      <c r="F388" s="199" t="s">
        <v>2311</v>
      </c>
      <c r="G388" s="196"/>
      <c r="H388" s="200">
        <v>2.24</v>
      </c>
      <c r="I388" s="201"/>
      <c r="J388" s="196"/>
      <c r="K388" s="196"/>
      <c r="L388" s="202"/>
      <c r="M388" s="203"/>
      <c r="N388" s="204"/>
      <c r="O388" s="204"/>
      <c r="P388" s="204"/>
      <c r="Q388" s="204"/>
      <c r="R388" s="204"/>
      <c r="S388" s="204"/>
      <c r="T388" s="205"/>
      <c r="AT388" s="206" t="s">
        <v>237</v>
      </c>
      <c r="AU388" s="206" t="s">
        <v>78</v>
      </c>
      <c r="AV388" s="13" t="s">
        <v>78</v>
      </c>
      <c r="AW388" s="13" t="s">
        <v>31</v>
      </c>
      <c r="AX388" s="13" t="s">
        <v>69</v>
      </c>
      <c r="AY388" s="206" t="s">
        <v>229</v>
      </c>
    </row>
    <row r="389" spans="2:51" s="14" customFormat="1" ht="11.25">
      <c r="B389" s="218"/>
      <c r="C389" s="219"/>
      <c r="D389" s="197" t="s">
        <v>237</v>
      </c>
      <c r="E389" s="220" t="s">
        <v>19</v>
      </c>
      <c r="F389" s="221" t="s">
        <v>2303</v>
      </c>
      <c r="G389" s="219"/>
      <c r="H389" s="220" t="s">
        <v>19</v>
      </c>
      <c r="I389" s="222"/>
      <c r="J389" s="219"/>
      <c r="K389" s="219"/>
      <c r="L389" s="223"/>
      <c r="M389" s="224"/>
      <c r="N389" s="225"/>
      <c r="O389" s="225"/>
      <c r="P389" s="225"/>
      <c r="Q389" s="225"/>
      <c r="R389" s="225"/>
      <c r="S389" s="225"/>
      <c r="T389" s="226"/>
      <c r="AT389" s="227" t="s">
        <v>237</v>
      </c>
      <c r="AU389" s="227" t="s">
        <v>78</v>
      </c>
      <c r="AV389" s="14" t="s">
        <v>76</v>
      </c>
      <c r="AW389" s="14" t="s">
        <v>31</v>
      </c>
      <c r="AX389" s="14" t="s">
        <v>69</v>
      </c>
      <c r="AY389" s="227" t="s">
        <v>229</v>
      </c>
    </row>
    <row r="390" spans="2:51" s="13" customFormat="1" ht="11.25">
      <c r="B390" s="195"/>
      <c r="C390" s="196"/>
      <c r="D390" s="197" t="s">
        <v>237</v>
      </c>
      <c r="E390" s="198" t="s">
        <v>19</v>
      </c>
      <c r="F390" s="199" t="s">
        <v>2312</v>
      </c>
      <c r="G390" s="196"/>
      <c r="H390" s="200">
        <v>1.6</v>
      </c>
      <c r="I390" s="201"/>
      <c r="J390" s="196"/>
      <c r="K390" s="196"/>
      <c r="L390" s="202"/>
      <c r="M390" s="203"/>
      <c r="N390" s="204"/>
      <c r="O390" s="204"/>
      <c r="P390" s="204"/>
      <c r="Q390" s="204"/>
      <c r="R390" s="204"/>
      <c r="S390" s="204"/>
      <c r="T390" s="205"/>
      <c r="AT390" s="206" t="s">
        <v>237</v>
      </c>
      <c r="AU390" s="206" t="s">
        <v>78</v>
      </c>
      <c r="AV390" s="13" t="s">
        <v>78</v>
      </c>
      <c r="AW390" s="13" t="s">
        <v>31</v>
      </c>
      <c r="AX390" s="13" t="s">
        <v>69</v>
      </c>
      <c r="AY390" s="206" t="s">
        <v>229</v>
      </c>
    </row>
    <row r="391" spans="2:51" s="13" customFormat="1" ht="11.25">
      <c r="B391" s="195"/>
      <c r="C391" s="196"/>
      <c r="D391" s="197" t="s">
        <v>237</v>
      </c>
      <c r="E391" s="198" t="s">
        <v>19</v>
      </c>
      <c r="F391" s="199" t="s">
        <v>2313</v>
      </c>
      <c r="G391" s="196"/>
      <c r="H391" s="200">
        <v>0.64</v>
      </c>
      <c r="I391" s="201"/>
      <c r="J391" s="196"/>
      <c r="K391" s="196"/>
      <c r="L391" s="202"/>
      <c r="M391" s="203"/>
      <c r="N391" s="204"/>
      <c r="O391" s="204"/>
      <c r="P391" s="204"/>
      <c r="Q391" s="204"/>
      <c r="R391" s="204"/>
      <c r="S391" s="204"/>
      <c r="T391" s="205"/>
      <c r="AT391" s="206" t="s">
        <v>237</v>
      </c>
      <c r="AU391" s="206" t="s">
        <v>78</v>
      </c>
      <c r="AV391" s="13" t="s">
        <v>78</v>
      </c>
      <c r="AW391" s="13" t="s">
        <v>31</v>
      </c>
      <c r="AX391" s="13" t="s">
        <v>69</v>
      </c>
      <c r="AY391" s="206" t="s">
        <v>229</v>
      </c>
    </row>
    <row r="392" spans="2:51" s="14" customFormat="1" ht="11.25">
      <c r="B392" s="218"/>
      <c r="C392" s="219"/>
      <c r="D392" s="197" t="s">
        <v>237</v>
      </c>
      <c r="E392" s="220" t="s">
        <v>19</v>
      </c>
      <c r="F392" s="221" t="s">
        <v>1822</v>
      </c>
      <c r="G392" s="219"/>
      <c r="H392" s="220" t="s">
        <v>19</v>
      </c>
      <c r="I392" s="222"/>
      <c r="J392" s="219"/>
      <c r="K392" s="219"/>
      <c r="L392" s="223"/>
      <c r="M392" s="224"/>
      <c r="N392" s="225"/>
      <c r="O392" s="225"/>
      <c r="P392" s="225"/>
      <c r="Q392" s="225"/>
      <c r="R392" s="225"/>
      <c r="S392" s="225"/>
      <c r="T392" s="226"/>
      <c r="AT392" s="227" t="s">
        <v>237</v>
      </c>
      <c r="AU392" s="227" t="s">
        <v>78</v>
      </c>
      <c r="AV392" s="14" t="s">
        <v>76</v>
      </c>
      <c r="AW392" s="14" t="s">
        <v>31</v>
      </c>
      <c r="AX392" s="14" t="s">
        <v>69</v>
      </c>
      <c r="AY392" s="227" t="s">
        <v>229</v>
      </c>
    </row>
    <row r="393" spans="2:51" s="13" customFormat="1" ht="11.25">
      <c r="B393" s="195"/>
      <c r="C393" s="196"/>
      <c r="D393" s="197" t="s">
        <v>237</v>
      </c>
      <c r="E393" s="198" t="s">
        <v>19</v>
      </c>
      <c r="F393" s="199" t="s">
        <v>2314</v>
      </c>
      <c r="G393" s="196"/>
      <c r="H393" s="200">
        <v>1.2</v>
      </c>
      <c r="I393" s="201"/>
      <c r="J393" s="196"/>
      <c r="K393" s="196"/>
      <c r="L393" s="202"/>
      <c r="M393" s="203"/>
      <c r="N393" s="204"/>
      <c r="O393" s="204"/>
      <c r="P393" s="204"/>
      <c r="Q393" s="204"/>
      <c r="R393" s="204"/>
      <c r="S393" s="204"/>
      <c r="T393" s="205"/>
      <c r="AT393" s="206" t="s">
        <v>237</v>
      </c>
      <c r="AU393" s="206" t="s">
        <v>78</v>
      </c>
      <c r="AV393" s="13" t="s">
        <v>78</v>
      </c>
      <c r="AW393" s="13" t="s">
        <v>31</v>
      </c>
      <c r="AX393" s="13" t="s">
        <v>69</v>
      </c>
      <c r="AY393" s="206" t="s">
        <v>229</v>
      </c>
    </row>
    <row r="394" spans="2:51" s="13" customFormat="1" ht="11.25">
      <c r="B394" s="195"/>
      <c r="C394" s="196"/>
      <c r="D394" s="197" t="s">
        <v>237</v>
      </c>
      <c r="E394" s="198" t="s">
        <v>19</v>
      </c>
      <c r="F394" s="199" t="s">
        <v>1835</v>
      </c>
      <c r="G394" s="196"/>
      <c r="H394" s="200">
        <v>0.96</v>
      </c>
      <c r="I394" s="201"/>
      <c r="J394" s="196"/>
      <c r="K394" s="196"/>
      <c r="L394" s="202"/>
      <c r="M394" s="203"/>
      <c r="N394" s="204"/>
      <c r="O394" s="204"/>
      <c r="P394" s="204"/>
      <c r="Q394" s="204"/>
      <c r="R394" s="204"/>
      <c r="S394" s="204"/>
      <c r="T394" s="205"/>
      <c r="AT394" s="206" t="s">
        <v>237</v>
      </c>
      <c r="AU394" s="206" t="s">
        <v>78</v>
      </c>
      <c r="AV394" s="13" t="s">
        <v>78</v>
      </c>
      <c r="AW394" s="13" t="s">
        <v>31</v>
      </c>
      <c r="AX394" s="13" t="s">
        <v>69</v>
      </c>
      <c r="AY394" s="206" t="s">
        <v>229</v>
      </c>
    </row>
    <row r="395" spans="2:51" s="14" customFormat="1" ht="11.25">
      <c r="B395" s="218"/>
      <c r="C395" s="219"/>
      <c r="D395" s="197" t="s">
        <v>237</v>
      </c>
      <c r="E395" s="220" t="s">
        <v>19</v>
      </c>
      <c r="F395" s="221" t="s">
        <v>2414</v>
      </c>
      <c r="G395" s="219"/>
      <c r="H395" s="220" t="s">
        <v>19</v>
      </c>
      <c r="I395" s="222"/>
      <c r="J395" s="219"/>
      <c r="K395" s="219"/>
      <c r="L395" s="223"/>
      <c r="M395" s="224"/>
      <c r="N395" s="225"/>
      <c r="O395" s="225"/>
      <c r="P395" s="225"/>
      <c r="Q395" s="225"/>
      <c r="R395" s="225"/>
      <c r="S395" s="225"/>
      <c r="T395" s="226"/>
      <c r="AT395" s="227" t="s">
        <v>237</v>
      </c>
      <c r="AU395" s="227" t="s">
        <v>78</v>
      </c>
      <c r="AV395" s="14" t="s">
        <v>76</v>
      </c>
      <c r="AW395" s="14" t="s">
        <v>31</v>
      </c>
      <c r="AX395" s="14" t="s">
        <v>69</v>
      </c>
      <c r="AY395" s="227" t="s">
        <v>229</v>
      </c>
    </row>
    <row r="396" spans="2:51" s="13" customFormat="1" ht="11.25">
      <c r="B396" s="195"/>
      <c r="C396" s="196"/>
      <c r="D396" s="197" t="s">
        <v>237</v>
      </c>
      <c r="E396" s="198" t="s">
        <v>19</v>
      </c>
      <c r="F396" s="199" t="s">
        <v>2348</v>
      </c>
      <c r="G396" s="196"/>
      <c r="H396" s="200">
        <v>4.5</v>
      </c>
      <c r="I396" s="201"/>
      <c r="J396" s="196"/>
      <c r="K396" s="196"/>
      <c r="L396" s="202"/>
      <c r="M396" s="203"/>
      <c r="N396" s="204"/>
      <c r="O396" s="204"/>
      <c r="P396" s="204"/>
      <c r="Q396" s="204"/>
      <c r="R396" s="204"/>
      <c r="S396" s="204"/>
      <c r="T396" s="205"/>
      <c r="AT396" s="206" t="s">
        <v>237</v>
      </c>
      <c r="AU396" s="206" t="s">
        <v>78</v>
      </c>
      <c r="AV396" s="13" t="s">
        <v>78</v>
      </c>
      <c r="AW396" s="13" t="s">
        <v>31</v>
      </c>
      <c r="AX396" s="13" t="s">
        <v>69</v>
      </c>
      <c r="AY396" s="206" t="s">
        <v>229</v>
      </c>
    </row>
    <row r="397" spans="2:51" s="13" customFormat="1" ht="11.25">
      <c r="B397" s="195"/>
      <c r="C397" s="196"/>
      <c r="D397" s="197" t="s">
        <v>237</v>
      </c>
      <c r="E397" s="198" t="s">
        <v>19</v>
      </c>
      <c r="F397" s="199" t="s">
        <v>2349</v>
      </c>
      <c r="G397" s="196"/>
      <c r="H397" s="200">
        <v>1.692</v>
      </c>
      <c r="I397" s="201"/>
      <c r="J397" s="196"/>
      <c r="K397" s="196"/>
      <c r="L397" s="202"/>
      <c r="M397" s="203"/>
      <c r="N397" s="204"/>
      <c r="O397" s="204"/>
      <c r="P397" s="204"/>
      <c r="Q397" s="204"/>
      <c r="R397" s="204"/>
      <c r="S397" s="204"/>
      <c r="T397" s="205"/>
      <c r="AT397" s="206" t="s">
        <v>237</v>
      </c>
      <c r="AU397" s="206" t="s">
        <v>78</v>
      </c>
      <c r="AV397" s="13" t="s">
        <v>78</v>
      </c>
      <c r="AW397" s="13" t="s">
        <v>31</v>
      </c>
      <c r="AX397" s="13" t="s">
        <v>69</v>
      </c>
      <c r="AY397" s="206" t="s">
        <v>229</v>
      </c>
    </row>
    <row r="398" spans="2:51" s="14" customFormat="1" ht="11.25">
      <c r="B398" s="218"/>
      <c r="C398" s="219"/>
      <c r="D398" s="197" t="s">
        <v>237</v>
      </c>
      <c r="E398" s="220" t="s">
        <v>19</v>
      </c>
      <c r="F398" s="221" t="s">
        <v>2415</v>
      </c>
      <c r="G398" s="219"/>
      <c r="H398" s="220" t="s">
        <v>19</v>
      </c>
      <c r="I398" s="222"/>
      <c r="J398" s="219"/>
      <c r="K398" s="219"/>
      <c r="L398" s="223"/>
      <c r="M398" s="224"/>
      <c r="N398" s="225"/>
      <c r="O398" s="225"/>
      <c r="P398" s="225"/>
      <c r="Q398" s="225"/>
      <c r="R398" s="225"/>
      <c r="S398" s="225"/>
      <c r="T398" s="226"/>
      <c r="AT398" s="227" t="s">
        <v>237</v>
      </c>
      <c r="AU398" s="227" t="s">
        <v>78</v>
      </c>
      <c r="AV398" s="14" t="s">
        <v>76</v>
      </c>
      <c r="AW398" s="14" t="s">
        <v>31</v>
      </c>
      <c r="AX398" s="14" t="s">
        <v>69</v>
      </c>
      <c r="AY398" s="227" t="s">
        <v>229</v>
      </c>
    </row>
    <row r="399" spans="2:51" s="13" customFormat="1" ht="11.25">
      <c r="B399" s="195"/>
      <c r="C399" s="196"/>
      <c r="D399" s="197" t="s">
        <v>237</v>
      </c>
      <c r="E399" s="198" t="s">
        <v>19</v>
      </c>
      <c r="F399" s="199" t="s">
        <v>2416</v>
      </c>
      <c r="G399" s="196"/>
      <c r="H399" s="200">
        <v>1.582</v>
      </c>
      <c r="I399" s="201"/>
      <c r="J399" s="196"/>
      <c r="K399" s="196"/>
      <c r="L399" s="202"/>
      <c r="M399" s="203"/>
      <c r="N399" s="204"/>
      <c r="O399" s="204"/>
      <c r="P399" s="204"/>
      <c r="Q399" s="204"/>
      <c r="R399" s="204"/>
      <c r="S399" s="204"/>
      <c r="T399" s="205"/>
      <c r="AT399" s="206" t="s">
        <v>237</v>
      </c>
      <c r="AU399" s="206" t="s">
        <v>78</v>
      </c>
      <c r="AV399" s="13" t="s">
        <v>78</v>
      </c>
      <c r="AW399" s="13" t="s">
        <v>31</v>
      </c>
      <c r="AX399" s="13" t="s">
        <v>69</v>
      </c>
      <c r="AY399" s="206" t="s">
        <v>229</v>
      </c>
    </row>
    <row r="400" spans="2:51" s="13" customFormat="1" ht="11.25">
      <c r="B400" s="195"/>
      <c r="C400" s="196"/>
      <c r="D400" s="197" t="s">
        <v>237</v>
      </c>
      <c r="E400" s="198" t="s">
        <v>19</v>
      </c>
      <c r="F400" s="199" t="s">
        <v>2417</v>
      </c>
      <c r="G400" s="196"/>
      <c r="H400" s="200">
        <v>2.712</v>
      </c>
      <c r="I400" s="201"/>
      <c r="J400" s="196"/>
      <c r="K400" s="196"/>
      <c r="L400" s="202"/>
      <c r="M400" s="203"/>
      <c r="N400" s="204"/>
      <c r="O400" s="204"/>
      <c r="P400" s="204"/>
      <c r="Q400" s="204"/>
      <c r="R400" s="204"/>
      <c r="S400" s="204"/>
      <c r="T400" s="205"/>
      <c r="AT400" s="206" t="s">
        <v>237</v>
      </c>
      <c r="AU400" s="206" t="s">
        <v>78</v>
      </c>
      <c r="AV400" s="13" t="s">
        <v>78</v>
      </c>
      <c r="AW400" s="13" t="s">
        <v>31</v>
      </c>
      <c r="AX400" s="13" t="s">
        <v>69</v>
      </c>
      <c r="AY400" s="206" t="s">
        <v>229</v>
      </c>
    </row>
    <row r="401" spans="2:51" s="15" customFormat="1" ht="11.25">
      <c r="B401" s="228"/>
      <c r="C401" s="229"/>
      <c r="D401" s="197" t="s">
        <v>237</v>
      </c>
      <c r="E401" s="230" t="s">
        <v>19</v>
      </c>
      <c r="F401" s="231" t="s">
        <v>281</v>
      </c>
      <c r="G401" s="229"/>
      <c r="H401" s="232">
        <v>21.926</v>
      </c>
      <c r="I401" s="233"/>
      <c r="J401" s="229"/>
      <c r="K401" s="229"/>
      <c r="L401" s="234"/>
      <c r="M401" s="235"/>
      <c r="N401" s="236"/>
      <c r="O401" s="236"/>
      <c r="P401" s="236"/>
      <c r="Q401" s="236"/>
      <c r="R401" s="236"/>
      <c r="S401" s="236"/>
      <c r="T401" s="237"/>
      <c r="AT401" s="238" t="s">
        <v>237</v>
      </c>
      <c r="AU401" s="238" t="s">
        <v>78</v>
      </c>
      <c r="AV401" s="15" t="s">
        <v>126</v>
      </c>
      <c r="AW401" s="15" t="s">
        <v>31</v>
      </c>
      <c r="AX401" s="15" t="s">
        <v>76</v>
      </c>
      <c r="AY401" s="238" t="s">
        <v>229</v>
      </c>
    </row>
    <row r="402" spans="1:65" s="2" customFormat="1" ht="16.5" customHeight="1">
      <c r="A402" s="36"/>
      <c r="B402" s="37"/>
      <c r="C402" s="207" t="s">
        <v>409</v>
      </c>
      <c r="D402" s="207" t="s">
        <v>239</v>
      </c>
      <c r="E402" s="208" t="s">
        <v>2418</v>
      </c>
      <c r="F402" s="209" t="s">
        <v>2014</v>
      </c>
      <c r="G402" s="210" t="s">
        <v>326</v>
      </c>
      <c r="H402" s="211">
        <v>0.008</v>
      </c>
      <c r="I402" s="212"/>
      <c r="J402" s="213">
        <f>ROUND(I402*H402,2)</f>
        <v>0</v>
      </c>
      <c r="K402" s="214"/>
      <c r="L402" s="215"/>
      <c r="M402" s="216" t="s">
        <v>19</v>
      </c>
      <c r="N402" s="217" t="s">
        <v>40</v>
      </c>
      <c r="O402" s="66"/>
      <c r="P402" s="191">
        <f>O402*H402</f>
        <v>0</v>
      </c>
      <c r="Q402" s="191">
        <v>1</v>
      </c>
      <c r="R402" s="191">
        <f>Q402*H402</f>
        <v>0.008</v>
      </c>
      <c r="S402" s="191">
        <v>0</v>
      </c>
      <c r="T402" s="192">
        <f>S402*H402</f>
        <v>0</v>
      </c>
      <c r="U402" s="36"/>
      <c r="V402" s="36"/>
      <c r="W402" s="36"/>
      <c r="X402" s="36"/>
      <c r="Y402" s="36"/>
      <c r="Z402" s="36"/>
      <c r="AA402" s="36"/>
      <c r="AB402" s="36"/>
      <c r="AC402" s="36"/>
      <c r="AD402" s="36"/>
      <c r="AE402" s="36"/>
      <c r="AR402" s="193" t="s">
        <v>513</v>
      </c>
      <c r="AT402" s="193" t="s">
        <v>239</v>
      </c>
      <c r="AU402" s="193" t="s">
        <v>78</v>
      </c>
      <c r="AY402" s="19" t="s">
        <v>229</v>
      </c>
      <c r="BE402" s="194">
        <f>IF(N402="základní",J402,0)</f>
        <v>0</v>
      </c>
      <c r="BF402" s="194">
        <f>IF(N402="snížená",J402,0)</f>
        <v>0</v>
      </c>
      <c r="BG402" s="194">
        <f>IF(N402="zákl. přenesená",J402,0)</f>
        <v>0</v>
      </c>
      <c r="BH402" s="194">
        <f>IF(N402="sníž. přenesená",J402,0)</f>
        <v>0</v>
      </c>
      <c r="BI402" s="194">
        <f>IF(N402="nulová",J402,0)</f>
        <v>0</v>
      </c>
      <c r="BJ402" s="19" t="s">
        <v>76</v>
      </c>
      <c r="BK402" s="194">
        <f>ROUND(I402*H402,2)</f>
        <v>0</v>
      </c>
      <c r="BL402" s="19" t="s">
        <v>315</v>
      </c>
      <c r="BM402" s="193" t="s">
        <v>2419</v>
      </c>
    </row>
    <row r="403" spans="1:47" s="2" customFormat="1" ht="19.5">
      <c r="A403" s="36"/>
      <c r="B403" s="37"/>
      <c r="C403" s="38"/>
      <c r="D403" s="197" t="s">
        <v>811</v>
      </c>
      <c r="E403" s="38"/>
      <c r="F403" s="248" t="s">
        <v>2420</v>
      </c>
      <c r="G403" s="38"/>
      <c r="H403" s="38"/>
      <c r="I403" s="249"/>
      <c r="J403" s="38"/>
      <c r="K403" s="38"/>
      <c r="L403" s="41"/>
      <c r="M403" s="250"/>
      <c r="N403" s="251"/>
      <c r="O403" s="66"/>
      <c r="P403" s="66"/>
      <c r="Q403" s="66"/>
      <c r="R403" s="66"/>
      <c r="S403" s="66"/>
      <c r="T403" s="67"/>
      <c r="U403" s="36"/>
      <c r="V403" s="36"/>
      <c r="W403" s="36"/>
      <c r="X403" s="36"/>
      <c r="Y403" s="36"/>
      <c r="Z403" s="36"/>
      <c r="AA403" s="36"/>
      <c r="AB403" s="36"/>
      <c r="AC403" s="36"/>
      <c r="AD403" s="36"/>
      <c r="AE403" s="36"/>
      <c r="AT403" s="19" t="s">
        <v>811</v>
      </c>
      <c r="AU403" s="19" t="s">
        <v>78</v>
      </c>
    </row>
    <row r="404" spans="2:51" s="13" customFormat="1" ht="11.25">
      <c r="B404" s="195"/>
      <c r="C404" s="196"/>
      <c r="D404" s="197" t="s">
        <v>237</v>
      </c>
      <c r="E404" s="198" t="s">
        <v>19</v>
      </c>
      <c r="F404" s="199" t="s">
        <v>2421</v>
      </c>
      <c r="G404" s="196"/>
      <c r="H404" s="200">
        <v>0.008</v>
      </c>
      <c r="I404" s="201"/>
      <c r="J404" s="196"/>
      <c r="K404" s="196"/>
      <c r="L404" s="202"/>
      <c r="M404" s="203"/>
      <c r="N404" s="204"/>
      <c r="O404" s="204"/>
      <c r="P404" s="204"/>
      <c r="Q404" s="204"/>
      <c r="R404" s="204"/>
      <c r="S404" s="204"/>
      <c r="T404" s="205"/>
      <c r="AT404" s="206" t="s">
        <v>237</v>
      </c>
      <c r="AU404" s="206" t="s">
        <v>78</v>
      </c>
      <c r="AV404" s="13" t="s">
        <v>78</v>
      </c>
      <c r="AW404" s="13" t="s">
        <v>31</v>
      </c>
      <c r="AX404" s="13" t="s">
        <v>69</v>
      </c>
      <c r="AY404" s="206" t="s">
        <v>229</v>
      </c>
    </row>
    <row r="405" spans="2:51" s="15" customFormat="1" ht="11.25">
      <c r="B405" s="228"/>
      <c r="C405" s="229"/>
      <c r="D405" s="197" t="s">
        <v>237</v>
      </c>
      <c r="E405" s="230" t="s">
        <v>19</v>
      </c>
      <c r="F405" s="231" t="s">
        <v>281</v>
      </c>
      <c r="G405" s="229"/>
      <c r="H405" s="232">
        <v>0.008</v>
      </c>
      <c r="I405" s="233"/>
      <c r="J405" s="229"/>
      <c r="K405" s="229"/>
      <c r="L405" s="234"/>
      <c r="M405" s="235"/>
      <c r="N405" s="236"/>
      <c r="O405" s="236"/>
      <c r="P405" s="236"/>
      <c r="Q405" s="236"/>
      <c r="R405" s="236"/>
      <c r="S405" s="236"/>
      <c r="T405" s="237"/>
      <c r="AT405" s="238" t="s">
        <v>237</v>
      </c>
      <c r="AU405" s="238" t="s">
        <v>78</v>
      </c>
      <c r="AV405" s="15" t="s">
        <v>126</v>
      </c>
      <c r="AW405" s="15" t="s">
        <v>31</v>
      </c>
      <c r="AX405" s="15" t="s">
        <v>76</v>
      </c>
      <c r="AY405" s="238" t="s">
        <v>229</v>
      </c>
    </row>
    <row r="406" spans="1:65" s="2" customFormat="1" ht="37.9" customHeight="1">
      <c r="A406" s="36"/>
      <c r="B406" s="37"/>
      <c r="C406" s="181" t="s">
        <v>413</v>
      </c>
      <c r="D406" s="181" t="s">
        <v>232</v>
      </c>
      <c r="E406" s="182" t="s">
        <v>2018</v>
      </c>
      <c r="F406" s="183" t="s">
        <v>2019</v>
      </c>
      <c r="G406" s="184" t="s">
        <v>495</v>
      </c>
      <c r="H406" s="185">
        <v>43.852</v>
      </c>
      <c r="I406" s="186"/>
      <c r="J406" s="187">
        <f>ROUND(I406*H406,2)</f>
        <v>0</v>
      </c>
      <c r="K406" s="188"/>
      <c r="L406" s="41"/>
      <c r="M406" s="189" t="s">
        <v>19</v>
      </c>
      <c r="N406" s="190" t="s">
        <v>40</v>
      </c>
      <c r="O406" s="66"/>
      <c r="P406" s="191">
        <f>O406*H406</f>
        <v>0</v>
      </c>
      <c r="Q406" s="191">
        <v>0</v>
      </c>
      <c r="R406" s="191">
        <f>Q406*H406</f>
        <v>0</v>
      </c>
      <c r="S406" s="191">
        <v>0</v>
      </c>
      <c r="T406" s="192">
        <f>S406*H406</f>
        <v>0</v>
      </c>
      <c r="U406" s="36"/>
      <c r="V406" s="36"/>
      <c r="W406" s="36"/>
      <c r="X406" s="36"/>
      <c r="Y406" s="36"/>
      <c r="Z406" s="36"/>
      <c r="AA406" s="36"/>
      <c r="AB406" s="36"/>
      <c r="AC406" s="36"/>
      <c r="AD406" s="36"/>
      <c r="AE406" s="36"/>
      <c r="AR406" s="193" t="s">
        <v>315</v>
      </c>
      <c r="AT406" s="193" t="s">
        <v>232</v>
      </c>
      <c r="AU406" s="193" t="s">
        <v>78</v>
      </c>
      <c r="AY406" s="19" t="s">
        <v>229</v>
      </c>
      <c r="BE406" s="194">
        <f>IF(N406="základní",J406,0)</f>
        <v>0</v>
      </c>
      <c r="BF406" s="194">
        <f>IF(N406="snížená",J406,0)</f>
        <v>0</v>
      </c>
      <c r="BG406" s="194">
        <f>IF(N406="zákl. přenesená",J406,0)</f>
        <v>0</v>
      </c>
      <c r="BH406" s="194">
        <f>IF(N406="sníž. přenesená",J406,0)</f>
        <v>0</v>
      </c>
      <c r="BI406" s="194">
        <f>IF(N406="nulová",J406,0)</f>
        <v>0</v>
      </c>
      <c r="BJ406" s="19" t="s">
        <v>76</v>
      </c>
      <c r="BK406" s="194">
        <f>ROUND(I406*H406,2)</f>
        <v>0</v>
      </c>
      <c r="BL406" s="19" t="s">
        <v>315</v>
      </c>
      <c r="BM406" s="193" t="s">
        <v>2422</v>
      </c>
    </row>
    <row r="407" spans="1:47" s="2" customFormat="1" ht="11.25">
      <c r="A407" s="36"/>
      <c r="B407" s="37"/>
      <c r="C407" s="38"/>
      <c r="D407" s="263" t="s">
        <v>903</v>
      </c>
      <c r="E407" s="38"/>
      <c r="F407" s="264" t="s">
        <v>2021</v>
      </c>
      <c r="G407" s="38"/>
      <c r="H407" s="38"/>
      <c r="I407" s="249"/>
      <c r="J407" s="38"/>
      <c r="K407" s="38"/>
      <c r="L407" s="41"/>
      <c r="M407" s="250"/>
      <c r="N407" s="251"/>
      <c r="O407" s="66"/>
      <c r="P407" s="66"/>
      <c r="Q407" s="66"/>
      <c r="R407" s="66"/>
      <c r="S407" s="66"/>
      <c r="T407" s="67"/>
      <c r="U407" s="36"/>
      <c r="V407" s="36"/>
      <c r="W407" s="36"/>
      <c r="X407" s="36"/>
      <c r="Y407" s="36"/>
      <c r="Z407" s="36"/>
      <c r="AA407" s="36"/>
      <c r="AB407" s="36"/>
      <c r="AC407" s="36"/>
      <c r="AD407" s="36"/>
      <c r="AE407" s="36"/>
      <c r="AT407" s="19" t="s">
        <v>903</v>
      </c>
      <c r="AU407" s="19" t="s">
        <v>78</v>
      </c>
    </row>
    <row r="408" spans="2:51" s="13" customFormat="1" ht="11.25">
      <c r="B408" s="195"/>
      <c r="C408" s="196"/>
      <c r="D408" s="197" t="s">
        <v>237</v>
      </c>
      <c r="E408" s="198" t="s">
        <v>19</v>
      </c>
      <c r="F408" s="199" t="s">
        <v>2423</v>
      </c>
      <c r="G408" s="196"/>
      <c r="H408" s="200">
        <v>43.852</v>
      </c>
      <c r="I408" s="201"/>
      <c r="J408" s="196"/>
      <c r="K408" s="196"/>
      <c r="L408" s="202"/>
      <c r="M408" s="203"/>
      <c r="N408" s="204"/>
      <c r="O408" s="204"/>
      <c r="P408" s="204"/>
      <c r="Q408" s="204"/>
      <c r="R408" s="204"/>
      <c r="S408" s="204"/>
      <c r="T408" s="205"/>
      <c r="AT408" s="206" t="s">
        <v>237</v>
      </c>
      <c r="AU408" s="206" t="s">
        <v>78</v>
      </c>
      <c r="AV408" s="13" t="s">
        <v>78</v>
      </c>
      <c r="AW408" s="13" t="s">
        <v>31</v>
      </c>
      <c r="AX408" s="13" t="s">
        <v>69</v>
      </c>
      <c r="AY408" s="206" t="s">
        <v>229</v>
      </c>
    </row>
    <row r="409" spans="2:51" s="15" customFormat="1" ht="11.25">
      <c r="B409" s="228"/>
      <c r="C409" s="229"/>
      <c r="D409" s="197" t="s">
        <v>237</v>
      </c>
      <c r="E409" s="230" t="s">
        <v>19</v>
      </c>
      <c r="F409" s="231" t="s">
        <v>281</v>
      </c>
      <c r="G409" s="229"/>
      <c r="H409" s="232">
        <v>43.852</v>
      </c>
      <c r="I409" s="233"/>
      <c r="J409" s="229"/>
      <c r="K409" s="229"/>
      <c r="L409" s="234"/>
      <c r="M409" s="235"/>
      <c r="N409" s="236"/>
      <c r="O409" s="236"/>
      <c r="P409" s="236"/>
      <c r="Q409" s="236"/>
      <c r="R409" s="236"/>
      <c r="S409" s="236"/>
      <c r="T409" s="237"/>
      <c r="AT409" s="238" t="s">
        <v>237</v>
      </c>
      <c r="AU409" s="238" t="s">
        <v>78</v>
      </c>
      <c r="AV409" s="15" t="s">
        <v>126</v>
      </c>
      <c r="AW409" s="15" t="s">
        <v>31</v>
      </c>
      <c r="AX409" s="15" t="s">
        <v>76</v>
      </c>
      <c r="AY409" s="238" t="s">
        <v>229</v>
      </c>
    </row>
    <row r="410" spans="1:65" s="2" customFormat="1" ht="16.5" customHeight="1">
      <c r="A410" s="36"/>
      <c r="B410" s="37"/>
      <c r="C410" s="207" t="s">
        <v>417</v>
      </c>
      <c r="D410" s="207" t="s">
        <v>239</v>
      </c>
      <c r="E410" s="208" t="s">
        <v>2424</v>
      </c>
      <c r="F410" s="209" t="s">
        <v>2024</v>
      </c>
      <c r="G410" s="210" t="s">
        <v>326</v>
      </c>
      <c r="H410" s="211">
        <v>0.018</v>
      </c>
      <c r="I410" s="212"/>
      <c r="J410" s="213">
        <f>ROUND(I410*H410,2)</f>
        <v>0</v>
      </c>
      <c r="K410" s="214"/>
      <c r="L410" s="215"/>
      <c r="M410" s="216" t="s">
        <v>19</v>
      </c>
      <c r="N410" s="217" t="s">
        <v>40</v>
      </c>
      <c r="O410" s="66"/>
      <c r="P410" s="191">
        <f>O410*H410</f>
        <v>0</v>
      </c>
      <c r="Q410" s="191">
        <v>1</v>
      </c>
      <c r="R410" s="191">
        <f>Q410*H410</f>
        <v>0.018</v>
      </c>
      <c r="S410" s="191">
        <v>0</v>
      </c>
      <c r="T410" s="192">
        <f>S410*H410</f>
        <v>0</v>
      </c>
      <c r="U410" s="36"/>
      <c r="V410" s="36"/>
      <c r="W410" s="36"/>
      <c r="X410" s="36"/>
      <c r="Y410" s="36"/>
      <c r="Z410" s="36"/>
      <c r="AA410" s="36"/>
      <c r="AB410" s="36"/>
      <c r="AC410" s="36"/>
      <c r="AD410" s="36"/>
      <c r="AE410" s="36"/>
      <c r="AR410" s="193" t="s">
        <v>513</v>
      </c>
      <c r="AT410" s="193" t="s">
        <v>239</v>
      </c>
      <c r="AU410" s="193" t="s">
        <v>78</v>
      </c>
      <c r="AY410" s="19" t="s">
        <v>229</v>
      </c>
      <c r="BE410" s="194">
        <f>IF(N410="základní",J410,0)</f>
        <v>0</v>
      </c>
      <c r="BF410" s="194">
        <f>IF(N410="snížená",J410,0)</f>
        <v>0</v>
      </c>
      <c r="BG410" s="194">
        <f>IF(N410="zákl. přenesená",J410,0)</f>
        <v>0</v>
      </c>
      <c r="BH410" s="194">
        <f>IF(N410="sníž. přenesená",J410,0)</f>
        <v>0</v>
      </c>
      <c r="BI410" s="194">
        <f>IF(N410="nulová",J410,0)</f>
        <v>0</v>
      </c>
      <c r="BJ410" s="19" t="s">
        <v>76</v>
      </c>
      <c r="BK410" s="194">
        <f>ROUND(I410*H410,2)</f>
        <v>0</v>
      </c>
      <c r="BL410" s="19" t="s">
        <v>315</v>
      </c>
      <c r="BM410" s="193" t="s">
        <v>2425</v>
      </c>
    </row>
    <row r="411" spans="1:47" s="2" customFormat="1" ht="19.5">
      <c r="A411" s="36"/>
      <c r="B411" s="37"/>
      <c r="C411" s="38"/>
      <c r="D411" s="197" t="s">
        <v>811</v>
      </c>
      <c r="E411" s="38"/>
      <c r="F411" s="248" t="s">
        <v>2426</v>
      </c>
      <c r="G411" s="38"/>
      <c r="H411" s="38"/>
      <c r="I411" s="249"/>
      <c r="J411" s="38"/>
      <c r="K411" s="38"/>
      <c r="L411" s="41"/>
      <c r="M411" s="250"/>
      <c r="N411" s="251"/>
      <c r="O411" s="66"/>
      <c r="P411" s="66"/>
      <c r="Q411" s="66"/>
      <c r="R411" s="66"/>
      <c r="S411" s="66"/>
      <c r="T411" s="67"/>
      <c r="U411" s="36"/>
      <c r="V411" s="36"/>
      <c r="W411" s="36"/>
      <c r="X411" s="36"/>
      <c r="Y411" s="36"/>
      <c r="Z411" s="36"/>
      <c r="AA411" s="36"/>
      <c r="AB411" s="36"/>
      <c r="AC411" s="36"/>
      <c r="AD411" s="36"/>
      <c r="AE411" s="36"/>
      <c r="AT411" s="19" t="s">
        <v>811</v>
      </c>
      <c r="AU411" s="19" t="s">
        <v>78</v>
      </c>
    </row>
    <row r="412" spans="2:51" s="13" customFormat="1" ht="11.25">
      <c r="B412" s="195"/>
      <c r="C412" s="196"/>
      <c r="D412" s="197" t="s">
        <v>237</v>
      </c>
      <c r="E412" s="198" t="s">
        <v>19</v>
      </c>
      <c r="F412" s="199" t="s">
        <v>2427</v>
      </c>
      <c r="G412" s="196"/>
      <c r="H412" s="200">
        <v>0.018</v>
      </c>
      <c r="I412" s="201"/>
      <c r="J412" s="196"/>
      <c r="K412" s="196"/>
      <c r="L412" s="202"/>
      <c r="M412" s="203"/>
      <c r="N412" s="204"/>
      <c r="O412" s="204"/>
      <c r="P412" s="204"/>
      <c r="Q412" s="204"/>
      <c r="R412" s="204"/>
      <c r="S412" s="204"/>
      <c r="T412" s="205"/>
      <c r="AT412" s="206" t="s">
        <v>237</v>
      </c>
      <c r="AU412" s="206" t="s">
        <v>78</v>
      </c>
      <c r="AV412" s="13" t="s">
        <v>78</v>
      </c>
      <c r="AW412" s="13" t="s">
        <v>31</v>
      </c>
      <c r="AX412" s="13" t="s">
        <v>69</v>
      </c>
      <c r="AY412" s="206" t="s">
        <v>229</v>
      </c>
    </row>
    <row r="413" spans="2:51" s="15" customFormat="1" ht="11.25">
      <c r="B413" s="228"/>
      <c r="C413" s="229"/>
      <c r="D413" s="197" t="s">
        <v>237</v>
      </c>
      <c r="E413" s="230" t="s">
        <v>19</v>
      </c>
      <c r="F413" s="231" t="s">
        <v>281</v>
      </c>
      <c r="G413" s="229"/>
      <c r="H413" s="232">
        <v>0.018</v>
      </c>
      <c r="I413" s="233"/>
      <c r="J413" s="229"/>
      <c r="K413" s="229"/>
      <c r="L413" s="234"/>
      <c r="M413" s="235"/>
      <c r="N413" s="236"/>
      <c r="O413" s="236"/>
      <c r="P413" s="236"/>
      <c r="Q413" s="236"/>
      <c r="R413" s="236"/>
      <c r="S413" s="236"/>
      <c r="T413" s="237"/>
      <c r="AT413" s="238" t="s">
        <v>237</v>
      </c>
      <c r="AU413" s="238" t="s">
        <v>78</v>
      </c>
      <c r="AV413" s="15" t="s">
        <v>126</v>
      </c>
      <c r="AW413" s="15" t="s">
        <v>31</v>
      </c>
      <c r="AX413" s="15" t="s">
        <v>76</v>
      </c>
      <c r="AY413" s="238" t="s">
        <v>229</v>
      </c>
    </row>
    <row r="414" spans="1:65" s="2" customFormat="1" ht="49.15" customHeight="1">
      <c r="A414" s="36"/>
      <c r="B414" s="37"/>
      <c r="C414" s="181" t="s">
        <v>421</v>
      </c>
      <c r="D414" s="181" t="s">
        <v>232</v>
      </c>
      <c r="E414" s="182" t="s">
        <v>2028</v>
      </c>
      <c r="F414" s="183" t="s">
        <v>2029</v>
      </c>
      <c r="G414" s="184" t="s">
        <v>326</v>
      </c>
      <c r="H414" s="185">
        <v>0.026</v>
      </c>
      <c r="I414" s="186"/>
      <c r="J414" s="187">
        <f>ROUND(I414*H414,2)</f>
        <v>0</v>
      </c>
      <c r="K414" s="188"/>
      <c r="L414" s="41"/>
      <c r="M414" s="189" t="s">
        <v>19</v>
      </c>
      <c r="N414" s="190" t="s">
        <v>40</v>
      </c>
      <c r="O414" s="66"/>
      <c r="P414" s="191">
        <f>O414*H414</f>
        <v>0</v>
      </c>
      <c r="Q414" s="191">
        <v>0</v>
      </c>
      <c r="R414" s="191">
        <f>Q414*H414</f>
        <v>0</v>
      </c>
      <c r="S414" s="191">
        <v>0</v>
      </c>
      <c r="T414" s="192">
        <f>S414*H414</f>
        <v>0</v>
      </c>
      <c r="U414" s="36"/>
      <c r="V414" s="36"/>
      <c r="W414" s="36"/>
      <c r="X414" s="36"/>
      <c r="Y414" s="36"/>
      <c r="Z414" s="36"/>
      <c r="AA414" s="36"/>
      <c r="AB414" s="36"/>
      <c r="AC414" s="36"/>
      <c r="AD414" s="36"/>
      <c r="AE414" s="36"/>
      <c r="AR414" s="193" t="s">
        <v>315</v>
      </c>
      <c r="AT414" s="193" t="s">
        <v>232</v>
      </c>
      <c r="AU414" s="193" t="s">
        <v>78</v>
      </c>
      <c r="AY414" s="19" t="s">
        <v>229</v>
      </c>
      <c r="BE414" s="194">
        <f>IF(N414="základní",J414,0)</f>
        <v>0</v>
      </c>
      <c r="BF414" s="194">
        <f>IF(N414="snížená",J414,0)</f>
        <v>0</v>
      </c>
      <c r="BG414" s="194">
        <f>IF(N414="zákl. přenesená",J414,0)</f>
        <v>0</v>
      </c>
      <c r="BH414" s="194">
        <f>IF(N414="sníž. přenesená",J414,0)</f>
        <v>0</v>
      </c>
      <c r="BI414" s="194">
        <f>IF(N414="nulová",J414,0)</f>
        <v>0</v>
      </c>
      <c r="BJ414" s="19" t="s">
        <v>76</v>
      </c>
      <c r="BK414" s="194">
        <f>ROUND(I414*H414,2)</f>
        <v>0</v>
      </c>
      <c r="BL414" s="19" t="s">
        <v>315</v>
      </c>
      <c r="BM414" s="193" t="s">
        <v>2428</v>
      </c>
    </row>
    <row r="415" spans="1:47" s="2" customFormat="1" ht="11.25">
      <c r="A415" s="36"/>
      <c r="B415" s="37"/>
      <c r="C415" s="38"/>
      <c r="D415" s="263" t="s">
        <v>903</v>
      </c>
      <c r="E415" s="38"/>
      <c r="F415" s="264" t="s">
        <v>2031</v>
      </c>
      <c r="G415" s="38"/>
      <c r="H415" s="38"/>
      <c r="I415" s="249"/>
      <c r="J415" s="38"/>
      <c r="K415" s="38"/>
      <c r="L415" s="41"/>
      <c r="M415" s="258"/>
      <c r="N415" s="259"/>
      <c r="O415" s="245"/>
      <c r="P415" s="245"/>
      <c r="Q415" s="245"/>
      <c r="R415" s="245"/>
      <c r="S415" s="245"/>
      <c r="T415" s="260"/>
      <c r="U415" s="36"/>
      <c r="V415" s="36"/>
      <c r="W415" s="36"/>
      <c r="X415" s="36"/>
      <c r="Y415" s="36"/>
      <c r="Z415" s="36"/>
      <c r="AA415" s="36"/>
      <c r="AB415" s="36"/>
      <c r="AC415" s="36"/>
      <c r="AD415" s="36"/>
      <c r="AE415" s="36"/>
      <c r="AT415" s="19" t="s">
        <v>903</v>
      </c>
      <c r="AU415" s="19" t="s">
        <v>78</v>
      </c>
    </row>
    <row r="416" spans="1:31" s="2" customFormat="1" ht="6.95" customHeight="1">
      <c r="A416" s="36"/>
      <c r="B416" s="49"/>
      <c r="C416" s="50"/>
      <c r="D416" s="50"/>
      <c r="E416" s="50"/>
      <c r="F416" s="50"/>
      <c r="G416" s="50"/>
      <c r="H416" s="50"/>
      <c r="I416" s="50"/>
      <c r="J416" s="50"/>
      <c r="K416" s="50"/>
      <c r="L416" s="41"/>
      <c r="M416" s="36"/>
      <c r="O416" s="36"/>
      <c r="P416" s="36"/>
      <c r="Q416" s="36"/>
      <c r="R416" s="36"/>
      <c r="S416" s="36"/>
      <c r="T416" s="36"/>
      <c r="U416" s="36"/>
      <c r="V416" s="36"/>
      <c r="W416" s="36"/>
      <c r="X416" s="36"/>
      <c r="Y416" s="36"/>
      <c r="Z416" s="36"/>
      <c r="AA416" s="36"/>
      <c r="AB416" s="36"/>
      <c r="AC416" s="36"/>
      <c r="AD416" s="36"/>
      <c r="AE416" s="36"/>
    </row>
  </sheetData>
  <sheetProtection algorithmName="SHA-512" hashValue="NVhWsf+6awW4PGmAgAlUIvZPJo/ht5djSzyK+JAANADnQ3jp9436CEv7+aY3PM65MOWVM7Qd8EWQf9Y1tsZCBA==" saltValue="yWbggepGHXUUaEXQ3VOZ/EcKherhH00+fMcIircDe43RuApd45OVIBgos4Lq78X0m+XlZA55ezFx5rT0vR+zqA==" spinCount="100000" sheet="1" objects="1" scenarios="1" formatColumns="0" formatRows="0" autoFilter="0"/>
  <autoFilter ref="C100:K415"/>
  <mergeCells count="15">
    <mergeCell ref="E87:H87"/>
    <mergeCell ref="E91:H91"/>
    <mergeCell ref="E89:H89"/>
    <mergeCell ref="E93:H93"/>
    <mergeCell ref="L2:V2"/>
    <mergeCell ref="E31:H31"/>
    <mergeCell ref="E52:H52"/>
    <mergeCell ref="E56:H56"/>
    <mergeCell ref="E54:H54"/>
    <mergeCell ref="E58:H58"/>
    <mergeCell ref="E7:H7"/>
    <mergeCell ref="E11:H11"/>
    <mergeCell ref="E9:H9"/>
    <mergeCell ref="E13:H13"/>
    <mergeCell ref="E22:H22"/>
  </mergeCells>
  <hyperlinks>
    <hyperlink ref="F105" r:id="rId1" display="https://podminky.urs.cz/item/CS_URS_2022_01/111251201"/>
    <hyperlink ref="F112" r:id="rId2" display="https://podminky.urs.cz/item/CS_URS_2022_01/112155311"/>
    <hyperlink ref="F114" r:id="rId3" display="https://podminky.urs.cz/item/CS_URS_2022_01/113105113"/>
    <hyperlink ref="F119" r:id="rId4" display="https://podminky.urs.cz/item/CS_URS_2022_01/115001103"/>
    <hyperlink ref="F123" r:id="rId5" display="https://podminky.urs.cz/item/CS_URS_2022_01/119001421"/>
    <hyperlink ref="F130" r:id="rId6" display="https://podminky.urs.cz/item/CS_URS_2022_01/121151113"/>
    <hyperlink ref="F137" r:id="rId7" display="https://podminky.urs.cz/item/CS_URS_2022_01/122252501"/>
    <hyperlink ref="F160" r:id="rId8" display="https://podminky.urs.cz/item/CS_URS_2022_01/122252508"/>
    <hyperlink ref="F162" r:id="rId9" display="https://podminky.urs.cz/item/CS_URS_2022_01/139001101"/>
    <hyperlink ref="F166" r:id="rId10" display="https://podminky.urs.cz/item/CS_URS_2022_01/162751117"/>
    <hyperlink ref="F168" r:id="rId11" display="https://podminky.urs.cz/item/CS_URS_2022_01/162751119"/>
    <hyperlink ref="F172" r:id="rId12" display="https://podminky.urs.cz/item/CS_URS_2022_01/171103101"/>
    <hyperlink ref="F174" r:id="rId13" display="https://podminky.urs.cz/item/CS_URS_2022_01/171201231"/>
    <hyperlink ref="F177" r:id="rId14" display="https://podminky.urs.cz/item/CS_URS_2022_01/174111311"/>
    <hyperlink ref="F190" r:id="rId15" display="https://podminky.urs.cz/item/CS_URS_2022_01/175111101"/>
    <hyperlink ref="F196" r:id="rId16" display="https://podminky.urs.cz/item/CS_URS_2022_01/181411122"/>
    <hyperlink ref="F206" r:id="rId17" display="https://podminky.urs.cz/item/CS_URS_2022_01/182351123"/>
    <hyperlink ref="F215" r:id="rId18" display="https://podminky.urs.cz/item/CS_URS_2022_01/274311127"/>
    <hyperlink ref="F224" r:id="rId19" display="https://podminky.urs.cz/item/CS_URS_2022_01/274311191"/>
    <hyperlink ref="F226" r:id="rId20" display="https://podminky.urs.cz/item/CS_URS_2022_01/274354111"/>
    <hyperlink ref="F238" r:id="rId21" display="https://podminky.urs.cz/item/CS_URS_2022_01/274354211"/>
    <hyperlink ref="F240" r:id="rId22" display="https://podminky.urs.cz/item/CS_URS_2021_02/274361412"/>
    <hyperlink ref="F247" r:id="rId23" display="https://podminky.urs.cz/item/CS_URS_2022_01/317321118"/>
    <hyperlink ref="F254" r:id="rId24" display="https://podminky.urs.cz/item/CS_URS_2022_01/317321191"/>
    <hyperlink ref="F256" r:id="rId25" display="https://podminky.urs.cz/item/CS_URS_2022_01/317353121"/>
    <hyperlink ref="F265" r:id="rId26" display="https://podminky.urs.cz/item/CS_URS_2022_01/317353221"/>
    <hyperlink ref="F267" r:id="rId27" display="https://podminky.urs.cz/item/CS_URS_2022_01/317361116"/>
    <hyperlink ref="F271" r:id="rId28" display="https://podminky.urs.cz/item/CS_URS_2022_01/334124111"/>
    <hyperlink ref="F278" r:id="rId29" display="https://podminky.urs.cz/item/CS_URS_2022_01/334323118"/>
    <hyperlink ref="F284" r:id="rId30" display="https://podminky.urs.cz/item/CS_URS_2022_01/334323191"/>
    <hyperlink ref="F286" r:id="rId31" display="https://podminky.urs.cz/item/CS_URS_2022_01/334351112"/>
    <hyperlink ref="F293" r:id="rId32" display="https://podminky.urs.cz/item/CS_URS_2022_01/334351211"/>
    <hyperlink ref="F295" r:id="rId33" display="https://podminky.urs.cz/item/CS_URS_2022_01/334359115"/>
    <hyperlink ref="F297" r:id="rId34" display="https://podminky.urs.cz/item/CS_URS_2022_01/334361216"/>
    <hyperlink ref="F302" r:id="rId35" display="https://podminky.urs.cz/item/CS_URS_2022_01/451573111"/>
    <hyperlink ref="F307" r:id="rId36" display="https://podminky.urs.cz/item/CS_URS_2022_01/451577877"/>
    <hyperlink ref="F314" r:id="rId37" display="https://podminky.urs.cz/item/CS_URS_2022_01/465513157"/>
    <hyperlink ref="F322" r:id="rId38" display="https://podminky.urs.cz/item/CS_URS_2022_01/273361411"/>
    <hyperlink ref="F328" r:id="rId39" display="https://podminky.urs.cz/item/CS_URS_2022_01/919542111"/>
    <hyperlink ref="F332" r:id="rId40" display="https://podminky.urs.cz/item/CS_URS_2022_01/931992121"/>
    <hyperlink ref="F337" r:id="rId41" display="https://podminky.urs.cz/item/CS_URS_2022_01/931994141"/>
    <hyperlink ref="F343" r:id="rId42" display="https://podminky.urs.cz/item/CS_URS_2022_01/936942211"/>
    <hyperlink ref="F348" r:id="rId43" display="https://podminky.urs.cz/item/CS_URS_2022_01/961041211"/>
    <hyperlink ref="F355" r:id="rId44" display="https://podminky.urs.cz/item/CS_URS_2022_01/963051111"/>
    <hyperlink ref="F364" r:id="rId45" display="https://podminky.urs.cz/item/CS_URS_2022_01/997211511"/>
    <hyperlink ref="F366" r:id="rId46" display="https://podminky.urs.cz/item/CS_URS_2022_01/997211519"/>
    <hyperlink ref="F370" r:id="rId47" display="https://podminky.urs.cz/item/CS_URS_2022_01/997211611"/>
    <hyperlink ref="F372" r:id="rId48" display="https://podminky.urs.cz/item/CS_URS_2022_01/997013861"/>
    <hyperlink ref="F374" r:id="rId49" display="https://podminky.urs.cz/item/CS_URS_2022_01/997013862"/>
    <hyperlink ref="F376" r:id="rId50" display="https://podminky.urs.cz/item/CS_URS_2022_01/997013873"/>
    <hyperlink ref="F380" r:id="rId51" display="https://podminky.urs.cz/item/CS_URS_2022_01/998212111"/>
    <hyperlink ref="F385" r:id="rId52" display="https://podminky.urs.cz/item/CS_URS_2022_01/711112001"/>
    <hyperlink ref="F407" r:id="rId53" display="https://podminky.urs.cz/item/CS_URS_2022_01/711112011"/>
    <hyperlink ref="F415" r:id="rId54"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162</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2227</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2429</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ROUND(J93,2)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ROUND((SUM(BE93:BE105)),2)</f>
        <v>0</v>
      </c>
      <c r="G37" s="36"/>
      <c r="H37" s="36"/>
      <c r="I37" s="126">
        <v>0.21</v>
      </c>
      <c r="J37" s="125">
        <f>ROUND(((SUM(BE93:BE105))*I37),2)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ROUND((SUM(BF93:BF105)),2)</f>
        <v>0</v>
      </c>
      <c r="G38" s="36"/>
      <c r="H38" s="36"/>
      <c r="I38" s="126">
        <v>0.15</v>
      </c>
      <c r="J38" s="125">
        <f>ROUND(((SUM(BF93:BF105))*I38),2)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ROUND((SUM(BG93:BG105)),2)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ROUND((SUM(BH93:BH105)),2)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ROUND((SUM(BI93:BI105)),2)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2227</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km 59,703 - svršek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J93</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J94</f>
        <v>0</v>
      </c>
      <c r="K68" s="143"/>
      <c r="L68" s="147"/>
    </row>
    <row r="69" spans="2:12" s="10" customFormat="1" ht="19.9" customHeight="1">
      <c r="B69" s="148"/>
      <c r="C69" s="99"/>
      <c r="D69" s="149" t="s">
        <v>1670</v>
      </c>
      <c r="E69" s="150"/>
      <c r="F69" s="150"/>
      <c r="G69" s="150"/>
      <c r="H69" s="150"/>
      <c r="I69" s="150"/>
      <c r="J69" s="151">
        <f>J95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214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24" t="str">
        <f>E7</f>
        <v>Oprava trati v úseku Liběšice - Úštěk-OPRAVA č.1</v>
      </c>
      <c r="F79" s="425"/>
      <c r="G79" s="425"/>
      <c r="H79" s="425"/>
      <c r="I79" s="38"/>
      <c r="J79" s="38"/>
      <c r="K79" s="38"/>
      <c r="L79" s="115"/>
      <c r="S79" s="36"/>
      <c r="T79" s="36"/>
      <c r="U79" s="36"/>
      <c r="V79" s="36"/>
      <c r="W79" s="36"/>
      <c r="X79" s="36"/>
      <c r="Y79" s="36"/>
      <c r="Z79" s="36"/>
      <c r="AA79" s="36"/>
      <c r="AB79" s="36"/>
      <c r="AC79" s="36"/>
      <c r="AD79" s="36"/>
      <c r="AE79" s="36"/>
    </row>
    <row r="80" spans="2:12" s="1" customFormat="1" ht="12" customHeight="1">
      <c r="B80" s="23"/>
      <c r="C80" s="31" t="s">
        <v>203</v>
      </c>
      <c r="D80" s="24"/>
      <c r="E80" s="24"/>
      <c r="F80" s="24"/>
      <c r="G80" s="24"/>
      <c r="H80" s="24"/>
      <c r="I80" s="24"/>
      <c r="J80" s="24"/>
      <c r="K80" s="24"/>
      <c r="L80" s="22"/>
    </row>
    <row r="81" spans="2:12" s="1" customFormat="1" ht="16.5" customHeight="1">
      <c r="B81" s="23"/>
      <c r="C81" s="24"/>
      <c r="D81" s="24"/>
      <c r="E81" s="424" t="s">
        <v>888</v>
      </c>
      <c r="F81" s="376"/>
      <c r="G81" s="376"/>
      <c r="H81" s="376"/>
      <c r="I81" s="24"/>
      <c r="J81" s="24"/>
      <c r="K81" s="24"/>
      <c r="L81" s="22"/>
    </row>
    <row r="82" spans="2:12" s="1" customFormat="1" ht="12" customHeight="1">
      <c r="B82" s="23"/>
      <c r="C82" s="31" t="s">
        <v>205</v>
      </c>
      <c r="D82" s="24"/>
      <c r="E82" s="24"/>
      <c r="F82" s="24"/>
      <c r="G82" s="24"/>
      <c r="H82" s="24"/>
      <c r="I82" s="24"/>
      <c r="J82" s="24"/>
      <c r="K82" s="24"/>
      <c r="L82" s="22"/>
    </row>
    <row r="83" spans="1:31" s="2" customFormat="1" ht="16.5" customHeight="1">
      <c r="A83" s="36"/>
      <c r="B83" s="37"/>
      <c r="C83" s="38"/>
      <c r="D83" s="38"/>
      <c r="E83" s="428" t="s">
        <v>2227</v>
      </c>
      <c r="F83" s="426"/>
      <c r="G83" s="426"/>
      <c r="H83" s="426"/>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1471</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98" t="str">
        <f>E13</f>
        <v>002 - km 59,703 - svršek</v>
      </c>
      <c r="F85" s="426"/>
      <c r="G85" s="426"/>
      <c r="H85" s="426"/>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31" t="s">
        <v>23</v>
      </c>
      <c r="J87" s="61" t="str">
        <f>IF(J16="","",J16)</f>
        <v>10. 5. 2022</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5.2" customHeight="1">
      <c r="A89" s="36"/>
      <c r="B89" s="37"/>
      <c r="C89" s="31" t="s">
        <v>25</v>
      </c>
      <c r="D89" s="38"/>
      <c r="E89" s="38"/>
      <c r="F89" s="29" t="str">
        <f>E19</f>
        <v xml:space="preserve"> </v>
      </c>
      <c r="G89" s="38"/>
      <c r="H89" s="38"/>
      <c r="I89" s="31" t="s">
        <v>30</v>
      </c>
      <c r="J89" s="34" t="str">
        <f>E25</f>
        <v xml:space="preserve"> </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IF(E22="","",E22)</f>
        <v>Vyplň údaj</v>
      </c>
      <c r="G90" s="38"/>
      <c r="H90" s="38"/>
      <c r="I90" s="31" t="s">
        <v>32</v>
      </c>
      <c r="J90" s="34" t="str">
        <f>E28</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215</v>
      </c>
      <c r="D92" s="156" t="s">
        <v>54</v>
      </c>
      <c r="E92" s="156" t="s">
        <v>50</v>
      </c>
      <c r="F92" s="156" t="s">
        <v>51</v>
      </c>
      <c r="G92" s="156" t="s">
        <v>216</v>
      </c>
      <c r="H92" s="156" t="s">
        <v>217</v>
      </c>
      <c r="I92" s="156" t="s">
        <v>218</v>
      </c>
      <c r="J92" s="157" t="s">
        <v>209</v>
      </c>
      <c r="K92" s="158" t="s">
        <v>219</v>
      </c>
      <c r="L92" s="159"/>
      <c r="M92" s="70" t="s">
        <v>19</v>
      </c>
      <c r="N92" s="71" t="s">
        <v>39</v>
      </c>
      <c r="O92" s="71" t="s">
        <v>220</v>
      </c>
      <c r="P92" s="71" t="s">
        <v>221</v>
      </c>
      <c r="Q92" s="71" t="s">
        <v>222</v>
      </c>
      <c r="R92" s="71" t="s">
        <v>223</v>
      </c>
      <c r="S92" s="71" t="s">
        <v>224</v>
      </c>
      <c r="T92" s="72" t="s">
        <v>225</v>
      </c>
      <c r="U92" s="153"/>
      <c r="V92" s="153"/>
      <c r="W92" s="153"/>
      <c r="X92" s="153"/>
      <c r="Y92" s="153"/>
      <c r="Z92" s="153"/>
      <c r="AA92" s="153"/>
      <c r="AB92" s="153"/>
      <c r="AC92" s="153"/>
      <c r="AD92" s="153"/>
      <c r="AE92" s="153"/>
    </row>
    <row r="93" spans="1:63" s="2" customFormat="1" ht="22.9" customHeight="1">
      <c r="A93" s="36"/>
      <c r="B93" s="37"/>
      <c r="C93" s="77" t="s">
        <v>226</v>
      </c>
      <c r="D93" s="38"/>
      <c r="E93" s="38"/>
      <c r="F93" s="38"/>
      <c r="G93" s="38"/>
      <c r="H93" s="38"/>
      <c r="I93" s="38"/>
      <c r="J93" s="160">
        <f>BK93</f>
        <v>0</v>
      </c>
      <c r="K93" s="38"/>
      <c r="L93" s="41"/>
      <c r="M93" s="73"/>
      <c r="N93" s="161"/>
      <c r="O93" s="74"/>
      <c r="P93" s="162">
        <f>P94</f>
        <v>0</v>
      </c>
      <c r="Q93" s="74"/>
      <c r="R93" s="162">
        <f>R94</f>
        <v>0</v>
      </c>
      <c r="S93" s="74"/>
      <c r="T93" s="163">
        <f>T94</f>
        <v>0</v>
      </c>
      <c r="U93" s="36"/>
      <c r="V93" s="36"/>
      <c r="W93" s="36"/>
      <c r="X93" s="36"/>
      <c r="Y93" s="36"/>
      <c r="Z93" s="36"/>
      <c r="AA93" s="36"/>
      <c r="AB93" s="36"/>
      <c r="AC93" s="36"/>
      <c r="AD93" s="36"/>
      <c r="AE93" s="36"/>
      <c r="AT93" s="19" t="s">
        <v>68</v>
      </c>
      <c r="AU93" s="19" t="s">
        <v>210</v>
      </c>
      <c r="BK93" s="164">
        <f>BK94</f>
        <v>0</v>
      </c>
    </row>
    <row r="94" spans="2:63" s="12" customFormat="1" ht="25.9" customHeight="1">
      <c r="B94" s="165"/>
      <c r="C94" s="166"/>
      <c r="D94" s="167" t="s">
        <v>68</v>
      </c>
      <c r="E94" s="168" t="s">
        <v>227</v>
      </c>
      <c r="F94" s="168" t="s">
        <v>228</v>
      </c>
      <c r="G94" s="166"/>
      <c r="H94" s="166"/>
      <c r="I94" s="169"/>
      <c r="J94" s="170">
        <f>BK94</f>
        <v>0</v>
      </c>
      <c r="K94" s="166"/>
      <c r="L94" s="171"/>
      <c r="M94" s="172"/>
      <c r="N94" s="173"/>
      <c r="O94" s="173"/>
      <c r="P94" s="174">
        <f>P95</f>
        <v>0</v>
      </c>
      <c r="Q94" s="173"/>
      <c r="R94" s="174">
        <f>R95</f>
        <v>0</v>
      </c>
      <c r="S94" s="173"/>
      <c r="T94" s="175">
        <f>T95</f>
        <v>0</v>
      </c>
      <c r="AR94" s="176" t="s">
        <v>76</v>
      </c>
      <c r="AT94" s="177" t="s">
        <v>68</v>
      </c>
      <c r="AU94" s="177" t="s">
        <v>69</v>
      </c>
      <c r="AY94" s="176" t="s">
        <v>229</v>
      </c>
      <c r="BK94" s="178">
        <f>BK95</f>
        <v>0</v>
      </c>
    </row>
    <row r="95" spans="2:63" s="12" customFormat="1" ht="22.9" customHeight="1">
      <c r="B95" s="165"/>
      <c r="C95" s="166"/>
      <c r="D95" s="167" t="s">
        <v>68</v>
      </c>
      <c r="E95" s="179" t="s">
        <v>230</v>
      </c>
      <c r="F95" s="179" t="s">
        <v>1671</v>
      </c>
      <c r="G95" s="166"/>
      <c r="H95" s="166"/>
      <c r="I95" s="169"/>
      <c r="J95" s="180">
        <f>BK95</f>
        <v>0</v>
      </c>
      <c r="K95" s="166"/>
      <c r="L95" s="171"/>
      <c r="M95" s="172"/>
      <c r="N95" s="173"/>
      <c r="O95" s="173"/>
      <c r="P95" s="174">
        <f>SUM(P96:P105)</f>
        <v>0</v>
      </c>
      <c r="Q95" s="173"/>
      <c r="R95" s="174">
        <f>SUM(R96:R105)</f>
        <v>0</v>
      </c>
      <c r="S95" s="173"/>
      <c r="T95" s="175">
        <f>SUM(T96:T105)</f>
        <v>0</v>
      </c>
      <c r="AR95" s="176" t="s">
        <v>76</v>
      </c>
      <c r="AT95" s="177" t="s">
        <v>68</v>
      </c>
      <c r="AU95" s="177" t="s">
        <v>76</v>
      </c>
      <c r="AY95" s="176" t="s">
        <v>229</v>
      </c>
      <c r="BK95" s="178">
        <f>SUM(BK96:BK105)</f>
        <v>0</v>
      </c>
    </row>
    <row r="96" spans="1:65" s="2" customFormat="1" ht="76.35" customHeight="1">
      <c r="A96" s="36"/>
      <c r="B96" s="37"/>
      <c r="C96" s="181" t="s">
        <v>76</v>
      </c>
      <c r="D96" s="181" t="s">
        <v>232</v>
      </c>
      <c r="E96" s="182" t="s">
        <v>1672</v>
      </c>
      <c r="F96" s="183" t="s">
        <v>1673</v>
      </c>
      <c r="G96" s="184" t="s">
        <v>532</v>
      </c>
      <c r="H96" s="185">
        <v>13.2</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2430</v>
      </c>
    </row>
    <row r="97" spans="2:51" s="13" customFormat="1" ht="11.25">
      <c r="B97" s="195"/>
      <c r="C97" s="196"/>
      <c r="D97" s="197" t="s">
        <v>237</v>
      </c>
      <c r="E97" s="198" t="s">
        <v>19</v>
      </c>
      <c r="F97" s="199" t="s">
        <v>2431</v>
      </c>
      <c r="G97" s="196"/>
      <c r="H97" s="200">
        <v>13.2</v>
      </c>
      <c r="I97" s="201"/>
      <c r="J97" s="196"/>
      <c r="K97" s="196"/>
      <c r="L97" s="202"/>
      <c r="M97" s="203"/>
      <c r="N97" s="204"/>
      <c r="O97" s="204"/>
      <c r="P97" s="204"/>
      <c r="Q97" s="204"/>
      <c r="R97" s="204"/>
      <c r="S97" s="204"/>
      <c r="T97" s="205"/>
      <c r="AT97" s="206" t="s">
        <v>237</v>
      </c>
      <c r="AU97" s="206" t="s">
        <v>78</v>
      </c>
      <c r="AV97" s="13" t="s">
        <v>78</v>
      </c>
      <c r="AW97" s="13" t="s">
        <v>31</v>
      </c>
      <c r="AX97" s="13" t="s">
        <v>76</v>
      </c>
      <c r="AY97" s="206" t="s">
        <v>229</v>
      </c>
    </row>
    <row r="98" spans="1:65" s="2" customFormat="1" ht="123" customHeight="1">
      <c r="A98" s="36"/>
      <c r="B98" s="37"/>
      <c r="C98" s="181" t="s">
        <v>78</v>
      </c>
      <c r="D98" s="181" t="s">
        <v>232</v>
      </c>
      <c r="E98" s="182" t="s">
        <v>1676</v>
      </c>
      <c r="F98" s="183" t="s">
        <v>1677</v>
      </c>
      <c r="G98" s="184" t="s">
        <v>532</v>
      </c>
      <c r="H98" s="185">
        <v>13.2</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126</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126</v>
      </c>
      <c r="BM98" s="193" t="s">
        <v>2432</v>
      </c>
    </row>
    <row r="99" spans="1:47" s="2" customFormat="1" ht="29.25">
      <c r="A99" s="36"/>
      <c r="B99" s="37"/>
      <c r="C99" s="38"/>
      <c r="D99" s="197" t="s">
        <v>811</v>
      </c>
      <c r="E99" s="38"/>
      <c r="F99" s="248" t="s">
        <v>2216</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811</v>
      </c>
      <c r="AU99" s="19" t="s">
        <v>78</v>
      </c>
    </row>
    <row r="100" spans="2:51" s="13" customFormat="1" ht="11.25">
      <c r="B100" s="195"/>
      <c r="C100" s="196"/>
      <c r="D100" s="197" t="s">
        <v>237</v>
      </c>
      <c r="E100" s="198" t="s">
        <v>19</v>
      </c>
      <c r="F100" s="199" t="s">
        <v>2433</v>
      </c>
      <c r="G100" s="196"/>
      <c r="H100" s="200">
        <v>13.2</v>
      </c>
      <c r="I100" s="201"/>
      <c r="J100" s="196"/>
      <c r="K100" s="196"/>
      <c r="L100" s="202"/>
      <c r="M100" s="203"/>
      <c r="N100" s="204"/>
      <c r="O100" s="204"/>
      <c r="P100" s="204"/>
      <c r="Q100" s="204"/>
      <c r="R100" s="204"/>
      <c r="S100" s="204"/>
      <c r="T100" s="205"/>
      <c r="AT100" s="206" t="s">
        <v>237</v>
      </c>
      <c r="AU100" s="206" t="s">
        <v>78</v>
      </c>
      <c r="AV100" s="13" t="s">
        <v>78</v>
      </c>
      <c r="AW100" s="13" t="s">
        <v>31</v>
      </c>
      <c r="AX100" s="13" t="s">
        <v>76</v>
      </c>
      <c r="AY100" s="206" t="s">
        <v>229</v>
      </c>
    </row>
    <row r="101" spans="1:65" s="2" customFormat="1" ht="142.15" customHeight="1">
      <c r="A101" s="36"/>
      <c r="B101" s="37"/>
      <c r="C101" s="181" t="s">
        <v>89</v>
      </c>
      <c r="D101" s="181" t="s">
        <v>232</v>
      </c>
      <c r="E101" s="182" t="s">
        <v>2038</v>
      </c>
      <c r="F101" s="183" t="s">
        <v>2039</v>
      </c>
      <c r="G101" s="184" t="s">
        <v>242</v>
      </c>
      <c r="H101" s="185">
        <v>10</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126</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126</v>
      </c>
      <c r="BM101" s="193" t="s">
        <v>2434</v>
      </c>
    </row>
    <row r="102" spans="1:65" s="2" customFormat="1" ht="101.25" customHeight="1">
      <c r="A102" s="36"/>
      <c r="B102" s="37"/>
      <c r="C102" s="181" t="s">
        <v>126</v>
      </c>
      <c r="D102" s="181" t="s">
        <v>232</v>
      </c>
      <c r="E102" s="182" t="s">
        <v>2041</v>
      </c>
      <c r="F102" s="183" t="s">
        <v>2042</v>
      </c>
      <c r="G102" s="184" t="s">
        <v>235</v>
      </c>
      <c r="H102" s="185">
        <v>50</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126</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2435</v>
      </c>
    </row>
    <row r="103" spans="2:51" s="13" customFormat="1" ht="11.25">
      <c r="B103" s="195"/>
      <c r="C103" s="196"/>
      <c r="D103" s="197" t="s">
        <v>237</v>
      </c>
      <c r="E103" s="198" t="s">
        <v>19</v>
      </c>
      <c r="F103" s="199" t="s">
        <v>2044</v>
      </c>
      <c r="G103" s="196"/>
      <c r="H103" s="200">
        <v>50</v>
      </c>
      <c r="I103" s="201"/>
      <c r="J103" s="196"/>
      <c r="K103" s="196"/>
      <c r="L103" s="202"/>
      <c r="M103" s="203"/>
      <c r="N103" s="204"/>
      <c r="O103" s="204"/>
      <c r="P103" s="204"/>
      <c r="Q103" s="204"/>
      <c r="R103" s="204"/>
      <c r="S103" s="204"/>
      <c r="T103" s="205"/>
      <c r="AT103" s="206" t="s">
        <v>237</v>
      </c>
      <c r="AU103" s="206" t="s">
        <v>78</v>
      </c>
      <c r="AV103" s="13" t="s">
        <v>78</v>
      </c>
      <c r="AW103" s="13" t="s">
        <v>31</v>
      </c>
      <c r="AX103" s="13" t="s">
        <v>76</v>
      </c>
      <c r="AY103" s="206" t="s">
        <v>229</v>
      </c>
    </row>
    <row r="104" spans="1:65" s="2" customFormat="1" ht="90" customHeight="1">
      <c r="A104" s="36"/>
      <c r="B104" s="37"/>
      <c r="C104" s="181" t="s">
        <v>230</v>
      </c>
      <c r="D104" s="181" t="s">
        <v>232</v>
      </c>
      <c r="E104" s="182" t="s">
        <v>1690</v>
      </c>
      <c r="F104" s="183" t="s">
        <v>1691</v>
      </c>
      <c r="G104" s="184" t="s">
        <v>1692</v>
      </c>
      <c r="H104" s="185">
        <v>4</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2436</v>
      </c>
    </row>
    <row r="105" spans="1:65" s="2" customFormat="1" ht="90" customHeight="1">
      <c r="A105" s="36"/>
      <c r="B105" s="37"/>
      <c r="C105" s="181" t="s">
        <v>257</v>
      </c>
      <c r="D105" s="181" t="s">
        <v>232</v>
      </c>
      <c r="E105" s="182" t="s">
        <v>1694</v>
      </c>
      <c r="F105" s="183" t="s">
        <v>1695</v>
      </c>
      <c r="G105" s="184" t="s">
        <v>1692</v>
      </c>
      <c r="H105" s="185">
        <v>4</v>
      </c>
      <c r="I105" s="186"/>
      <c r="J105" s="187">
        <f>ROUND(I105*H105,2)</f>
        <v>0</v>
      </c>
      <c r="K105" s="188"/>
      <c r="L105" s="41"/>
      <c r="M105" s="243" t="s">
        <v>19</v>
      </c>
      <c r="N105" s="244" t="s">
        <v>40</v>
      </c>
      <c r="O105" s="245"/>
      <c r="P105" s="246">
        <f>O105*H105</f>
        <v>0</v>
      </c>
      <c r="Q105" s="246">
        <v>0</v>
      </c>
      <c r="R105" s="246">
        <f>Q105*H105</f>
        <v>0</v>
      </c>
      <c r="S105" s="246">
        <v>0</v>
      </c>
      <c r="T105" s="247">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2437</v>
      </c>
    </row>
    <row r="106" spans="1:31" s="2" customFormat="1" ht="6.95" customHeight="1">
      <c r="A106" s="36"/>
      <c r="B106" s="49"/>
      <c r="C106" s="50"/>
      <c r="D106" s="50"/>
      <c r="E106" s="50"/>
      <c r="F106" s="50"/>
      <c r="G106" s="50"/>
      <c r="H106" s="50"/>
      <c r="I106" s="50"/>
      <c r="J106" s="50"/>
      <c r="K106" s="50"/>
      <c r="L106" s="41"/>
      <c r="M106" s="36"/>
      <c r="O106" s="36"/>
      <c r="P106" s="36"/>
      <c r="Q106" s="36"/>
      <c r="R106" s="36"/>
      <c r="S106" s="36"/>
      <c r="T106" s="36"/>
      <c r="U106" s="36"/>
      <c r="V106" s="36"/>
      <c r="W106" s="36"/>
      <c r="X106" s="36"/>
      <c r="Y106" s="36"/>
      <c r="Z106" s="36"/>
      <c r="AA106" s="36"/>
      <c r="AB106" s="36"/>
      <c r="AC106" s="36"/>
      <c r="AD106" s="36"/>
      <c r="AE106" s="36"/>
    </row>
  </sheetData>
  <sheetProtection algorithmName="SHA-512" hashValue="iE2SS+Vg3qWwUkqH+S65aNBmn5EwKg4PFybOuH4OrLeyRPIT3uRPCXADIUsLkwVQxnGNZ+WIRDtCGfy6HkNlQw==" saltValue="mhVgX1PHMq+tWRmH7XIDczzJQQ46u515XebFyMzCdN8KTBit/JNyxDvr9/5VGwacBAmE1dv31Zl8HvJzQve7eQ==" spinCount="100000" sheet="1" objects="1" scenarios="1" formatColumns="0" formatRows="0" autoFilter="0"/>
  <autoFilter ref="C92:K105"/>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164</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2227</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2438</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ROUND(J95,2)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ROUND((SUM(BE95:BE111)),2)</f>
        <v>0</v>
      </c>
      <c r="G37" s="36"/>
      <c r="H37" s="36"/>
      <c r="I37" s="126">
        <v>0.21</v>
      </c>
      <c r="J37" s="125">
        <f>ROUND(((SUM(BE95:BE111))*I37),2)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ROUND((SUM(BF95:BF111)),2)</f>
        <v>0</v>
      </c>
      <c r="G38" s="36"/>
      <c r="H38" s="36"/>
      <c r="I38" s="126">
        <v>0.15</v>
      </c>
      <c r="J38" s="125">
        <f>ROUND(((SUM(BF95:BF111))*I38),2)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ROUND((SUM(BG95:BG111)),2)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ROUND((SUM(BH95:BH111)),2)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ROUND((SUM(BI95:BI111)),2)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2227</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59,703</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J95</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J96</f>
        <v>0</v>
      </c>
      <c r="K68" s="143"/>
      <c r="L68" s="147"/>
    </row>
    <row r="69" spans="2:12" s="10" customFormat="1" ht="19.9" customHeight="1">
      <c r="B69" s="148"/>
      <c r="C69" s="99"/>
      <c r="D69" s="149" t="s">
        <v>1283</v>
      </c>
      <c r="E69" s="150"/>
      <c r="F69" s="150"/>
      <c r="G69" s="150"/>
      <c r="H69" s="150"/>
      <c r="I69" s="150"/>
      <c r="J69" s="151">
        <f>J97</f>
        <v>0</v>
      </c>
      <c r="K69" s="99"/>
      <c r="L69" s="152"/>
    </row>
    <row r="70" spans="2:12" s="10" customFormat="1" ht="19.9" customHeight="1">
      <c r="B70" s="148"/>
      <c r="C70" s="99"/>
      <c r="D70" s="149" t="s">
        <v>1284</v>
      </c>
      <c r="E70" s="150"/>
      <c r="F70" s="150"/>
      <c r="G70" s="150"/>
      <c r="H70" s="150"/>
      <c r="I70" s="150"/>
      <c r="J70" s="151">
        <f>J104</f>
        <v>0</v>
      </c>
      <c r="K70" s="99"/>
      <c r="L70" s="152"/>
    </row>
    <row r="71" spans="2:12" s="10" customFormat="1" ht="19.9" customHeight="1">
      <c r="B71" s="148"/>
      <c r="C71" s="99"/>
      <c r="D71" s="149" t="s">
        <v>1706</v>
      </c>
      <c r="E71" s="150"/>
      <c r="F71" s="150"/>
      <c r="G71" s="150"/>
      <c r="H71" s="150"/>
      <c r="I71" s="150"/>
      <c r="J71" s="151">
        <f>J108</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214</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24" t="str">
        <f>E7</f>
        <v>Oprava trati v úseku Liběšice - Úštěk-OPRAVA č.1</v>
      </c>
      <c r="F81" s="425"/>
      <c r="G81" s="425"/>
      <c r="H81" s="425"/>
      <c r="I81" s="38"/>
      <c r="J81" s="38"/>
      <c r="K81" s="38"/>
      <c r="L81" s="115"/>
      <c r="S81" s="36"/>
      <c r="T81" s="36"/>
      <c r="U81" s="36"/>
      <c r="V81" s="36"/>
      <c r="W81" s="36"/>
      <c r="X81" s="36"/>
      <c r="Y81" s="36"/>
      <c r="Z81" s="36"/>
      <c r="AA81" s="36"/>
      <c r="AB81" s="36"/>
      <c r="AC81" s="36"/>
      <c r="AD81" s="36"/>
      <c r="AE81" s="36"/>
    </row>
    <row r="82" spans="2:12" s="1" customFormat="1" ht="12" customHeight="1">
      <c r="B82" s="23"/>
      <c r="C82" s="31" t="s">
        <v>203</v>
      </c>
      <c r="D82" s="24"/>
      <c r="E82" s="24"/>
      <c r="F82" s="24"/>
      <c r="G82" s="24"/>
      <c r="H82" s="24"/>
      <c r="I82" s="24"/>
      <c r="J82" s="24"/>
      <c r="K82" s="24"/>
      <c r="L82" s="22"/>
    </row>
    <row r="83" spans="2:12" s="1" customFormat="1" ht="16.5" customHeight="1">
      <c r="B83" s="23"/>
      <c r="C83" s="24"/>
      <c r="D83" s="24"/>
      <c r="E83" s="424" t="s">
        <v>888</v>
      </c>
      <c r="F83" s="376"/>
      <c r="G83" s="376"/>
      <c r="H83" s="376"/>
      <c r="I83" s="24"/>
      <c r="J83" s="24"/>
      <c r="K83" s="24"/>
      <c r="L83" s="22"/>
    </row>
    <row r="84" spans="2:12" s="1" customFormat="1" ht="12" customHeight="1">
      <c r="B84" s="23"/>
      <c r="C84" s="31" t="s">
        <v>205</v>
      </c>
      <c r="D84" s="24"/>
      <c r="E84" s="24"/>
      <c r="F84" s="24"/>
      <c r="G84" s="24"/>
      <c r="H84" s="24"/>
      <c r="I84" s="24"/>
      <c r="J84" s="24"/>
      <c r="K84" s="24"/>
      <c r="L84" s="22"/>
    </row>
    <row r="85" spans="1:31" s="2" customFormat="1" ht="16.5" customHeight="1">
      <c r="A85" s="36"/>
      <c r="B85" s="37"/>
      <c r="C85" s="38"/>
      <c r="D85" s="38"/>
      <c r="E85" s="428" t="s">
        <v>2227</v>
      </c>
      <c r="F85" s="426"/>
      <c r="G85" s="426"/>
      <c r="H85" s="426"/>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626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398" t="str">
        <f>E13</f>
        <v>002 - VRN - km 59,703</v>
      </c>
      <c r="F87" s="426"/>
      <c r="G87" s="426"/>
      <c r="H87" s="426"/>
      <c r="I87" s="38"/>
      <c r="J87" s="38"/>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31" t="s">
        <v>23</v>
      </c>
      <c r="J89" s="61" t="str">
        <f>IF(J16="","",J16)</f>
        <v>10. 5. 2022</v>
      </c>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E19</f>
        <v xml:space="preserve"> </v>
      </c>
      <c r="G91" s="38"/>
      <c r="H91" s="38"/>
      <c r="I91" s="31" t="s">
        <v>30</v>
      </c>
      <c r="J91" s="34" t="str">
        <f>E25</f>
        <v xml:space="preserve"> </v>
      </c>
      <c r="K91" s="38"/>
      <c r="L91" s="115"/>
      <c r="S91" s="36"/>
      <c r="T91" s="36"/>
      <c r="U91" s="36"/>
      <c r="V91" s="36"/>
      <c r="W91" s="36"/>
      <c r="X91" s="36"/>
      <c r="Y91" s="36"/>
      <c r="Z91" s="36"/>
      <c r="AA91" s="36"/>
      <c r="AB91" s="36"/>
      <c r="AC91" s="36"/>
      <c r="AD91" s="36"/>
      <c r="AE91" s="36"/>
    </row>
    <row r="92" spans="1:31" s="2" customFormat="1" ht="15.2" customHeight="1">
      <c r="A92" s="36"/>
      <c r="B92" s="37"/>
      <c r="C92" s="31" t="s">
        <v>28</v>
      </c>
      <c r="D92" s="38"/>
      <c r="E92" s="38"/>
      <c r="F92" s="29" t="str">
        <f>IF(E22="","",E22)</f>
        <v>Vyplň údaj</v>
      </c>
      <c r="G92" s="38"/>
      <c r="H92" s="38"/>
      <c r="I92" s="31" t="s">
        <v>32</v>
      </c>
      <c r="J92" s="34" t="str">
        <f>E28</f>
        <v xml:space="preserve"> </v>
      </c>
      <c r="K92" s="38"/>
      <c r="L92" s="115"/>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11" customFormat="1" ht="29.25" customHeight="1">
      <c r="A94" s="153"/>
      <c r="B94" s="154"/>
      <c r="C94" s="155" t="s">
        <v>215</v>
      </c>
      <c r="D94" s="156" t="s">
        <v>54</v>
      </c>
      <c r="E94" s="156" t="s">
        <v>50</v>
      </c>
      <c r="F94" s="156" t="s">
        <v>51</v>
      </c>
      <c r="G94" s="156" t="s">
        <v>216</v>
      </c>
      <c r="H94" s="156" t="s">
        <v>217</v>
      </c>
      <c r="I94" s="156" t="s">
        <v>218</v>
      </c>
      <c r="J94" s="157" t="s">
        <v>209</v>
      </c>
      <c r="K94" s="158" t="s">
        <v>219</v>
      </c>
      <c r="L94" s="159"/>
      <c r="M94" s="70" t="s">
        <v>19</v>
      </c>
      <c r="N94" s="71" t="s">
        <v>39</v>
      </c>
      <c r="O94" s="71" t="s">
        <v>220</v>
      </c>
      <c r="P94" s="71" t="s">
        <v>221</v>
      </c>
      <c r="Q94" s="71" t="s">
        <v>222</v>
      </c>
      <c r="R94" s="71" t="s">
        <v>223</v>
      </c>
      <c r="S94" s="71" t="s">
        <v>224</v>
      </c>
      <c r="T94" s="72" t="s">
        <v>225</v>
      </c>
      <c r="U94" s="153"/>
      <c r="V94" s="153"/>
      <c r="W94" s="153"/>
      <c r="X94" s="153"/>
      <c r="Y94" s="153"/>
      <c r="Z94" s="153"/>
      <c r="AA94" s="153"/>
      <c r="AB94" s="153"/>
      <c r="AC94" s="153"/>
      <c r="AD94" s="153"/>
      <c r="AE94" s="153"/>
    </row>
    <row r="95" spans="1:63" s="2" customFormat="1" ht="22.9" customHeight="1">
      <c r="A95" s="36"/>
      <c r="B95" s="37"/>
      <c r="C95" s="77" t="s">
        <v>226</v>
      </c>
      <c r="D95" s="38"/>
      <c r="E95" s="38"/>
      <c r="F95" s="38"/>
      <c r="G95" s="38"/>
      <c r="H95" s="38"/>
      <c r="I95" s="38"/>
      <c r="J95" s="160">
        <f>BK95</f>
        <v>0</v>
      </c>
      <c r="K95" s="38"/>
      <c r="L95" s="41"/>
      <c r="M95" s="73"/>
      <c r="N95" s="161"/>
      <c r="O95" s="74"/>
      <c r="P95" s="162">
        <f>P96</f>
        <v>0</v>
      </c>
      <c r="Q95" s="74"/>
      <c r="R95" s="162">
        <f>R96</f>
        <v>0</v>
      </c>
      <c r="S95" s="74"/>
      <c r="T95" s="163">
        <f>T96</f>
        <v>0</v>
      </c>
      <c r="U95" s="36"/>
      <c r="V95" s="36"/>
      <c r="W95" s="36"/>
      <c r="X95" s="36"/>
      <c r="Y95" s="36"/>
      <c r="Z95" s="36"/>
      <c r="AA95" s="36"/>
      <c r="AB95" s="36"/>
      <c r="AC95" s="36"/>
      <c r="AD95" s="36"/>
      <c r="AE95" s="36"/>
      <c r="AT95" s="19" t="s">
        <v>68</v>
      </c>
      <c r="AU95" s="19" t="s">
        <v>210</v>
      </c>
      <c r="BK95" s="164">
        <f>BK96</f>
        <v>0</v>
      </c>
    </row>
    <row r="96" spans="2:63" s="12" customFormat="1" ht="25.9" customHeight="1">
      <c r="B96" s="165"/>
      <c r="C96" s="166"/>
      <c r="D96" s="167" t="s">
        <v>68</v>
      </c>
      <c r="E96" s="168" t="s">
        <v>98</v>
      </c>
      <c r="F96" s="168" t="s">
        <v>1286</v>
      </c>
      <c r="G96" s="166"/>
      <c r="H96" s="166"/>
      <c r="I96" s="169"/>
      <c r="J96" s="170">
        <f>BK96</f>
        <v>0</v>
      </c>
      <c r="K96" s="166"/>
      <c r="L96" s="171"/>
      <c r="M96" s="172"/>
      <c r="N96" s="173"/>
      <c r="O96" s="173"/>
      <c r="P96" s="174">
        <f>P97+P104+P108</f>
        <v>0</v>
      </c>
      <c r="Q96" s="173"/>
      <c r="R96" s="174">
        <f>R97+R104+R108</f>
        <v>0</v>
      </c>
      <c r="S96" s="173"/>
      <c r="T96" s="175">
        <f>T97+T104+T108</f>
        <v>0</v>
      </c>
      <c r="AR96" s="176" t="s">
        <v>230</v>
      </c>
      <c r="AT96" s="177" t="s">
        <v>68</v>
      </c>
      <c r="AU96" s="177" t="s">
        <v>69</v>
      </c>
      <c r="AY96" s="176" t="s">
        <v>229</v>
      </c>
      <c r="BK96" s="178">
        <f>BK97+BK104+BK108</f>
        <v>0</v>
      </c>
    </row>
    <row r="97" spans="2:63" s="12" customFormat="1" ht="22.9" customHeight="1">
      <c r="B97" s="165"/>
      <c r="C97" s="166"/>
      <c r="D97" s="167" t="s">
        <v>68</v>
      </c>
      <c r="E97" s="179" t="s">
        <v>1287</v>
      </c>
      <c r="F97" s="179" t="s">
        <v>1288</v>
      </c>
      <c r="G97" s="166"/>
      <c r="H97" s="166"/>
      <c r="I97" s="169"/>
      <c r="J97" s="180">
        <f>BK97</f>
        <v>0</v>
      </c>
      <c r="K97" s="166"/>
      <c r="L97" s="171"/>
      <c r="M97" s="172"/>
      <c r="N97" s="173"/>
      <c r="O97" s="173"/>
      <c r="P97" s="174">
        <f>SUM(P98:P103)</f>
        <v>0</v>
      </c>
      <c r="Q97" s="173"/>
      <c r="R97" s="174">
        <f>SUM(R98:R103)</f>
        <v>0</v>
      </c>
      <c r="S97" s="173"/>
      <c r="T97" s="175">
        <f>SUM(T98:T103)</f>
        <v>0</v>
      </c>
      <c r="AR97" s="176" t="s">
        <v>230</v>
      </c>
      <c r="AT97" s="177" t="s">
        <v>68</v>
      </c>
      <c r="AU97" s="177" t="s">
        <v>76</v>
      </c>
      <c r="AY97" s="176" t="s">
        <v>229</v>
      </c>
      <c r="BK97" s="178">
        <f>SUM(BK98:BK103)</f>
        <v>0</v>
      </c>
    </row>
    <row r="98" spans="1:65" s="2" customFormat="1" ht="16.5" customHeight="1">
      <c r="A98" s="36"/>
      <c r="B98" s="37"/>
      <c r="C98" s="181" t="s">
        <v>76</v>
      </c>
      <c r="D98" s="181" t="s">
        <v>232</v>
      </c>
      <c r="E98" s="182" t="s">
        <v>1289</v>
      </c>
      <c r="F98" s="183" t="s">
        <v>1290</v>
      </c>
      <c r="G98" s="184" t="s">
        <v>861</v>
      </c>
      <c r="H98" s="185">
        <v>1</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1291</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1291</v>
      </c>
      <c r="BM98" s="193" t="s">
        <v>2439</v>
      </c>
    </row>
    <row r="99" spans="1:47" s="2" customFormat="1" ht="11.25">
      <c r="A99" s="36"/>
      <c r="B99" s="37"/>
      <c r="C99" s="38"/>
      <c r="D99" s="263" t="s">
        <v>903</v>
      </c>
      <c r="E99" s="38"/>
      <c r="F99" s="264" t="s">
        <v>1293</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903</v>
      </c>
      <c r="AU99" s="19" t="s">
        <v>78</v>
      </c>
    </row>
    <row r="100" spans="1:47" s="2" customFormat="1" ht="39">
      <c r="A100" s="36"/>
      <c r="B100" s="37"/>
      <c r="C100" s="38"/>
      <c r="D100" s="197" t="s">
        <v>811</v>
      </c>
      <c r="E100" s="38"/>
      <c r="F100" s="248" t="s">
        <v>1294</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811</v>
      </c>
      <c r="AU100" s="19" t="s">
        <v>78</v>
      </c>
    </row>
    <row r="101" spans="1:65" s="2" customFormat="1" ht="16.5" customHeight="1">
      <c r="A101" s="36"/>
      <c r="B101" s="37"/>
      <c r="C101" s="181" t="s">
        <v>78</v>
      </c>
      <c r="D101" s="181" t="s">
        <v>232</v>
      </c>
      <c r="E101" s="182" t="s">
        <v>1295</v>
      </c>
      <c r="F101" s="183" t="s">
        <v>1296</v>
      </c>
      <c r="G101" s="184" t="s">
        <v>861</v>
      </c>
      <c r="H101" s="185">
        <v>1</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1291</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1291</v>
      </c>
      <c r="BM101" s="193" t="s">
        <v>2440</v>
      </c>
    </row>
    <row r="102" spans="1:47" s="2" customFormat="1" ht="11.25">
      <c r="A102" s="36"/>
      <c r="B102" s="37"/>
      <c r="C102" s="38"/>
      <c r="D102" s="263" t="s">
        <v>903</v>
      </c>
      <c r="E102" s="38"/>
      <c r="F102" s="264" t="s">
        <v>1298</v>
      </c>
      <c r="G102" s="38"/>
      <c r="H102" s="38"/>
      <c r="I102" s="249"/>
      <c r="J102" s="38"/>
      <c r="K102" s="38"/>
      <c r="L102" s="41"/>
      <c r="M102" s="250"/>
      <c r="N102" s="251"/>
      <c r="O102" s="66"/>
      <c r="P102" s="66"/>
      <c r="Q102" s="66"/>
      <c r="R102" s="66"/>
      <c r="S102" s="66"/>
      <c r="T102" s="67"/>
      <c r="U102" s="36"/>
      <c r="V102" s="36"/>
      <c r="W102" s="36"/>
      <c r="X102" s="36"/>
      <c r="Y102" s="36"/>
      <c r="Z102" s="36"/>
      <c r="AA102" s="36"/>
      <c r="AB102" s="36"/>
      <c r="AC102" s="36"/>
      <c r="AD102" s="36"/>
      <c r="AE102" s="36"/>
      <c r="AT102" s="19" t="s">
        <v>903</v>
      </c>
      <c r="AU102" s="19" t="s">
        <v>78</v>
      </c>
    </row>
    <row r="103" spans="1:47" s="2" customFormat="1" ht="58.5">
      <c r="A103" s="36"/>
      <c r="B103" s="37"/>
      <c r="C103" s="38"/>
      <c r="D103" s="197" t="s">
        <v>811</v>
      </c>
      <c r="E103" s="38"/>
      <c r="F103" s="248" t="s">
        <v>2050</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811</v>
      </c>
      <c r="AU103" s="19" t="s">
        <v>78</v>
      </c>
    </row>
    <row r="104" spans="2:63" s="12" customFormat="1" ht="22.9" customHeight="1">
      <c r="B104" s="165"/>
      <c r="C104" s="166"/>
      <c r="D104" s="167" t="s">
        <v>68</v>
      </c>
      <c r="E104" s="179" t="s">
        <v>1300</v>
      </c>
      <c r="F104" s="179" t="s">
        <v>1301</v>
      </c>
      <c r="G104" s="166"/>
      <c r="H104" s="166"/>
      <c r="I104" s="169"/>
      <c r="J104" s="180">
        <f>BK104</f>
        <v>0</v>
      </c>
      <c r="K104" s="166"/>
      <c r="L104" s="171"/>
      <c r="M104" s="172"/>
      <c r="N104" s="173"/>
      <c r="O104" s="173"/>
      <c r="P104" s="174">
        <f>SUM(P105:P107)</f>
        <v>0</v>
      </c>
      <c r="Q104" s="173"/>
      <c r="R104" s="174">
        <f>SUM(R105:R107)</f>
        <v>0</v>
      </c>
      <c r="S104" s="173"/>
      <c r="T104" s="175">
        <f>SUM(T105:T107)</f>
        <v>0</v>
      </c>
      <c r="AR104" s="176" t="s">
        <v>230</v>
      </c>
      <c r="AT104" s="177" t="s">
        <v>68</v>
      </c>
      <c r="AU104" s="177" t="s">
        <v>76</v>
      </c>
      <c r="AY104" s="176" t="s">
        <v>229</v>
      </c>
      <c r="BK104" s="178">
        <f>SUM(BK105:BK107)</f>
        <v>0</v>
      </c>
    </row>
    <row r="105" spans="1:65" s="2" customFormat="1" ht="16.5" customHeight="1">
      <c r="A105" s="36"/>
      <c r="B105" s="37"/>
      <c r="C105" s="181" t="s">
        <v>89</v>
      </c>
      <c r="D105" s="181" t="s">
        <v>232</v>
      </c>
      <c r="E105" s="182" t="s">
        <v>1302</v>
      </c>
      <c r="F105" s="183" t="s">
        <v>1301</v>
      </c>
      <c r="G105" s="184" t="s">
        <v>861</v>
      </c>
      <c r="H105" s="185">
        <v>1</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1291</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1291</v>
      </c>
      <c r="BM105" s="193" t="s">
        <v>2441</v>
      </c>
    </row>
    <row r="106" spans="1:47" s="2" customFormat="1" ht="11.25">
      <c r="A106" s="36"/>
      <c r="B106" s="37"/>
      <c r="C106" s="38"/>
      <c r="D106" s="263" t="s">
        <v>903</v>
      </c>
      <c r="E106" s="38"/>
      <c r="F106" s="264" t="s">
        <v>1304</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47" s="2" customFormat="1" ht="48.75">
      <c r="A107" s="36"/>
      <c r="B107" s="37"/>
      <c r="C107" s="38"/>
      <c r="D107" s="197" t="s">
        <v>811</v>
      </c>
      <c r="E107" s="38"/>
      <c r="F107" s="248" t="s">
        <v>2052</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78</v>
      </c>
    </row>
    <row r="108" spans="2:63" s="12" customFormat="1" ht="22.9" customHeight="1">
      <c r="B108" s="165"/>
      <c r="C108" s="166"/>
      <c r="D108" s="167" t="s">
        <v>68</v>
      </c>
      <c r="E108" s="179" t="s">
        <v>1710</v>
      </c>
      <c r="F108" s="179" t="s">
        <v>1711</v>
      </c>
      <c r="G108" s="166"/>
      <c r="H108" s="166"/>
      <c r="I108" s="169"/>
      <c r="J108" s="180">
        <f>BK108</f>
        <v>0</v>
      </c>
      <c r="K108" s="166"/>
      <c r="L108" s="171"/>
      <c r="M108" s="172"/>
      <c r="N108" s="173"/>
      <c r="O108" s="173"/>
      <c r="P108" s="174">
        <f>SUM(P109:P111)</f>
        <v>0</v>
      </c>
      <c r="Q108" s="173"/>
      <c r="R108" s="174">
        <f>SUM(R109:R111)</f>
        <v>0</v>
      </c>
      <c r="S108" s="173"/>
      <c r="T108" s="175">
        <f>SUM(T109:T111)</f>
        <v>0</v>
      </c>
      <c r="AR108" s="176" t="s">
        <v>230</v>
      </c>
      <c r="AT108" s="177" t="s">
        <v>68</v>
      </c>
      <c r="AU108" s="177" t="s">
        <v>76</v>
      </c>
      <c r="AY108" s="176" t="s">
        <v>229</v>
      </c>
      <c r="BK108" s="178">
        <f>SUM(BK109:BK111)</f>
        <v>0</v>
      </c>
    </row>
    <row r="109" spans="1:65" s="2" customFormat="1" ht="16.5" customHeight="1">
      <c r="A109" s="36"/>
      <c r="B109" s="37"/>
      <c r="C109" s="181" t="s">
        <v>126</v>
      </c>
      <c r="D109" s="181" t="s">
        <v>232</v>
      </c>
      <c r="E109" s="182" t="s">
        <v>1712</v>
      </c>
      <c r="F109" s="183" t="s">
        <v>1713</v>
      </c>
      <c r="G109" s="184" t="s">
        <v>861</v>
      </c>
      <c r="H109" s="185">
        <v>1</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126</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2442</v>
      </c>
    </row>
    <row r="110" spans="1:47" s="2" customFormat="1" ht="11.25">
      <c r="A110" s="36"/>
      <c r="B110" s="37"/>
      <c r="C110" s="38"/>
      <c r="D110" s="263" t="s">
        <v>903</v>
      </c>
      <c r="E110" s="38"/>
      <c r="F110" s="264" t="s">
        <v>1715</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903</v>
      </c>
      <c r="AU110" s="19" t="s">
        <v>78</v>
      </c>
    </row>
    <row r="111" spans="1:47" s="2" customFormat="1" ht="19.5">
      <c r="A111" s="36"/>
      <c r="B111" s="37"/>
      <c r="C111" s="38"/>
      <c r="D111" s="197" t="s">
        <v>811</v>
      </c>
      <c r="E111" s="38"/>
      <c r="F111" s="248" t="s">
        <v>2054</v>
      </c>
      <c r="G111" s="38"/>
      <c r="H111" s="38"/>
      <c r="I111" s="249"/>
      <c r="J111" s="38"/>
      <c r="K111" s="38"/>
      <c r="L111" s="41"/>
      <c r="M111" s="258"/>
      <c r="N111" s="259"/>
      <c r="O111" s="245"/>
      <c r="P111" s="245"/>
      <c r="Q111" s="245"/>
      <c r="R111" s="245"/>
      <c r="S111" s="245"/>
      <c r="T111" s="260"/>
      <c r="U111" s="36"/>
      <c r="V111" s="36"/>
      <c r="W111" s="36"/>
      <c r="X111" s="36"/>
      <c r="Y111" s="36"/>
      <c r="Z111" s="36"/>
      <c r="AA111" s="36"/>
      <c r="AB111" s="36"/>
      <c r="AC111" s="36"/>
      <c r="AD111" s="36"/>
      <c r="AE111" s="36"/>
      <c r="AT111" s="19" t="s">
        <v>811</v>
      </c>
      <c r="AU111" s="19" t="s">
        <v>78</v>
      </c>
    </row>
    <row r="112" spans="1:31" s="2" customFormat="1" ht="6.95" customHeight="1">
      <c r="A112" s="36"/>
      <c r="B112" s="49"/>
      <c r="C112" s="50"/>
      <c r="D112" s="50"/>
      <c r="E112" s="50"/>
      <c r="F112" s="50"/>
      <c r="G112" s="50"/>
      <c r="H112" s="50"/>
      <c r="I112" s="50"/>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sTXeC+Lj/rC2XQ9Xz+U2G0Q6VPQhe0t0tlFz7Nc4xWUjFA8cLznI3EKRZB1fMN+cw3iYL1D6qKvgi8YhiN0qnw==" saltValue="+AMO35EalSu1tjv5eyLfIjd546xU25KYQ9qNsBuM/DzEM1C0ImmYP8rER2W00u2HPikb/dAH7AYO9xQlQya83g==" spinCount="100000" sheet="1" objects="1" scenarios="1" formatColumns="0" formatRows="0" autoFilter="0"/>
  <autoFilter ref="C94:K11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171</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2443</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2444</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ROUND(J102,2)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ROUND((SUM(BE102:BE435)),2)</f>
        <v>0</v>
      </c>
      <c r="G37" s="36"/>
      <c r="H37" s="36"/>
      <c r="I37" s="126">
        <v>0.21</v>
      </c>
      <c r="J37" s="125">
        <f>ROUND(((SUM(BE102:BE435))*I37),2)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ROUND((SUM(BF102:BF435)),2)</f>
        <v>0</v>
      </c>
      <c r="G38" s="36"/>
      <c r="H38" s="36"/>
      <c r="I38" s="126">
        <v>0.15</v>
      </c>
      <c r="J38" s="125">
        <f>ROUND(((SUM(BF102:BF435))*I38),2)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ROUND((SUM(BG102:BG435)),2)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ROUND((SUM(BH102:BH435)),2)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ROUND((SUM(BI102:BI435)),2)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2443</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km 60,256 - propustek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J102</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J103</f>
        <v>0</v>
      </c>
      <c r="K68" s="143"/>
      <c r="L68" s="147"/>
    </row>
    <row r="69" spans="2:12" s="10" customFormat="1" ht="19.9" customHeight="1">
      <c r="B69" s="148"/>
      <c r="C69" s="99"/>
      <c r="D69" s="149" t="s">
        <v>891</v>
      </c>
      <c r="E69" s="150"/>
      <c r="F69" s="150"/>
      <c r="G69" s="150"/>
      <c r="H69" s="150"/>
      <c r="I69" s="150"/>
      <c r="J69" s="151">
        <f>J104</f>
        <v>0</v>
      </c>
      <c r="K69" s="99"/>
      <c r="L69" s="152"/>
    </row>
    <row r="70" spans="2:12" s="10" customFormat="1" ht="19.9" customHeight="1">
      <c r="B70" s="148"/>
      <c r="C70" s="99"/>
      <c r="D70" s="149" t="s">
        <v>1473</v>
      </c>
      <c r="E70" s="150"/>
      <c r="F70" s="150"/>
      <c r="G70" s="150"/>
      <c r="H70" s="150"/>
      <c r="I70" s="150"/>
      <c r="J70" s="151">
        <f>J202</f>
        <v>0</v>
      </c>
      <c r="K70" s="99"/>
      <c r="L70" s="152"/>
    </row>
    <row r="71" spans="2:12" s="10" customFormat="1" ht="19.9" customHeight="1">
      <c r="B71" s="148"/>
      <c r="C71" s="99"/>
      <c r="D71" s="149" t="s">
        <v>893</v>
      </c>
      <c r="E71" s="150"/>
      <c r="F71" s="150"/>
      <c r="G71" s="150"/>
      <c r="H71" s="150"/>
      <c r="I71" s="150"/>
      <c r="J71" s="151">
        <f>J259</f>
        <v>0</v>
      </c>
      <c r="K71" s="99"/>
      <c r="L71" s="152"/>
    </row>
    <row r="72" spans="2:12" s="10" customFormat="1" ht="19.9" customHeight="1">
      <c r="B72" s="148"/>
      <c r="C72" s="99"/>
      <c r="D72" s="149" t="s">
        <v>894</v>
      </c>
      <c r="E72" s="150"/>
      <c r="F72" s="150"/>
      <c r="G72" s="150"/>
      <c r="H72" s="150"/>
      <c r="I72" s="150"/>
      <c r="J72" s="151">
        <f>J299</f>
        <v>0</v>
      </c>
      <c r="K72" s="99"/>
      <c r="L72" s="152"/>
    </row>
    <row r="73" spans="2:12" s="10" customFormat="1" ht="19.9" customHeight="1">
      <c r="B73" s="148"/>
      <c r="C73" s="99"/>
      <c r="D73" s="149" t="s">
        <v>2445</v>
      </c>
      <c r="E73" s="150"/>
      <c r="F73" s="150"/>
      <c r="G73" s="150"/>
      <c r="H73" s="150"/>
      <c r="I73" s="150"/>
      <c r="J73" s="151">
        <f>J326</f>
        <v>0</v>
      </c>
      <c r="K73" s="99"/>
      <c r="L73" s="152"/>
    </row>
    <row r="74" spans="2:12" s="10" customFormat="1" ht="19.9" customHeight="1">
      <c r="B74" s="148"/>
      <c r="C74" s="99"/>
      <c r="D74" s="149" t="s">
        <v>1720</v>
      </c>
      <c r="E74" s="150"/>
      <c r="F74" s="150"/>
      <c r="G74" s="150"/>
      <c r="H74" s="150"/>
      <c r="I74" s="150"/>
      <c r="J74" s="151">
        <f>J338</f>
        <v>0</v>
      </c>
      <c r="K74" s="99"/>
      <c r="L74" s="152"/>
    </row>
    <row r="75" spans="2:12" s="10" customFormat="1" ht="19.9" customHeight="1">
      <c r="B75" s="148"/>
      <c r="C75" s="99"/>
      <c r="D75" s="149" t="s">
        <v>897</v>
      </c>
      <c r="E75" s="150"/>
      <c r="F75" s="150"/>
      <c r="G75" s="150"/>
      <c r="H75" s="150"/>
      <c r="I75" s="150"/>
      <c r="J75" s="151">
        <f>J374</f>
        <v>0</v>
      </c>
      <c r="K75" s="99"/>
      <c r="L75" s="152"/>
    </row>
    <row r="76" spans="2:12" s="10" customFormat="1" ht="19.9" customHeight="1">
      <c r="B76" s="148"/>
      <c r="C76" s="99"/>
      <c r="D76" s="149" t="s">
        <v>898</v>
      </c>
      <c r="E76" s="150"/>
      <c r="F76" s="150"/>
      <c r="G76" s="150"/>
      <c r="H76" s="150"/>
      <c r="I76" s="150"/>
      <c r="J76" s="151">
        <f>J395</f>
        <v>0</v>
      </c>
      <c r="K76" s="99"/>
      <c r="L76" s="152"/>
    </row>
    <row r="77" spans="2:12" s="9" customFormat="1" ht="24.95" customHeight="1">
      <c r="B77" s="142"/>
      <c r="C77" s="143"/>
      <c r="D77" s="144" t="s">
        <v>1474</v>
      </c>
      <c r="E77" s="145"/>
      <c r="F77" s="145"/>
      <c r="G77" s="145"/>
      <c r="H77" s="145"/>
      <c r="I77" s="145"/>
      <c r="J77" s="146">
        <f>J401</f>
        <v>0</v>
      </c>
      <c r="K77" s="143"/>
      <c r="L77" s="147"/>
    </row>
    <row r="78" spans="2:12" s="10" customFormat="1" ht="19.9" customHeight="1">
      <c r="B78" s="148"/>
      <c r="C78" s="99"/>
      <c r="D78" s="149" t="s">
        <v>1475</v>
      </c>
      <c r="E78" s="150"/>
      <c r="F78" s="150"/>
      <c r="G78" s="150"/>
      <c r="H78" s="150"/>
      <c r="I78" s="150"/>
      <c r="J78" s="151">
        <f>J402</f>
        <v>0</v>
      </c>
      <c r="K78" s="99"/>
      <c r="L78" s="152"/>
    </row>
    <row r="79" spans="1:31" s="2" customFormat="1" ht="21.7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49"/>
      <c r="C80" s="50"/>
      <c r="D80" s="50"/>
      <c r="E80" s="50"/>
      <c r="F80" s="50"/>
      <c r="G80" s="50"/>
      <c r="H80" s="50"/>
      <c r="I80" s="50"/>
      <c r="J80" s="50"/>
      <c r="K80" s="50"/>
      <c r="L80" s="115"/>
      <c r="S80" s="36"/>
      <c r="T80" s="36"/>
      <c r="U80" s="36"/>
      <c r="V80" s="36"/>
      <c r="W80" s="36"/>
      <c r="X80" s="36"/>
      <c r="Y80" s="36"/>
      <c r="Z80" s="36"/>
      <c r="AA80" s="36"/>
      <c r="AB80" s="36"/>
      <c r="AC80" s="36"/>
      <c r="AD80" s="36"/>
      <c r="AE80" s="36"/>
    </row>
    <row r="84" spans="1:31" s="2" customFormat="1" ht="6.95" customHeight="1">
      <c r="A84" s="36"/>
      <c r="B84" s="51"/>
      <c r="C84" s="52"/>
      <c r="D84" s="52"/>
      <c r="E84" s="52"/>
      <c r="F84" s="52"/>
      <c r="G84" s="52"/>
      <c r="H84" s="52"/>
      <c r="I84" s="52"/>
      <c r="J84" s="52"/>
      <c r="K84" s="52"/>
      <c r="L84" s="115"/>
      <c r="S84" s="36"/>
      <c r="T84" s="36"/>
      <c r="U84" s="36"/>
      <c r="V84" s="36"/>
      <c r="W84" s="36"/>
      <c r="X84" s="36"/>
      <c r="Y84" s="36"/>
      <c r="Z84" s="36"/>
      <c r="AA84" s="36"/>
      <c r="AB84" s="36"/>
      <c r="AC84" s="36"/>
      <c r="AD84" s="36"/>
      <c r="AE84" s="36"/>
    </row>
    <row r="85" spans="1:31" s="2" customFormat="1" ht="24.95" customHeight="1">
      <c r="A85" s="36"/>
      <c r="B85" s="37"/>
      <c r="C85" s="25" t="s">
        <v>214</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16</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424" t="str">
        <f>E7</f>
        <v>Oprava trati v úseku Liběšice - Úštěk-OPRAVA č.1</v>
      </c>
      <c r="F88" s="425"/>
      <c r="G88" s="425"/>
      <c r="H88" s="425"/>
      <c r="I88" s="38"/>
      <c r="J88" s="38"/>
      <c r="K88" s="38"/>
      <c r="L88" s="115"/>
      <c r="S88" s="36"/>
      <c r="T88" s="36"/>
      <c r="U88" s="36"/>
      <c r="V88" s="36"/>
      <c r="W88" s="36"/>
      <c r="X88" s="36"/>
      <c r="Y88" s="36"/>
      <c r="Z88" s="36"/>
      <c r="AA88" s="36"/>
      <c r="AB88" s="36"/>
      <c r="AC88" s="36"/>
      <c r="AD88" s="36"/>
      <c r="AE88" s="36"/>
    </row>
    <row r="89" spans="2:12" s="1" customFormat="1" ht="12" customHeight="1">
      <c r="B89" s="23"/>
      <c r="C89" s="31" t="s">
        <v>203</v>
      </c>
      <c r="D89" s="24"/>
      <c r="E89" s="24"/>
      <c r="F89" s="24"/>
      <c r="G89" s="24"/>
      <c r="H89" s="24"/>
      <c r="I89" s="24"/>
      <c r="J89" s="24"/>
      <c r="K89" s="24"/>
      <c r="L89" s="22"/>
    </row>
    <row r="90" spans="2:12" s="1" customFormat="1" ht="16.5" customHeight="1">
      <c r="B90" s="23"/>
      <c r="C90" s="24"/>
      <c r="D90" s="24"/>
      <c r="E90" s="424" t="s">
        <v>888</v>
      </c>
      <c r="F90" s="376"/>
      <c r="G90" s="376"/>
      <c r="H90" s="376"/>
      <c r="I90" s="24"/>
      <c r="J90" s="24"/>
      <c r="K90" s="24"/>
      <c r="L90" s="22"/>
    </row>
    <row r="91" spans="2:12" s="1" customFormat="1" ht="12" customHeight="1">
      <c r="B91" s="23"/>
      <c r="C91" s="31" t="s">
        <v>205</v>
      </c>
      <c r="D91" s="24"/>
      <c r="E91" s="24"/>
      <c r="F91" s="24"/>
      <c r="G91" s="24"/>
      <c r="H91" s="24"/>
      <c r="I91" s="24"/>
      <c r="J91" s="24"/>
      <c r="K91" s="24"/>
      <c r="L91" s="22"/>
    </row>
    <row r="92" spans="1:31" s="2" customFormat="1" ht="16.5" customHeight="1">
      <c r="A92" s="36"/>
      <c r="B92" s="37"/>
      <c r="C92" s="38"/>
      <c r="D92" s="38"/>
      <c r="E92" s="428" t="s">
        <v>2443</v>
      </c>
      <c r="F92" s="426"/>
      <c r="G92" s="426"/>
      <c r="H92" s="426"/>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1471</v>
      </c>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16.5" customHeight="1">
      <c r="A94" s="36"/>
      <c r="B94" s="37"/>
      <c r="C94" s="38"/>
      <c r="D94" s="38"/>
      <c r="E94" s="398" t="str">
        <f>E13</f>
        <v>001 - km 60,256 - propustek</v>
      </c>
      <c r="F94" s="426"/>
      <c r="G94" s="426"/>
      <c r="H94" s="426"/>
      <c r="I94" s="38"/>
      <c r="J94" s="38"/>
      <c r="K94" s="38"/>
      <c r="L94" s="115"/>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2" customFormat="1" ht="12" customHeight="1">
      <c r="A96" s="36"/>
      <c r="B96" s="37"/>
      <c r="C96" s="31" t="s">
        <v>21</v>
      </c>
      <c r="D96" s="38"/>
      <c r="E96" s="38"/>
      <c r="F96" s="29" t="str">
        <f>F16</f>
        <v xml:space="preserve"> </v>
      </c>
      <c r="G96" s="38"/>
      <c r="H96" s="38"/>
      <c r="I96" s="31" t="s">
        <v>23</v>
      </c>
      <c r="J96" s="61" t="str">
        <f>IF(J16="","",J16)</f>
        <v>10. 5. 2022</v>
      </c>
      <c r="K96" s="38"/>
      <c r="L96" s="115"/>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38"/>
      <c r="J97" s="38"/>
      <c r="K97" s="38"/>
      <c r="L97" s="115"/>
      <c r="S97" s="36"/>
      <c r="T97" s="36"/>
      <c r="U97" s="36"/>
      <c r="V97" s="36"/>
      <c r="W97" s="36"/>
      <c r="X97" s="36"/>
      <c r="Y97" s="36"/>
      <c r="Z97" s="36"/>
      <c r="AA97" s="36"/>
      <c r="AB97" s="36"/>
      <c r="AC97" s="36"/>
      <c r="AD97" s="36"/>
      <c r="AE97" s="36"/>
    </row>
    <row r="98" spans="1:31" s="2" customFormat="1" ht="15.2" customHeight="1">
      <c r="A98" s="36"/>
      <c r="B98" s="37"/>
      <c r="C98" s="31" t="s">
        <v>25</v>
      </c>
      <c r="D98" s="38"/>
      <c r="E98" s="38"/>
      <c r="F98" s="29" t="str">
        <f>E19</f>
        <v xml:space="preserve"> </v>
      </c>
      <c r="G98" s="38"/>
      <c r="H98" s="38"/>
      <c r="I98" s="31" t="s">
        <v>30</v>
      </c>
      <c r="J98" s="34" t="str">
        <f>E25</f>
        <v xml:space="preserve"> </v>
      </c>
      <c r="K98" s="38"/>
      <c r="L98" s="115"/>
      <c r="S98" s="36"/>
      <c r="T98" s="36"/>
      <c r="U98" s="36"/>
      <c r="V98" s="36"/>
      <c r="W98" s="36"/>
      <c r="X98" s="36"/>
      <c r="Y98" s="36"/>
      <c r="Z98" s="36"/>
      <c r="AA98" s="36"/>
      <c r="AB98" s="36"/>
      <c r="AC98" s="36"/>
      <c r="AD98" s="36"/>
      <c r="AE98" s="36"/>
    </row>
    <row r="99" spans="1:31" s="2" customFormat="1" ht="15.2" customHeight="1">
      <c r="A99" s="36"/>
      <c r="B99" s="37"/>
      <c r="C99" s="31" t="s">
        <v>28</v>
      </c>
      <c r="D99" s="38"/>
      <c r="E99" s="38"/>
      <c r="F99" s="29" t="str">
        <f>IF(E22="","",E22)</f>
        <v>Vyplň údaj</v>
      </c>
      <c r="G99" s="38"/>
      <c r="H99" s="38"/>
      <c r="I99" s="31" t="s">
        <v>32</v>
      </c>
      <c r="J99" s="34" t="str">
        <f>E28</f>
        <v xml:space="preserve"> </v>
      </c>
      <c r="K99" s="38"/>
      <c r="L99" s="115"/>
      <c r="S99" s="36"/>
      <c r="T99" s="36"/>
      <c r="U99" s="36"/>
      <c r="V99" s="36"/>
      <c r="W99" s="36"/>
      <c r="X99" s="36"/>
      <c r="Y99" s="36"/>
      <c r="Z99" s="36"/>
      <c r="AA99" s="36"/>
      <c r="AB99" s="36"/>
      <c r="AC99" s="36"/>
      <c r="AD99" s="36"/>
      <c r="AE99" s="36"/>
    </row>
    <row r="100" spans="1:31" s="2" customFormat="1" ht="10.35" customHeight="1">
      <c r="A100" s="36"/>
      <c r="B100" s="37"/>
      <c r="C100" s="38"/>
      <c r="D100" s="38"/>
      <c r="E100" s="38"/>
      <c r="F100" s="38"/>
      <c r="G100" s="38"/>
      <c r="H100" s="38"/>
      <c r="I100" s="38"/>
      <c r="J100" s="38"/>
      <c r="K100" s="38"/>
      <c r="L100" s="115"/>
      <c r="S100" s="36"/>
      <c r="T100" s="36"/>
      <c r="U100" s="36"/>
      <c r="V100" s="36"/>
      <c r="W100" s="36"/>
      <c r="X100" s="36"/>
      <c r="Y100" s="36"/>
      <c r="Z100" s="36"/>
      <c r="AA100" s="36"/>
      <c r="AB100" s="36"/>
      <c r="AC100" s="36"/>
      <c r="AD100" s="36"/>
      <c r="AE100" s="36"/>
    </row>
    <row r="101" spans="1:31" s="11" customFormat="1" ht="29.25" customHeight="1">
      <c r="A101" s="153"/>
      <c r="B101" s="154"/>
      <c r="C101" s="155" t="s">
        <v>215</v>
      </c>
      <c r="D101" s="156" t="s">
        <v>54</v>
      </c>
      <c r="E101" s="156" t="s">
        <v>50</v>
      </c>
      <c r="F101" s="156" t="s">
        <v>51</v>
      </c>
      <c r="G101" s="156" t="s">
        <v>216</v>
      </c>
      <c r="H101" s="156" t="s">
        <v>217</v>
      </c>
      <c r="I101" s="156" t="s">
        <v>218</v>
      </c>
      <c r="J101" s="157" t="s">
        <v>209</v>
      </c>
      <c r="K101" s="158" t="s">
        <v>219</v>
      </c>
      <c r="L101" s="159"/>
      <c r="M101" s="70" t="s">
        <v>19</v>
      </c>
      <c r="N101" s="71" t="s">
        <v>39</v>
      </c>
      <c r="O101" s="71" t="s">
        <v>220</v>
      </c>
      <c r="P101" s="71" t="s">
        <v>221</v>
      </c>
      <c r="Q101" s="71" t="s">
        <v>222</v>
      </c>
      <c r="R101" s="71" t="s">
        <v>223</v>
      </c>
      <c r="S101" s="71" t="s">
        <v>224</v>
      </c>
      <c r="T101" s="72" t="s">
        <v>225</v>
      </c>
      <c r="U101" s="153"/>
      <c r="V101" s="153"/>
      <c r="W101" s="153"/>
      <c r="X101" s="153"/>
      <c r="Y101" s="153"/>
      <c r="Z101" s="153"/>
      <c r="AA101" s="153"/>
      <c r="AB101" s="153"/>
      <c r="AC101" s="153"/>
      <c r="AD101" s="153"/>
      <c r="AE101" s="153"/>
    </row>
    <row r="102" spans="1:63" s="2" customFormat="1" ht="22.9" customHeight="1">
      <c r="A102" s="36"/>
      <c r="B102" s="37"/>
      <c r="C102" s="77" t="s">
        <v>226</v>
      </c>
      <c r="D102" s="38"/>
      <c r="E102" s="38"/>
      <c r="F102" s="38"/>
      <c r="G102" s="38"/>
      <c r="H102" s="38"/>
      <c r="I102" s="38"/>
      <c r="J102" s="160">
        <f>BK102</f>
        <v>0</v>
      </c>
      <c r="K102" s="38"/>
      <c r="L102" s="41"/>
      <c r="M102" s="73"/>
      <c r="N102" s="161"/>
      <c r="O102" s="74"/>
      <c r="P102" s="162">
        <f>P103+P401</f>
        <v>0</v>
      </c>
      <c r="Q102" s="74"/>
      <c r="R102" s="162">
        <f>R103+R401</f>
        <v>280.67032609056804</v>
      </c>
      <c r="S102" s="74"/>
      <c r="T102" s="163">
        <f>T103+T401</f>
        <v>89.00900000000001</v>
      </c>
      <c r="U102" s="36"/>
      <c r="V102" s="36"/>
      <c r="W102" s="36"/>
      <c r="X102" s="36"/>
      <c r="Y102" s="36"/>
      <c r="Z102" s="36"/>
      <c r="AA102" s="36"/>
      <c r="AB102" s="36"/>
      <c r="AC102" s="36"/>
      <c r="AD102" s="36"/>
      <c r="AE102" s="36"/>
      <c r="AT102" s="19" t="s">
        <v>68</v>
      </c>
      <c r="AU102" s="19" t="s">
        <v>210</v>
      </c>
      <c r="BK102" s="164">
        <f>BK103+BK401</f>
        <v>0</v>
      </c>
    </row>
    <row r="103" spans="2:63" s="12" customFormat="1" ht="25.9" customHeight="1">
      <c r="B103" s="165"/>
      <c r="C103" s="166"/>
      <c r="D103" s="167" t="s">
        <v>68</v>
      </c>
      <c r="E103" s="168" t="s">
        <v>227</v>
      </c>
      <c r="F103" s="168" t="s">
        <v>228</v>
      </c>
      <c r="G103" s="166"/>
      <c r="H103" s="166"/>
      <c r="I103" s="169"/>
      <c r="J103" s="170">
        <f>BK103</f>
        <v>0</v>
      </c>
      <c r="K103" s="166"/>
      <c r="L103" s="171"/>
      <c r="M103" s="172"/>
      <c r="N103" s="173"/>
      <c r="O103" s="173"/>
      <c r="P103" s="174">
        <f>P104+P202+P259+P299+P326+P338+P374+P395</f>
        <v>0</v>
      </c>
      <c r="Q103" s="173"/>
      <c r="R103" s="174">
        <f>R104+R202+R259+R299+R326+R338+R374+R395</f>
        <v>280.58832609056805</v>
      </c>
      <c r="S103" s="173"/>
      <c r="T103" s="175">
        <f>T104+T202+T259+T299+T326+T338+T374+T395</f>
        <v>89.00900000000001</v>
      </c>
      <c r="AR103" s="176" t="s">
        <v>76</v>
      </c>
      <c r="AT103" s="177" t="s">
        <v>68</v>
      </c>
      <c r="AU103" s="177" t="s">
        <v>69</v>
      </c>
      <c r="AY103" s="176" t="s">
        <v>229</v>
      </c>
      <c r="BK103" s="178">
        <f>BK104+BK202+BK259+BK299+BK326+BK338+BK374+BK395</f>
        <v>0</v>
      </c>
    </row>
    <row r="104" spans="2:63" s="12" customFormat="1" ht="22.9" customHeight="1">
      <c r="B104" s="165"/>
      <c r="C104" s="166"/>
      <c r="D104" s="167" t="s">
        <v>68</v>
      </c>
      <c r="E104" s="179" t="s">
        <v>76</v>
      </c>
      <c r="F104" s="179" t="s">
        <v>899</v>
      </c>
      <c r="G104" s="166"/>
      <c r="H104" s="166"/>
      <c r="I104" s="169"/>
      <c r="J104" s="180">
        <f>BK104</f>
        <v>0</v>
      </c>
      <c r="K104" s="166"/>
      <c r="L104" s="171"/>
      <c r="M104" s="172"/>
      <c r="N104" s="173"/>
      <c r="O104" s="173"/>
      <c r="P104" s="174">
        <f>SUM(P105:P201)</f>
        <v>0</v>
      </c>
      <c r="Q104" s="173"/>
      <c r="R104" s="174">
        <f>SUM(R105:R201)</f>
        <v>178.58024523319997</v>
      </c>
      <c r="S104" s="173"/>
      <c r="T104" s="175">
        <f>SUM(T105:T201)</f>
        <v>6.270199999999999</v>
      </c>
      <c r="AR104" s="176" t="s">
        <v>76</v>
      </c>
      <c r="AT104" s="177" t="s">
        <v>68</v>
      </c>
      <c r="AU104" s="177" t="s">
        <v>76</v>
      </c>
      <c r="AY104" s="176" t="s">
        <v>229</v>
      </c>
      <c r="BK104" s="178">
        <f>SUM(BK105:BK201)</f>
        <v>0</v>
      </c>
    </row>
    <row r="105" spans="1:65" s="2" customFormat="1" ht="49.15" customHeight="1">
      <c r="A105" s="36"/>
      <c r="B105" s="37"/>
      <c r="C105" s="181" t="s">
        <v>76</v>
      </c>
      <c r="D105" s="181" t="s">
        <v>232</v>
      </c>
      <c r="E105" s="182" t="s">
        <v>1314</v>
      </c>
      <c r="F105" s="183" t="s">
        <v>1315</v>
      </c>
      <c r="G105" s="184" t="s">
        <v>495</v>
      </c>
      <c r="H105" s="185">
        <v>75</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2446</v>
      </c>
    </row>
    <row r="106" spans="1:47" s="2" customFormat="1" ht="11.25">
      <c r="A106" s="36"/>
      <c r="B106" s="37"/>
      <c r="C106" s="38"/>
      <c r="D106" s="263" t="s">
        <v>903</v>
      </c>
      <c r="E106" s="38"/>
      <c r="F106" s="264" t="s">
        <v>1317</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2:51" s="14" customFormat="1" ht="11.25">
      <c r="B107" s="218"/>
      <c r="C107" s="219"/>
      <c r="D107" s="197" t="s">
        <v>237</v>
      </c>
      <c r="E107" s="220" t="s">
        <v>19</v>
      </c>
      <c r="F107" s="221" t="s">
        <v>1722</v>
      </c>
      <c r="G107" s="219"/>
      <c r="H107" s="220" t="s">
        <v>19</v>
      </c>
      <c r="I107" s="222"/>
      <c r="J107" s="219"/>
      <c r="K107" s="219"/>
      <c r="L107" s="223"/>
      <c r="M107" s="224"/>
      <c r="N107" s="225"/>
      <c r="O107" s="225"/>
      <c r="P107" s="225"/>
      <c r="Q107" s="225"/>
      <c r="R107" s="225"/>
      <c r="S107" s="225"/>
      <c r="T107" s="226"/>
      <c r="AT107" s="227" t="s">
        <v>237</v>
      </c>
      <c r="AU107" s="227" t="s">
        <v>78</v>
      </c>
      <c r="AV107" s="14" t="s">
        <v>76</v>
      </c>
      <c r="AW107" s="14" t="s">
        <v>31</v>
      </c>
      <c r="AX107" s="14" t="s">
        <v>69</v>
      </c>
      <c r="AY107" s="227" t="s">
        <v>229</v>
      </c>
    </row>
    <row r="108" spans="2:51" s="13" customFormat="1" ht="11.25">
      <c r="B108" s="195"/>
      <c r="C108" s="196"/>
      <c r="D108" s="197" t="s">
        <v>237</v>
      </c>
      <c r="E108" s="198" t="s">
        <v>19</v>
      </c>
      <c r="F108" s="199" t="s">
        <v>2447</v>
      </c>
      <c r="G108" s="196"/>
      <c r="H108" s="200">
        <v>35</v>
      </c>
      <c r="I108" s="201"/>
      <c r="J108" s="196"/>
      <c r="K108" s="196"/>
      <c r="L108" s="202"/>
      <c r="M108" s="203"/>
      <c r="N108" s="204"/>
      <c r="O108" s="204"/>
      <c r="P108" s="204"/>
      <c r="Q108" s="204"/>
      <c r="R108" s="204"/>
      <c r="S108" s="204"/>
      <c r="T108" s="205"/>
      <c r="AT108" s="206" t="s">
        <v>237</v>
      </c>
      <c r="AU108" s="206" t="s">
        <v>78</v>
      </c>
      <c r="AV108" s="13" t="s">
        <v>78</v>
      </c>
      <c r="AW108" s="13" t="s">
        <v>31</v>
      </c>
      <c r="AX108" s="13" t="s">
        <v>69</v>
      </c>
      <c r="AY108" s="206" t="s">
        <v>229</v>
      </c>
    </row>
    <row r="109" spans="2:51" s="14" customFormat="1" ht="11.25">
      <c r="B109" s="218"/>
      <c r="C109" s="219"/>
      <c r="D109" s="197" t="s">
        <v>237</v>
      </c>
      <c r="E109" s="220" t="s">
        <v>19</v>
      </c>
      <c r="F109" s="221" t="s">
        <v>1724</v>
      </c>
      <c r="G109" s="219"/>
      <c r="H109" s="220" t="s">
        <v>19</v>
      </c>
      <c r="I109" s="222"/>
      <c r="J109" s="219"/>
      <c r="K109" s="219"/>
      <c r="L109" s="223"/>
      <c r="M109" s="224"/>
      <c r="N109" s="225"/>
      <c r="O109" s="225"/>
      <c r="P109" s="225"/>
      <c r="Q109" s="225"/>
      <c r="R109" s="225"/>
      <c r="S109" s="225"/>
      <c r="T109" s="226"/>
      <c r="AT109" s="227" t="s">
        <v>237</v>
      </c>
      <c r="AU109" s="227" t="s">
        <v>78</v>
      </c>
      <c r="AV109" s="14" t="s">
        <v>76</v>
      </c>
      <c r="AW109" s="14" t="s">
        <v>31</v>
      </c>
      <c r="AX109" s="14" t="s">
        <v>69</v>
      </c>
      <c r="AY109" s="227" t="s">
        <v>229</v>
      </c>
    </row>
    <row r="110" spans="2:51" s="13" customFormat="1" ht="11.25">
      <c r="B110" s="195"/>
      <c r="C110" s="196"/>
      <c r="D110" s="197" t="s">
        <v>237</v>
      </c>
      <c r="E110" s="198" t="s">
        <v>19</v>
      </c>
      <c r="F110" s="199" t="s">
        <v>2448</v>
      </c>
      <c r="G110" s="196"/>
      <c r="H110" s="200">
        <v>40</v>
      </c>
      <c r="I110" s="201"/>
      <c r="J110" s="196"/>
      <c r="K110" s="196"/>
      <c r="L110" s="202"/>
      <c r="M110" s="203"/>
      <c r="N110" s="204"/>
      <c r="O110" s="204"/>
      <c r="P110" s="204"/>
      <c r="Q110" s="204"/>
      <c r="R110" s="204"/>
      <c r="S110" s="204"/>
      <c r="T110" s="205"/>
      <c r="AT110" s="206" t="s">
        <v>237</v>
      </c>
      <c r="AU110" s="206" t="s">
        <v>78</v>
      </c>
      <c r="AV110" s="13" t="s">
        <v>78</v>
      </c>
      <c r="AW110" s="13" t="s">
        <v>31</v>
      </c>
      <c r="AX110" s="13" t="s">
        <v>69</v>
      </c>
      <c r="AY110" s="206" t="s">
        <v>229</v>
      </c>
    </row>
    <row r="111" spans="2:51" s="15" customFormat="1" ht="11.25">
      <c r="B111" s="228"/>
      <c r="C111" s="229"/>
      <c r="D111" s="197" t="s">
        <v>237</v>
      </c>
      <c r="E111" s="230" t="s">
        <v>19</v>
      </c>
      <c r="F111" s="231" t="s">
        <v>281</v>
      </c>
      <c r="G111" s="229"/>
      <c r="H111" s="232">
        <v>75</v>
      </c>
      <c r="I111" s="233"/>
      <c r="J111" s="229"/>
      <c r="K111" s="229"/>
      <c r="L111" s="234"/>
      <c r="M111" s="235"/>
      <c r="N111" s="236"/>
      <c r="O111" s="236"/>
      <c r="P111" s="236"/>
      <c r="Q111" s="236"/>
      <c r="R111" s="236"/>
      <c r="S111" s="236"/>
      <c r="T111" s="237"/>
      <c r="AT111" s="238" t="s">
        <v>237</v>
      </c>
      <c r="AU111" s="238" t="s">
        <v>78</v>
      </c>
      <c r="AV111" s="15" t="s">
        <v>126</v>
      </c>
      <c r="AW111" s="15" t="s">
        <v>31</v>
      </c>
      <c r="AX111" s="15" t="s">
        <v>76</v>
      </c>
      <c r="AY111" s="238" t="s">
        <v>229</v>
      </c>
    </row>
    <row r="112" spans="1:65" s="2" customFormat="1" ht="33" customHeight="1">
      <c r="A112" s="36"/>
      <c r="B112" s="37"/>
      <c r="C112" s="181" t="s">
        <v>78</v>
      </c>
      <c r="D112" s="181" t="s">
        <v>232</v>
      </c>
      <c r="E112" s="182" t="s">
        <v>905</v>
      </c>
      <c r="F112" s="183" t="s">
        <v>906</v>
      </c>
      <c r="G112" s="184" t="s">
        <v>495</v>
      </c>
      <c r="H112" s="185">
        <v>75</v>
      </c>
      <c r="I112" s="186"/>
      <c r="J112" s="187">
        <f>ROUND(I112*H112,2)</f>
        <v>0</v>
      </c>
      <c r="K112" s="188"/>
      <c r="L112" s="41"/>
      <c r="M112" s="189" t="s">
        <v>19</v>
      </c>
      <c r="N112" s="190" t="s">
        <v>40</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126</v>
      </c>
      <c r="AT112" s="193" t="s">
        <v>232</v>
      </c>
      <c r="AU112" s="193" t="s">
        <v>78</v>
      </c>
      <c r="AY112" s="19" t="s">
        <v>229</v>
      </c>
      <c r="BE112" s="194">
        <f>IF(N112="základní",J112,0)</f>
        <v>0</v>
      </c>
      <c r="BF112" s="194">
        <f>IF(N112="snížená",J112,0)</f>
        <v>0</v>
      </c>
      <c r="BG112" s="194">
        <f>IF(N112="zákl. přenesená",J112,0)</f>
        <v>0</v>
      </c>
      <c r="BH112" s="194">
        <f>IF(N112="sníž. přenesená",J112,0)</f>
        <v>0</v>
      </c>
      <c r="BI112" s="194">
        <f>IF(N112="nulová",J112,0)</f>
        <v>0</v>
      </c>
      <c r="BJ112" s="19" t="s">
        <v>76</v>
      </c>
      <c r="BK112" s="194">
        <f>ROUND(I112*H112,2)</f>
        <v>0</v>
      </c>
      <c r="BL112" s="19" t="s">
        <v>126</v>
      </c>
      <c r="BM112" s="193" t="s">
        <v>2449</v>
      </c>
    </row>
    <row r="113" spans="1:47" s="2" customFormat="1" ht="11.25">
      <c r="A113" s="36"/>
      <c r="B113" s="37"/>
      <c r="C113" s="38"/>
      <c r="D113" s="263" t="s">
        <v>903</v>
      </c>
      <c r="E113" s="38"/>
      <c r="F113" s="264" t="s">
        <v>908</v>
      </c>
      <c r="G113" s="38"/>
      <c r="H113" s="38"/>
      <c r="I113" s="249"/>
      <c r="J113" s="38"/>
      <c r="K113" s="38"/>
      <c r="L113" s="41"/>
      <c r="M113" s="250"/>
      <c r="N113" s="251"/>
      <c r="O113" s="66"/>
      <c r="P113" s="66"/>
      <c r="Q113" s="66"/>
      <c r="R113" s="66"/>
      <c r="S113" s="66"/>
      <c r="T113" s="67"/>
      <c r="U113" s="36"/>
      <c r="V113" s="36"/>
      <c r="W113" s="36"/>
      <c r="X113" s="36"/>
      <c r="Y113" s="36"/>
      <c r="Z113" s="36"/>
      <c r="AA113" s="36"/>
      <c r="AB113" s="36"/>
      <c r="AC113" s="36"/>
      <c r="AD113" s="36"/>
      <c r="AE113" s="36"/>
      <c r="AT113" s="19" t="s">
        <v>903</v>
      </c>
      <c r="AU113" s="19" t="s">
        <v>78</v>
      </c>
    </row>
    <row r="114" spans="1:65" s="2" customFormat="1" ht="62.65" customHeight="1">
      <c r="A114" s="36"/>
      <c r="B114" s="37"/>
      <c r="C114" s="181" t="s">
        <v>89</v>
      </c>
      <c r="D114" s="181" t="s">
        <v>232</v>
      </c>
      <c r="E114" s="182" t="s">
        <v>1727</v>
      </c>
      <c r="F114" s="183" t="s">
        <v>1728</v>
      </c>
      <c r="G114" s="184" t="s">
        <v>495</v>
      </c>
      <c r="H114" s="185">
        <v>10.7</v>
      </c>
      <c r="I114" s="186"/>
      <c r="J114" s="187">
        <f>ROUND(I114*H114,2)</f>
        <v>0</v>
      </c>
      <c r="K114" s="188"/>
      <c r="L114" s="41"/>
      <c r="M114" s="189" t="s">
        <v>19</v>
      </c>
      <c r="N114" s="190" t="s">
        <v>40</v>
      </c>
      <c r="O114" s="66"/>
      <c r="P114" s="191">
        <f>O114*H114</f>
        <v>0</v>
      </c>
      <c r="Q114" s="191">
        <v>0</v>
      </c>
      <c r="R114" s="191">
        <f>Q114*H114</f>
        <v>0</v>
      </c>
      <c r="S114" s="191">
        <v>0.586</v>
      </c>
      <c r="T114" s="192">
        <f>S114*H114</f>
        <v>6.270199999999999</v>
      </c>
      <c r="U114" s="36"/>
      <c r="V114" s="36"/>
      <c r="W114" s="36"/>
      <c r="X114" s="36"/>
      <c r="Y114" s="36"/>
      <c r="Z114" s="36"/>
      <c r="AA114" s="36"/>
      <c r="AB114" s="36"/>
      <c r="AC114" s="36"/>
      <c r="AD114" s="36"/>
      <c r="AE114" s="36"/>
      <c r="AR114" s="193" t="s">
        <v>126</v>
      </c>
      <c r="AT114" s="193" t="s">
        <v>232</v>
      </c>
      <c r="AU114" s="193" t="s">
        <v>78</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126</v>
      </c>
      <c r="BM114" s="193" t="s">
        <v>2450</v>
      </c>
    </row>
    <row r="115" spans="1:47" s="2" customFormat="1" ht="11.25">
      <c r="A115" s="36"/>
      <c r="B115" s="37"/>
      <c r="C115" s="38"/>
      <c r="D115" s="263" t="s">
        <v>903</v>
      </c>
      <c r="E115" s="38"/>
      <c r="F115" s="264" t="s">
        <v>1730</v>
      </c>
      <c r="G115" s="38"/>
      <c r="H115" s="38"/>
      <c r="I115" s="249"/>
      <c r="J115" s="38"/>
      <c r="K115" s="38"/>
      <c r="L115" s="41"/>
      <c r="M115" s="250"/>
      <c r="N115" s="251"/>
      <c r="O115" s="66"/>
      <c r="P115" s="66"/>
      <c r="Q115" s="66"/>
      <c r="R115" s="66"/>
      <c r="S115" s="66"/>
      <c r="T115" s="67"/>
      <c r="U115" s="36"/>
      <c r="V115" s="36"/>
      <c r="W115" s="36"/>
      <c r="X115" s="36"/>
      <c r="Y115" s="36"/>
      <c r="Z115" s="36"/>
      <c r="AA115" s="36"/>
      <c r="AB115" s="36"/>
      <c r="AC115" s="36"/>
      <c r="AD115" s="36"/>
      <c r="AE115" s="36"/>
      <c r="AT115" s="19" t="s">
        <v>903</v>
      </c>
      <c r="AU115" s="19" t="s">
        <v>78</v>
      </c>
    </row>
    <row r="116" spans="2:51" s="14" customFormat="1" ht="11.25">
      <c r="B116" s="218"/>
      <c r="C116" s="219"/>
      <c r="D116" s="197" t="s">
        <v>237</v>
      </c>
      <c r="E116" s="220" t="s">
        <v>19</v>
      </c>
      <c r="F116" s="221" t="s">
        <v>1731</v>
      </c>
      <c r="G116" s="219"/>
      <c r="H116" s="220" t="s">
        <v>19</v>
      </c>
      <c r="I116" s="222"/>
      <c r="J116" s="219"/>
      <c r="K116" s="219"/>
      <c r="L116" s="223"/>
      <c r="M116" s="224"/>
      <c r="N116" s="225"/>
      <c r="O116" s="225"/>
      <c r="P116" s="225"/>
      <c r="Q116" s="225"/>
      <c r="R116" s="225"/>
      <c r="S116" s="225"/>
      <c r="T116" s="226"/>
      <c r="AT116" s="227" t="s">
        <v>237</v>
      </c>
      <c r="AU116" s="227" t="s">
        <v>78</v>
      </c>
      <c r="AV116" s="14" t="s">
        <v>76</v>
      </c>
      <c r="AW116" s="14" t="s">
        <v>31</v>
      </c>
      <c r="AX116" s="14" t="s">
        <v>69</v>
      </c>
      <c r="AY116" s="227" t="s">
        <v>229</v>
      </c>
    </row>
    <row r="117" spans="2:51" s="13" customFormat="1" ht="11.25">
      <c r="B117" s="195"/>
      <c r="C117" s="196"/>
      <c r="D117" s="197" t="s">
        <v>237</v>
      </c>
      <c r="E117" s="198" t="s">
        <v>19</v>
      </c>
      <c r="F117" s="199" t="s">
        <v>2451</v>
      </c>
      <c r="G117" s="196"/>
      <c r="H117" s="200">
        <v>8</v>
      </c>
      <c r="I117" s="201"/>
      <c r="J117" s="196"/>
      <c r="K117" s="196"/>
      <c r="L117" s="202"/>
      <c r="M117" s="203"/>
      <c r="N117" s="204"/>
      <c r="O117" s="204"/>
      <c r="P117" s="204"/>
      <c r="Q117" s="204"/>
      <c r="R117" s="204"/>
      <c r="S117" s="204"/>
      <c r="T117" s="205"/>
      <c r="AT117" s="206" t="s">
        <v>237</v>
      </c>
      <c r="AU117" s="206" t="s">
        <v>78</v>
      </c>
      <c r="AV117" s="13" t="s">
        <v>78</v>
      </c>
      <c r="AW117" s="13" t="s">
        <v>31</v>
      </c>
      <c r="AX117" s="13" t="s">
        <v>69</v>
      </c>
      <c r="AY117" s="206" t="s">
        <v>229</v>
      </c>
    </row>
    <row r="118" spans="2:51" s="13" customFormat="1" ht="11.25">
      <c r="B118" s="195"/>
      <c r="C118" s="196"/>
      <c r="D118" s="197" t="s">
        <v>237</v>
      </c>
      <c r="E118" s="198" t="s">
        <v>19</v>
      </c>
      <c r="F118" s="199" t="s">
        <v>2452</v>
      </c>
      <c r="G118" s="196"/>
      <c r="H118" s="200">
        <v>2.7</v>
      </c>
      <c r="I118" s="201"/>
      <c r="J118" s="196"/>
      <c r="K118" s="196"/>
      <c r="L118" s="202"/>
      <c r="M118" s="203"/>
      <c r="N118" s="204"/>
      <c r="O118" s="204"/>
      <c r="P118" s="204"/>
      <c r="Q118" s="204"/>
      <c r="R118" s="204"/>
      <c r="S118" s="204"/>
      <c r="T118" s="205"/>
      <c r="AT118" s="206" t="s">
        <v>237</v>
      </c>
      <c r="AU118" s="206" t="s">
        <v>78</v>
      </c>
      <c r="AV118" s="13" t="s">
        <v>78</v>
      </c>
      <c r="AW118" s="13" t="s">
        <v>31</v>
      </c>
      <c r="AX118" s="13" t="s">
        <v>69</v>
      </c>
      <c r="AY118" s="206" t="s">
        <v>229</v>
      </c>
    </row>
    <row r="119" spans="2:51" s="15" customFormat="1" ht="11.25">
      <c r="B119" s="228"/>
      <c r="C119" s="229"/>
      <c r="D119" s="197" t="s">
        <v>237</v>
      </c>
      <c r="E119" s="230" t="s">
        <v>19</v>
      </c>
      <c r="F119" s="231" t="s">
        <v>281</v>
      </c>
      <c r="G119" s="229"/>
      <c r="H119" s="232">
        <v>10.7</v>
      </c>
      <c r="I119" s="233"/>
      <c r="J119" s="229"/>
      <c r="K119" s="229"/>
      <c r="L119" s="234"/>
      <c r="M119" s="235"/>
      <c r="N119" s="236"/>
      <c r="O119" s="236"/>
      <c r="P119" s="236"/>
      <c r="Q119" s="236"/>
      <c r="R119" s="236"/>
      <c r="S119" s="236"/>
      <c r="T119" s="237"/>
      <c r="AT119" s="238" t="s">
        <v>237</v>
      </c>
      <c r="AU119" s="238" t="s">
        <v>78</v>
      </c>
      <c r="AV119" s="15" t="s">
        <v>126</v>
      </c>
      <c r="AW119" s="15" t="s">
        <v>31</v>
      </c>
      <c r="AX119" s="15" t="s">
        <v>76</v>
      </c>
      <c r="AY119" s="238" t="s">
        <v>229</v>
      </c>
    </row>
    <row r="120" spans="1:65" s="2" customFormat="1" ht="21.75" customHeight="1">
      <c r="A120" s="36"/>
      <c r="B120" s="37"/>
      <c r="C120" s="181" t="s">
        <v>126</v>
      </c>
      <c r="D120" s="181" t="s">
        <v>232</v>
      </c>
      <c r="E120" s="182" t="s">
        <v>1733</v>
      </c>
      <c r="F120" s="183" t="s">
        <v>1734</v>
      </c>
      <c r="G120" s="184" t="s">
        <v>235</v>
      </c>
      <c r="H120" s="185">
        <v>14</v>
      </c>
      <c r="I120" s="186"/>
      <c r="J120" s="187">
        <f>ROUND(I120*H120,2)</f>
        <v>0</v>
      </c>
      <c r="K120" s="188"/>
      <c r="L120" s="41"/>
      <c r="M120" s="189" t="s">
        <v>19</v>
      </c>
      <c r="N120" s="190" t="s">
        <v>40</v>
      </c>
      <c r="O120" s="66"/>
      <c r="P120" s="191">
        <f>O120*H120</f>
        <v>0</v>
      </c>
      <c r="Q120" s="191">
        <v>0.0100433238</v>
      </c>
      <c r="R120" s="191">
        <f>Q120*H120</f>
        <v>0.1406065332</v>
      </c>
      <c r="S120" s="191">
        <v>0</v>
      </c>
      <c r="T120" s="192">
        <f>S120*H120</f>
        <v>0</v>
      </c>
      <c r="U120" s="36"/>
      <c r="V120" s="36"/>
      <c r="W120" s="36"/>
      <c r="X120" s="36"/>
      <c r="Y120" s="36"/>
      <c r="Z120" s="36"/>
      <c r="AA120" s="36"/>
      <c r="AB120" s="36"/>
      <c r="AC120" s="36"/>
      <c r="AD120" s="36"/>
      <c r="AE120" s="36"/>
      <c r="AR120" s="193" t="s">
        <v>126</v>
      </c>
      <c r="AT120" s="193" t="s">
        <v>232</v>
      </c>
      <c r="AU120" s="193" t="s">
        <v>78</v>
      </c>
      <c r="AY120" s="19" t="s">
        <v>229</v>
      </c>
      <c r="BE120" s="194">
        <f>IF(N120="základní",J120,0)</f>
        <v>0</v>
      </c>
      <c r="BF120" s="194">
        <f>IF(N120="snížená",J120,0)</f>
        <v>0</v>
      </c>
      <c r="BG120" s="194">
        <f>IF(N120="zákl. přenesená",J120,0)</f>
        <v>0</v>
      </c>
      <c r="BH120" s="194">
        <f>IF(N120="sníž. přenesená",J120,0)</f>
        <v>0</v>
      </c>
      <c r="BI120" s="194">
        <f>IF(N120="nulová",J120,0)</f>
        <v>0</v>
      </c>
      <c r="BJ120" s="19" t="s">
        <v>76</v>
      </c>
      <c r="BK120" s="194">
        <f>ROUND(I120*H120,2)</f>
        <v>0</v>
      </c>
      <c r="BL120" s="19" t="s">
        <v>126</v>
      </c>
      <c r="BM120" s="193" t="s">
        <v>2453</v>
      </c>
    </row>
    <row r="121" spans="1:47" s="2" customFormat="1" ht="11.25">
      <c r="A121" s="36"/>
      <c r="B121" s="37"/>
      <c r="C121" s="38"/>
      <c r="D121" s="263" t="s">
        <v>903</v>
      </c>
      <c r="E121" s="38"/>
      <c r="F121" s="264" t="s">
        <v>1736</v>
      </c>
      <c r="G121" s="38"/>
      <c r="H121" s="38"/>
      <c r="I121" s="249"/>
      <c r="J121" s="38"/>
      <c r="K121" s="38"/>
      <c r="L121" s="41"/>
      <c r="M121" s="250"/>
      <c r="N121" s="251"/>
      <c r="O121" s="66"/>
      <c r="P121" s="66"/>
      <c r="Q121" s="66"/>
      <c r="R121" s="66"/>
      <c r="S121" s="66"/>
      <c r="T121" s="67"/>
      <c r="U121" s="36"/>
      <c r="V121" s="36"/>
      <c r="W121" s="36"/>
      <c r="X121" s="36"/>
      <c r="Y121" s="36"/>
      <c r="Z121" s="36"/>
      <c r="AA121" s="36"/>
      <c r="AB121" s="36"/>
      <c r="AC121" s="36"/>
      <c r="AD121" s="36"/>
      <c r="AE121" s="36"/>
      <c r="AT121" s="19" t="s">
        <v>903</v>
      </c>
      <c r="AU121" s="19" t="s">
        <v>78</v>
      </c>
    </row>
    <row r="122" spans="2:51" s="14" customFormat="1" ht="11.25">
      <c r="B122" s="218"/>
      <c r="C122" s="219"/>
      <c r="D122" s="197" t="s">
        <v>237</v>
      </c>
      <c r="E122" s="220" t="s">
        <v>19</v>
      </c>
      <c r="F122" s="221" t="s">
        <v>1737</v>
      </c>
      <c r="G122" s="219"/>
      <c r="H122" s="220" t="s">
        <v>19</v>
      </c>
      <c r="I122" s="222"/>
      <c r="J122" s="219"/>
      <c r="K122" s="219"/>
      <c r="L122" s="223"/>
      <c r="M122" s="224"/>
      <c r="N122" s="225"/>
      <c r="O122" s="225"/>
      <c r="P122" s="225"/>
      <c r="Q122" s="225"/>
      <c r="R122" s="225"/>
      <c r="S122" s="225"/>
      <c r="T122" s="226"/>
      <c r="AT122" s="227" t="s">
        <v>237</v>
      </c>
      <c r="AU122" s="227" t="s">
        <v>78</v>
      </c>
      <c r="AV122" s="14" t="s">
        <v>76</v>
      </c>
      <c r="AW122" s="14" t="s">
        <v>31</v>
      </c>
      <c r="AX122" s="14" t="s">
        <v>69</v>
      </c>
      <c r="AY122" s="227" t="s">
        <v>229</v>
      </c>
    </row>
    <row r="123" spans="2:51" s="13" customFormat="1" ht="11.25">
      <c r="B123" s="195"/>
      <c r="C123" s="196"/>
      <c r="D123" s="197" t="s">
        <v>237</v>
      </c>
      <c r="E123" s="198" t="s">
        <v>19</v>
      </c>
      <c r="F123" s="199" t="s">
        <v>307</v>
      </c>
      <c r="G123" s="196"/>
      <c r="H123" s="200">
        <v>14</v>
      </c>
      <c r="I123" s="201"/>
      <c r="J123" s="196"/>
      <c r="K123" s="196"/>
      <c r="L123" s="202"/>
      <c r="M123" s="203"/>
      <c r="N123" s="204"/>
      <c r="O123" s="204"/>
      <c r="P123" s="204"/>
      <c r="Q123" s="204"/>
      <c r="R123" s="204"/>
      <c r="S123" s="204"/>
      <c r="T123" s="205"/>
      <c r="AT123" s="206" t="s">
        <v>237</v>
      </c>
      <c r="AU123" s="206" t="s">
        <v>78</v>
      </c>
      <c r="AV123" s="13" t="s">
        <v>78</v>
      </c>
      <c r="AW123" s="13" t="s">
        <v>31</v>
      </c>
      <c r="AX123" s="13" t="s">
        <v>76</v>
      </c>
      <c r="AY123" s="206" t="s">
        <v>229</v>
      </c>
    </row>
    <row r="124" spans="1:65" s="2" customFormat="1" ht="90" customHeight="1">
      <c r="A124" s="36"/>
      <c r="B124" s="37"/>
      <c r="C124" s="181" t="s">
        <v>230</v>
      </c>
      <c r="D124" s="181" t="s">
        <v>232</v>
      </c>
      <c r="E124" s="182" t="s">
        <v>909</v>
      </c>
      <c r="F124" s="183" t="s">
        <v>910</v>
      </c>
      <c r="G124" s="184" t="s">
        <v>235</v>
      </c>
      <c r="H124" s="185">
        <v>9</v>
      </c>
      <c r="I124" s="186"/>
      <c r="J124" s="187">
        <f>ROUND(I124*H124,2)</f>
        <v>0</v>
      </c>
      <c r="K124" s="188"/>
      <c r="L124" s="41"/>
      <c r="M124" s="189" t="s">
        <v>19</v>
      </c>
      <c r="N124" s="190" t="s">
        <v>40</v>
      </c>
      <c r="O124" s="66"/>
      <c r="P124" s="191">
        <f>O124*H124</f>
        <v>0</v>
      </c>
      <c r="Q124" s="191">
        <v>0.0369043</v>
      </c>
      <c r="R124" s="191">
        <f>Q124*H124</f>
        <v>0.3321387</v>
      </c>
      <c r="S124" s="191">
        <v>0</v>
      </c>
      <c r="T124" s="192">
        <f>S124*H124</f>
        <v>0</v>
      </c>
      <c r="U124" s="36"/>
      <c r="V124" s="36"/>
      <c r="W124" s="36"/>
      <c r="X124" s="36"/>
      <c r="Y124" s="36"/>
      <c r="Z124" s="36"/>
      <c r="AA124" s="36"/>
      <c r="AB124" s="36"/>
      <c r="AC124" s="36"/>
      <c r="AD124" s="36"/>
      <c r="AE124" s="36"/>
      <c r="AR124" s="193" t="s">
        <v>126</v>
      </c>
      <c r="AT124" s="193" t="s">
        <v>232</v>
      </c>
      <c r="AU124" s="193" t="s">
        <v>78</v>
      </c>
      <c r="AY124" s="19" t="s">
        <v>229</v>
      </c>
      <c r="BE124" s="194">
        <f>IF(N124="základní",J124,0)</f>
        <v>0</v>
      </c>
      <c r="BF124" s="194">
        <f>IF(N124="snížená",J124,0)</f>
        <v>0</v>
      </c>
      <c r="BG124" s="194">
        <f>IF(N124="zákl. přenesená",J124,0)</f>
        <v>0</v>
      </c>
      <c r="BH124" s="194">
        <f>IF(N124="sníž. přenesená",J124,0)</f>
        <v>0</v>
      </c>
      <c r="BI124" s="194">
        <f>IF(N124="nulová",J124,0)</f>
        <v>0</v>
      </c>
      <c r="BJ124" s="19" t="s">
        <v>76</v>
      </c>
      <c r="BK124" s="194">
        <f>ROUND(I124*H124,2)</f>
        <v>0</v>
      </c>
      <c r="BL124" s="19" t="s">
        <v>126</v>
      </c>
      <c r="BM124" s="193" t="s">
        <v>2454</v>
      </c>
    </row>
    <row r="125" spans="1:47" s="2" customFormat="1" ht="11.25">
      <c r="A125" s="36"/>
      <c r="B125" s="37"/>
      <c r="C125" s="38"/>
      <c r="D125" s="263" t="s">
        <v>903</v>
      </c>
      <c r="E125" s="38"/>
      <c r="F125" s="264" t="s">
        <v>912</v>
      </c>
      <c r="G125" s="38"/>
      <c r="H125" s="38"/>
      <c r="I125" s="249"/>
      <c r="J125" s="38"/>
      <c r="K125" s="38"/>
      <c r="L125" s="41"/>
      <c r="M125" s="250"/>
      <c r="N125" s="251"/>
      <c r="O125" s="66"/>
      <c r="P125" s="66"/>
      <c r="Q125" s="66"/>
      <c r="R125" s="66"/>
      <c r="S125" s="66"/>
      <c r="T125" s="67"/>
      <c r="U125" s="36"/>
      <c r="V125" s="36"/>
      <c r="W125" s="36"/>
      <c r="X125" s="36"/>
      <c r="Y125" s="36"/>
      <c r="Z125" s="36"/>
      <c r="AA125" s="36"/>
      <c r="AB125" s="36"/>
      <c r="AC125" s="36"/>
      <c r="AD125" s="36"/>
      <c r="AE125" s="36"/>
      <c r="AT125" s="19" t="s">
        <v>903</v>
      </c>
      <c r="AU125" s="19" t="s">
        <v>78</v>
      </c>
    </row>
    <row r="126" spans="2:51" s="14" customFormat="1" ht="11.25">
      <c r="B126" s="218"/>
      <c r="C126" s="219"/>
      <c r="D126" s="197" t="s">
        <v>237</v>
      </c>
      <c r="E126" s="220" t="s">
        <v>19</v>
      </c>
      <c r="F126" s="221" t="s">
        <v>913</v>
      </c>
      <c r="G126" s="219"/>
      <c r="H126" s="220" t="s">
        <v>19</v>
      </c>
      <c r="I126" s="222"/>
      <c r="J126" s="219"/>
      <c r="K126" s="219"/>
      <c r="L126" s="223"/>
      <c r="M126" s="224"/>
      <c r="N126" s="225"/>
      <c r="O126" s="225"/>
      <c r="P126" s="225"/>
      <c r="Q126" s="225"/>
      <c r="R126" s="225"/>
      <c r="S126" s="225"/>
      <c r="T126" s="226"/>
      <c r="AT126" s="227" t="s">
        <v>237</v>
      </c>
      <c r="AU126" s="227" t="s">
        <v>78</v>
      </c>
      <c r="AV126" s="14" t="s">
        <v>76</v>
      </c>
      <c r="AW126" s="14" t="s">
        <v>31</v>
      </c>
      <c r="AX126" s="14" t="s">
        <v>69</v>
      </c>
      <c r="AY126" s="227" t="s">
        <v>229</v>
      </c>
    </row>
    <row r="127" spans="2:51" s="13" customFormat="1" ht="11.25">
      <c r="B127" s="195"/>
      <c r="C127" s="196"/>
      <c r="D127" s="197" t="s">
        <v>237</v>
      </c>
      <c r="E127" s="198" t="s">
        <v>19</v>
      </c>
      <c r="F127" s="199" t="s">
        <v>270</v>
      </c>
      <c r="G127" s="196"/>
      <c r="H127" s="200">
        <v>9</v>
      </c>
      <c r="I127" s="201"/>
      <c r="J127" s="196"/>
      <c r="K127" s="196"/>
      <c r="L127" s="202"/>
      <c r="M127" s="203"/>
      <c r="N127" s="204"/>
      <c r="O127" s="204"/>
      <c r="P127" s="204"/>
      <c r="Q127" s="204"/>
      <c r="R127" s="204"/>
      <c r="S127" s="204"/>
      <c r="T127" s="205"/>
      <c r="AT127" s="206" t="s">
        <v>237</v>
      </c>
      <c r="AU127" s="206" t="s">
        <v>78</v>
      </c>
      <c r="AV127" s="13" t="s">
        <v>78</v>
      </c>
      <c r="AW127" s="13" t="s">
        <v>31</v>
      </c>
      <c r="AX127" s="13" t="s">
        <v>76</v>
      </c>
      <c r="AY127" s="206" t="s">
        <v>229</v>
      </c>
    </row>
    <row r="128" spans="1:65" s="2" customFormat="1" ht="24.2" customHeight="1">
      <c r="A128" s="36"/>
      <c r="B128" s="37"/>
      <c r="C128" s="181" t="s">
        <v>257</v>
      </c>
      <c r="D128" s="181" t="s">
        <v>232</v>
      </c>
      <c r="E128" s="182" t="s">
        <v>2236</v>
      </c>
      <c r="F128" s="183" t="s">
        <v>2237</v>
      </c>
      <c r="G128" s="184" t="s">
        <v>495</v>
      </c>
      <c r="H128" s="185">
        <v>75</v>
      </c>
      <c r="I128" s="186"/>
      <c r="J128" s="187">
        <f>ROUND(I128*H128,2)</f>
        <v>0</v>
      </c>
      <c r="K128" s="188"/>
      <c r="L128" s="41"/>
      <c r="M128" s="189" t="s">
        <v>19</v>
      </c>
      <c r="N128" s="190" t="s">
        <v>40</v>
      </c>
      <c r="O128" s="66"/>
      <c r="P128" s="191">
        <f>O128*H128</f>
        <v>0</v>
      </c>
      <c r="Q128" s="191">
        <v>0</v>
      </c>
      <c r="R128" s="191">
        <f>Q128*H128</f>
        <v>0</v>
      </c>
      <c r="S128" s="191">
        <v>0</v>
      </c>
      <c r="T128" s="192">
        <f>S128*H128</f>
        <v>0</v>
      </c>
      <c r="U128" s="36"/>
      <c r="V128" s="36"/>
      <c r="W128" s="36"/>
      <c r="X128" s="36"/>
      <c r="Y128" s="36"/>
      <c r="Z128" s="36"/>
      <c r="AA128" s="36"/>
      <c r="AB128" s="36"/>
      <c r="AC128" s="36"/>
      <c r="AD128" s="36"/>
      <c r="AE128" s="36"/>
      <c r="AR128" s="193" t="s">
        <v>126</v>
      </c>
      <c r="AT128" s="193" t="s">
        <v>232</v>
      </c>
      <c r="AU128" s="193" t="s">
        <v>78</v>
      </c>
      <c r="AY128" s="19" t="s">
        <v>229</v>
      </c>
      <c r="BE128" s="194">
        <f>IF(N128="základní",J128,0)</f>
        <v>0</v>
      </c>
      <c r="BF128" s="194">
        <f>IF(N128="snížená",J128,0)</f>
        <v>0</v>
      </c>
      <c r="BG128" s="194">
        <f>IF(N128="zákl. přenesená",J128,0)</f>
        <v>0</v>
      </c>
      <c r="BH128" s="194">
        <f>IF(N128="sníž. přenesená",J128,0)</f>
        <v>0</v>
      </c>
      <c r="BI128" s="194">
        <f>IF(N128="nulová",J128,0)</f>
        <v>0</v>
      </c>
      <c r="BJ128" s="19" t="s">
        <v>76</v>
      </c>
      <c r="BK128" s="194">
        <f>ROUND(I128*H128,2)</f>
        <v>0</v>
      </c>
      <c r="BL128" s="19" t="s">
        <v>126</v>
      </c>
      <c r="BM128" s="193" t="s">
        <v>2455</v>
      </c>
    </row>
    <row r="129" spans="1:47" s="2" customFormat="1" ht="11.25">
      <c r="A129" s="36"/>
      <c r="B129" s="37"/>
      <c r="C129" s="38"/>
      <c r="D129" s="263" t="s">
        <v>903</v>
      </c>
      <c r="E129" s="38"/>
      <c r="F129" s="264" t="s">
        <v>2239</v>
      </c>
      <c r="G129" s="38"/>
      <c r="H129" s="38"/>
      <c r="I129" s="249"/>
      <c r="J129" s="38"/>
      <c r="K129" s="38"/>
      <c r="L129" s="41"/>
      <c r="M129" s="250"/>
      <c r="N129" s="251"/>
      <c r="O129" s="66"/>
      <c r="P129" s="66"/>
      <c r="Q129" s="66"/>
      <c r="R129" s="66"/>
      <c r="S129" s="66"/>
      <c r="T129" s="67"/>
      <c r="U129" s="36"/>
      <c r="V129" s="36"/>
      <c r="W129" s="36"/>
      <c r="X129" s="36"/>
      <c r="Y129" s="36"/>
      <c r="Z129" s="36"/>
      <c r="AA129" s="36"/>
      <c r="AB129" s="36"/>
      <c r="AC129" s="36"/>
      <c r="AD129" s="36"/>
      <c r="AE129" s="36"/>
      <c r="AT129" s="19" t="s">
        <v>903</v>
      </c>
      <c r="AU129" s="19" t="s">
        <v>78</v>
      </c>
    </row>
    <row r="130" spans="2:51" s="14" customFormat="1" ht="11.25">
      <c r="B130" s="218"/>
      <c r="C130" s="219"/>
      <c r="D130" s="197" t="s">
        <v>237</v>
      </c>
      <c r="E130" s="220" t="s">
        <v>19</v>
      </c>
      <c r="F130" s="221" t="s">
        <v>1722</v>
      </c>
      <c r="G130" s="219"/>
      <c r="H130" s="220" t="s">
        <v>19</v>
      </c>
      <c r="I130" s="222"/>
      <c r="J130" s="219"/>
      <c r="K130" s="219"/>
      <c r="L130" s="223"/>
      <c r="M130" s="224"/>
      <c r="N130" s="225"/>
      <c r="O130" s="225"/>
      <c r="P130" s="225"/>
      <c r="Q130" s="225"/>
      <c r="R130" s="225"/>
      <c r="S130" s="225"/>
      <c r="T130" s="226"/>
      <c r="AT130" s="227" t="s">
        <v>237</v>
      </c>
      <c r="AU130" s="227" t="s">
        <v>78</v>
      </c>
      <c r="AV130" s="14" t="s">
        <v>76</v>
      </c>
      <c r="AW130" s="14" t="s">
        <v>31</v>
      </c>
      <c r="AX130" s="14" t="s">
        <v>69</v>
      </c>
      <c r="AY130" s="227" t="s">
        <v>229</v>
      </c>
    </row>
    <row r="131" spans="2:51" s="13" customFormat="1" ht="11.25">
      <c r="B131" s="195"/>
      <c r="C131" s="196"/>
      <c r="D131" s="197" t="s">
        <v>237</v>
      </c>
      <c r="E131" s="198" t="s">
        <v>19</v>
      </c>
      <c r="F131" s="199" t="s">
        <v>2447</v>
      </c>
      <c r="G131" s="196"/>
      <c r="H131" s="200">
        <v>35</v>
      </c>
      <c r="I131" s="201"/>
      <c r="J131" s="196"/>
      <c r="K131" s="196"/>
      <c r="L131" s="202"/>
      <c r="M131" s="203"/>
      <c r="N131" s="204"/>
      <c r="O131" s="204"/>
      <c r="P131" s="204"/>
      <c r="Q131" s="204"/>
      <c r="R131" s="204"/>
      <c r="S131" s="204"/>
      <c r="T131" s="205"/>
      <c r="AT131" s="206" t="s">
        <v>237</v>
      </c>
      <c r="AU131" s="206" t="s">
        <v>78</v>
      </c>
      <c r="AV131" s="13" t="s">
        <v>78</v>
      </c>
      <c r="AW131" s="13" t="s">
        <v>31</v>
      </c>
      <c r="AX131" s="13" t="s">
        <v>69</v>
      </c>
      <c r="AY131" s="206" t="s">
        <v>229</v>
      </c>
    </row>
    <row r="132" spans="2:51" s="14" customFormat="1" ht="11.25">
      <c r="B132" s="218"/>
      <c r="C132" s="219"/>
      <c r="D132" s="197" t="s">
        <v>237</v>
      </c>
      <c r="E132" s="220" t="s">
        <v>19</v>
      </c>
      <c r="F132" s="221" t="s">
        <v>1724</v>
      </c>
      <c r="G132" s="219"/>
      <c r="H132" s="220" t="s">
        <v>19</v>
      </c>
      <c r="I132" s="222"/>
      <c r="J132" s="219"/>
      <c r="K132" s="219"/>
      <c r="L132" s="223"/>
      <c r="M132" s="224"/>
      <c r="N132" s="225"/>
      <c r="O132" s="225"/>
      <c r="P132" s="225"/>
      <c r="Q132" s="225"/>
      <c r="R132" s="225"/>
      <c r="S132" s="225"/>
      <c r="T132" s="226"/>
      <c r="AT132" s="227" t="s">
        <v>237</v>
      </c>
      <c r="AU132" s="227" t="s">
        <v>78</v>
      </c>
      <c r="AV132" s="14" t="s">
        <v>76</v>
      </c>
      <c r="AW132" s="14" t="s">
        <v>31</v>
      </c>
      <c r="AX132" s="14" t="s">
        <v>69</v>
      </c>
      <c r="AY132" s="227" t="s">
        <v>229</v>
      </c>
    </row>
    <row r="133" spans="2:51" s="13" customFormat="1" ht="11.25">
      <c r="B133" s="195"/>
      <c r="C133" s="196"/>
      <c r="D133" s="197" t="s">
        <v>237</v>
      </c>
      <c r="E133" s="198" t="s">
        <v>19</v>
      </c>
      <c r="F133" s="199" t="s">
        <v>2448</v>
      </c>
      <c r="G133" s="196"/>
      <c r="H133" s="200">
        <v>40</v>
      </c>
      <c r="I133" s="201"/>
      <c r="J133" s="196"/>
      <c r="K133" s="196"/>
      <c r="L133" s="202"/>
      <c r="M133" s="203"/>
      <c r="N133" s="204"/>
      <c r="O133" s="204"/>
      <c r="P133" s="204"/>
      <c r="Q133" s="204"/>
      <c r="R133" s="204"/>
      <c r="S133" s="204"/>
      <c r="T133" s="205"/>
      <c r="AT133" s="206" t="s">
        <v>237</v>
      </c>
      <c r="AU133" s="206" t="s">
        <v>78</v>
      </c>
      <c r="AV133" s="13" t="s">
        <v>78</v>
      </c>
      <c r="AW133" s="13" t="s">
        <v>31</v>
      </c>
      <c r="AX133" s="13" t="s">
        <v>69</v>
      </c>
      <c r="AY133" s="206" t="s">
        <v>229</v>
      </c>
    </row>
    <row r="134" spans="2:51" s="15" customFormat="1" ht="11.25">
      <c r="B134" s="228"/>
      <c r="C134" s="229"/>
      <c r="D134" s="197" t="s">
        <v>237</v>
      </c>
      <c r="E134" s="230" t="s">
        <v>19</v>
      </c>
      <c r="F134" s="231" t="s">
        <v>281</v>
      </c>
      <c r="G134" s="229"/>
      <c r="H134" s="232">
        <v>75</v>
      </c>
      <c r="I134" s="233"/>
      <c r="J134" s="229"/>
      <c r="K134" s="229"/>
      <c r="L134" s="234"/>
      <c r="M134" s="235"/>
      <c r="N134" s="236"/>
      <c r="O134" s="236"/>
      <c r="P134" s="236"/>
      <c r="Q134" s="236"/>
      <c r="R134" s="236"/>
      <c r="S134" s="236"/>
      <c r="T134" s="237"/>
      <c r="AT134" s="238" t="s">
        <v>237</v>
      </c>
      <c r="AU134" s="238" t="s">
        <v>78</v>
      </c>
      <c r="AV134" s="15" t="s">
        <v>126</v>
      </c>
      <c r="AW134" s="15" t="s">
        <v>31</v>
      </c>
      <c r="AX134" s="15" t="s">
        <v>76</v>
      </c>
      <c r="AY134" s="238" t="s">
        <v>229</v>
      </c>
    </row>
    <row r="135" spans="1:65" s="2" customFormat="1" ht="37.9" customHeight="1">
      <c r="A135" s="36"/>
      <c r="B135" s="37"/>
      <c r="C135" s="181" t="s">
        <v>261</v>
      </c>
      <c r="D135" s="181" t="s">
        <v>232</v>
      </c>
      <c r="E135" s="182" t="s">
        <v>914</v>
      </c>
      <c r="F135" s="183" t="s">
        <v>915</v>
      </c>
      <c r="G135" s="184" t="s">
        <v>532</v>
      </c>
      <c r="H135" s="185">
        <v>81.624</v>
      </c>
      <c r="I135" s="186"/>
      <c r="J135" s="187">
        <f>ROUND(I135*H135,2)</f>
        <v>0</v>
      </c>
      <c r="K135" s="188"/>
      <c r="L135" s="41"/>
      <c r="M135" s="189" t="s">
        <v>19</v>
      </c>
      <c r="N135" s="190" t="s">
        <v>40</v>
      </c>
      <c r="O135" s="66"/>
      <c r="P135" s="191">
        <f>O135*H135</f>
        <v>0</v>
      </c>
      <c r="Q135" s="191">
        <v>0</v>
      </c>
      <c r="R135" s="191">
        <f>Q135*H135</f>
        <v>0</v>
      </c>
      <c r="S135" s="191">
        <v>0</v>
      </c>
      <c r="T135" s="192">
        <f>S135*H135</f>
        <v>0</v>
      </c>
      <c r="U135" s="36"/>
      <c r="V135" s="36"/>
      <c r="W135" s="36"/>
      <c r="X135" s="36"/>
      <c r="Y135" s="36"/>
      <c r="Z135" s="36"/>
      <c r="AA135" s="36"/>
      <c r="AB135" s="36"/>
      <c r="AC135" s="36"/>
      <c r="AD135" s="36"/>
      <c r="AE135" s="36"/>
      <c r="AR135" s="193" t="s">
        <v>126</v>
      </c>
      <c r="AT135" s="193" t="s">
        <v>232</v>
      </c>
      <c r="AU135" s="193" t="s">
        <v>78</v>
      </c>
      <c r="AY135" s="19" t="s">
        <v>229</v>
      </c>
      <c r="BE135" s="194">
        <f>IF(N135="základní",J135,0)</f>
        <v>0</v>
      </c>
      <c r="BF135" s="194">
        <f>IF(N135="snížená",J135,0)</f>
        <v>0</v>
      </c>
      <c r="BG135" s="194">
        <f>IF(N135="zákl. přenesená",J135,0)</f>
        <v>0</v>
      </c>
      <c r="BH135" s="194">
        <f>IF(N135="sníž. přenesená",J135,0)</f>
        <v>0</v>
      </c>
      <c r="BI135" s="194">
        <f>IF(N135="nulová",J135,0)</f>
        <v>0</v>
      </c>
      <c r="BJ135" s="19" t="s">
        <v>76</v>
      </c>
      <c r="BK135" s="194">
        <f>ROUND(I135*H135,2)</f>
        <v>0</v>
      </c>
      <c r="BL135" s="19" t="s">
        <v>126</v>
      </c>
      <c r="BM135" s="193" t="s">
        <v>2456</v>
      </c>
    </row>
    <row r="136" spans="1:47" s="2" customFormat="1" ht="11.25">
      <c r="A136" s="36"/>
      <c r="B136" s="37"/>
      <c r="C136" s="38"/>
      <c r="D136" s="263" t="s">
        <v>903</v>
      </c>
      <c r="E136" s="38"/>
      <c r="F136" s="264" t="s">
        <v>917</v>
      </c>
      <c r="G136" s="38"/>
      <c r="H136" s="38"/>
      <c r="I136" s="249"/>
      <c r="J136" s="38"/>
      <c r="K136" s="38"/>
      <c r="L136" s="41"/>
      <c r="M136" s="250"/>
      <c r="N136" s="251"/>
      <c r="O136" s="66"/>
      <c r="P136" s="66"/>
      <c r="Q136" s="66"/>
      <c r="R136" s="66"/>
      <c r="S136" s="66"/>
      <c r="T136" s="67"/>
      <c r="U136" s="36"/>
      <c r="V136" s="36"/>
      <c r="W136" s="36"/>
      <c r="X136" s="36"/>
      <c r="Y136" s="36"/>
      <c r="Z136" s="36"/>
      <c r="AA136" s="36"/>
      <c r="AB136" s="36"/>
      <c r="AC136" s="36"/>
      <c r="AD136" s="36"/>
      <c r="AE136" s="36"/>
      <c r="AT136" s="19" t="s">
        <v>903</v>
      </c>
      <c r="AU136" s="19" t="s">
        <v>78</v>
      </c>
    </row>
    <row r="137" spans="2:51" s="14" customFormat="1" ht="11.25">
      <c r="B137" s="218"/>
      <c r="C137" s="219"/>
      <c r="D137" s="197" t="s">
        <v>237</v>
      </c>
      <c r="E137" s="220" t="s">
        <v>19</v>
      </c>
      <c r="F137" s="221" t="s">
        <v>2068</v>
      </c>
      <c r="G137" s="219"/>
      <c r="H137" s="220" t="s">
        <v>19</v>
      </c>
      <c r="I137" s="222"/>
      <c r="J137" s="219"/>
      <c r="K137" s="219"/>
      <c r="L137" s="223"/>
      <c r="M137" s="224"/>
      <c r="N137" s="225"/>
      <c r="O137" s="225"/>
      <c r="P137" s="225"/>
      <c r="Q137" s="225"/>
      <c r="R137" s="225"/>
      <c r="S137" s="225"/>
      <c r="T137" s="226"/>
      <c r="AT137" s="227" t="s">
        <v>237</v>
      </c>
      <c r="AU137" s="227" t="s">
        <v>78</v>
      </c>
      <c r="AV137" s="14" t="s">
        <v>76</v>
      </c>
      <c r="AW137" s="14" t="s">
        <v>31</v>
      </c>
      <c r="AX137" s="14" t="s">
        <v>69</v>
      </c>
      <c r="AY137" s="227" t="s">
        <v>229</v>
      </c>
    </row>
    <row r="138" spans="2:51" s="13" customFormat="1" ht="11.25">
      <c r="B138" s="195"/>
      <c r="C138" s="196"/>
      <c r="D138" s="197" t="s">
        <v>237</v>
      </c>
      <c r="E138" s="198" t="s">
        <v>19</v>
      </c>
      <c r="F138" s="199" t="s">
        <v>2457</v>
      </c>
      <c r="G138" s="196"/>
      <c r="H138" s="200">
        <v>89.25</v>
      </c>
      <c r="I138" s="201"/>
      <c r="J138" s="196"/>
      <c r="K138" s="196"/>
      <c r="L138" s="202"/>
      <c r="M138" s="203"/>
      <c r="N138" s="204"/>
      <c r="O138" s="204"/>
      <c r="P138" s="204"/>
      <c r="Q138" s="204"/>
      <c r="R138" s="204"/>
      <c r="S138" s="204"/>
      <c r="T138" s="205"/>
      <c r="AT138" s="206" t="s">
        <v>237</v>
      </c>
      <c r="AU138" s="206" t="s">
        <v>78</v>
      </c>
      <c r="AV138" s="13" t="s">
        <v>78</v>
      </c>
      <c r="AW138" s="13" t="s">
        <v>31</v>
      </c>
      <c r="AX138" s="13" t="s">
        <v>69</v>
      </c>
      <c r="AY138" s="206" t="s">
        <v>229</v>
      </c>
    </row>
    <row r="139" spans="2:51" s="14" customFormat="1" ht="11.25">
      <c r="B139" s="218"/>
      <c r="C139" s="219"/>
      <c r="D139" s="197" t="s">
        <v>237</v>
      </c>
      <c r="E139" s="220" t="s">
        <v>19</v>
      </c>
      <c r="F139" s="221" t="s">
        <v>2242</v>
      </c>
      <c r="G139" s="219"/>
      <c r="H139" s="220" t="s">
        <v>19</v>
      </c>
      <c r="I139" s="222"/>
      <c r="J139" s="219"/>
      <c r="K139" s="219"/>
      <c r="L139" s="223"/>
      <c r="M139" s="224"/>
      <c r="N139" s="225"/>
      <c r="O139" s="225"/>
      <c r="P139" s="225"/>
      <c r="Q139" s="225"/>
      <c r="R139" s="225"/>
      <c r="S139" s="225"/>
      <c r="T139" s="226"/>
      <c r="AT139" s="227" t="s">
        <v>237</v>
      </c>
      <c r="AU139" s="227" t="s">
        <v>78</v>
      </c>
      <c r="AV139" s="14" t="s">
        <v>76</v>
      </c>
      <c r="AW139" s="14" t="s">
        <v>31</v>
      </c>
      <c r="AX139" s="14" t="s">
        <v>69</v>
      </c>
      <c r="AY139" s="227" t="s">
        <v>229</v>
      </c>
    </row>
    <row r="140" spans="2:51" s="13" customFormat="1" ht="11.25">
      <c r="B140" s="195"/>
      <c r="C140" s="196"/>
      <c r="D140" s="197" t="s">
        <v>237</v>
      </c>
      <c r="E140" s="198" t="s">
        <v>19</v>
      </c>
      <c r="F140" s="199" t="s">
        <v>2458</v>
      </c>
      <c r="G140" s="196"/>
      <c r="H140" s="200">
        <v>24.8</v>
      </c>
      <c r="I140" s="201"/>
      <c r="J140" s="196"/>
      <c r="K140" s="196"/>
      <c r="L140" s="202"/>
      <c r="M140" s="203"/>
      <c r="N140" s="204"/>
      <c r="O140" s="204"/>
      <c r="P140" s="204"/>
      <c r="Q140" s="204"/>
      <c r="R140" s="204"/>
      <c r="S140" s="204"/>
      <c r="T140" s="205"/>
      <c r="AT140" s="206" t="s">
        <v>237</v>
      </c>
      <c r="AU140" s="206" t="s">
        <v>78</v>
      </c>
      <c r="AV140" s="13" t="s">
        <v>78</v>
      </c>
      <c r="AW140" s="13" t="s">
        <v>31</v>
      </c>
      <c r="AX140" s="13" t="s">
        <v>69</v>
      </c>
      <c r="AY140" s="206" t="s">
        <v>229</v>
      </c>
    </row>
    <row r="141" spans="2:51" s="14" customFormat="1" ht="11.25">
      <c r="B141" s="218"/>
      <c r="C141" s="219"/>
      <c r="D141" s="197" t="s">
        <v>237</v>
      </c>
      <c r="E141" s="220" t="s">
        <v>19</v>
      </c>
      <c r="F141" s="221" t="s">
        <v>2459</v>
      </c>
      <c r="G141" s="219"/>
      <c r="H141" s="220" t="s">
        <v>19</v>
      </c>
      <c r="I141" s="222"/>
      <c r="J141" s="219"/>
      <c r="K141" s="219"/>
      <c r="L141" s="223"/>
      <c r="M141" s="224"/>
      <c r="N141" s="225"/>
      <c r="O141" s="225"/>
      <c r="P141" s="225"/>
      <c r="Q141" s="225"/>
      <c r="R141" s="225"/>
      <c r="S141" s="225"/>
      <c r="T141" s="226"/>
      <c r="AT141" s="227" t="s">
        <v>237</v>
      </c>
      <c r="AU141" s="227" t="s">
        <v>78</v>
      </c>
      <c r="AV141" s="14" t="s">
        <v>76</v>
      </c>
      <c r="AW141" s="14" t="s">
        <v>31</v>
      </c>
      <c r="AX141" s="14" t="s">
        <v>69</v>
      </c>
      <c r="AY141" s="227" t="s">
        <v>229</v>
      </c>
    </row>
    <row r="142" spans="2:51" s="13" customFormat="1" ht="11.25">
      <c r="B142" s="195"/>
      <c r="C142" s="196"/>
      <c r="D142" s="197" t="s">
        <v>237</v>
      </c>
      <c r="E142" s="198" t="s">
        <v>19</v>
      </c>
      <c r="F142" s="199" t="s">
        <v>2460</v>
      </c>
      <c r="G142" s="196"/>
      <c r="H142" s="200">
        <v>5.024</v>
      </c>
      <c r="I142" s="201"/>
      <c r="J142" s="196"/>
      <c r="K142" s="196"/>
      <c r="L142" s="202"/>
      <c r="M142" s="203"/>
      <c r="N142" s="204"/>
      <c r="O142" s="204"/>
      <c r="P142" s="204"/>
      <c r="Q142" s="204"/>
      <c r="R142" s="204"/>
      <c r="S142" s="204"/>
      <c r="T142" s="205"/>
      <c r="AT142" s="206" t="s">
        <v>237</v>
      </c>
      <c r="AU142" s="206" t="s">
        <v>78</v>
      </c>
      <c r="AV142" s="13" t="s">
        <v>78</v>
      </c>
      <c r="AW142" s="13" t="s">
        <v>31</v>
      </c>
      <c r="AX142" s="13" t="s">
        <v>69</v>
      </c>
      <c r="AY142" s="206" t="s">
        <v>229</v>
      </c>
    </row>
    <row r="143" spans="2:51" s="16" customFormat="1" ht="11.25">
      <c r="B143" s="266"/>
      <c r="C143" s="267"/>
      <c r="D143" s="197" t="s">
        <v>237</v>
      </c>
      <c r="E143" s="268" t="s">
        <v>19</v>
      </c>
      <c r="F143" s="269" t="s">
        <v>1748</v>
      </c>
      <c r="G143" s="267"/>
      <c r="H143" s="270">
        <v>119.074</v>
      </c>
      <c r="I143" s="271"/>
      <c r="J143" s="267"/>
      <c r="K143" s="267"/>
      <c r="L143" s="272"/>
      <c r="M143" s="273"/>
      <c r="N143" s="274"/>
      <c r="O143" s="274"/>
      <c r="P143" s="274"/>
      <c r="Q143" s="274"/>
      <c r="R143" s="274"/>
      <c r="S143" s="274"/>
      <c r="T143" s="275"/>
      <c r="AT143" s="276" t="s">
        <v>237</v>
      </c>
      <c r="AU143" s="276" t="s">
        <v>78</v>
      </c>
      <c r="AV143" s="16" t="s">
        <v>89</v>
      </c>
      <c r="AW143" s="16" t="s">
        <v>31</v>
      </c>
      <c r="AX143" s="16" t="s">
        <v>69</v>
      </c>
      <c r="AY143" s="276" t="s">
        <v>229</v>
      </c>
    </row>
    <row r="144" spans="2:51" s="14" customFormat="1" ht="11.25">
      <c r="B144" s="218"/>
      <c r="C144" s="219"/>
      <c r="D144" s="197" t="s">
        <v>237</v>
      </c>
      <c r="E144" s="220" t="s">
        <v>19</v>
      </c>
      <c r="F144" s="221" t="s">
        <v>2461</v>
      </c>
      <c r="G144" s="219"/>
      <c r="H144" s="220" t="s">
        <v>19</v>
      </c>
      <c r="I144" s="222"/>
      <c r="J144" s="219"/>
      <c r="K144" s="219"/>
      <c r="L144" s="223"/>
      <c r="M144" s="224"/>
      <c r="N144" s="225"/>
      <c r="O144" s="225"/>
      <c r="P144" s="225"/>
      <c r="Q144" s="225"/>
      <c r="R144" s="225"/>
      <c r="S144" s="225"/>
      <c r="T144" s="226"/>
      <c r="AT144" s="227" t="s">
        <v>237</v>
      </c>
      <c r="AU144" s="227" t="s">
        <v>78</v>
      </c>
      <c r="AV144" s="14" t="s">
        <v>76</v>
      </c>
      <c r="AW144" s="14" t="s">
        <v>31</v>
      </c>
      <c r="AX144" s="14" t="s">
        <v>69</v>
      </c>
      <c r="AY144" s="227" t="s">
        <v>229</v>
      </c>
    </row>
    <row r="145" spans="2:51" s="13" customFormat="1" ht="11.25">
      <c r="B145" s="195"/>
      <c r="C145" s="196"/>
      <c r="D145" s="197" t="s">
        <v>237</v>
      </c>
      <c r="E145" s="198" t="s">
        <v>19</v>
      </c>
      <c r="F145" s="199" t="s">
        <v>2462</v>
      </c>
      <c r="G145" s="196"/>
      <c r="H145" s="200">
        <v>-13.746</v>
      </c>
      <c r="I145" s="201"/>
      <c r="J145" s="196"/>
      <c r="K145" s="196"/>
      <c r="L145" s="202"/>
      <c r="M145" s="203"/>
      <c r="N145" s="204"/>
      <c r="O145" s="204"/>
      <c r="P145" s="204"/>
      <c r="Q145" s="204"/>
      <c r="R145" s="204"/>
      <c r="S145" s="204"/>
      <c r="T145" s="205"/>
      <c r="AT145" s="206" t="s">
        <v>237</v>
      </c>
      <c r="AU145" s="206" t="s">
        <v>78</v>
      </c>
      <c r="AV145" s="13" t="s">
        <v>78</v>
      </c>
      <c r="AW145" s="13" t="s">
        <v>31</v>
      </c>
      <c r="AX145" s="13" t="s">
        <v>69</v>
      </c>
      <c r="AY145" s="206" t="s">
        <v>229</v>
      </c>
    </row>
    <row r="146" spans="2:51" s="14" customFormat="1" ht="11.25">
      <c r="B146" s="218"/>
      <c r="C146" s="219"/>
      <c r="D146" s="197" t="s">
        <v>237</v>
      </c>
      <c r="E146" s="220" t="s">
        <v>19</v>
      </c>
      <c r="F146" s="221" t="s">
        <v>2184</v>
      </c>
      <c r="G146" s="219"/>
      <c r="H146" s="220" t="s">
        <v>19</v>
      </c>
      <c r="I146" s="222"/>
      <c r="J146" s="219"/>
      <c r="K146" s="219"/>
      <c r="L146" s="223"/>
      <c r="M146" s="224"/>
      <c r="N146" s="225"/>
      <c r="O146" s="225"/>
      <c r="P146" s="225"/>
      <c r="Q146" s="225"/>
      <c r="R146" s="225"/>
      <c r="S146" s="225"/>
      <c r="T146" s="226"/>
      <c r="AT146" s="227" t="s">
        <v>237</v>
      </c>
      <c r="AU146" s="227" t="s">
        <v>78</v>
      </c>
      <c r="AV146" s="14" t="s">
        <v>76</v>
      </c>
      <c r="AW146" s="14" t="s">
        <v>31</v>
      </c>
      <c r="AX146" s="14" t="s">
        <v>69</v>
      </c>
      <c r="AY146" s="227" t="s">
        <v>229</v>
      </c>
    </row>
    <row r="147" spans="2:51" s="13" customFormat="1" ht="11.25">
      <c r="B147" s="195"/>
      <c r="C147" s="196"/>
      <c r="D147" s="197" t="s">
        <v>237</v>
      </c>
      <c r="E147" s="198" t="s">
        <v>19</v>
      </c>
      <c r="F147" s="199" t="s">
        <v>2463</v>
      </c>
      <c r="G147" s="196"/>
      <c r="H147" s="200">
        <v>-10.92</v>
      </c>
      <c r="I147" s="201"/>
      <c r="J147" s="196"/>
      <c r="K147" s="196"/>
      <c r="L147" s="202"/>
      <c r="M147" s="203"/>
      <c r="N147" s="204"/>
      <c r="O147" s="204"/>
      <c r="P147" s="204"/>
      <c r="Q147" s="204"/>
      <c r="R147" s="204"/>
      <c r="S147" s="204"/>
      <c r="T147" s="205"/>
      <c r="AT147" s="206" t="s">
        <v>237</v>
      </c>
      <c r="AU147" s="206" t="s">
        <v>78</v>
      </c>
      <c r="AV147" s="13" t="s">
        <v>78</v>
      </c>
      <c r="AW147" s="13" t="s">
        <v>31</v>
      </c>
      <c r="AX147" s="13" t="s">
        <v>69</v>
      </c>
      <c r="AY147" s="206" t="s">
        <v>229</v>
      </c>
    </row>
    <row r="148" spans="2:51" s="13" customFormat="1" ht="11.25">
      <c r="B148" s="195"/>
      <c r="C148" s="196"/>
      <c r="D148" s="197" t="s">
        <v>237</v>
      </c>
      <c r="E148" s="198" t="s">
        <v>19</v>
      </c>
      <c r="F148" s="199" t="s">
        <v>2464</v>
      </c>
      <c r="G148" s="196"/>
      <c r="H148" s="200">
        <v>-10.08</v>
      </c>
      <c r="I148" s="201"/>
      <c r="J148" s="196"/>
      <c r="K148" s="196"/>
      <c r="L148" s="202"/>
      <c r="M148" s="203"/>
      <c r="N148" s="204"/>
      <c r="O148" s="204"/>
      <c r="P148" s="204"/>
      <c r="Q148" s="204"/>
      <c r="R148" s="204"/>
      <c r="S148" s="204"/>
      <c r="T148" s="205"/>
      <c r="AT148" s="206" t="s">
        <v>237</v>
      </c>
      <c r="AU148" s="206" t="s">
        <v>78</v>
      </c>
      <c r="AV148" s="13" t="s">
        <v>78</v>
      </c>
      <c r="AW148" s="13" t="s">
        <v>31</v>
      </c>
      <c r="AX148" s="13" t="s">
        <v>69</v>
      </c>
      <c r="AY148" s="206" t="s">
        <v>229</v>
      </c>
    </row>
    <row r="149" spans="2:51" s="14" customFormat="1" ht="11.25">
      <c r="B149" s="218"/>
      <c r="C149" s="219"/>
      <c r="D149" s="197" t="s">
        <v>237</v>
      </c>
      <c r="E149" s="220" t="s">
        <v>19</v>
      </c>
      <c r="F149" s="221" t="s">
        <v>2465</v>
      </c>
      <c r="G149" s="219"/>
      <c r="H149" s="220" t="s">
        <v>19</v>
      </c>
      <c r="I149" s="222"/>
      <c r="J149" s="219"/>
      <c r="K149" s="219"/>
      <c r="L149" s="223"/>
      <c r="M149" s="224"/>
      <c r="N149" s="225"/>
      <c r="O149" s="225"/>
      <c r="P149" s="225"/>
      <c r="Q149" s="225"/>
      <c r="R149" s="225"/>
      <c r="S149" s="225"/>
      <c r="T149" s="226"/>
      <c r="AT149" s="227" t="s">
        <v>237</v>
      </c>
      <c r="AU149" s="227" t="s">
        <v>78</v>
      </c>
      <c r="AV149" s="14" t="s">
        <v>76</v>
      </c>
      <c r="AW149" s="14" t="s">
        <v>31</v>
      </c>
      <c r="AX149" s="14" t="s">
        <v>69</v>
      </c>
      <c r="AY149" s="227" t="s">
        <v>229</v>
      </c>
    </row>
    <row r="150" spans="2:51" s="13" customFormat="1" ht="11.25">
      <c r="B150" s="195"/>
      <c r="C150" s="196"/>
      <c r="D150" s="197" t="s">
        <v>237</v>
      </c>
      <c r="E150" s="198" t="s">
        <v>19</v>
      </c>
      <c r="F150" s="199" t="s">
        <v>2466</v>
      </c>
      <c r="G150" s="196"/>
      <c r="H150" s="200">
        <v>-0.96</v>
      </c>
      <c r="I150" s="201"/>
      <c r="J150" s="196"/>
      <c r="K150" s="196"/>
      <c r="L150" s="202"/>
      <c r="M150" s="203"/>
      <c r="N150" s="204"/>
      <c r="O150" s="204"/>
      <c r="P150" s="204"/>
      <c r="Q150" s="204"/>
      <c r="R150" s="204"/>
      <c r="S150" s="204"/>
      <c r="T150" s="205"/>
      <c r="AT150" s="206" t="s">
        <v>237</v>
      </c>
      <c r="AU150" s="206" t="s">
        <v>78</v>
      </c>
      <c r="AV150" s="13" t="s">
        <v>78</v>
      </c>
      <c r="AW150" s="13" t="s">
        <v>31</v>
      </c>
      <c r="AX150" s="13" t="s">
        <v>69</v>
      </c>
      <c r="AY150" s="206" t="s">
        <v>229</v>
      </c>
    </row>
    <row r="151" spans="2:51" s="14" customFormat="1" ht="11.25">
      <c r="B151" s="218"/>
      <c r="C151" s="219"/>
      <c r="D151" s="197" t="s">
        <v>237</v>
      </c>
      <c r="E151" s="220" t="s">
        <v>19</v>
      </c>
      <c r="F151" s="221" t="s">
        <v>2188</v>
      </c>
      <c r="G151" s="219"/>
      <c r="H151" s="220" t="s">
        <v>19</v>
      </c>
      <c r="I151" s="222"/>
      <c r="J151" s="219"/>
      <c r="K151" s="219"/>
      <c r="L151" s="223"/>
      <c r="M151" s="224"/>
      <c r="N151" s="225"/>
      <c r="O151" s="225"/>
      <c r="P151" s="225"/>
      <c r="Q151" s="225"/>
      <c r="R151" s="225"/>
      <c r="S151" s="225"/>
      <c r="T151" s="226"/>
      <c r="AT151" s="227" t="s">
        <v>237</v>
      </c>
      <c r="AU151" s="227" t="s">
        <v>78</v>
      </c>
      <c r="AV151" s="14" t="s">
        <v>76</v>
      </c>
      <c r="AW151" s="14" t="s">
        <v>31</v>
      </c>
      <c r="AX151" s="14" t="s">
        <v>69</v>
      </c>
      <c r="AY151" s="227" t="s">
        <v>229</v>
      </c>
    </row>
    <row r="152" spans="2:51" s="13" customFormat="1" ht="11.25">
      <c r="B152" s="195"/>
      <c r="C152" s="196"/>
      <c r="D152" s="197" t="s">
        <v>237</v>
      </c>
      <c r="E152" s="198" t="s">
        <v>19</v>
      </c>
      <c r="F152" s="199" t="s">
        <v>2467</v>
      </c>
      <c r="G152" s="196"/>
      <c r="H152" s="200">
        <v>-1.744</v>
      </c>
      <c r="I152" s="201"/>
      <c r="J152" s="196"/>
      <c r="K152" s="196"/>
      <c r="L152" s="202"/>
      <c r="M152" s="203"/>
      <c r="N152" s="204"/>
      <c r="O152" s="204"/>
      <c r="P152" s="204"/>
      <c r="Q152" s="204"/>
      <c r="R152" s="204"/>
      <c r="S152" s="204"/>
      <c r="T152" s="205"/>
      <c r="AT152" s="206" t="s">
        <v>237</v>
      </c>
      <c r="AU152" s="206" t="s">
        <v>78</v>
      </c>
      <c r="AV152" s="13" t="s">
        <v>78</v>
      </c>
      <c r="AW152" s="13" t="s">
        <v>31</v>
      </c>
      <c r="AX152" s="13" t="s">
        <v>69</v>
      </c>
      <c r="AY152" s="206" t="s">
        <v>229</v>
      </c>
    </row>
    <row r="153" spans="2:51" s="16" customFormat="1" ht="11.25">
      <c r="B153" s="266"/>
      <c r="C153" s="267"/>
      <c r="D153" s="197" t="s">
        <v>237</v>
      </c>
      <c r="E153" s="268" t="s">
        <v>19</v>
      </c>
      <c r="F153" s="269" t="s">
        <v>1748</v>
      </c>
      <c r="G153" s="267"/>
      <c r="H153" s="270">
        <v>-37.45</v>
      </c>
      <c r="I153" s="271"/>
      <c r="J153" s="267"/>
      <c r="K153" s="267"/>
      <c r="L153" s="272"/>
      <c r="M153" s="273"/>
      <c r="N153" s="274"/>
      <c r="O153" s="274"/>
      <c r="P153" s="274"/>
      <c r="Q153" s="274"/>
      <c r="R153" s="274"/>
      <c r="S153" s="274"/>
      <c r="T153" s="275"/>
      <c r="AT153" s="276" t="s">
        <v>237</v>
      </c>
      <c r="AU153" s="276" t="s">
        <v>78</v>
      </c>
      <c r="AV153" s="16" t="s">
        <v>89</v>
      </c>
      <c r="AW153" s="16" t="s">
        <v>31</v>
      </c>
      <c r="AX153" s="16" t="s">
        <v>69</v>
      </c>
      <c r="AY153" s="276" t="s">
        <v>229</v>
      </c>
    </row>
    <row r="154" spans="2:51" s="15" customFormat="1" ht="11.25">
      <c r="B154" s="228"/>
      <c r="C154" s="229"/>
      <c r="D154" s="197" t="s">
        <v>237</v>
      </c>
      <c r="E154" s="230" t="s">
        <v>19</v>
      </c>
      <c r="F154" s="231" t="s">
        <v>281</v>
      </c>
      <c r="G154" s="229"/>
      <c r="H154" s="232">
        <v>81.624</v>
      </c>
      <c r="I154" s="233"/>
      <c r="J154" s="229"/>
      <c r="K154" s="229"/>
      <c r="L154" s="234"/>
      <c r="M154" s="235"/>
      <c r="N154" s="236"/>
      <c r="O154" s="236"/>
      <c r="P154" s="236"/>
      <c r="Q154" s="236"/>
      <c r="R154" s="236"/>
      <c r="S154" s="236"/>
      <c r="T154" s="237"/>
      <c r="AT154" s="238" t="s">
        <v>237</v>
      </c>
      <c r="AU154" s="238" t="s">
        <v>78</v>
      </c>
      <c r="AV154" s="15" t="s">
        <v>126</v>
      </c>
      <c r="AW154" s="15" t="s">
        <v>31</v>
      </c>
      <c r="AX154" s="15" t="s">
        <v>76</v>
      </c>
      <c r="AY154" s="238" t="s">
        <v>229</v>
      </c>
    </row>
    <row r="155" spans="1:65" s="2" customFormat="1" ht="49.15" customHeight="1">
      <c r="A155" s="36"/>
      <c r="B155" s="37"/>
      <c r="C155" s="181" t="s">
        <v>243</v>
      </c>
      <c r="D155" s="181" t="s">
        <v>232</v>
      </c>
      <c r="E155" s="182" t="s">
        <v>1752</v>
      </c>
      <c r="F155" s="183" t="s">
        <v>1753</v>
      </c>
      <c r="G155" s="184" t="s">
        <v>532</v>
      </c>
      <c r="H155" s="185">
        <v>81.624</v>
      </c>
      <c r="I155" s="186"/>
      <c r="J155" s="187">
        <f>ROUND(I155*H155,2)</f>
        <v>0</v>
      </c>
      <c r="K155" s="188"/>
      <c r="L155" s="41"/>
      <c r="M155" s="189" t="s">
        <v>19</v>
      </c>
      <c r="N155" s="190" t="s">
        <v>40</v>
      </c>
      <c r="O155" s="66"/>
      <c r="P155" s="191">
        <f>O155*H155</f>
        <v>0</v>
      </c>
      <c r="Q155" s="191">
        <v>0</v>
      </c>
      <c r="R155" s="191">
        <f>Q155*H155</f>
        <v>0</v>
      </c>
      <c r="S155" s="191">
        <v>0</v>
      </c>
      <c r="T155" s="192">
        <f>S155*H155</f>
        <v>0</v>
      </c>
      <c r="U155" s="36"/>
      <c r="V155" s="36"/>
      <c r="W155" s="36"/>
      <c r="X155" s="36"/>
      <c r="Y155" s="36"/>
      <c r="Z155" s="36"/>
      <c r="AA155" s="36"/>
      <c r="AB155" s="36"/>
      <c r="AC155" s="36"/>
      <c r="AD155" s="36"/>
      <c r="AE155" s="36"/>
      <c r="AR155" s="193" t="s">
        <v>126</v>
      </c>
      <c r="AT155" s="193" t="s">
        <v>232</v>
      </c>
      <c r="AU155" s="193" t="s">
        <v>78</v>
      </c>
      <c r="AY155" s="19" t="s">
        <v>229</v>
      </c>
      <c r="BE155" s="194">
        <f>IF(N155="základní",J155,0)</f>
        <v>0</v>
      </c>
      <c r="BF155" s="194">
        <f>IF(N155="snížená",J155,0)</f>
        <v>0</v>
      </c>
      <c r="BG155" s="194">
        <f>IF(N155="zákl. přenesená",J155,0)</f>
        <v>0</v>
      </c>
      <c r="BH155" s="194">
        <f>IF(N155="sníž. přenesená",J155,0)</f>
        <v>0</v>
      </c>
      <c r="BI155" s="194">
        <f>IF(N155="nulová",J155,0)</f>
        <v>0</v>
      </c>
      <c r="BJ155" s="19" t="s">
        <v>76</v>
      </c>
      <c r="BK155" s="194">
        <f>ROUND(I155*H155,2)</f>
        <v>0</v>
      </c>
      <c r="BL155" s="19" t="s">
        <v>126</v>
      </c>
      <c r="BM155" s="193" t="s">
        <v>2468</v>
      </c>
    </row>
    <row r="156" spans="1:47" s="2" customFormat="1" ht="11.25">
      <c r="A156" s="36"/>
      <c r="B156" s="37"/>
      <c r="C156" s="38"/>
      <c r="D156" s="263" t="s">
        <v>903</v>
      </c>
      <c r="E156" s="38"/>
      <c r="F156" s="264" t="s">
        <v>1755</v>
      </c>
      <c r="G156" s="38"/>
      <c r="H156" s="38"/>
      <c r="I156" s="249"/>
      <c r="J156" s="38"/>
      <c r="K156" s="38"/>
      <c r="L156" s="41"/>
      <c r="M156" s="250"/>
      <c r="N156" s="251"/>
      <c r="O156" s="66"/>
      <c r="P156" s="66"/>
      <c r="Q156" s="66"/>
      <c r="R156" s="66"/>
      <c r="S156" s="66"/>
      <c r="T156" s="67"/>
      <c r="U156" s="36"/>
      <c r="V156" s="36"/>
      <c r="W156" s="36"/>
      <c r="X156" s="36"/>
      <c r="Y156" s="36"/>
      <c r="Z156" s="36"/>
      <c r="AA156" s="36"/>
      <c r="AB156" s="36"/>
      <c r="AC156" s="36"/>
      <c r="AD156" s="36"/>
      <c r="AE156" s="36"/>
      <c r="AT156" s="19" t="s">
        <v>903</v>
      </c>
      <c r="AU156" s="19" t="s">
        <v>78</v>
      </c>
    </row>
    <row r="157" spans="1:65" s="2" customFormat="1" ht="37.9" customHeight="1">
      <c r="A157" s="36"/>
      <c r="B157" s="37"/>
      <c r="C157" s="181" t="s">
        <v>270</v>
      </c>
      <c r="D157" s="181" t="s">
        <v>232</v>
      </c>
      <c r="E157" s="182" t="s">
        <v>922</v>
      </c>
      <c r="F157" s="183" t="s">
        <v>923</v>
      </c>
      <c r="G157" s="184" t="s">
        <v>532</v>
      </c>
      <c r="H157" s="185">
        <v>9</v>
      </c>
      <c r="I157" s="186"/>
      <c r="J157" s="187">
        <f>ROUND(I157*H157,2)</f>
        <v>0</v>
      </c>
      <c r="K157" s="188"/>
      <c r="L157" s="41"/>
      <c r="M157" s="189" t="s">
        <v>19</v>
      </c>
      <c r="N157" s="190" t="s">
        <v>40</v>
      </c>
      <c r="O157" s="66"/>
      <c r="P157" s="191">
        <f>O157*H157</f>
        <v>0</v>
      </c>
      <c r="Q157" s="191">
        <v>0</v>
      </c>
      <c r="R157" s="191">
        <f>Q157*H157</f>
        <v>0</v>
      </c>
      <c r="S157" s="191">
        <v>0</v>
      </c>
      <c r="T157" s="192">
        <f>S157*H157</f>
        <v>0</v>
      </c>
      <c r="U157" s="36"/>
      <c r="V157" s="36"/>
      <c r="W157" s="36"/>
      <c r="X157" s="36"/>
      <c r="Y157" s="36"/>
      <c r="Z157" s="36"/>
      <c r="AA157" s="36"/>
      <c r="AB157" s="36"/>
      <c r="AC157" s="36"/>
      <c r="AD157" s="36"/>
      <c r="AE157" s="36"/>
      <c r="AR157" s="193" t="s">
        <v>126</v>
      </c>
      <c r="AT157" s="193" t="s">
        <v>232</v>
      </c>
      <c r="AU157" s="193" t="s">
        <v>78</v>
      </c>
      <c r="AY157" s="19" t="s">
        <v>229</v>
      </c>
      <c r="BE157" s="194">
        <f>IF(N157="základní",J157,0)</f>
        <v>0</v>
      </c>
      <c r="BF157" s="194">
        <f>IF(N157="snížená",J157,0)</f>
        <v>0</v>
      </c>
      <c r="BG157" s="194">
        <f>IF(N157="zákl. přenesená",J157,0)</f>
        <v>0</v>
      </c>
      <c r="BH157" s="194">
        <f>IF(N157="sníž. přenesená",J157,0)</f>
        <v>0</v>
      </c>
      <c r="BI157" s="194">
        <f>IF(N157="nulová",J157,0)</f>
        <v>0</v>
      </c>
      <c r="BJ157" s="19" t="s">
        <v>76</v>
      </c>
      <c r="BK157" s="194">
        <f>ROUND(I157*H157,2)</f>
        <v>0</v>
      </c>
      <c r="BL157" s="19" t="s">
        <v>126</v>
      </c>
      <c r="BM157" s="193" t="s">
        <v>2469</v>
      </c>
    </row>
    <row r="158" spans="1:47" s="2" customFormat="1" ht="11.25">
      <c r="A158" s="36"/>
      <c r="B158" s="37"/>
      <c r="C158" s="38"/>
      <c r="D158" s="263" t="s">
        <v>903</v>
      </c>
      <c r="E158" s="38"/>
      <c r="F158" s="264" t="s">
        <v>925</v>
      </c>
      <c r="G158" s="38"/>
      <c r="H158" s="38"/>
      <c r="I158" s="249"/>
      <c r="J158" s="38"/>
      <c r="K158" s="38"/>
      <c r="L158" s="41"/>
      <c r="M158" s="250"/>
      <c r="N158" s="251"/>
      <c r="O158" s="66"/>
      <c r="P158" s="66"/>
      <c r="Q158" s="66"/>
      <c r="R158" s="66"/>
      <c r="S158" s="66"/>
      <c r="T158" s="67"/>
      <c r="U158" s="36"/>
      <c r="V158" s="36"/>
      <c r="W158" s="36"/>
      <c r="X158" s="36"/>
      <c r="Y158" s="36"/>
      <c r="Z158" s="36"/>
      <c r="AA158" s="36"/>
      <c r="AB158" s="36"/>
      <c r="AC158" s="36"/>
      <c r="AD158" s="36"/>
      <c r="AE158" s="36"/>
      <c r="AT158" s="19" t="s">
        <v>903</v>
      </c>
      <c r="AU158" s="19" t="s">
        <v>78</v>
      </c>
    </row>
    <row r="159" spans="2:51" s="14" customFormat="1" ht="11.25">
      <c r="B159" s="218"/>
      <c r="C159" s="219"/>
      <c r="D159" s="197" t="s">
        <v>237</v>
      </c>
      <c r="E159" s="220" t="s">
        <v>19</v>
      </c>
      <c r="F159" s="221" t="s">
        <v>913</v>
      </c>
      <c r="G159" s="219"/>
      <c r="H159" s="220" t="s">
        <v>19</v>
      </c>
      <c r="I159" s="222"/>
      <c r="J159" s="219"/>
      <c r="K159" s="219"/>
      <c r="L159" s="223"/>
      <c r="M159" s="224"/>
      <c r="N159" s="225"/>
      <c r="O159" s="225"/>
      <c r="P159" s="225"/>
      <c r="Q159" s="225"/>
      <c r="R159" s="225"/>
      <c r="S159" s="225"/>
      <c r="T159" s="226"/>
      <c r="AT159" s="227" t="s">
        <v>237</v>
      </c>
      <c r="AU159" s="227" t="s">
        <v>78</v>
      </c>
      <c r="AV159" s="14" t="s">
        <v>76</v>
      </c>
      <c r="AW159" s="14" t="s">
        <v>31</v>
      </c>
      <c r="AX159" s="14" t="s">
        <v>69</v>
      </c>
      <c r="AY159" s="227" t="s">
        <v>229</v>
      </c>
    </row>
    <row r="160" spans="2:51" s="13" customFormat="1" ht="11.25">
      <c r="B160" s="195"/>
      <c r="C160" s="196"/>
      <c r="D160" s="197" t="s">
        <v>237</v>
      </c>
      <c r="E160" s="198" t="s">
        <v>19</v>
      </c>
      <c r="F160" s="199" t="s">
        <v>2470</v>
      </c>
      <c r="G160" s="196"/>
      <c r="H160" s="200">
        <v>9</v>
      </c>
      <c r="I160" s="201"/>
      <c r="J160" s="196"/>
      <c r="K160" s="196"/>
      <c r="L160" s="202"/>
      <c r="M160" s="203"/>
      <c r="N160" s="204"/>
      <c r="O160" s="204"/>
      <c r="P160" s="204"/>
      <c r="Q160" s="204"/>
      <c r="R160" s="204"/>
      <c r="S160" s="204"/>
      <c r="T160" s="205"/>
      <c r="AT160" s="206" t="s">
        <v>237</v>
      </c>
      <c r="AU160" s="206" t="s">
        <v>78</v>
      </c>
      <c r="AV160" s="13" t="s">
        <v>78</v>
      </c>
      <c r="AW160" s="13" t="s">
        <v>31</v>
      </c>
      <c r="AX160" s="13" t="s">
        <v>76</v>
      </c>
      <c r="AY160" s="206" t="s">
        <v>229</v>
      </c>
    </row>
    <row r="161" spans="1:65" s="2" customFormat="1" ht="44.25" customHeight="1">
      <c r="A161" s="36"/>
      <c r="B161" s="37"/>
      <c r="C161" s="181" t="s">
        <v>275</v>
      </c>
      <c r="D161" s="181" t="s">
        <v>232</v>
      </c>
      <c r="E161" s="182" t="s">
        <v>941</v>
      </c>
      <c r="F161" s="183" t="s">
        <v>942</v>
      </c>
      <c r="G161" s="184" t="s">
        <v>326</v>
      </c>
      <c r="H161" s="185">
        <v>252.257</v>
      </c>
      <c r="I161" s="186"/>
      <c r="J161" s="187">
        <f>ROUND(I161*H161,2)</f>
        <v>0</v>
      </c>
      <c r="K161" s="188"/>
      <c r="L161" s="41"/>
      <c r="M161" s="189" t="s">
        <v>19</v>
      </c>
      <c r="N161" s="190" t="s">
        <v>40</v>
      </c>
      <c r="O161" s="66"/>
      <c r="P161" s="191">
        <f>O161*H161</f>
        <v>0</v>
      </c>
      <c r="Q161" s="191">
        <v>0</v>
      </c>
      <c r="R161" s="191">
        <f>Q161*H161</f>
        <v>0</v>
      </c>
      <c r="S161" s="191">
        <v>0</v>
      </c>
      <c r="T161" s="192">
        <f>S161*H161</f>
        <v>0</v>
      </c>
      <c r="U161" s="36"/>
      <c r="V161" s="36"/>
      <c r="W161" s="36"/>
      <c r="X161" s="36"/>
      <c r="Y161" s="36"/>
      <c r="Z161" s="36"/>
      <c r="AA161" s="36"/>
      <c r="AB161" s="36"/>
      <c r="AC161" s="36"/>
      <c r="AD161" s="36"/>
      <c r="AE161" s="36"/>
      <c r="AR161" s="193" t="s">
        <v>126</v>
      </c>
      <c r="AT161" s="193" t="s">
        <v>232</v>
      </c>
      <c r="AU161" s="193" t="s">
        <v>78</v>
      </c>
      <c r="AY161" s="19" t="s">
        <v>229</v>
      </c>
      <c r="BE161" s="194">
        <f>IF(N161="základní",J161,0)</f>
        <v>0</v>
      </c>
      <c r="BF161" s="194">
        <f>IF(N161="snížená",J161,0)</f>
        <v>0</v>
      </c>
      <c r="BG161" s="194">
        <f>IF(N161="zákl. přenesená",J161,0)</f>
        <v>0</v>
      </c>
      <c r="BH161" s="194">
        <f>IF(N161="sníž. přenesená",J161,0)</f>
        <v>0</v>
      </c>
      <c r="BI161" s="194">
        <f>IF(N161="nulová",J161,0)</f>
        <v>0</v>
      </c>
      <c r="BJ161" s="19" t="s">
        <v>76</v>
      </c>
      <c r="BK161" s="194">
        <f>ROUND(I161*H161,2)</f>
        <v>0</v>
      </c>
      <c r="BL161" s="19" t="s">
        <v>126</v>
      </c>
      <c r="BM161" s="193" t="s">
        <v>2471</v>
      </c>
    </row>
    <row r="162" spans="1:47" s="2" customFormat="1" ht="11.25">
      <c r="A162" s="36"/>
      <c r="B162" s="37"/>
      <c r="C162" s="38"/>
      <c r="D162" s="263" t="s">
        <v>903</v>
      </c>
      <c r="E162" s="38"/>
      <c r="F162" s="264" t="s">
        <v>944</v>
      </c>
      <c r="G162" s="38"/>
      <c r="H162" s="38"/>
      <c r="I162" s="249"/>
      <c r="J162" s="38"/>
      <c r="K162" s="38"/>
      <c r="L162" s="41"/>
      <c r="M162" s="250"/>
      <c r="N162" s="251"/>
      <c r="O162" s="66"/>
      <c r="P162" s="66"/>
      <c r="Q162" s="66"/>
      <c r="R162" s="66"/>
      <c r="S162" s="66"/>
      <c r="T162" s="67"/>
      <c r="U162" s="36"/>
      <c r="V162" s="36"/>
      <c r="W162" s="36"/>
      <c r="X162" s="36"/>
      <c r="Y162" s="36"/>
      <c r="Z162" s="36"/>
      <c r="AA162" s="36"/>
      <c r="AB162" s="36"/>
      <c r="AC162" s="36"/>
      <c r="AD162" s="36"/>
      <c r="AE162" s="36"/>
      <c r="AT162" s="19" t="s">
        <v>903</v>
      </c>
      <c r="AU162" s="19" t="s">
        <v>78</v>
      </c>
    </row>
    <row r="163" spans="1:47" s="2" customFormat="1" ht="19.5">
      <c r="A163" s="36"/>
      <c r="B163" s="37"/>
      <c r="C163" s="38"/>
      <c r="D163" s="197" t="s">
        <v>811</v>
      </c>
      <c r="E163" s="38"/>
      <c r="F163" s="248" t="s">
        <v>2472</v>
      </c>
      <c r="G163" s="38"/>
      <c r="H163" s="38"/>
      <c r="I163" s="249"/>
      <c r="J163" s="38"/>
      <c r="K163" s="38"/>
      <c r="L163" s="41"/>
      <c r="M163" s="250"/>
      <c r="N163" s="251"/>
      <c r="O163" s="66"/>
      <c r="P163" s="66"/>
      <c r="Q163" s="66"/>
      <c r="R163" s="66"/>
      <c r="S163" s="66"/>
      <c r="T163" s="67"/>
      <c r="U163" s="36"/>
      <c r="V163" s="36"/>
      <c r="W163" s="36"/>
      <c r="X163" s="36"/>
      <c r="Y163" s="36"/>
      <c r="Z163" s="36"/>
      <c r="AA163" s="36"/>
      <c r="AB163" s="36"/>
      <c r="AC163" s="36"/>
      <c r="AD163" s="36"/>
      <c r="AE163" s="36"/>
      <c r="AT163" s="19" t="s">
        <v>811</v>
      </c>
      <c r="AU163" s="19" t="s">
        <v>78</v>
      </c>
    </row>
    <row r="164" spans="2:51" s="14" customFormat="1" ht="11.25">
      <c r="B164" s="218"/>
      <c r="C164" s="219"/>
      <c r="D164" s="197" t="s">
        <v>237</v>
      </c>
      <c r="E164" s="220" t="s">
        <v>19</v>
      </c>
      <c r="F164" s="221" t="s">
        <v>946</v>
      </c>
      <c r="G164" s="219"/>
      <c r="H164" s="220" t="s">
        <v>19</v>
      </c>
      <c r="I164" s="222"/>
      <c r="J164" s="219"/>
      <c r="K164" s="219"/>
      <c r="L164" s="223"/>
      <c r="M164" s="224"/>
      <c r="N164" s="225"/>
      <c r="O164" s="225"/>
      <c r="P164" s="225"/>
      <c r="Q164" s="225"/>
      <c r="R164" s="225"/>
      <c r="S164" s="225"/>
      <c r="T164" s="226"/>
      <c r="AT164" s="227" t="s">
        <v>237</v>
      </c>
      <c r="AU164" s="227" t="s">
        <v>78</v>
      </c>
      <c r="AV164" s="14" t="s">
        <v>76</v>
      </c>
      <c r="AW164" s="14" t="s">
        <v>31</v>
      </c>
      <c r="AX164" s="14" t="s">
        <v>69</v>
      </c>
      <c r="AY164" s="227" t="s">
        <v>229</v>
      </c>
    </row>
    <row r="165" spans="2:51" s="13" customFormat="1" ht="11.25">
      <c r="B165" s="195"/>
      <c r="C165" s="196"/>
      <c r="D165" s="197" t="s">
        <v>237</v>
      </c>
      <c r="E165" s="198" t="s">
        <v>19</v>
      </c>
      <c r="F165" s="199" t="s">
        <v>2473</v>
      </c>
      <c r="G165" s="196"/>
      <c r="H165" s="200">
        <v>163.248</v>
      </c>
      <c r="I165" s="201"/>
      <c r="J165" s="196"/>
      <c r="K165" s="196"/>
      <c r="L165" s="202"/>
      <c r="M165" s="203"/>
      <c r="N165" s="204"/>
      <c r="O165" s="204"/>
      <c r="P165" s="204"/>
      <c r="Q165" s="204"/>
      <c r="R165" s="204"/>
      <c r="S165" s="204"/>
      <c r="T165" s="205"/>
      <c r="AT165" s="206" t="s">
        <v>237</v>
      </c>
      <c r="AU165" s="206" t="s">
        <v>78</v>
      </c>
      <c r="AV165" s="13" t="s">
        <v>78</v>
      </c>
      <c r="AW165" s="13" t="s">
        <v>31</v>
      </c>
      <c r="AX165" s="13" t="s">
        <v>69</v>
      </c>
      <c r="AY165" s="206" t="s">
        <v>229</v>
      </c>
    </row>
    <row r="166" spans="2:51" s="14" customFormat="1" ht="11.25">
      <c r="B166" s="218"/>
      <c r="C166" s="219"/>
      <c r="D166" s="197" t="s">
        <v>237</v>
      </c>
      <c r="E166" s="220" t="s">
        <v>19</v>
      </c>
      <c r="F166" s="221" t="s">
        <v>948</v>
      </c>
      <c r="G166" s="219"/>
      <c r="H166" s="220" t="s">
        <v>19</v>
      </c>
      <c r="I166" s="222"/>
      <c r="J166" s="219"/>
      <c r="K166" s="219"/>
      <c r="L166" s="223"/>
      <c r="M166" s="224"/>
      <c r="N166" s="225"/>
      <c r="O166" s="225"/>
      <c r="P166" s="225"/>
      <c r="Q166" s="225"/>
      <c r="R166" s="225"/>
      <c r="S166" s="225"/>
      <c r="T166" s="226"/>
      <c r="AT166" s="227" t="s">
        <v>237</v>
      </c>
      <c r="AU166" s="227" t="s">
        <v>78</v>
      </c>
      <c r="AV166" s="14" t="s">
        <v>76</v>
      </c>
      <c r="AW166" s="14" t="s">
        <v>31</v>
      </c>
      <c r="AX166" s="14" t="s">
        <v>69</v>
      </c>
      <c r="AY166" s="227" t="s">
        <v>229</v>
      </c>
    </row>
    <row r="167" spans="2:51" s="13" customFormat="1" ht="11.25">
      <c r="B167" s="195"/>
      <c r="C167" s="196"/>
      <c r="D167" s="197" t="s">
        <v>237</v>
      </c>
      <c r="E167" s="198" t="s">
        <v>19</v>
      </c>
      <c r="F167" s="199" t="s">
        <v>2474</v>
      </c>
      <c r="G167" s="196"/>
      <c r="H167" s="200">
        <v>89.009</v>
      </c>
      <c r="I167" s="201"/>
      <c r="J167" s="196"/>
      <c r="K167" s="196"/>
      <c r="L167" s="202"/>
      <c r="M167" s="203"/>
      <c r="N167" s="204"/>
      <c r="O167" s="204"/>
      <c r="P167" s="204"/>
      <c r="Q167" s="204"/>
      <c r="R167" s="204"/>
      <c r="S167" s="204"/>
      <c r="T167" s="205"/>
      <c r="AT167" s="206" t="s">
        <v>237</v>
      </c>
      <c r="AU167" s="206" t="s">
        <v>78</v>
      </c>
      <c r="AV167" s="13" t="s">
        <v>78</v>
      </c>
      <c r="AW167" s="13" t="s">
        <v>31</v>
      </c>
      <c r="AX167" s="13" t="s">
        <v>69</v>
      </c>
      <c r="AY167" s="206" t="s">
        <v>229</v>
      </c>
    </row>
    <row r="168" spans="2:51" s="15" customFormat="1" ht="11.25">
      <c r="B168" s="228"/>
      <c r="C168" s="229"/>
      <c r="D168" s="197" t="s">
        <v>237</v>
      </c>
      <c r="E168" s="230" t="s">
        <v>19</v>
      </c>
      <c r="F168" s="231" t="s">
        <v>281</v>
      </c>
      <c r="G168" s="229"/>
      <c r="H168" s="232">
        <v>252.257</v>
      </c>
      <c r="I168" s="233"/>
      <c r="J168" s="229"/>
      <c r="K168" s="229"/>
      <c r="L168" s="234"/>
      <c r="M168" s="235"/>
      <c r="N168" s="236"/>
      <c r="O168" s="236"/>
      <c r="P168" s="236"/>
      <c r="Q168" s="236"/>
      <c r="R168" s="236"/>
      <c r="S168" s="236"/>
      <c r="T168" s="237"/>
      <c r="AT168" s="238" t="s">
        <v>237</v>
      </c>
      <c r="AU168" s="238" t="s">
        <v>78</v>
      </c>
      <c r="AV168" s="15" t="s">
        <v>126</v>
      </c>
      <c r="AW168" s="15" t="s">
        <v>31</v>
      </c>
      <c r="AX168" s="15" t="s">
        <v>76</v>
      </c>
      <c r="AY168" s="238" t="s">
        <v>229</v>
      </c>
    </row>
    <row r="169" spans="1:65" s="2" customFormat="1" ht="62.65" customHeight="1">
      <c r="A169" s="36"/>
      <c r="B169" s="37"/>
      <c r="C169" s="181" t="s">
        <v>282</v>
      </c>
      <c r="D169" s="181" t="s">
        <v>232</v>
      </c>
      <c r="E169" s="182" t="s">
        <v>950</v>
      </c>
      <c r="F169" s="183" t="s">
        <v>951</v>
      </c>
      <c r="G169" s="184" t="s">
        <v>532</v>
      </c>
      <c r="H169" s="185">
        <v>81.624</v>
      </c>
      <c r="I169" s="186"/>
      <c r="J169" s="187">
        <f>ROUND(I169*H169,2)</f>
        <v>0</v>
      </c>
      <c r="K169" s="188"/>
      <c r="L169" s="41"/>
      <c r="M169" s="189" t="s">
        <v>19</v>
      </c>
      <c r="N169" s="190" t="s">
        <v>40</v>
      </c>
      <c r="O169" s="66"/>
      <c r="P169" s="191">
        <f>O169*H169</f>
        <v>0</v>
      </c>
      <c r="Q169" s="191">
        <v>0</v>
      </c>
      <c r="R169" s="191">
        <f>Q169*H169</f>
        <v>0</v>
      </c>
      <c r="S169" s="191">
        <v>0</v>
      </c>
      <c r="T169" s="192">
        <f>S169*H169</f>
        <v>0</v>
      </c>
      <c r="U169" s="36"/>
      <c r="V169" s="36"/>
      <c r="W169" s="36"/>
      <c r="X169" s="36"/>
      <c r="Y169" s="36"/>
      <c r="Z169" s="36"/>
      <c r="AA169" s="36"/>
      <c r="AB169" s="36"/>
      <c r="AC169" s="36"/>
      <c r="AD169" s="36"/>
      <c r="AE169" s="36"/>
      <c r="AR169" s="193" t="s">
        <v>126</v>
      </c>
      <c r="AT169" s="193" t="s">
        <v>232</v>
      </c>
      <c r="AU169" s="193" t="s">
        <v>78</v>
      </c>
      <c r="AY169" s="19" t="s">
        <v>229</v>
      </c>
      <c r="BE169" s="194">
        <f>IF(N169="základní",J169,0)</f>
        <v>0</v>
      </c>
      <c r="BF169" s="194">
        <f>IF(N169="snížená",J169,0)</f>
        <v>0</v>
      </c>
      <c r="BG169" s="194">
        <f>IF(N169="zákl. přenesená",J169,0)</f>
        <v>0</v>
      </c>
      <c r="BH169" s="194">
        <f>IF(N169="sníž. přenesená",J169,0)</f>
        <v>0</v>
      </c>
      <c r="BI169" s="194">
        <f>IF(N169="nulová",J169,0)</f>
        <v>0</v>
      </c>
      <c r="BJ169" s="19" t="s">
        <v>76</v>
      </c>
      <c r="BK169" s="194">
        <f>ROUND(I169*H169,2)</f>
        <v>0</v>
      </c>
      <c r="BL169" s="19" t="s">
        <v>126</v>
      </c>
      <c r="BM169" s="193" t="s">
        <v>2475</v>
      </c>
    </row>
    <row r="170" spans="1:47" s="2" customFormat="1" ht="11.25">
      <c r="A170" s="36"/>
      <c r="B170" s="37"/>
      <c r="C170" s="38"/>
      <c r="D170" s="263" t="s">
        <v>903</v>
      </c>
      <c r="E170" s="38"/>
      <c r="F170" s="264" t="s">
        <v>953</v>
      </c>
      <c r="G170" s="38"/>
      <c r="H170" s="38"/>
      <c r="I170" s="249"/>
      <c r="J170" s="38"/>
      <c r="K170" s="38"/>
      <c r="L170" s="41"/>
      <c r="M170" s="250"/>
      <c r="N170" s="251"/>
      <c r="O170" s="66"/>
      <c r="P170" s="66"/>
      <c r="Q170" s="66"/>
      <c r="R170" s="66"/>
      <c r="S170" s="66"/>
      <c r="T170" s="67"/>
      <c r="U170" s="36"/>
      <c r="V170" s="36"/>
      <c r="W170" s="36"/>
      <c r="X170" s="36"/>
      <c r="Y170" s="36"/>
      <c r="Z170" s="36"/>
      <c r="AA170" s="36"/>
      <c r="AB170" s="36"/>
      <c r="AC170" s="36"/>
      <c r="AD170" s="36"/>
      <c r="AE170" s="36"/>
      <c r="AT170" s="19" t="s">
        <v>903</v>
      </c>
      <c r="AU170" s="19" t="s">
        <v>78</v>
      </c>
    </row>
    <row r="171" spans="1:65" s="2" customFormat="1" ht="66.75" customHeight="1">
      <c r="A171" s="36"/>
      <c r="B171" s="37"/>
      <c r="C171" s="181" t="s">
        <v>287</v>
      </c>
      <c r="D171" s="181" t="s">
        <v>232</v>
      </c>
      <c r="E171" s="182" t="s">
        <v>955</v>
      </c>
      <c r="F171" s="183" t="s">
        <v>956</v>
      </c>
      <c r="G171" s="184" t="s">
        <v>532</v>
      </c>
      <c r="H171" s="185">
        <v>1061.112</v>
      </c>
      <c r="I171" s="186"/>
      <c r="J171" s="187">
        <f>ROUND(I171*H171,2)</f>
        <v>0</v>
      </c>
      <c r="K171" s="188"/>
      <c r="L171" s="41"/>
      <c r="M171" s="189" t="s">
        <v>19</v>
      </c>
      <c r="N171" s="190" t="s">
        <v>40</v>
      </c>
      <c r="O171" s="66"/>
      <c r="P171" s="191">
        <f>O171*H171</f>
        <v>0</v>
      </c>
      <c r="Q171" s="191">
        <v>0</v>
      </c>
      <c r="R171" s="191">
        <f>Q171*H171</f>
        <v>0</v>
      </c>
      <c r="S171" s="191">
        <v>0</v>
      </c>
      <c r="T171" s="192">
        <f>S171*H171</f>
        <v>0</v>
      </c>
      <c r="U171" s="36"/>
      <c r="V171" s="36"/>
      <c r="W171" s="36"/>
      <c r="X171" s="36"/>
      <c r="Y171" s="36"/>
      <c r="Z171" s="36"/>
      <c r="AA171" s="36"/>
      <c r="AB171" s="36"/>
      <c r="AC171" s="36"/>
      <c r="AD171" s="36"/>
      <c r="AE171" s="36"/>
      <c r="AR171" s="193" t="s">
        <v>126</v>
      </c>
      <c r="AT171" s="193" t="s">
        <v>232</v>
      </c>
      <c r="AU171" s="193" t="s">
        <v>78</v>
      </c>
      <c r="AY171" s="19" t="s">
        <v>229</v>
      </c>
      <c r="BE171" s="194">
        <f>IF(N171="základní",J171,0)</f>
        <v>0</v>
      </c>
      <c r="BF171" s="194">
        <f>IF(N171="snížená",J171,0)</f>
        <v>0</v>
      </c>
      <c r="BG171" s="194">
        <f>IF(N171="zákl. přenesená",J171,0)</f>
        <v>0</v>
      </c>
      <c r="BH171" s="194">
        <f>IF(N171="sníž. přenesená",J171,0)</f>
        <v>0</v>
      </c>
      <c r="BI171" s="194">
        <f>IF(N171="nulová",J171,0)</f>
        <v>0</v>
      </c>
      <c r="BJ171" s="19" t="s">
        <v>76</v>
      </c>
      <c r="BK171" s="194">
        <f>ROUND(I171*H171,2)</f>
        <v>0</v>
      </c>
      <c r="BL171" s="19" t="s">
        <v>126</v>
      </c>
      <c r="BM171" s="193" t="s">
        <v>2476</v>
      </c>
    </row>
    <row r="172" spans="1:47" s="2" customFormat="1" ht="11.25">
      <c r="A172" s="36"/>
      <c r="B172" s="37"/>
      <c r="C172" s="38"/>
      <c r="D172" s="263" t="s">
        <v>903</v>
      </c>
      <c r="E172" s="38"/>
      <c r="F172" s="264" t="s">
        <v>958</v>
      </c>
      <c r="G172" s="38"/>
      <c r="H172" s="38"/>
      <c r="I172" s="249"/>
      <c r="J172" s="38"/>
      <c r="K172" s="38"/>
      <c r="L172" s="41"/>
      <c r="M172" s="250"/>
      <c r="N172" s="251"/>
      <c r="O172" s="66"/>
      <c r="P172" s="66"/>
      <c r="Q172" s="66"/>
      <c r="R172" s="66"/>
      <c r="S172" s="66"/>
      <c r="T172" s="67"/>
      <c r="U172" s="36"/>
      <c r="V172" s="36"/>
      <c r="W172" s="36"/>
      <c r="X172" s="36"/>
      <c r="Y172" s="36"/>
      <c r="Z172" s="36"/>
      <c r="AA172" s="36"/>
      <c r="AB172" s="36"/>
      <c r="AC172" s="36"/>
      <c r="AD172" s="36"/>
      <c r="AE172" s="36"/>
      <c r="AT172" s="19" t="s">
        <v>903</v>
      </c>
      <c r="AU172" s="19" t="s">
        <v>78</v>
      </c>
    </row>
    <row r="173" spans="1:47" s="2" customFormat="1" ht="29.25">
      <c r="A173" s="36"/>
      <c r="B173" s="37"/>
      <c r="C173" s="38"/>
      <c r="D173" s="197" t="s">
        <v>811</v>
      </c>
      <c r="E173" s="38"/>
      <c r="F173" s="248" t="s">
        <v>1760</v>
      </c>
      <c r="G173" s="38"/>
      <c r="H173" s="38"/>
      <c r="I173" s="249"/>
      <c r="J173" s="38"/>
      <c r="K173" s="38"/>
      <c r="L173" s="41"/>
      <c r="M173" s="250"/>
      <c r="N173" s="251"/>
      <c r="O173" s="66"/>
      <c r="P173" s="66"/>
      <c r="Q173" s="66"/>
      <c r="R173" s="66"/>
      <c r="S173" s="66"/>
      <c r="T173" s="67"/>
      <c r="U173" s="36"/>
      <c r="V173" s="36"/>
      <c r="W173" s="36"/>
      <c r="X173" s="36"/>
      <c r="Y173" s="36"/>
      <c r="Z173" s="36"/>
      <c r="AA173" s="36"/>
      <c r="AB173" s="36"/>
      <c r="AC173" s="36"/>
      <c r="AD173" s="36"/>
      <c r="AE173" s="36"/>
      <c r="AT173" s="19" t="s">
        <v>811</v>
      </c>
      <c r="AU173" s="19" t="s">
        <v>78</v>
      </c>
    </row>
    <row r="174" spans="2:51" s="13" customFormat="1" ht="11.25">
      <c r="B174" s="195"/>
      <c r="C174" s="196"/>
      <c r="D174" s="197" t="s">
        <v>237</v>
      </c>
      <c r="E174" s="198" t="s">
        <v>19</v>
      </c>
      <c r="F174" s="199" t="s">
        <v>2477</v>
      </c>
      <c r="G174" s="196"/>
      <c r="H174" s="200">
        <v>1061.112</v>
      </c>
      <c r="I174" s="201"/>
      <c r="J174" s="196"/>
      <c r="K174" s="196"/>
      <c r="L174" s="202"/>
      <c r="M174" s="203"/>
      <c r="N174" s="204"/>
      <c r="O174" s="204"/>
      <c r="P174" s="204"/>
      <c r="Q174" s="204"/>
      <c r="R174" s="204"/>
      <c r="S174" s="204"/>
      <c r="T174" s="205"/>
      <c r="AT174" s="206" t="s">
        <v>237</v>
      </c>
      <c r="AU174" s="206" t="s">
        <v>78</v>
      </c>
      <c r="AV174" s="13" t="s">
        <v>78</v>
      </c>
      <c r="AW174" s="13" t="s">
        <v>31</v>
      </c>
      <c r="AX174" s="13" t="s">
        <v>76</v>
      </c>
      <c r="AY174" s="206" t="s">
        <v>229</v>
      </c>
    </row>
    <row r="175" spans="1:65" s="2" customFormat="1" ht="62.65" customHeight="1">
      <c r="A175" s="36"/>
      <c r="B175" s="37"/>
      <c r="C175" s="181" t="s">
        <v>292</v>
      </c>
      <c r="D175" s="181" t="s">
        <v>232</v>
      </c>
      <c r="E175" s="182" t="s">
        <v>1762</v>
      </c>
      <c r="F175" s="183" t="s">
        <v>1763</v>
      </c>
      <c r="G175" s="184" t="s">
        <v>532</v>
      </c>
      <c r="H175" s="185">
        <v>1</v>
      </c>
      <c r="I175" s="186"/>
      <c r="J175" s="187">
        <f>ROUND(I175*H175,2)</f>
        <v>0</v>
      </c>
      <c r="K175" s="188"/>
      <c r="L175" s="41"/>
      <c r="M175" s="189" t="s">
        <v>19</v>
      </c>
      <c r="N175" s="190" t="s">
        <v>40</v>
      </c>
      <c r="O175" s="66"/>
      <c r="P175" s="191">
        <f>O175*H175</f>
        <v>0</v>
      </c>
      <c r="Q175" s="191">
        <v>0</v>
      </c>
      <c r="R175" s="191">
        <f>Q175*H175</f>
        <v>0</v>
      </c>
      <c r="S175" s="191">
        <v>0</v>
      </c>
      <c r="T175" s="192">
        <f>S175*H175</f>
        <v>0</v>
      </c>
      <c r="U175" s="36"/>
      <c r="V175" s="36"/>
      <c r="W175" s="36"/>
      <c r="X175" s="36"/>
      <c r="Y175" s="36"/>
      <c r="Z175" s="36"/>
      <c r="AA175" s="36"/>
      <c r="AB175" s="36"/>
      <c r="AC175" s="36"/>
      <c r="AD175" s="36"/>
      <c r="AE175" s="36"/>
      <c r="AR175" s="193" t="s">
        <v>126</v>
      </c>
      <c r="AT175" s="193" t="s">
        <v>232</v>
      </c>
      <c r="AU175" s="193" t="s">
        <v>78</v>
      </c>
      <c r="AY175" s="19" t="s">
        <v>229</v>
      </c>
      <c r="BE175" s="194">
        <f>IF(N175="základní",J175,0)</f>
        <v>0</v>
      </c>
      <c r="BF175" s="194">
        <f>IF(N175="snížená",J175,0)</f>
        <v>0</v>
      </c>
      <c r="BG175" s="194">
        <f>IF(N175="zákl. přenesená",J175,0)</f>
        <v>0</v>
      </c>
      <c r="BH175" s="194">
        <f>IF(N175="sníž. přenesená",J175,0)</f>
        <v>0</v>
      </c>
      <c r="BI175" s="194">
        <f>IF(N175="nulová",J175,0)</f>
        <v>0</v>
      </c>
      <c r="BJ175" s="19" t="s">
        <v>76</v>
      </c>
      <c r="BK175" s="194">
        <f>ROUND(I175*H175,2)</f>
        <v>0</v>
      </c>
      <c r="BL175" s="19" t="s">
        <v>126</v>
      </c>
      <c r="BM175" s="193" t="s">
        <v>2478</v>
      </c>
    </row>
    <row r="176" spans="1:47" s="2" customFormat="1" ht="11.25">
      <c r="A176" s="36"/>
      <c r="B176" s="37"/>
      <c r="C176" s="38"/>
      <c r="D176" s="263" t="s">
        <v>903</v>
      </c>
      <c r="E176" s="38"/>
      <c r="F176" s="264" t="s">
        <v>1765</v>
      </c>
      <c r="G176" s="38"/>
      <c r="H176" s="38"/>
      <c r="I176" s="249"/>
      <c r="J176" s="38"/>
      <c r="K176" s="38"/>
      <c r="L176" s="41"/>
      <c r="M176" s="250"/>
      <c r="N176" s="251"/>
      <c r="O176" s="66"/>
      <c r="P176" s="66"/>
      <c r="Q176" s="66"/>
      <c r="R176" s="66"/>
      <c r="S176" s="66"/>
      <c r="T176" s="67"/>
      <c r="U176" s="36"/>
      <c r="V176" s="36"/>
      <c r="W176" s="36"/>
      <c r="X176" s="36"/>
      <c r="Y176" s="36"/>
      <c r="Z176" s="36"/>
      <c r="AA176" s="36"/>
      <c r="AB176" s="36"/>
      <c r="AC176" s="36"/>
      <c r="AD176" s="36"/>
      <c r="AE176" s="36"/>
      <c r="AT176" s="19" t="s">
        <v>903</v>
      </c>
      <c r="AU176" s="19" t="s">
        <v>78</v>
      </c>
    </row>
    <row r="177" spans="1:65" s="2" customFormat="1" ht="44.25" customHeight="1">
      <c r="A177" s="36"/>
      <c r="B177" s="37"/>
      <c r="C177" s="181" t="s">
        <v>307</v>
      </c>
      <c r="D177" s="181" t="s">
        <v>232</v>
      </c>
      <c r="E177" s="182" t="s">
        <v>965</v>
      </c>
      <c r="F177" s="183" t="s">
        <v>966</v>
      </c>
      <c r="G177" s="184" t="s">
        <v>326</v>
      </c>
      <c r="H177" s="185">
        <v>163.248</v>
      </c>
      <c r="I177" s="186"/>
      <c r="J177" s="187">
        <f>ROUND(I177*H177,2)</f>
        <v>0</v>
      </c>
      <c r="K177" s="188"/>
      <c r="L177" s="41"/>
      <c r="M177" s="189" t="s">
        <v>19</v>
      </c>
      <c r="N177" s="190" t="s">
        <v>40</v>
      </c>
      <c r="O177" s="66"/>
      <c r="P177" s="191">
        <f>O177*H177</f>
        <v>0</v>
      </c>
      <c r="Q177" s="191">
        <v>0</v>
      </c>
      <c r="R177" s="191">
        <f>Q177*H177</f>
        <v>0</v>
      </c>
      <c r="S177" s="191">
        <v>0</v>
      </c>
      <c r="T177" s="192">
        <f>S177*H177</f>
        <v>0</v>
      </c>
      <c r="U177" s="36"/>
      <c r="V177" s="36"/>
      <c r="W177" s="36"/>
      <c r="X177" s="36"/>
      <c r="Y177" s="36"/>
      <c r="Z177" s="36"/>
      <c r="AA177" s="36"/>
      <c r="AB177" s="36"/>
      <c r="AC177" s="36"/>
      <c r="AD177" s="36"/>
      <c r="AE177" s="36"/>
      <c r="AR177" s="193" t="s">
        <v>126</v>
      </c>
      <c r="AT177" s="193" t="s">
        <v>232</v>
      </c>
      <c r="AU177" s="193" t="s">
        <v>78</v>
      </c>
      <c r="AY177" s="19" t="s">
        <v>229</v>
      </c>
      <c r="BE177" s="194">
        <f>IF(N177="základní",J177,0)</f>
        <v>0</v>
      </c>
      <c r="BF177" s="194">
        <f>IF(N177="snížená",J177,0)</f>
        <v>0</v>
      </c>
      <c r="BG177" s="194">
        <f>IF(N177="zákl. přenesená",J177,0)</f>
        <v>0</v>
      </c>
      <c r="BH177" s="194">
        <f>IF(N177="sníž. přenesená",J177,0)</f>
        <v>0</v>
      </c>
      <c r="BI177" s="194">
        <f>IF(N177="nulová",J177,0)</f>
        <v>0</v>
      </c>
      <c r="BJ177" s="19" t="s">
        <v>76</v>
      </c>
      <c r="BK177" s="194">
        <f>ROUND(I177*H177,2)</f>
        <v>0</v>
      </c>
      <c r="BL177" s="19" t="s">
        <v>126</v>
      </c>
      <c r="BM177" s="193" t="s">
        <v>2479</v>
      </c>
    </row>
    <row r="178" spans="1:47" s="2" customFormat="1" ht="11.25">
      <c r="A178" s="36"/>
      <c r="B178" s="37"/>
      <c r="C178" s="38"/>
      <c r="D178" s="263" t="s">
        <v>903</v>
      </c>
      <c r="E178" s="38"/>
      <c r="F178" s="264" t="s">
        <v>968</v>
      </c>
      <c r="G178" s="38"/>
      <c r="H178" s="38"/>
      <c r="I178" s="249"/>
      <c r="J178" s="38"/>
      <c r="K178" s="38"/>
      <c r="L178" s="41"/>
      <c r="M178" s="250"/>
      <c r="N178" s="251"/>
      <c r="O178" s="66"/>
      <c r="P178" s="66"/>
      <c r="Q178" s="66"/>
      <c r="R178" s="66"/>
      <c r="S178" s="66"/>
      <c r="T178" s="67"/>
      <c r="U178" s="36"/>
      <c r="V178" s="36"/>
      <c r="W178" s="36"/>
      <c r="X178" s="36"/>
      <c r="Y178" s="36"/>
      <c r="Z178" s="36"/>
      <c r="AA178" s="36"/>
      <c r="AB178" s="36"/>
      <c r="AC178" s="36"/>
      <c r="AD178" s="36"/>
      <c r="AE178" s="36"/>
      <c r="AT178" s="19" t="s">
        <v>903</v>
      </c>
      <c r="AU178" s="19" t="s">
        <v>78</v>
      </c>
    </row>
    <row r="179" spans="2:51" s="13" customFormat="1" ht="11.25">
      <c r="B179" s="195"/>
      <c r="C179" s="196"/>
      <c r="D179" s="197" t="s">
        <v>237</v>
      </c>
      <c r="E179" s="198" t="s">
        <v>19</v>
      </c>
      <c r="F179" s="199" t="s">
        <v>2480</v>
      </c>
      <c r="G179" s="196"/>
      <c r="H179" s="200">
        <v>163.248</v>
      </c>
      <c r="I179" s="201"/>
      <c r="J179" s="196"/>
      <c r="K179" s="196"/>
      <c r="L179" s="202"/>
      <c r="M179" s="203"/>
      <c r="N179" s="204"/>
      <c r="O179" s="204"/>
      <c r="P179" s="204"/>
      <c r="Q179" s="204"/>
      <c r="R179" s="204"/>
      <c r="S179" s="204"/>
      <c r="T179" s="205"/>
      <c r="AT179" s="206" t="s">
        <v>237</v>
      </c>
      <c r="AU179" s="206" t="s">
        <v>78</v>
      </c>
      <c r="AV179" s="13" t="s">
        <v>78</v>
      </c>
      <c r="AW179" s="13" t="s">
        <v>31</v>
      </c>
      <c r="AX179" s="13" t="s">
        <v>76</v>
      </c>
      <c r="AY179" s="206" t="s">
        <v>229</v>
      </c>
    </row>
    <row r="180" spans="1:65" s="2" customFormat="1" ht="24.2" customHeight="1">
      <c r="A180" s="36"/>
      <c r="B180" s="37"/>
      <c r="C180" s="181" t="s">
        <v>8</v>
      </c>
      <c r="D180" s="181" t="s">
        <v>232</v>
      </c>
      <c r="E180" s="182" t="s">
        <v>970</v>
      </c>
      <c r="F180" s="183" t="s">
        <v>971</v>
      </c>
      <c r="G180" s="184" t="s">
        <v>532</v>
      </c>
      <c r="H180" s="185">
        <v>93.74</v>
      </c>
      <c r="I180" s="186"/>
      <c r="J180" s="187">
        <f>ROUND(I180*H180,2)</f>
        <v>0</v>
      </c>
      <c r="K180" s="188"/>
      <c r="L180" s="41"/>
      <c r="M180" s="189" t="s">
        <v>19</v>
      </c>
      <c r="N180" s="190" t="s">
        <v>40</v>
      </c>
      <c r="O180" s="66"/>
      <c r="P180" s="191">
        <f>O180*H180</f>
        <v>0</v>
      </c>
      <c r="Q180" s="191">
        <v>0</v>
      </c>
      <c r="R180" s="191">
        <f>Q180*H180</f>
        <v>0</v>
      </c>
      <c r="S180" s="191">
        <v>0</v>
      </c>
      <c r="T180" s="192">
        <f>S180*H180</f>
        <v>0</v>
      </c>
      <c r="U180" s="36"/>
      <c r="V180" s="36"/>
      <c r="W180" s="36"/>
      <c r="X180" s="36"/>
      <c r="Y180" s="36"/>
      <c r="Z180" s="36"/>
      <c r="AA180" s="36"/>
      <c r="AB180" s="36"/>
      <c r="AC180" s="36"/>
      <c r="AD180" s="36"/>
      <c r="AE180" s="36"/>
      <c r="AR180" s="193" t="s">
        <v>126</v>
      </c>
      <c r="AT180" s="193" t="s">
        <v>232</v>
      </c>
      <c r="AU180" s="193" t="s">
        <v>78</v>
      </c>
      <c r="AY180" s="19" t="s">
        <v>229</v>
      </c>
      <c r="BE180" s="194">
        <f>IF(N180="základní",J180,0)</f>
        <v>0</v>
      </c>
      <c r="BF180" s="194">
        <f>IF(N180="snížená",J180,0)</f>
        <v>0</v>
      </c>
      <c r="BG180" s="194">
        <f>IF(N180="zákl. přenesená",J180,0)</f>
        <v>0</v>
      </c>
      <c r="BH180" s="194">
        <f>IF(N180="sníž. přenesená",J180,0)</f>
        <v>0</v>
      </c>
      <c r="BI180" s="194">
        <f>IF(N180="nulová",J180,0)</f>
        <v>0</v>
      </c>
      <c r="BJ180" s="19" t="s">
        <v>76</v>
      </c>
      <c r="BK180" s="194">
        <f>ROUND(I180*H180,2)</f>
        <v>0</v>
      </c>
      <c r="BL180" s="19" t="s">
        <v>126</v>
      </c>
      <c r="BM180" s="193" t="s">
        <v>2481</v>
      </c>
    </row>
    <row r="181" spans="1:47" s="2" customFormat="1" ht="11.25">
      <c r="A181" s="36"/>
      <c r="B181" s="37"/>
      <c r="C181" s="38"/>
      <c r="D181" s="263" t="s">
        <v>903</v>
      </c>
      <c r="E181" s="38"/>
      <c r="F181" s="264" t="s">
        <v>973</v>
      </c>
      <c r="G181" s="38"/>
      <c r="H181" s="38"/>
      <c r="I181" s="249"/>
      <c r="J181" s="38"/>
      <c r="K181" s="38"/>
      <c r="L181" s="41"/>
      <c r="M181" s="250"/>
      <c r="N181" s="251"/>
      <c r="O181" s="66"/>
      <c r="P181" s="66"/>
      <c r="Q181" s="66"/>
      <c r="R181" s="66"/>
      <c r="S181" s="66"/>
      <c r="T181" s="67"/>
      <c r="U181" s="36"/>
      <c r="V181" s="36"/>
      <c r="W181" s="36"/>
      <c r="X181" s="36"/>
      <c r="Y181" s="36"/>
      <c r="Z181" s="36"/>
      <c r="AA181" s="36"/>
      <c r="AB181" s="36"/>
      <c r="AC181" s="36"/>
      <c r="AD181" s="36"/>
      <c r="AE181" s="36"/>
      <c r="AT181" s="19" t="s">
        <v>903</v>
      </c>
      <c r="AU181" s="19" t="s">
        <v>78</v>
      </c>
    </row>
    <row r="182" spans="2:51" s="14" customFormat="1" ht="11.25">
      <c r="B182" s="218"/>
      <c r="C182" s="219"/>
      <c r="D182" s="197" t="s">
        <v>237</v>
      </c>
      <c r="E182" s="220" t="s">
        <v>19</v>
      </c>
      <c r="F182" s="221" t="s">
        <v>2269</v>
      </c>
      <c r="G182" s="219"/>
      <c r="H182" s="220" t="s">
        <v>19</v>
      </c>
      <c r="I182" s="222"/>
      <c r="J182" s="219"/>
      <c r="K182" s="219"/>
      <c r="L182" s="223"/>
      <c r="M182" s="224"/>
      <c r="N182" s="225"/>
      <c r="O182" s="225"/>
      <c r="P182" s="225"/>
      <c r="Q182" s="225"/>
      <c r="R182" s="225"/>
      <c r="S182" s="225"/>
      <c r="T182" s="226"/>
      <c r="AT182" s="227" t="s">
        <v>237</v>
      </c>
      <c r="AU182" s="227" t="s">
        <v>78</v>
      </c>
      <c r="AV182" s="14" t="s">
        <v>76</v>
      </c>
      <c r="AW182" s="14" t="s">
        <v>31</v>
      </c>
      <c r="AX182" s="14" t="s">
        <v>69</v>
      </c>
      <c r="AY182" s="227" t="s">
        <v>229</v>
      </c>
    </row>
    <row r="183" spans="2:51" s="13" customFormat="1" ht="11.25">
      <c r="B183" s="195"/>
      <c r="C183" s="196"/>
      <c r="D183" s="197" t="s">
        <v>237</v>
      </c>
      <c r="E183" s="198" t="s">
        <v>19</v>
      </c>
      <c r="F183" s="199" t="s">
        <v>2482</v>
      </c>
      <c r="G183" s="196"/>
      <c r="H183" s="200">
        <v>83.66</v>
      </c>
      <c r="I183" s="201"/>
      <c r="J183" s="196"/>
      <c r="K183" s="196"/>
      <c r="L183" s="202"/>
      <c r="M183" s="203"/>
      <c r="N183" s="204"/>
      <c r="O183" s="204"/>
      <c r="P183" s="204"/>
      <c r="Q183" s="204"/>
      <c r="R183" s="204"/>
      <c r="S183" s="204"/>
      <c r="T183" s="205"/>
      <c r="AT183" s="206" t="s">
        <v>237</v>
      </c>
      <c r="AU183" s="206" t="s">
        <v>78</v>
      </c>
      <c r="AV183" s="13" t="s">
        <v>78</v>
      </c>
      <c r="AW183" s="13" t="s">
        <v>31</v>
      </c>
      <c r="AX183" s="13" t="s">
        <v>69</v>
      </c>
      <c r="AY183" s="206" t="s">
        <v>229</v>
      </c>
    </row>
    <row r="184" spans="2:51" s="14" customFormat="1" ht="11.25">
      <c r="B184" s="218"/>
      <c r="C184" s="219"/>
      <c r="D184" s="197" t="s">
        <v>237</v>
      </c>
      <c r="E184" s="220" t="s">
        <v>19</v>
      </c>
      <c r="F184" s="221" t="s">
        <v>2483</v>
      </c>
      <c r="G184" s="219"/>
      <c r="H184" s="220" t="s">
        <v>19</v>
      </c>
      <c r="I184" s="222"/>
      <c r="J184" s="219"/>
      <c r="K184" s="219"/>
      <c r="L184" s="223"/>
      <c r="M184" s="224"/>
      <c r="N184" s="225"/>
      <c r="O184" s="225"/>
      <c r="P184" s="225"/>
      <c r="Q184" s="225"/>
      <c r="R184" s="225"/>
      <c r="S184" s="225"/>
      <c r="T184" s="226"/>
      <c r="AT184" s="227" t="s">
        <v>237</v>
      </c>
      <c r="AU184" s="227" t="s">
        <v>78</v>
      </c>
      <c r="AV184" s="14" t="s">
        <v>76</v>
      </c>
      <c r="AW184" s="14" t="s">
        <v>31</v>
      </c>
      <c r="AX184" s="14" t="s">
        <v>69</v>
      </c>
      <c r="AY184" s="227" t="s">
        <v>229</v>
      </c>
    </row>
    <row r="185" spans="2:51" s="13" customFormat="1" ht="11.25">
      <c r="B185" s="195"/>
      <c r="C185" s="196"/>
      <c r="D185" s="197" t="s">
        <v>237</v>
      </c>
      <c r="E185" s="198" t="s">
        <v>19</v>
      </c>
      <c r="F185" s="199" t="s">
        <v>2484</v>
      </c>
      <c r="G185" s="196"/>
      <c r="H185" s="200">
        <v>10.08</v>
      </c>
      <c r="I185" s="201"/>
      <c r="J185" s="196"/>
      <c r="K185" s="196"/>
      <c r="L185" s="202"/>
      <c r="M185" s="203"/>
      <c r="N185" s="204"/>
      <c r="O185" s="204"/>
      <c r="P185" s="204"/>
      <c r="Q185" s="204"/>
      <c r="R185" s="204"/>
      <c r="S185" s="204"/>
      <c r="T185" s="205"/>
      <c r="AT185" s="206" t="s">
        <v>237</v>
      </c>
      <c r="AU185" s="206" t="s">
        <v>78</v>
      </c>
      <c r="AV185" s="13" t="s">
        <v>78</v>
      </c>
      <c r="AW185" s="13" t="s">
        <v>31</v>
      </c>
      <c r="AX185" s="13" t="s">
        <v>69</v>
      </c>
      <c r="AY185" s="206" t="s">
        <v>229</v>
      </c>
    </row>
    <row r="186" spans="2:51" s="15" customFormat="1" ht="11.25">
      <c r="B186" s="228"/>
      <c r="C186" s="229"/>
      <c r="D186" s="197" t="s">
        <v>237</v>
      </c>
      <c r="E186" s="230" t="s">
        <v>19</v>
      </c>
      <c r="F186" s="231" t="s">
        <v>281</v>
      </c>
      <c r="G186" s="229"/>
      <c r="H186" s="232">
        <v>93.74</v>
      </c>
      <c r="I186" s="233"/>
      <c r="J186" s="229"/>
      <c r="K186" s="229"/>
      <c r="L186" s="234"/>
      <c r="M186" s="235"/>
      <c r="N186" s="236"/>
      <c r="O186" s="236"/>
      <c r="P186" s="236"/>
      <c r="Q186" s="236"/>
      <c r="R186" s="236"/>
      <c r="S186" s="236"/>
      <c r="T186" s="237"/>
      <c r="AT186" s="238" t="s">
        <v>237</v>
      </c>
      <c r="AU186" s="238" t="s">
        <v>78</v>
      </c>
      <c r="AV186" s="15" t="s">
        <v>126</v>
      </c>
      <c r="AW186" s="15" t="s">
        <v>31</v>
      </c>
      <c r="AX186" s="15" t="s">
        <v>76</v>
      </c>
      <c r="AY186" s="238" t="s">
        <v>229</v>
      </c>
    </row>
    <row r="187" spans="1:65" s="2" customFormat="1" ht="16.5" customHeight="1">
      <c r="A187" s="36"/>
      <c r="B187" s="37"/>
      <c r="C187" s="207" t="s">
        <v>315</v>
      </c>
      <c r="D187" s="207" t="s">
        <v>239</v>
      </c>
      <c r="E187" s="208" t="s">
        <v>1776</v>
      </c>
      <c r="F187" s="209" t="s">
        <v>1777</v>
      </c>
      <c r="G187" s="210" t="s">
        <v>326</v>
      </c>
      <c r="H187" s="211">
        <v>178.106</v>
      </c>
      <c r="I187" s="212"/>
      <c r="J187" s="213">
        <f>ROUND(I187*H187,2)</f>
        <v>0</v>
      </c>
      <c r="K187" s="214"/>
      <c r="L187" s="215"/>
      <c r="M187" s="216" t="s">
        <v>19</v>
      </c>
      <c r="N187" s="217" t="s">
        <v>40</v>
      </c>
      <c r="O187" s="66"/>
      <c r="P187" s="191">
        <f>O187*H187</f>
        <v>0</v>
      </c>
      <c r="Q187" s="191">
        <v>1</v>
      </c>
      <c r="R187" s="191">
        <f>Q187*H187</f>
        <v>178.106</v>
      </c>
      <c r="S187" s="191">
        <v>0</v>
      </c>
      <c r="T187" s="192">
        <f>S187*H187</f>
        <v>0</v>
      </c>
      <c r="U187" s="36"/>
      <c r="V187" s="36"/>
      <c r="W187" s="36"/>
      <c r="X187" s="36"/>
      <c r="Y187" s="36"/>
      <c r="Z187" s="36"/>
      <c r="AA187" s="36"/>
      <c r="AB187" s="36"/>
      <c r="AC187" s="36"/>
      <c r="AD187" s="36"/>
      <c r="AE187" s="36"/>
      <c r="AR187" s="193" t="s">
        <v>243</v>
      </c>
      <c r="AT187" s="193" t="s">
        <v>239</v>
      </c>
      <c r="AU187" s="193" t="s">
        <v>78</v>
      </c>
      <c r="AY187" s="19" t="s">
        <v>229</v>
      </c>
      <c r="BE187" s="194">
        <f>IF(N187="základní",J187,0)</f>
        <v>0</v>
      </c>
      <c r="BF187" s="194">
        <f>IF(N187="snížená",J187,0)</f>
        <v>0</v>
      </c>
      <c r="BG187" s="194">
        <f>IF(N187="zákl. přenesená",J187,0)</f>
        <v>0</v>
      </c>
      <c r="BH187" s="194">
        <f>IF(N187="sníž. přenesená",J187,0)</f>
        <v>0</v>
      </c>
      <c r="BI187" s="194">
        <f>IF(N187="nulová",J187,0)</f>
        <v>0</v>
      </c>
      <c r="BJ187" s="19" t="s">
        <v>76</v>
      </c>
      <c r="BK187" s="194">
        <f>ROUND(I187*H187,2)</f>
        <v>0</v>
      </c>
      <c r="BL187" s="19" t="s">
        <v>126</v>
      </c>
      <c r="BM187" s="193" t="s">
        <v>2485</v>
      </c>
    </row>
    <row r="188" spans="2:51" s="13" customFormat="1" ht="11.25">
      <c r="B188" s="195"/>
      <c r="C188" s="196"/>
      <c r="D188" s="197" t="s">
        <v>237</v>
      </c>
      <c r="E188" s="198" t="s">
        <v>19</v>
      </c>
      <c r="F188" s="199" t="s">
        <v>2486</v>
      </c>
      <c r="G188" s="196"/>
      <c r="H188" s="200">
        <v>178.106</v>
      </c>
      <c r="I188" s="201"/>
      <c r="J188" s="196"/>
      <c r="K188" s="196"/>
      <c r="L188" s="202"/>
      <c r="M188" s="203"/>
      <c r="N188" s="204"/>
      <c r="O188" s="204"/>
      <c r="P188" s="204"/>
      <c r="Q188" s="204"/>
      <c r="R188" s="204"/>
      <c r="S188" s="204"/>
      <c r="T188" s="205"/>
      <c r="AT188" s="206" t="s">
        <v>237</v>
      </c>
      <c r="AU188" s="206" t="s">
        <v>78</v>
      </c>
      <c r="AV188" s="13" t="s">
        <v>78</v>
      </c>
      <c r="AW188" s="13" t="s">
        <v>31</v>
      </c>
      <c r="AX188" s="13" t="s">
        <v>76</v>
      </c>
      <c r="AY188" s="206" t="s">
        <v>229</v>
      </c>
    </row>
    <row r="189" spans="1:65" s="2" customFormat="1" ht="37.9" customHeight="1">
      <c r="A189" s="36"/>
      <c r="B189" s="37"/>
      <c r="C189" s="181" t="s">
        <v>319</v>
      </c>
      <c r="D189" s="181" t="s">
        <v>232</v>
      </c>
      <c r="E189" s="182" t="s">
        <v>1784</v>
      </c>
      <c r="F189" s="183" t="s">
        <v>1785</v>
      </c>
      <c r="G189" s="184" t="s">
        <v>495</v>
      </c>
      <c r="H189" s="185">
        <v>75</v>
      </c>
      <c r="I189" s="186"/>
      <c r="J189" s="187">
        <f>ROUND(I189*H189,2)</f>
        <v>0</v>
      </c>
      <c r="K189" s="188"/>
      <c r="L189" s="41"/>
      <c r="M189" s="189" t="s">
        <v>19</v>
      </c>
      <c r="N189" s="190" t="s">
        <v>40</v>
      </c>
      <c r="O189" s="66"/>
      <c r="P189" s="191">
        <f>O189*H189</f>
        <v>0</v>
      </c>
      <c r="Q189" s="191">
        <v>0</v>
      </c>
      <c r="R189" s="191">
        <f>Q189*H189</f>
        <v>0</v>
      </c>
      <c r="S189" s="191">
        <v>0</v>
      </c>
      <c r="T189" s="192">
        <f>S189*H189</f>
        <v>0</v>
      </c>
      <c r="U189" s="36"/>
      <c r="V189" s="36"/>
      <c r="W189" s="36"/>
      <c r="X189" s="36"/>
      <c r="Y189" s="36"/>
      <c r="Z189" s="36"/>
      <c r="AA189" s="36"/>
      <c r="AB189" s="36"/>
      <c r="AC189" s="36"/>
      <c r="AD189" s="36"/>
      <c r="AE189" s="36"/>
      <c r="AR189" s="193" t="s">
        <v>126</v>
      </c>
      <c r="AT189" s="193" t="s">
        <v>232</v>
      </c>
      <c r="AU189" s="193" t="s">
        <v>78</v>
      </c>
      <c r="AY189" s="19" t="s">
        <v>229</v>
      </c>
      <c r="BE189" s="194">
        <f>IF(N189="základní",J189,0)</f>
        <v>0</v>
      </c>
      <c r="BF189" s="194">
        <f>IF(N189="snížená",J189,0)</f>
        <v>0</v>
      </c>
      <c r="BG189" s="194">
        <f>IF(N189="zákl. přenesená",J189,0)</f>
        <v>0</v>
      </c>
      <c r="BH189" s="194">
        <f>IF(N189="sníž. přenesená",J189,0)</f>
        <v>0</v>
      </c>
      <c r="BI189" s="194">
        <f>IF(N189="nulová",J189,0)</f>
        <v>0</v>
      </c>
      <c r="BJ189" s="19" t="s">
        <v>76</v>
      </c>
      <c r="BK189" s="194">
        <f>ROUND(I189*H189,2)</f>
        <v>0</v>
      </c>
      <c r="BL189" s="19" t="s">
        <v>126</v>
      </c>
      <c r="BM189" s="193" t="s">
        <v>2487</v>
      </c>
    </row>
    <row r="190" spans="1:47" s="2" customFormat="1" ht="11.25">
      <c r="A190" s="36"/>
      <c r="B190" s="37"/>
      <c r="C190" s="38"/>
      <c r="D190" s="263" t="s">
        <v>903</v>
      </c>
      <c r="E190" s="38"/>
      <c r="F190" s="264" t="s">
        <v>1787</v>
      </c>
      <c r="G190" s="38"/>
      <c r="H190" s="38"/>
      <c r="I190" s="249"/>
      <c r="J190" s="38"/>
      <c r="K190" s="38"/>
      <c r="L190" s="41"/>
      <c r="M190" s="250"/>
      <c r="N190" s="251"/>
      <c r="O190" s="66"/>
      <c r="P190" s="66"/>
      <c r="Q190" s="66"/>
      <c r="R190" s="66"/>
      <c r="S190" s="66"/>
      <c r="T190" s="67"/>
      <c r="U190" s="36"/>
      <c r="V190" s="36"/>
      <c r="W190" s="36"/>
      <c r="X190" s="36"/>
      <c r="Y190" s="36"/>
      <c r="Z190" s="36"/>
      <c r="AA190" s="36"/>
      <c r="AB190" s="36"/>
      <c r="AC190" s="36"/>
      <c r="AD190" s="36"/>
      <c r="AE190" s="36"/>
      <c r="AT190" s="19" t="s">
        <v>903</v>
      </c>
      <c r="AU190" s="19" t="s">
        <v>78</v>
      </c>
    </row>
    <row r="191" spans="1:65" s="2" customFormat="1" ht="16.5" customHeight="1">
      <c r="A191" s="36"/>
      <c r="B191" s="37"/>
      <c r="C191" s="207" t="s">
        <v>323</v>
      </c>
      <c r="D191" s="207" t="s">
        <v>239</v>
      </c>
      <c r="E191" s="208" t="s">
        <v>1788</v>
      </c>
      <c r="F191" s="209" t="s">
        <v>1789</v>
      </c>
      <c r="G191" s="210" t="s">
        <v>1080</v>
      </c>
      <c r="H191" s="211">
        <v>1.5</v>
      </c>
      <c r="I191" s="212"/>
      <c r="J191" s="213">
        <f>ROUND(I191*H191,2)</f>
        <v>0</v>
      </c>
      <c r="K191" s="214"/>
      <c r="L191" s="215"/>
      <c r="M191" s="216" t="s">
        <v>19</v>
      </c>
      <c r="N191" s="217" t="s">
        <v>40</v>
      </c>
      <c r="O191" s="66"/>
      <c r="P191" s="191">
        <f>O191*H191</f>
        <v>0</v>
      </c>
      <c r="Q191" s="191">
        <v>0.001</v>
      </c>
      <c r="R191" s="191">
        <f>Q191*H191</f>
        <v>0.0015</v>
      </c>
      <c r="S191" s="191">
        <v>0</v>
      </c>
      <c r="T191" s="192">
        <f>S191*H191</f>
        <v>0</v>
      </c>
      <c r="U191" s="36"/>
      <c r="V191" s="36"/>
      <c r="W191" s="36"/>
      <c r="X191" s="36"/>
      <c r="Y191" s="36"/>
      <c r="Z191" s="36"/>
      <c r="AA191" s="36"/>
      <c r="AB191" s="36"/>
      <c r="AC191" s="36"/>
      <c r="AD191" s="36"/>
      <c r="AE191" s="36"/>
      <c r="AR191" s="193" t="s">
        <v>243</v>
      </c>
      <c r="AT191" s="193" t="s">
        <v>239</v>
      </c>
      <c r="AU191" s="193" t="s">
        <v>78</v>
      </c>
      <c r="AY191" s="19" t="s">
        <v>229</v>
      </c>
      <c r="BE191" s="194">
        <f>IF(N191="základní",J191,0)</f>
        <v>0</v>
      </c>
      <c r="BF191" s="194">
        <f>IF(N191="snížená",J191,0)</f>
        <v>0</v>
      </c>
      <c r="BG191" s="194">
        <f>IF(N191="zákl. přenesená",J191,0)</f>
        <v>0</v>
      </c>
      <c r="BH191" s="194">
        <f>IF(N191="sníž. přenesená",J191,0)</f>
        <v>0</v>
      </c>
      <c r="BI191" s="194">
        <f>IF(N191="nulová",J191,0)</f>
        <v>0</v>
      </c>
      <c r="BJ191" s="19" t="s">
        <v>76</v>
      </c>
      <c r="BK191" s="194">
        <f>ROUND(I191*H191,2)</f>
        <v>0</v>
      </c>
      <c r="BL191" s="19" t="s">
        <v>126</v>
      </c>
      <c r="BM191" s="193" t="s">
        <v>2488</v>
      </c>
    </row>
    <row r="192" spans="2:51" s="13" customFormat="1" ht="11.25">
      <c r="B192" s="195"/>
      <c r="C192" s="196"/>
      <c r="D192" s="197" t="s">
        <v>237</v>
      </c>
      <c r="E192" s="198" t="s">
        <v>19</v>
      </c>
      <c r="F192" s="199" t="s">
        <v>589</v>
      </c>
      <c r="G192" s="196"/>
      <c r="H192" s="200">
        <v>75</v>
      </c>
      <c r="I192" s="201"/>
      <c r="J192" s="196"/>
      <c r="K192" s="196"/>
      <c r="L192" s="202"/>
      <c r="M192" s="203"/>
      <c r="N192" s="204"/>
      <c r="O192" s="204"/>
      <c r="P192" s="204"/>
      <c r="Q192" s="204"/>
      <c r="R192" s="204"/>
      <c r="S192" s="204"/>
      <c r="T192" s="205"/>
      <c r="AT192" s="206" t="s">
        <v>237</v>
      </c>
      <c r="AU192" s="206" t="s">
        <v>78</v>
      </c>
      <c r="AV192" s="13" t="s">
        <v>78</v>
      </c>
      <c r="AW192" s="13" t="s">
        <v>31</v>
      </c>
      <c r="AX192" s="13" t="s">
        <v>76</v>
      </c>
      <c r="AY192" s="206" t="s">
        <v>229</v>
      </c>
    </row>
    <row r="193" spans="2:51" s="13" customFormat="1" ht="11.25">
      <c r="B193" s="195"/>
      <c r="C193" s="196"/>
      <c r="D193" s="197" t="s">
        <v>237</v>
      </c>
      <c r="E193" s="196"/>
      <c r="F193" s="199" t="s">
        <v>2489</v>
      </c>
      <c r="G193" s="196"/>
      <c r="H193" s="200">
        <v>1.5</v>
      </c>
      <c r="I193" s="201"/>
      <c r="J193" s="196"/>
      <c r="K193" s="196"/>
      <c r="L193" s="202"/>
      <c r="M193" s="203"/>
      <c r="N193" s="204"/>
      <c r="O193" s="204"/>
      <c r="P193" s="204"/>
      <c r="Q193" s="204"/>
      <c r="R193" s="204"/>
      <c r="S193" s="204"/>
      <c r="T193" s="205"/>
      <c r="AT193" s="206" t="s">
        <v>237</v>
      </c>
      <c r="AU193" s="206" t="s">
        <v>78</v>
      </c>
      <c r="AV193" s="13" t="s">
        <v>78</v>
      </c>
      <c r="AW193" s="13" t="s">
        <v>4</v>
      </c>
      <c r="AX193" s="13" t="s">
        <v>76</v>
      </c>
      <c r="AY193" s="206" t="s">
        <v>229</v>
      </c>
    </row>
    <row r="194" spans="1:65" s="2" customFormat="1" ht="37.9" customHeight="1">
      <c r="A194" s="36"/>
      <c r="B194" s="37"/>
      <c r="C194" s="181" t="s">
        <v>328</v>
      </c>
      <c r="D194" s="181" t="s">
        <v>232</v>
      </c>
      <c r="E194" s="182" t="s">
        <v>2292</v>
      </c>
      <c r="F194" s="183" t="s">
        <v>2293</v>
      </c>
      <c r="G194" s="184" t="s">
        <v>495</v>
      </c>
      <c r="H194" s="185">
        <v>75</v>
      </c>
      <c r="I194" s="186"/>
      <c r="J194" s="187">
        <f>ROUND(I194*H194,2)</f>
        <v>0</v>
      </c>
      <c r="K194" s="188"/>
      <c r="L194" s="41"/>
      <c r="M194" s="189" t="s">
        <v>19</v>
      </c>
      <c r="N194" s="190" t="s">
        <v>40</v>
      </c>
      <c r="O194" s="66"/>
      <c r="P194" s="191">
        <f>O194*H194</f>
        <v>0</v>
      </c>
      <c r="Q194" s="191">
        <v>0</v>
      </c>
      <c r="R194" s="191">
        <f>Q194*H194</f>
        <v>0</v>
      </c>
      <c r="S194" s="191">
        <v>0</v>
      </c>
      <c r="T194" s="192">
        <f>S194*H194</f>
        <v>0</v>
      </c>
      <c r="U194" s="36"/>
      <c r="V194" s="36"/>
      <c r="W194" s="36"/>
      <c r="X194" s="36"/>
      <c r="Y194" s="36"/>
      <c r="Z194" s="36"/>
      <c r="AA194" s="36"/>
      <c r="AB194" s="36"/>
      <c r="AC194" s="36"/>
      <c r="AD194" s="36"/>
      <c r="AE194" s="36"/>
      <c r="AR194" s="193" t="s">
        <v>126</v>
      </c>
      <c r="AT194" s="193" t="s">
        <v>232</v>
      </c>
      <c r="AU194" s="193" t="s">
        <v>78</v>
      </c>
      <c r="AY194" s="19" t="s">
        <v>229</v>
      </c>
      <c r="BE194" s="194">
        <f>IF(N194="základní",J194,0)</f>
        <v>0</v>
      </c>
      <c r="BF194" s="194">
        <f>IF(N194="snížená",J194,0)</f>
        <v>0</v>
      </c>
      <c r="BG194" s="194">
        <f>IF(N194="zákl. přenesená",J194,0)</f>
        <v>0</v>
      </c>
      <c r="BH194" s="194">
        <f>IF(N194="sníž. přenesená",J194,0)</f>
        <v>0</v>
      </c>
      <c r="BI194" s="194">
        <f>IF(N194="nulová",J194,0)</f>
        <v>0</v>
      </c>
      <c r="BJ194" s="19" t="s">
        <v>76</v>
      </c>
      <c r="BK194" s="194">
        <f>ROUND(I194*H194,2)</f>
        <v>0</v>
      </c>
      <c r="BL194" s="19" t="s">
        <v>126</v>
      </c>
      <c r="BM194" s="193" t="s">
        <v>2490</v>
      </c>
    </row>
    <row r="195" spans="1:47" s="2" customFormat="1" ht="11.25">
      <c r="A195" s="36"/>
      <c r="B195" s="37"/>
      <c r="C195" s="38"/>
      <c r="D195" s="263" t="s">
        <v>903</v>
      </c>
      <c r="E195" s="38"/>
      <c r="F195" s="264" t="s">
        <v>2295</v>
      </c>
      <c r="G195" s="38"/>
      <c r="H195" s="38"/>
      <c r="I195" s="249"/>
      <c r="J195" s="38"/>
      <c r="K195" s="38"/>
      <c r="L195" s="41"/>
      <c r="M195" s="250"/>
      <c r="N195" s="251"/>
      <c r="O195" s="66"/>
      <c r="P195" s="66"/>
      <c r="Q195" s="66"/>
      <c r="R195" s="66"/>
      <c r="S195" s="66"/>
      <c r="T195" s="67"/>
      <c r="U195" s="36"/>
      <c r="V195" s="36"/>
      <c r="W195" s="36"/>
      <c r="X195" s="36"/>
      <c r="Y195" s="36"/>
      <c r="Z195" s="36"/>
      <c r="AA195" s="36"/>
      <c r="AB195" s="36"/>
      <c r="AC195" s="36"/>
      <c r="AD195" s="36"/>
      <c r="AE195" s="36"/>
      <c r="AT195" s="19" t="s">
        <v>903</v>
      </c>
      <c r="AU195" s="19" t="s">
        <v>78</v>
      </c>
    </row>
    <row r="196" spans="2:51" s="14" customFormat="1" ht="11.25">
      <c r="B196" s="218"/>
      <c r="C196" s="219"/>
      <c r="D196" s="197" t="s">
        <v>237</v>
      </c>
      <c r="E196" s="220" t="s">
        <v>19</v>
      </c>
      <c r="F196" s="221" t="s">
        <v>2491</v>
      </c>
      <c r="G196" s="219"/>
      <c r="H196" s="220" t="s">
        <v>19</v>
      </c>
      <c r="I196" s="222"/>
      <c r="J196" s="219"/>
      <c r="K196" s="219"/>
      <c r="L196" s="223"/>
      <c r="M196" s="224"/>
      <c r="N196" s="225"/>
      <c r="O196" s="225"/>
      <c r="P196" s="225"/>
      <c r="Q196" s="225"/>
      <c r="R196" s="225"/>
      <c r="S196" s="225"/>
      <c r="T196" s="226"/>
      <c r="AT196" s="227" t="s">
        <v>237</v>
      </c>
      <c r="AU196" s="227" t="s">
        <v>78</v>
      </c>
      <c r="AV196" s="14" t="s">
        <v>76</v>
      </c>
      <c r="AW196" s="14" t="s">
        <v>31</v>
      </c>
      <c r="AX196" s="14" t="s">
        <v>69</v>
      </c>
      <c r="AY196" s="227" t="s">
        <v>229</v>
      </c>
    </row>
    <row r="197" spans="2:51" s="14" customFormat="1" ht="11.25">
      <c r="B197" s="218"/>
      <c r="C197" s="219"/>
      <c r="D197" s="197" t="s">
        <v>237</v>
      </c>
      <c r="E197" s="220" t="s">
        <v>19</v>
      </c>
      <c r="F197" s="221" t="s">
        <v>1722</v>
      </c>
      <c r="G197" s="219"/>
      <c r="H197" s="220" t="s">
        <v>19</v>
      </c>
      <c r="I197" s="222"/>
      <c r="J197" s="219"/>
      <c r="K197" s="219"/>
      <c r="L197" s="223"/>
      <c r="M197" s="224"/>
      <c r="N197" s="225"/>
      <c r="O197" s="225"/>
      <c r="P197" s="225"/>
      <c r="Q197" s="225"/>
      <c r="R197" s="225"/>
      <c r="S197" s="225"/>
      <c r="T197" s="226"/>
      <c r="AT197" s="227" t="s">
        <v>237</v>
      </c>
      <c r="AU197" s="227" t="s">
        <v>78</v>
      </c>
      <c r="AV197" s="14" t="s">
        <v>76</v>
      </c>
      <c r="AW197" s="14" t="s">
        <v>31</v>
      </c>
      <c r="AX197" s="14" t="s">
        <v>69</v>
      </c>
      <c r="AY197" s="227" t="s">
        <v>229</v>
      </c>
    </row>
    <row r="198" spans="2:51" s="13" customFormat="1" ht="11.25">
      <c r="B198" s="195"/>
      <c r="C198" s="196"/>
      <c r="D198" s="197" t="s">
        <v>237</v>
      </c>
      <c r="E198" s="198" t="s">
        <v>19</v>
      </c>
      <c r="F198" s="199" t="s">
        <v>2447</v>
      </c>
      <c r="G198" s="196"/>
      <c r="H198" s="200">
        <v>35</v>
      </c>
      <c r="I198" s="201"/>
      <c r="J198" s="196"/>
      <c r="K198" s="196"/>
      <c r="L198" s="202"/>
      <c r="M198" s="203"/>
      <c r="N198" s="204"/>
      <c r="O198" s="204"/>
      <c r="P198" s="204"/>
      <c r="Q198" s="204"/>
      <c r="R198" s="204"/>
      <c r="S198" s="204"/>
      <c r="T198" s="205"/>
      <c r="AT198" s="206" t="s">
        <v>237</v>
      </c>
      <c r="AU198" s="206" t="s">
        <v>78</v>
      </c>
      <c r="AV198" s="13" t="s">
        <v>78</v>
      </c>
      <c r="AW198" s="13" t="s">
        <v>31</v>
      </c>
      <c r="AX198" s="13" t="s">
        <v>69</v>
      </c>
      <c r="AY198" s="206" t="s">
        <v>229</v>
      </c>
    </row>
    <row r="199" spans="2:51" s="14" customFormat="1" ht="11.25">
      <c r="B199" s="218"/>
      <c r="C199" s="219"/>
      <c r="D199" s="197" t="s">
        <v>237</v>
      </c>
      <c r="E199" s="220" t="s">
        <v>19</v>
      </c>
      <c r="F199" s="221" t="s">
        <v>1724</v>
      </c>
      <c r="G199" s="219"/>
      <c r="H199" s="220" t="s">
        <v>19</v>
      </c>
      <c r="I199" s="222"/>
      <c r="J199" s="219"/>
      <c r="K199" s="219"/>
      <c r="L199" s="223"/>
      <c r="M199" s="224"/>
      <c r="N199" s="225"/>
      <c r="O199" s="225"/>
      <c r="P199" s="225"/>
      <c r="Q199" s="225"/>
      <c r="R199" s="225"/>
      <c r="S199" s="225"/>
      <c r="T199" s="226"/>
      <c r="AT199" s="227" t="s">
        <v>237</v>
      </c>
      <c r="AU199" s="227" t="s">
        <v>78</v>
      </c>
      <c r="AV199" s="14" t="s">
        <v>76</v>
      </c>
      <c r="AW199" s="14" t="s">
        <v>31</v>
      </c>
      <c r="AX199" s="14" t="s">
        <v>69</v>
      </c>
      <c r="AY199" s="227" t="s">
        <v>229</v>
      </c>
    </row>
    <row r="200" spans="2:51" s="13" customFormat="1" ht="11.25">
      <c r="B200" s="195"/>
      <c r="C200" s="196"/>
      <c r="D200" s="197" t="s">
        <v>237</v>
      </c>
      <c r="E200" s="198" t="s">
        <v>19</v>
      </c>
      <c r="F200" s="199" t="s">
        <v>2448</v>
      </c>
      <c r="G200" s="196"/>
      <c r="H200" s="200">
        <v>40</v>
      </c>
      <c r="I200" s="201"/>
      <c r="J200" s="196"/>
      <c r="K200" s="196"/>
      <c r="L200" s="202"/>
      <c r="M200" s="203"/>
      <c r="N200" s="204"/>
      <c r="O200" s="204"/>
      <c r="P200" s="204"/>
      <c r="Q200" s="204"/>
      <c r="R200" s="204"/>
      <c r="S200" s="204"/>
      <c r="T200" s="205"/>
      <c r="AT200" s="206" t="s">
        <v>237</v>
      </c>
      <c r="AU200" s="206" t="s">
        <v>78</v>
      </c>
      <c r="AV200" s="13" t="s">
        <v>78</v>
      </c>
      <c r="AW200" s="13" t="s">
        <v>31</v>
      </c>
      <c r="AX200" s="13" t="s">
        <v>69</v>
      </c>
      <c r="AY200" s="206" t="s">
        <v>229</v>
      </c>
    </row>
    <row r="201" spans="2:51" s="15" customFormat="1" ht="11.25">
      <c r="B201" s="228"/>
      <c r="C201" s="229"/>
      <c r="D201" s="197" t="s">
        <v>237</v>
      </c>
      <c r="E201" s="230" t="s">
        <v>19</v>
      </c>
      <c r="F201" s="231" t="s">
        <v>281</v>
      </c>
      <c r="G201" s="229"/>
      <c r="H201" s="232">
        <v>75</v>
      </c>
      <c r="I201" s="233"/>
      <c r="J201" s="229"/>
      <c r="K201" s="229"/>
      <c r="L201" s="234"/>
      <c r="M201" s="235"/>
      <c r="N201" s="236"/>
      <c r="O201" s="236"/>
      <c r="P201" s="236"/>
      <c r="Q201" s="236"/>
      <c r="R201" s="236"/>
      <c r="S201" s="236"/>
      <c r="T201" s="237"/>
      <c r="AT201" s="238" t="s">
        <v>237</v>
      </c>
      <c r="AU201" s="238" t="s">
        <v>78</v>
      </c>
      <c r="AV201" s="15" t="s">
        <v>126</v>
      </c>
      <c r="AW201" s="15" t="s">
        <v>31</v>
      </c>
      <c r="AX201" s="15" t="s">
        <v>76</v>
      </c>
      <c r="AY201" s="238" t="s">
        <v>229</v>
      </c>
    </row>
    <row r="202" spans="2:63" s="12" customFormat="1" ht="22.9" customHeight="1">
      <c r="B202" s="165"/>
      <c r="C202" s="166"/>
      <c r="D202" s="167" t="s">
        <v>68</v>
      </c>
      <c r="E202" s="179" t="s">
        <v>78</v>
      </c>
      <c r="F202" s="179" t="s">
        <v>1499</v>
      </c>
      <c r="G202" s="166"/>
      <c r="H202" s="166"/>
      <c r="I202" s="169"/>
      <c r="J202" s="180">
        <f>BK202</f>
        <v>0</v>
      </c>
      <c r="K202" s="166"/>
      <c r="L202" s="171"/>
      <c r="M202" s="172"/>
      <c r="N202" s="173"/>
      <c r="O202" s="173"/>
      <c r="P202" s="174">
        <f>SUM(P203:P258)</f>
        <v>0</v>
      </c>
      <c r="Q202" s="173"/>
      <c r="R202" s="174">
        <f>SUM(R203:R258)</f>
        <v>34.0648420056</v>
      </c>
      <c r="S202" s="173"/>
      <c r="T202" s="175">
        <f>SUM(T203:T258)</f>
        <v>0</v>
      </c>
      <c r="AR202" s="176" t="s">
        <v>76</v>
      </c>
      <c r="AT202" s="177" t="s">
        <v>68</v>
      </c>
      <c r="AU202" s="177" t="s">
        <v>76</v>
      </c>
      <c r="AY202" s="176" t="s">
        <v>229</v>
      </c>
      <c r="BK202" s="178">
        <f>SUM(BK203:BK258)</f>
        <v>0</v>
      </c>
    </row>
    <row r="203" spans="1:65" s="2" customFormat="1" ht="24.2" customHeight="1">
      <c r="A203" s="36"/>
      <c r="B203" s="37"/>
      <c r="C203" s="181" t="s">
        <v>333</v>
      </c>
      <c r="D203" s="181" t="s">
        <v>232</v>
      </c>
      <c r="E203" s="182" t="s">
        <v>2492</v>
      </c>
      <c r="F203" s="183" t="s">
        <v>2493</v>
      </c>
      <c r="G203" s="184" t="s">
        <v>532</v>
      </c>
      <c r="H203" s="185">
        <v>1.152</v>
      </c>
      <c r="I203" s="186"/>
      <c r="J203" s="187">
        <f>ROUND(I203*H203,2)</f>
        <v>0</v>
      </c>
      <c r="K203" s="188"/>
      <c r="L203" s="41"/>
      <c r="M203" s="189" t="s">
        <v>19</v>
      </c>
      <c r="N203" s="190" t="s">
        <v>40</v>
      </c>
      <c r="O203" s="66"/>
      <c r="P203" s="191">
        <f>O203*H203</f>
        <v>0</v>
      </c>
      <c r="Q203" s="191">
        <v>2.16</v>
      </c>
      <c r="R203" s="191">
        <f>Q203*H203</f>
        <v>2.48832</v>
      </c>
      <c r="S203" s="191">
        <v>0</v>
      </c>
      <c r="T203" s="192">
        <f>S203*H203</f>
        <v>0</v>
      </c>
      <c r="U203" s="36"/>
      <c r="V203" s="36"/>
      <c r="W203" s="36"/>
      <c r="X203" s="36"/>
      <c r="Y203" s="36"/>
      <c r="Z203" s="36"/>
      <c r="AA203" s="36"/>
      <c r="AB203" s="36"/>
      <c r="AC203" s="36"/>
      <c r="AD203" s="36"/>
      <c r="AE203" s="36"/>
      <c r="AR203" s="193" t="s">
        <v>126</v>
      </c>
      <c r="AT203" s="193" t="s">
        <v>232</v>
      </c>
      <c r="AU203" s="193" t="s">
        <v>78</v>
      </c>
      <c r="AY203" s="19" t="s">
        <v>229</v>
      </c>
      <c r="BE203" s="194">
        <f>IF(N203="základní",J203,0)</f>
        <v>0</v>
      </c>
      <c r="BF203" s="194">
        <f>IF(N203="snížená",J203,0)</f>
        <v>0</v>
      </c>
      <c r="BG203" s="194">
        <f>IF(N203="zákl. přenesená",J203,0)</f>
        <v>0</v>
      </c>
      <c r="BH203" s="194">
        <f>IF(N203="sníž. přenesená",J203,0)</f>
        <v>0</v>
      </c>
      <c r="BI203" s="194">
        <f>IF(N203="nulová",J203,0)</f>
        <v>0</v>
      </c>
      <c r="BJ203" s="19" t="s">
        <v>76</v>
      </c>
      <c r="BK203" s="194">
        <f>ROUND(I203*H203,2)</f>
        <v>0</v>
      </c>
      <c r="BL203" s="19" t="s">
        <v>126</v>
      </c>
      <c r="BM203" s="193" t="s">
        <v>2494</v>
      </c>
    </row>
    <row r="204" spans="1:47" s="2" customFormat="1" ht="11.25">
      <c r="A204" s="36"/>
      <c r="B204" s="37"/>
      <c r="C204" s="38"/>
      <c r="D204" s="263" t="s">
        <v>903</v>
      </c>
      <c r="E204" s="38"/>
      <c r="F204" s="264" t="s">
        <v>2495</v>
      </c>
      <c r="G204" s="38"/>
      <c r="H204" s="38"/>
      <c r="I204" s="249"/>
      <c r="J204" s="38"/>
      <c r="K204" s="38"/>
      <c r="L204" s="41"/>
      <c r="M204" s="250"/>
      <c r="N204" s="251"/>
      <c r="O204" s="66"/>
      <c r="P204" s="66"/>
      <c r="Q204" s="66"/>
      <c r="R204" s="66"/>
      <c r="S204" s="66"/>
      <c r="T204" s="67"/>
      <c r="U204" s="36"/>
      <c r="V204" s="36"/>
      <c r="W204" s="36"/>
      <c r="X204" s="36"/>
      <c r="Y204" s="36"/>
      <c r="Z204" s="36"/>
      <c r="AA204" s="36"/>
      <c r="AB204" s="36"/>
      <c r="AC204" s="36"/>
      <c r="AD204" s="36"/>
      <c r="AE204" s="36"/>
      <c r="AT204" s="19" t="s">
        <v>903</v>
      </c>
      <c r="AU204" s="19" t="s">
        <v>78</v>
      </c>
    </row>
    <row r="205" spans="2:51" s="14" customFormat="1" ht="11.25">
      <c r="B205" s="218"/>
      <c r="C205" s="219"/>
      <c r="D205" s="197" t="s">
        <v>237</v>
      </c>
      <c r="E205" s="220" t="s">
        <v>19</v>
      </c>
      <c r="F205" s="221" t="s">
        <v>2496</v>
      </c>
      <c r="G205" s="219"/>
      <c r="H205" s="220" t="s">
        <v>19</v>
      </c>
      <c r="I205" s="222"/>
      <c r="J205" s="219"/>
      <c r="K205" s="219"/>
      <c r="L205" s="223"/>
      <c r="M205" s="224"/>
      <c r="N205" s="225"/>
      <c r="O205" s="225"/>
      <c r="P205" s="225"/>
      <c r="Q205" s="225"/>
      <c r="R205" s="225"/>
      <c r="S205" s="225"/>
      <c r="T205" s="226"/>
      <c r="AT205" s="227" t="s">
        <v>237</v>
      </c>
      <c r="AU205" s="227" t="s">
        <v>78</v>
      </c>
      <c r="AV205" s="14" t="s">
        <v>76</v>
      </c>
      <c r="AW205" s="14" t="s">
        <v>31</v>
      </c>
      <c r="AX205" s="14" t="s">
        <v>69</v>
      </c>
      <c r="AY205" s="227" t="s">
        <v>229</v>
      </c>
    </row>
    <row r="206" spans="2:51" s="13" customFormat="1" ht="11.25">
      <c r="B206" s="195"/>
      <c r="C206" s="196"/>
      <c r="D206" s="197" t="s">
        <v>237</v>
      </c>
      <c r="E206" s="198" t="s">
        <v>19</v>
      </c>
      <c r="F206" s="199" t="s">
        <v>2497</v>
      </c>
      <c r="G206" s="196"/>
      <c r="H206" s="200">
        <v>1.152</v>
      </c>
      <c r="I206" s="201"/>
      <c r="J206" s="196"/>
      <c r="K206" s="196"/>
      <c r="L206" s="202"/>
      <c r="M206" s="203"/>
      <c r="N206" s="204"/>
      <c r="O206" s="204"/>
      <c r="P206" s="204"/>
      <c r="Q206" s="204"/>
      <c r="R206" s="204"/>
      <c r="S206" s="204"/>
      <c r="T206" s="205"/>
      <c r="AT206" s="206" t="s">
        <v>237</v>
      </c>
      <c r="AU206" s="206" t="s">
        <v>78</v>
      </c>
      <c r="AV206" s="13" t="s">
        <v>78</v>
      </c>
      <c r="AW206" s="13" t="s">
        <v>31</v>
      </c>
      <c r="AX206" s="13" t="s">
        <v>76</v>
      </c>
      <c r="AY206" s="206" t="s">
        <v>229</v>
      </c>
    </row>
    <row r="207" spans="1:65" s="2" customFormat="1" ht="24.2" customHeight="1">
      <c r="A207" s="36"/>
      <c r="B207" s="37"/>
      <c r="C207" s="181" t="s">
        <v>7</v>
      </c>
      <c r="D207" s="181" t="s">
        <v>232</v>
      </c>
      <c r="E207" s="182" t="s">
        <v>1792</v>
      </c>
      <c r="F207" s="183" t="s">
        <v>1793</v>
      </c>
      <c r="G207" s="184" t="s">
        <v>532</v>
      </c>
      <c r="H207" s="185">
        <v>4</v>
      </c>
      <c r="I207" s="186"/>
      <c r="J207" s="187">
        <f>ROUND(I207*H207,2)</f>
        <v>0</v>
      </c>
      <c r="K207" s="188"/>
      <c r="L207" s="41"/>
      <c r="M207" s="189" t="s">
        <v>19</v>
      </c>
      <c r="N207" s="190" t="s">
        <v>40</v>
      </c>
      <c r="O207" s="66"/>
      <c r="P207" s="191">
        <f>O207*H207</f>
        <v>0</v>
      </c>
      <c r="Q207" s="191">
        <v>2.550538</v>
      </c>
      <c r="R207" s="191">
        <f>Q207*H207</f>
        <v>10.202152</v>
      </c>
      <c r="S207" s="191">
        <v>0</v>
      </c>
      <c r="T207" s="192">
        <f>S207*H207</f>
        <v>0</v>
      </c>
      <c r="U207" s="36"/>
      <c r="V207" s="36"/>
      <c r="W207" s="36"/>
      <c r="X207" s="36"/>
      <c r="Y207" s="36"/>
      <c r="Z207" s="36"/>
      <c r="AA207" s="36"/>
      <c r="AB207" s="36"/>
      <c r="AC207" s="36"/>
      <c r="AD207" s="36"/>
      <c r="AE207" s="36"/>
      <c r="AR207" s="193" t="s">
        <v>126</v>
      </c>
      <c r="AT207" s="193" t="s">
        <v>232</v>
      </c>
      <c r="AU207" s="193" t="s">
        <v>78</v>
      </c>
      <c r="AY207" s="19" t="s">
        <v>229</v>
      </c>
      <c r="BE207" s="194">
        <f>IF(N207="základní",J207,0)</f>
        <v>0</v>
      </c>
      <c r="BF207" s="194">
        <f>IF(N207="snížená",J207,0)</f>
        <v>0</v>
      </c>
      <c r="BG207" s="194">
        <f>IF(N207="zákl. přenesená",J207,0)</f>
        <v>0</v>
      </c>
      <c r="BH207" s="194">
        <f>IF(N207="sníž. přenesená",J207,0)</f>
        <v>0</v>
      </c>
      <c r="BI207" s="194">
        <f>IF(N207="nulová",J207,0)</f>
        <v>0</v>
      </c>
      <c r="BJ207" s="19" t="s">
        <v>76</v>
      </c>
      <c r="BK207" s="194">
        <f>ROUND(I207*H207,2)</f>
        <v>0</v>
      </c>
      <c r="BL207" s="19" t="s">
        <v>126</v>
      </c>
      <c r="BM207" s="193" t="s">
        <v>2498</v>
      </c>
    </row>
    <row r="208" spans="1:47" s="2" customFormat="1" ht="11.25">
      <c r="A208" s="36"/>
      <c r="B208" s="37"/>
      <c r="C208" s="38"/>
      <c r="D208" s="263" t="s">
        <v>903</v>
      </c>
      <c r="E208" s="38"/>
      <c r="F208" s="264" t="s">
        <v>1795</v>
      </c>
      <c r="G208" s="38"/>
      <c r="H208" s="38"/>
      <c r="I208" s="249"/>
      <c r="J208" s="38"/>
      <c r="K208" s="38"/>
      <c r="L208" s="41"/>
      <c r="M208" s="250"/>
      <c r="N208" s="251"/>
      <c r="O208" s="66"/>
      <c r="P208" s="66"/>
      <c r="Q208" s="66"/>
      <c r="R208" s="66"/>
      <c r="S208" s="66"/>
      <c r="T208" s="67"/>
      <c r="U208" s="36"/>
      <c r="V208" s="36"/>
      <c r="W208" s="36"/>
      <c r="X208" s="36"/>
      <c r="Y208" s="36"/>
      <c r="Z208" s="36"/>
      <c r="AA208" s="36"/>
      <c r="AB208" s="36"/>
      <c r="AC208" s="36"/>
      <c r="AD208" s="36"/>
      <c r="AE208" s="36"/>
      <c r="AT208" s="19" t="s">
        <v>903</v>
      </c>
      <c r="AU208" s="19" t="s">
        <v>78</v>
      </c>
    </row>
    <row r="209" spans="2:51" s="14" customFormat="1" ht="11.25">
      <c r="B209" s="218"/>
      <c r="C209" s="219"/>
      <c r="D209" s="197" t="s">
        <v>237</v>
      </c>
      <c r="E209" s="220" t="s">
        <v>19</v>
      </c>
      <c r="F209" s="221" t="s">
        <v>2499</v>
      </c>
      <c r="G209" s="219"/>
      <c r="H209" s="220" t="s">
        <v>19</v>
      </c>
      <c r="I209" s="222"/>
      <c r="J209" s="219"/>
      <c r="K209" s="219"/>
      <c r="L209" s="223"/>
      <c r="M209" s="224"/>
      <c r="N209" s="225"/>
      <c r="O209" s="225"/>
      <c r="P209" s="225"/>
      <c r="Q209" s="225"/>
      <c r="R209" s="225"/>
      <c r="S209" s="225"/>
      <c r="T209" s="226"/>
      <c r="AT209" s="227" t="s">
        <v>237</v>
      </c>
      <c r="AU209" s="227" t="s">
        <v>78</v>
      </c>
      <c r="AV209" s="14" t="s">
        <v>76</v>
      </c>
      <c r="AW209" s="14" t="s">
        <v>31</v>
      </c>
      <c r="AX209" s="14" t="s">
        <v>69</v>
      </c>
      <c r="AY209" s="227" t="s">
        <v>229</v>
      </c>
    </row>
    <row r="210" spans="2:51" s="13" customFormat="1" ht="11.25">
      <c r="B210" s="195"/>
      <c r="C210" s="196"/>
      <c r="D210" s="197" t="s">
        <v>237</v>
      </c>
      <c r="E210" s="198" t="s">
        <v>19</v>
      </c>
      <c r="F210" s="199" t="s">
        <v>2500</v>
      </c>
      <c r="G210" s="196"/>
      <c r="H210" s="200">
        <v>3.188</v>
      </c>
      <c r="I210" s="201"/>
      <c r="J210" s="196"/>
      <c r="K210" s="196"/>
      <c r="L210" s="202"/>
      <c r="M210" s="203"/>
      <c r="N210" s="204"/>
      <c r="O210" s="204"/>
      <c r="P210" s="204"/>
      <c r="Q210" s="204"/>
      <c r="R210" s="204"/>
      <c r="S210" s="204"/>
      <c r="T210" s="205"/>
      <c r="AT210" s="206" t="s">
        <v>237</v>
      </c>
      <c r="AU210" s="206" t="s">
        <v>78</v>
      </c>
      <c r="AV210" s="13" t="s">
        <v>78</v>
      </c>
      <c r="AW210" s="13" t="s">
        <v>31</v>
      </c>
      <c r="AX210" s="13" t="s">
        <v>69</v>
      </c>
      <c r="AY210" s="206" t="s">
        <v>229</v>
      </c>
    </row>
    <row r="211" spans="2:51" s="14" customFormat="1" ht="11.25">
      <c r="B211" s="218"/>
      <c r="C211" s="219"/>
      <c r="D211" s="197" t="s">
        <v>237</v>
      </c>
      <c r="E211" s="220" t="s">
        <v>19</v>
      </c>
      <c r="F211" s="221" t="s">
        <v>2501</v>
      </c>
      <c r="G211" s="219"/>
      <c r="H211" s="220" t="s">
        <v>19</v>
      </c>
      <c r="I211" s="222"/>
      <c r="J211" s="219"/>
      <c r="K211" s="219"/>
      <c r="L211" s="223"/>
      <c r="M211" s="224"/>
      <c r="N211" s="225"/>
      <c r="O211" s="225"/>
      <c r="P211" s="225"/>
      <c r="Q211" s="225"/>
      <c r="R211" s="225"/>
      <c r="S211" s="225"/>
      <c r="T211" s="226"/>
      <c r="AT211" s="227" t="s">
        <v>237</v>
      </c>
      <c r="AU211" s="227" t="s">
        <v>78</v>
      </c>
      <c r="AV211" s="14" t="s">
        <v>76</v>
      </c>
      <c r="AW211" s="14" t="s">
        <v>31</v>
      </c>
      <c r="AX211" s="14" t="s">
        <v>69</v>
      </c>
      <c r="AY211" s="227" t="s">
        <v>229</v>
      </c>
    </row>
    <row r="212" spans="2:51" s="13" customFormat="1" ht="11.25">
      <c r="B212" s="195"/>
      <c r="C212" s="196"/>
      <c r="D212" s="197" t="s">
        <v>237</v>
      </c>
      <c r="E212" s="198" t="s">
        <v>19</v>
      </c>
      <c r="F212" s="199" t="s">
        <v>2502</v>
      </c>
      <c r="G212" s="196"/>
      <c r="H212" s="200">
        <v>0.812</v>
      </c>
      <c r="I212" s="201"/>
      <c r="J212" s="196"/>
      <c r="K212" s="196"/>
      <c r="L212" s="202"/>
      <c r="M212" s="203"/>
      <c r="N212" s="204"/>
      <c r="O212" s="204"/>
      <c r="P212" s="204"/>
      <c r="Q212" s="204"/>
      <c r="R212" s="204"/>
      <c r="S212" s="204"/>
      <c r="T212" s="205"/>
      <c r="AT212" s="206" t="s">
        <v>237</v>
      </c>
      <c r="AU212" s="206" t="s">
        <v>78</v>
      </c>
      <c r="AV212" s="13" t="s">
        <v>78</v>
      </c>
      <c r="AW212" s="13" t="s">
        <v>31</v>
      </c>
      <c r="AX212" s="13" t="s">
        <v>69</v>
      </c>
      <c r="AY212" s="206" t="s">
        <v>229</v>
      </c>
    </row>
    <row r="213" spans="2:51" s="15" customFormat="1" ht="11.25">
      <c r="B213" s="228"/>
      <c r="C213" s="229"/>
      <c r="D213" s="197" t="s">
        <v>237</v>
      </c>
      <c r="E213" s="230" t="s">
        <v>19</v>
      </c>
      <c r="F213" s="231" t="s">
        <v>281</v>
      </c>
      <c r="G213" s="229"/>
      <c r="H213" s="232">
        <v>4</v>
      </c>
      <c r="I213" s="233"/>
      <c r="J213" s="229"/>
      <c r="K213" s="229"/>
      <c r="L213" s="234"/>
      <c r="M213" s="235"/>
      <c r="N213" s="236"/>
      <c r="O213" s="236"/>
      <c r="P213" s="236"/>
      <c r="Q213" s="236"/>
      <c r="R213" s="236"/>
      <c r="S213" s="236"/>
      <c r="T213" s="237"/>
      <c r="AT213" s="238" t="s">
        <v>237</v>
      </c>
      <c r="AU213" s="238" t="s">
        <v>78</v>
      </c>
      <c r="AV213" s="15" t="s">
        <v>126</v>
      </c>
      <c r="AW213" s="15" t="s">
        <v>31</v>
      </c>
      <c r="AX213" s="15" t="s">
        <v>76</v>
      </c>
      <c r="AY213" s="238" t="s">
        <v>229</v>
      </c>
    </row>
    <row r="214" spans="1:65" s="2" customFormat="1" ht="33" customHeight="1">
      <c r="A214" s="36"/>
      <c r="B214" s="37"/>
      <c r="C214" s="181" t="s">
        <v>341</v>
      </c>
      <c r="D214" s="181" t="s">
        <v>232</v>
      </c>
      <c r="E214" s="182" t="s">
        <v>1798</v>
      </c>
      <c r="F214" s="183" t="s">
        <v>1799</v>
      </c>
      <c r="G214" s="184" t="s">
        <v>532</v>
      </c>
      <c r="H214" s="185">
        <v>4</v>
      </c>
      <c r="I214" s="186"/>
      <c r="J214" s="187">
        <f>ROUND(I214*H214,2)</f>
        <v>0</v>
      </c>
      <c r="K214" s="188"/>
      <c r="L214" s="41"/>
      <c r="M214" s="189" t="s">
        <v>19</v>
      </c>
      <c r="N214" s="190" t="s">
        <v>40</v>
      </c>
      <c r="O214" s="66"/>
      <c r="P214" s="191">
        <f>O214*H214</f>
        <v>0</v>
      </c>
      <c r="Q214" s="191">
        <v>0.04858</v>
      </c>
      <c r="R214" s="191">
        <f>Q214*H214</f>
        <v>0.19432</v>
      </c>
      <c r="S214" s="191">
        <v>0</v>
      </c>
      <c r="T214" s="192">
        <f>S214*H214</f>
        <v>0</v>
      </c>
      <c r="U214" s="36"/>
      <c r="V214" s="36"/>
      <c r="W214" s="36"/>
      <c r="X214" s="36"/>
      <c r="Y214" s="36"/>
      <c r="Z214" s="36"/>
      <c r="AA214" s="36"/>
      <c r="AB214" s="36"/>
      <c r="AC214" s="36"/>
      <c r="AD214" s="36"/>
      <c r="AE214" s="36"/>
      <c r="AR214" s="193" t="s">
        <v>126</v>
      </c>
      <c r="AT214" s="193" t="s">
        <v>232</v>
      </c>
      <c r="AU214" s="193" t="s">
        <v>78</v>
      </c>
      <c r="AY214" s="19" t="s">
        <v>229</v>
      </c>
      <c r="BE214" s="194">
        <f>IF(N214="základní",J214,0)</f>
        <v>0</v>
      </c>
      <c r="BF214" s="194">
        <f>IF(N214="snížená",J214,0)</f>
        <v>0</v>
      </c>
      <c r="BG214" s="194">
        <f>IF(N214="zákl. přenesená",J214,0)</f>
        <v>0</v>
      </c>
      <c r="BH214" s="194">
        <f>IF(N214="sníž. přenesená",J214,0)</f>
        <v>0</v>
      </c>
      <c r="BI214" s="194">
        <f>IF(N214="nulová",J214,0)</f>
        <v>0</v>
      </c>
      <c r="BJ214" s="19" t="s">
        <v>76</v>
      </c>
      <c r="BK214" s="194">
        <f>ROUND(I214*H214,2)</f>
        <v>0</v>
      </c>
      <c r="BL214" s="19" t="s">
        <v>126</v>
      </c>
      <c r="BM214" s="193" t="s">
        <v>2503</v>
      </c>
    </row>
    <row r="215" spans="1:47" s="2" customFormat="1" ht="11.25">
      <c r="A215" s="36"/>
      <c r="B215" s="37"/>
      <c r="C215" s="38"/>
      <c r="D215" s="263" t="s">
        <v>903</v>
      </c>
      <c r="E215" s="38"/>
      <c r="F215" s="264" t="s">
        <v>1801</v>
      </c>
      <c r="G215" s="38"/>
      <c r="H215" s="38"/>
      <c r="I215" s="249"/>
      <c r="J215" s="38"/>
      <c r="K215" s="38"/>
      <c r="L215" s="41"/>
      <c r="M215" s="250"/>
      <c r="N215" s="251"/>
      <c r="O215" s="66"/>
      <c r="P215" s="66"/>
      <c r="Q215" s="66"/>
      <c r="R215" s="66"/>
      <c r="S215" s="66"/>
      <c r="T215" s="67"/>
      <c r="U215" s="36"/>
      <c r="V215" s="36"/>
      <c r="W215" s="36"/>
      <c r="X215" s="36"/>
      <c r="Y215" s="36"/>
      <c r="Z215" s="36"/>
      <c r="AA215" s="36"/>
      <c r="AB215" s="36"/>
      <c r="AC215" s="36"/>
      <c r="AD215" s="36"/>
      <c r="AE215" s="36"/>
      <c r="AT215" s="19" t="s">
        <v>903</v>
      </c>
      <c r="AU215" s="19" t="s">
        <v>78</v>
      </c>
    </row>
    <row r="216" spans="1:65" s="2" customFormat="1" ht="16.5" customHeight="1">
      <c r="A216" s="36"/>
      <c r="B216" s="37"/>
      <c r="C216" s="181" t="s">
        <v>345</v>
      </c>
      <c r="D216" s="181" t="s">
        <v>232</v>
      </c>
      <c r="E216" s="182" t="s">
        <v>1802</v>
      </c>
      <c r="F216" s="183" t="s">
        <v>1803</v>
      </c>
      <c r="G216" s="184" t="s">
        <v>495</v>
      </c>
      <c r="H216" s="185">
        <v>6.568</v>
      </c>
      <c r="I216" s="186"/>
      <c r="J216" s="187">
        <f>ROUND(I216*H216,2)</f>
        <v>0</v>
      </c>
      <c r="K216" s="188"/>
      <c r="L216" s="41"/>
      <c r="M216" s="189" t="s">
        <v>19</v>
      </c>
      <c r="N216" s="190" t="s">
        <v>40</v>
      </c>
      <c r="O216" s="66"/>
      <c r="P216" s="191">
        <f>O216*H216</f>
        <v>0</v>
      </c>
      <c r="Q216" s="191">
        <v>0.0014357</v>
      </c>
      <c r="R216" s="191">
        <f>Q216*H216</f>
        <v>0.0094296776</v>
      </c>
      <c r="S216" s="191">
        <v>0</v>
      </c>
      <c r="T216" s="192">
        <f>S216*H216</f>
        <v>0</v>
      </c>
      <c r="U216" s="36"/>
      <c r="V216" s="36"/>
      <c r="W216" s="36"/>
      <c r="X216" s="36"/>
      <c r="Y216" s="36"/>
      <c r="Z216" s="36"/>
      <c r="AA216" s="36"/>
      <c r="AB216" s="36"/>
      <c r="AC216" s="36"/>
      <c r="AD216" s="36"/>
      <c r="AE216" s="36"/>
      <c r="AR216" s="193" t="s">
        <v>126</v>
      </c>
      <c r="AT216" s="193" t="s">
        <v>232</v>
      </c>
      <c r="AU216" s="193" t="s">
        <v>78</v>
      </c>
      <c r="AY216" s="19" t="s">
        <v>229</v>
      </c>
      <c r="BE216" s="194">
        <f>IF(N216="základní",J216,0)</f>
        <v>0</v>
      </c>
      <c r="BF216" s="194">
        <f>IF(N216="snížená",J216,0)</f>
        <v>0</v>
      </c>
      <c r="BG216" s="194">
        <f>IF(N216="zákl. přenesená",J216,0)</f>
        <v>0</v>
      </c>
      <c r="BH216" s="194">
        <f>IF(N216="sníž. přenesená",J216,0)</f>
        <v>0</v>
      </c>
      <c r="BI216" s="194">
        <f>IF(N216="nulová",J216,0)</f>
        <v>0</v>
      </c>
      <c r="BJ216" s="19" t="s">
        <v>76</v>
      </c>
      <c r="BK216" s="194">
        <f>ROUND(I216*H216,2)</f>
        <v>0</v>
      </c>
      <c r="BL216" s="19" t="s">
        <v>126</v>
      </c>
      <c r="BM216" s="193" t="s">
        <v>2504</v>
      </c>
    </row>
    <row r="217" spans="1:47" s="2" customFormat="1" ht="11.25">
      <c r="A217" s="36"/>
      <c r="B217" s="37"/>
      <c r="C217" s="38"/>
      <c r="D217" s="263" t="s">
        <v>903</v>
      </c>
      <c r="E217" s="38"/>
      <c r="F217" s="264" t="s">
        <v>1805</v>
      </c>
      <c r="G217" s="38"/>
      <c r="H217" s="38"/>
      <c r="I217" s="249"/>
      <c r="J217" s="38"/>
      <c r="K217" s="38"/>
      <c r="L217" s="41"/>
      <c r="M217" s="250"/>
      <c r="N217" s="251"/>
      <c r="O217" s="66"/>
      <c r="P217" s="66"/>
      <c r="Q217" s="66"/>
      <c r="R217" s="66"/>
      <c r="S217" s="66"/>
      <c r="T217" s="67"/>
      <c r="U217" s="36"/>
      <c r="V217" s="36"/>
      <c r="W217" s="36"/>
      <c r="X217" s="36"/>
      <c r="Y217" s="36"/>
      <c r="Z217" s="36"/>
      <c r="AA217" s="36"/>
      <c r="AB217" s="36"/>
      <c r="AC217" s="36"/>
      <c r="AD217" s="36"/>
      <c r="AE217" s="36"/>
      <c r="AT217" s="19" t="s">
        <v>903</v>
      </c>
      <c r="AU217" s="19" t="s">
        <v>78</v>
      </c>
    </row>
    <row r="218" spans="2:51" s="13" customFormat="1" ht="11.25">
      <c r="B218" s="195"/>
      <c r="C218" s="196"/>
      <c r="D218" s="197" t="s">
        <v>237</v>
      </c>
      <c r="E218" s="198" t="s">
        <v>19</v>
      </c>
      <c r="F218" s="199" t="s">
        <v>2505</v>
      </c>
      <c r="G218" s="196"/>
      <c r="H218" s="200">
        <v>4.25</v>
      </c>
      <c r="I218" s="201"/>
      <c r="J218" s="196"/>
      <c r="K218" s="196"/>
      <c r="L218" s="202"/>
      <c r="M218" s="203"/>
      <c r="N218" s="204"/>
      <c r="O218" s="204"/>
      <c r="P218" s="204"/>
      <c r="Q218" s="204"/>
      <c r="R218" s="204"/>
      <c r="S218" s="204"/>
      <c r="T218" s="205"/>
      <c r="AT218" s="206" t="s">
        <v>237</v>
      </c>
      <c r="AU218" s="206" t="s">
        <v>78</v>
      </c>
      <c r="AV218" s="13" t="s">
        <v>78</v>
      </c>
      <c r="AW218" s="13" t="s">
        <v>31</v>
      </c>
      <c r="AX218" s="13" t="s">
        <v>69</v>
      </c>
      <c r="AY218" s="206" t="s">
        <v>229</v>
      </c>
    </row>
    <row r="219" spans="2:51" s="14" customFormat="1" ht="11.25">
      <c r="B219" s="218"/>
      <c r="C219" s="219"/>
      <c r="D219" s="197" t="s">
        <v>237</v>
      </c>
      <c r="E219" s="220" t="s">
        <v>19</v>
      </c>
      <c r="F219" s="221" t="s">
        <v>2506</v>
      </c>
      <c r="G219" s="219"/>
      <c r="H219" s="220" t="s">
        <v>19</v>
      </c>
      <c r="I219" s="222"/>
      <c r="J219" s="219"/>
      <c r="K219" s="219"/>
      <c r="L219" s="223"/>
      <c r="M219" s="224"/>
      <c r="N219" s="225"/>
      <c r="O219" s="225"/>
      <c r="P219" s="225"/>
      <c r="Q219" s="225"/>
      <c r="R219" s="225"/>
      <c r="S219" s="225"/>
      <c r="T219" s="226"/>
      <c r="AT219" s="227" t="s">
        <v>237</v>
      </c>
      <c r="AU219" s="227" t="s">
        <v>78</v>
      </c>
      <c r="AV219" s="14" t="s">
        <v>76</v>
      </c>
      <c r="AW219" s="14" t="s">
        <v>31</v>
      </c>
      <c r="AX219" s="14" t="s">
        <v>69</v>
      </c>
      <c r="AY219" s="227" t="s">
        <v>229</v>
      </c>
    </row>
    <row r="220" spans="2:51" s="13" customFormat="1" ht="11.25">
      <c r="B220" s="195"/>
      <c r="C220" s="196"/>
      <c r="D220" s="197" t="s">
        <v>237</v>
      </c>
      <c r="E220" s="198" t="s">
        <v>19</v>
      </c>
      <c r="F220" s="199" t="s">
        <v>2507</v>
      </c>
      <c r="G220" s="196"/>
      <c r="H220" s="200">
        <v>1.932</v>
      </c>
      <c r="I220" s="201"/>
      <c r="J220" s="196"/>
      <c r="K220" s="196"/>
      <c r="L220" s="202"/>
      <c r="M220" s="203"/>
      <c r="N220" s="204"/>
      <c r="O220" s="204"/>
      <c r="P220" s="204"/>
      <c r="Q220" s="204"/>
      <c r="R220" s="204"/>
      <c r="S220" s="204"/>
      <c r="T220" s="205"/>
      <c r="AT220" s="206" t="s">
        <v>237</v>
      </c>
      <c r="AU220" s="206" t="s">
        <v>78</v>
      </c>
      <c r="AV220" s="13" t="s">
        <v>78</v>
      </c>
      <c r="AW220" s="13" t="s">
        <v>31</v>
      </c>
      <c r="AX220" s="13" t="s">
        <v>69</v>
      </c>
      <c r="AY220" s="206" t="s">
        <v>229</v>
      </c>
    </row>
    <row r="221" spans="2:51" s="13" customFormat="1" ht="11.25">
      <c r="B221" s="195"/>
      <c r="C221" s="196"/>
      <c r="D221" s="197" t="s">
        <v>237</v>
      </c>
      <c r="E221" s="198" t="s">
        <v>19</v>
      </c>
      <c r="F221" s="199" t="s">
        <v>2508</v>
      </c>
      <c r="G221" s="196"/>
      <c r="H221" s="200">
        <v>0.386</v>
      </c>
      <c r="I221" s="201"/>
      <c r="J221" s="196"/>
      <c r="K221" s="196"/>
      <c r="L221" s="202"/>
      <c r="M221" s="203"/>
      <c r="N221" s="204"/>
      <c r="O221" s="204"/>
      <c r="P221" s="204"/>
      <c r="Q221" s="204"/>
      <c r="R221" s="204"/>
      <c r="S221" s="204"/>
      <c r="T221" s="205"/>
      <c r="AT221" s="206" t="s">
        <v>237</v>
      </c>
      <c r="AU221" s="206" t="s">
        <v>78</v>
      </c>
      <c r="AV221" s="13" t="s">
        <v>78</v>
      </c>
      <c r="AW221" s="13" t="s">
        <v>31</v>
      </c>
      <c r="AX221" s="13" t="s">
        <v>69</v>
      </c>
      <c r="AY221" s="206" t="s">
        <v>229</v>
      </c>
    </row>
    <row r="222" spans="2:51" s="15" customFormat="1" ht="11.25">
      <c r="B222" s="228"/>
      <c r="C222" s="229"/>
      <c r="D222" s="197" t="s">
        <v>237</v>
      </c>
      <c r="E222" s="230" t="s">
        <v>19</v>
      </c>
      <c r="F222" s="231" t="s">
        <v>281</v>
      </c>
      <c r="G222" s="229"/>
      <c r="H222" s="232">
        <v>6.568</v>
      </c>
      <c r="I222" s="233"/>
      <c r="J222" s="229"/>
      <c r="K222" s="229"/>
      <c r="L222" s="234"/>
      <c r="M222" s="235"/>
      <c r="N222" s="236"/>
      <c r="O222" s="236"/>
      <c r="P222" s="236"/>
      <c r="Q222" s="236"/>
      <c r="R222" s="236"/>
      <c r="S222" s="236"/>
      <c r="T222" s="237"/>
      <c r="AT222" s="238" t="s">
        <v>237</v>
      </c>
      <c r="AU222" s="238" t="s">
        <v>78</v>
      </c>
      <c r="AV222" s="15" t="s">
        <v>126</v>
      </c>
      <c r="AW222" s="15" t="s">
        <v>31</v>
      </c>
      <c r="AX222" s="15" t="s">
        <v>76</v>
      </c>
      <c r="AY222" s="238" t="s">
        <v>229</v>
      </c>
    </row>
    <row r="223" spans="1:65" s="2" customFormat="1" ht="24.2" customHeight="1">
      <c r="A223" s="36"/>
      <c r="B223" s="37"/>
      <c r="C223" s="181" t="s">
        <v>349</v>
      </c>
      <c r="D223" s="181" t="s">
        <v>232</v>
      </c>
      <c r="E223" s="182" t="s">
        <v>1809</v>
      </c>
      <c r="F223" s="183" t="s">
        <v>1810</v>
      </c>
      <c r="G223" s="184" t="s">
        <v>495</v>
      </c>
      <c r="H223" s="185">
        <v>6.568</v>
      </c>
      <c r="I223" s="186"/>
      <c r="J223" s="187">
        <f>ROUND(I223*H223,2)</f>
        <v>0</v>
      </c>
      <c r="K223" s="188"/>
      <c r="L223" s="41"/>
      <c r="M223" s="189" t="s">
        <v>19</v>
      </c>
      <c r="N223" s="190" t="s">
        <v>40</v>
      </c>
      <c r="O223" s="66"/>
      <c r="P223" s="191">
        <f>O223*H223</f>
        <v>0</v>
      </c>
      <c r="Q223" s="191">
        <v>3.6E-05</v>
      </c>
      <c r="R223" s="191">
        <f>Q223*H223</f>
        <v>0.000236448</v>
      </c>
      <c r="S223" s="191">
        <v>0</v>
      </c>
      <c r="T223" s="192">
        <f>S223*H223</f>
        <v>0</v>
      </c>
      <c r="U223" s="36"/>
      <c r="V223" s="36"/>
      <c r="W223" s="36"/>
      <c r="X223" s="36"/>
      <c r="Y223" s="36"/>
      <c r="Z223" s="36"/>
      <c r="AA223" s="36"/>
      <c r="AB223" s="36"/>
      <c r="AC223" s="36"/>
      <c r="AD223" s="36"/>
      <c r="AE223" s="36"/>
      <c r="AR223" s="193" t="s">
        <v>126</v>
      </c>
      <c r="AT223" s="193" t="s">
        <v>232</v>
      </c>
      <c r="AU223" s="193" t="s">
        <v>78</v>
      </c>
      <c r="AY223" s="19" t="s">
        <v>229</v>
      </c>
      <c r="BE223" s="194">
        <f>IF(N223="základní",J223,0)</f>
        <v>0</v>
      </c>
      <c r="BF223" s="194">
        <f>IF(N223="snížená",J223,0)</f>
        <v>0</v>
      </c>
      <c r="BG223" s="194">
        <f>IF(N223="zákl. přenesená",J223,0)</f>
        <v>0</v>
      </c>
      <c r="BH223" s="194">
        <f>IF(N223="sníž. přenesená",J223,0)</f>
        <v>0</v>
      </c>
      <c r="BI223" s="194">
        <f>IF(N223="nulová",J223,0)</f>
        <v>0</v>
      </c>
      <c r="BJ223" s="19" t="s">
        <v>76</v>
      </c>
      <c r="BK223" s="194">
        <f>ROUND(I223*H223,2)</f>
        <v>0</v>
      </c>
      <c r="BL223" s="19" t="s">
        <v>126</v>
      </c>
      <c r="BM223" s="193" t="s">
        <v>2509</v>
      </c>
    </row>
    <row r="224" spans="1:47" s="2" customFormat="1" ht="11.25">
      <c r="A224" s="36"/>
      <c r="B224" s="37"/>
      <c r="C224" s="38"/>
      <c r="D224" s="263" t="s">
        <v>903</v>
      </c>
      <c r="E224" s="38"/>
      <c r="F224" s="264" t="s">
        <v>1812</v>
      </c>
      <c r="G224" s="38"/>
      <c r="H224" s="38"/>
      <c r="I224" s="249"/>
      <c r="J224" s="38"/>
      <c r="K224" s="38"/>
      <c r="L224" s="41"/>
      <c r="M224" s="250"/>
      <c r="N224" s="251"/>
      <c r="O224" s="66"/>
      <c r="P224" s="66"/>
      <c r="Q224" s="66"/>
      <c r="R224" s="66"/>
      <c r="S224" s="66"/>
      <c r="T224" s="67"/>
      <c r="U224" s="36"/>
      <c r="V224" s="36"/>
      <c r="W224" s="36"/>
      <c r="X224" s="36"/>
      <c r="Y224" s="36"/>
      <c r="Z224" s="36"/>
      <c r="AA224" s="36"/>
      <c r="AB224" s="36"/>
      <c r="AC224" s="36"/>
      <c r="AD224" s="36"/>
      <c r="AE224" s="36"/>
      <c r="AT224" s="19" t="s">
        <v>903</v>
      </c>
      <c r="AU224" s="19" t="s">
        <v>78</v>
      </c>
    </row>
    <row r="225" spans="1:65" s="2" customFormat="1" ht="24.2" customHeight="1">
      <c r="A225" s="36"/>
      <c r="B225" s="37"/>
      <c r="C225" s="181" t="s">
        <v>809</v>
      </c>
      <c r="D225" s="181" t="s">
        <v>232</v>
      </c>
      <c r="E225" s="182" t="s">
        <v>2510</v>
      </c>
      <c r="F225" s="183" t="s">
        <v>2511</v>
      </c>
      <c r="G225" s="184" t="s">
        <v>326</v>
      </c>
      <c r="H225" s="185">
        <v>0.232</v>
      </c>
      <c r="I225" s="186"/>
      <c r="J225" s="187">
        <f>ROUND(I225*H225,2)</f>
        <v>0</v>
      </c>
      <c r="K225" s="188"/>
      <c r="L225" s="41"/>
      <c r="M225" s="189" t="s">
        <v>19</v>
      </c>
      <c r="N225" s="190" t="s">
        <v>40</v>
      </c>
      <c r="O225" s="66"/>
      <c r="P225" s="191">
        <f>O225*H225</f>
        <v>0</v>
      </c>
      <c r="Q225" s="191">
        <v>1.038303</v>
      </c>
      <c r="R225" s="191">
        <f>Q225*H225</f>
        <v>0.240886296</v>
      </c>
      <c r="S225" s="191">
        <v>0</v>
      </c>
      <c r="T225" s="192">
        <f>S225*H225</f>
        <v>0</v>
      </c>
      <c r="U225" s="36"/>
      <c r="V225" s="36"/>
      <c r="W225" s="36"/>
      <c r="X225" s="36"/>
      <c r="Y225" s="36"/>
      <c r="Z225" s="36"/>
      <c r="AA225" s="36"/>
      <c r="AB225" s="36"/>
      <c r="AC225" s="36"/>
      <c r="AD225" s="36"/>
      <c r="AE225" s="36"/>
      <c r="AR225" s="193" t="s">
        <v>126</v>
      </c>
      <c r="AT225" s="193" t="s">
        <v>232</v>
      </c>
      <c r="AU225" s="193" t="s">
        <v>78</v>
      </c>
      <c r="AY225" s="19" t="s">
        <v>229</v>
      </c>
      <c r="BE225" s="194">
        <f>IF(N225="základní",J225,0)</f>
        <v>0</v>
      </c>
      <c r="BF225" s="194">
        <f>IF(N225="snížená",J225,0)</f>
        <v>0</v>
      </c>
      <c r="BG225" s="194">
        <f>IF(N225="zákl. přenesená",J225,0)</f>
        <v>0</v>
      </c>
      <c r="BH225" s="194">
        <f>IF(N225="sníž. přenesená",J225,0)</f>
        <v>0</v>
      </c>
      <c r="BI225" s="194">
        <f>IF(N225="nulová",J225,0)</f>
        <v>0</v>
      </c>
      <c r="BJ225" s="19" t="s">
        <v>76</v>
      </c>
      <c r="BK225" s="194">
        <f>ROUND(I225*H225,2)</f>
        <v>0</v>
      </c>
      <c r="BL225" s="19" t="s">
        <v>126</v>
      </c>
      <c r="BM225" s="193" t="s">
        <v>2512</v>
      </c>
    </row>
    <row r="226" spans="1:47" s="2" customFormat="1" ht="11.25">
      <c r="A226" s="36"/>
      <c r="B226" s="37"/>
      <c r="C226" s="38"/>
      <c r="D226" s="263" t="s">
        <v>903</v>
      </c>
      <c r="E226" s="38"/>
      <c r="F226" s="264" t="s">
        <v>2513</v>
      </c>
      <c r="G226" s="38"/>
      <c r="H226" s="38"/>
      <c r="I226" s="249"/>
      <c r="J226" s="38"/>
      <c r="K226" s="38"/>
      <c r="L226" s="41"/>
      <c r="M226" s="250"/>
      <c r="N226" s="251"/>
      <c r="O226" s="66"/>
      <c r="P226" s="66"/>
      <c r="Q226" s="66"/>
      <c r="R226" s="66"/>
      <c r="S226" s="66"/>
      <c r="T226" s="67"/>
      <c r="U226" s="36"/>
      <c r="V226" s="36"/>
      <c r="W226" s="36"/>
      <c r="X226" s="36"/>
      <c r="Y226" s="36"/>
      <c r="Z226" s="36"/>
      <c r="AA226" s="36"/>
      <c r="AB226" s="36"/>
      <c r="AC226" s="36"/>
      <c r="AD226" s="36"/>
      <c r="AE226" s="36"/>
      <c r="AT226" s="19" t="s">
        <v>903</v>
      </c>
      <c r="AU226" s="19" t="s">
        <v>78</v>
      </c>
    </row>
    <row r="227" spans="2:51" s="13" customFormat="1" ht="11.25">
      <c r="B227" s="195"/>
      <c r="C227" s="196"/>
      <c r="D227" s="197" t="s">
        <v>237</v>
      </c>
      <c r="E227" s="198" t="s">
        <v>19</v>
      </c>
      <c r="F227" s="199" t="s">
        <v>2514</v>
      </c>
      <c r="G227" s="196"/>
      <c r="H227" s="200">
        <v>0.232</v>
      </c>
      <c r="I227" s="201"/>
      <c r="J227" s="196"/>
      <c r="K227" s="196"/>
      <c r="L227" s="202"/>
      <c r="M227" s="203"/>
      <c r="N227" s="204"/>
      <c r="O227" s="204"/>
      <c r="P227" s="204"/>
      <c r="Q227" s="204"/>
      <c r="R227" s="204"/>
      <c r="S227" s="204"/>
      <c r="T227" s="205"/>
      <c r="AT227" s="206" t="s">
        <v>237</v>
      </c>
      <c r="AU227" s="206" t="s">
        <v>78</v>
      </c>
      <c r="AV227" s="13" t="s">
        <v>78</v>
      </c>
      <c r="AW227" s="13" t="s">
        <v>31</v>
      </c>
      <c r="AX227" s="13" t="s">
        <v>76</v>
      </c>
      <c r="AY227" s="206" t="s">
        <v>229</v>
      </c>
    </row>
    <row r="228" spans="1:65" s="2" customFormat="1" ht="37.9" customHeight="1">
      <c r="A228" s="36"/>
      <c r="B228" s="37"/>
      <c r="C228" s="181" t="s">
        <v>482</v>
      </c>
      <c r="D228" s="181" t="s">
        <v>232</v>
      </c>
      <c r="E228" s="182" t="s">
        <v>1816</v>
      </c>
      <c r="F228" s="183" t="s">
        <v>1817</v>
      </c>
      <c r="G228" s="184" t="s">
        <v>532</v>
      </c>
      <c r="H228" s="185">
        <v>7.928</v>
      </c>
      <c r="I228" s="186"/>
      <c r="J228" s="187">
        <f>ROUND(I228*H228,2)</f>
        <v>0</v>
      </c>
      <c r="K228" s="188"/>
      <c r="L228" s="41"/>
      <c r="M228" s="189" t="s">
        <v>19</v>
      </c>
      <c r="N228" s="190" t="s">
        <v>40</v>
      </c>
      <c r="O228" s="66"/>
      <c r="P228" s="191">
        <f>O228*H228</f>
        <v>0</v>
      </c>
      <c r="Q228" s="191">
        <v>2.550538</v>
      </c>
      <c r="R228" s="191">
        <f>Q228*H228</f>
        <v>20.220665264</v>
      </c>
      <c r="S228" s="191">
        <v>0</v>
      </c>
      <c r="T228" s="192">
        <f>S228*H228</f>
        <v>0</v>
      </c>
      <c r="U228" s="36"/>
      <c r="V228" s="36"/>
      <c r="W228" s="36"/>
      <c r="X228" s="36"/>
      <c r="Y228" s="36"/>
      <c r="Z228" s="36"/>
      <c r="AA228" s="36"/>
      <c r="AB228" s="36"/>
      <c r="AC228" s="36"/>
      <c r="AD228" s="36"/>
      <c r="AE228" s="36"/>
      <c r="AR228" s="193" t="s">
        <v>126</v>
      </c>
      <c r="AT228" s="193" t="s">
        <v>232</v>
      </c>
      <c r="AU228" s="193" t="s">
        <v>78</v>
      </c>
      <c r="AY228" s="19" t="s">
        <v>229</v>
      </c>
      <c r="BE228" s="194">
        <f>IF(N228="základní",J228,0)</f>
        <v>0</v>
      </c>
      <c r="BF228" s="194">
        <f>IF(N228="snížená",J228,0)</f>
        <v>0</v>
      </c>
      <c r="BG228" s="194">
        <f>IF(N228="zákl. přenesená",J228,0)</f>
        <v>0</v>
      </c>
      <c r="BH228" s="194">
        <f>IF(N228="sníž. přenesená",J228,0)</f>
        <v>0</v>
      </c>
      <c r="BI228" s="194">
        <f>IF(N228="nulová",J228,0)</f>
        <v>0</v>
      </c>
      <c r="BJ228" s="19" t="s">
        <v>76</v>
      </c>
      <c r="BK228" s="194">
        <f>ROUND(I228*H228,2)</f>
        <v>0</v>
      </c>
      <c r="BL228" s="19" t="s">
        <v>126</v>
      </c>
      <c r="BM228" s="193" t="s">
        <v>2515</v>
      </c>
    </row>
    <row r="229" spans="1:47" s="2" customFormat="1" ht="11.25">
      <c r="A229" s="36"/>
      <c r="B229" s="37"/>
      <c r="C229" s="38"/>
      <c r="D229" s="263" t="s">
        <v>903</v>
      </c>
      <c r="E229" s="38"/>
      <c r="F229" s="264" t="s">
        <v>1819</v>
      </c>
      <c r="G229" s="38"/>
      <c r="H229" s="38"/>
      <c r="I229" s="249"/>
      <c r="J229" s="38"/>
      <c r="K229" s="38"/>
      <c r="L229" s="41"/>
      <c r="M229" s="250"/>
      <c r="N229" s="251"/>
      <c r="O229" s="66"/>
      <c r="P229" s="66"/>
      <c r="Q229" s="66"/>
      <c r="R229" s="66"/>
      <c r="S229" s="66"/>
      <c r="T229" s="67"/>
      <c r="U229" s="36"/>
      <c r="V229" s="36"/>
      <c r="W229" s="36"/>
      <c r="X229" s="36"/>
      <c r="Y229" s="36"/>
      <c r="Z229" s="36"/>
      <c r="AA229" s="36"/>
      <c r="AB229" s="36"/>
      <c r="AC229" s="36"/>
      <c r="AD229" s="36"/>
      <c r="AE229" s="36"/>
      <c r="AT229" s="19" t="s">
        <v>903</v>
      </c>
      <c r="AU229" s="19" t="s">
        <v>78</v>
      </c>
    </row>
    <row r="230" spans="2:51" s="14" customFormat="1" ht="11.25">
      <c r="B230" s="218"/>
      <c r="C230" s="219"/>
      <c r="D230" s="197" t="s">
        <v>237</v>
      </c>
      <c r="E230" s="220" t="s">
        <v>19</v>
      </c>
      <c r="F230" s="221" t="s">
        <v>2303</v>
      </c>
      <c r="G230" s="219"/>
      <c r="H230" s="220" t="s">
        <v>19</v>
      </c>
      <c r="I230" s="222"/>
      <c r="J230" s="219"/>
      <c r="K230" s="219"/>
      <c r="L230" s="223"/>
      <c r="M230" s="224"/>
      <c r="N230" s="225"/>
      <c r="O230" s="225"/>
      <c r="P230" s="225"/>
      <c r="Q230" s="225"/>
      <c r="R230" s="225"/>
      <c r="S230" s="225"/>
      <c r="T230" s="226"/>
      <c r="AT230" s="227" t="s">
        <v>237</v>
      </c>
      <c r="AU230" s="227" t="s">
        <v>78</v>
      </c>
      <c r="AV230" s="14" t="s">
        <v>76</v>
      </c>
      <c r="AW230" s="14" t="s">
        <v>31</v>
      </c>
      <c r="AX230" s="14" t="s">
        <v>69</v>
      </c>
      <c r="AY230" s="227" t="s">
        <v>229</v>
      </c>
    </row>
    <row r="231" spans="2:51" s="13" customFormat="1" ht="11.25">
      <c r="B231" s="195"/>
      <c r="C231" s="196"/>
      <c r="D231" s="197" t="s">
        <v>237</v>
      </c>
      <c r="E231" s="198" t="s">
        <v>19</v>
      </c>
      <c r="F231" s="199" t="s">
        <v>2516</v>
      </c>
      <c r="G231" s="196"/>
      <c r="H231" s="200">
        <v>0.504</v>
      </c>
      <c r="I231" s="201"/>
      <c r="J231" s="196"/>
      <c r="K231" s="196"/>
      <c r="L231" s="202"/>
      <c r="M231" s="203"/>
      <c r="N231" s="204"/>
      <c r="O231" s="204"/>
      <c r="P231" s="204"/>
      <c r="Q231" s="204"/>
      <c r="R231" s="204"/>
      <c r="S231" s="204"/>
      <c r="T231" s="205"/>
      <c r="AT231" s="206" t="s">
        <v>237</v>
      </c>
      <c r="AU231" s="206" t="s">
        <v>78</v>
      </c>
      <c r="AV231" s="13" t="s">
        <v>78</v>
      </c>
      <c r="AW231" s="13" t="s">
        <v>31</v>
      </c>
      <c r="AX231" s="13" t="s">
        <v>69</v>
      </c>
      <c r="AY231" s="206" t="s">
        <v>229</v>
      </c>
    </row>
    <row r="232" spans="2:51" s="14" customFormat="1" ht="11.25">
      <c r="B232" s="218"/>
      <c r="C232" s="219"/>
      <c r="D232" s="197" t="s">
        <v>237</v>
      </c>
      <c r="E232" s="220" t="s">
        <v>19</v>
      </c>
      <c r="F232" s="221" t="s">
        <v>2517</v>
      </c>
      <c r="G232" s="219"/>
      <c r="H232" s="220" t="s">
        <v>19</v>
      </c>
      <c r="I232" s="222"/>
      <c r="J232" s="219"/>
      <c r="K232" s="219"/>
      <c r="L232" s="223"/>
      <c r="M232" s="224"/>
      <c r="N232" s="225"/>
      <c r="O232" s="225"/>
      <c r="P232" s="225"/>
      <c r="Q232" s="225"/>
      <c r="R232" s="225"/>
      <c r="S232" s="225"/>
      <c r="T232" s="226"/>
      <c r="AT232" s="227" t="s">
        <v>237</v>
      </c>
      <c r="AU232" s="227" t="s">
        <v>78</v>
      </c>
      <c r="AV232" s="14" t="s">
        <v>76</v>
      </c>
      <c r="AW232" s="14" t="s">
        <v>31</v>
      </c>
      <c r="AX232" s="14" t="s">
        <v>69</v>
      </c>
      <c r="AY232" s="227" t="s">
        <v>229</v>
      </c>
    </row>
    <row r="233" spans="2:51" s="13" customFormat="1" ht="11.25">
      <c r="B233" s="195"/>
      <c r="C233" s="196"/>
      <c r="D233" s="197" t="s">
        <v>237</v>
      </c>
      <c r="E233" s="198" t="s">
        <v>19</v>
      </c>
      <c r="F233" s="199" t="s">
        <v>2518</v>
      </c>
      <c r="G233" s="196"/>
      <c r="H233" s="200">
        <v>5.6</v>
      </c>
      <c r="I233" s="201"/>
      <c r="J233" s="196"/>
      <c r="K233" s="196"/>
      <c r="L233" s="202"/>
      <c r="M233" s="203"/>
      <c r="N233" s="204"/>
      <c r="O233" s="204"/>
      <c r="P233" s="204"/>
      <c r="Q233" s="204"/>
      <c r="R233" s="204"/>
      <c r="S233" s="204"/>
      <c r="T233" s="205"/>
      <c r="AT233" s="206" t="s">
        <v>237</v>
      </c>
      <c r="AU233" s="206" t="s">
        <v>78</v>
      </c>
      <c r="AV233" s="13" t="s">
        <v>78</v>
      </c>
      <c r="AW233" s="13" t="s">
        <v>31</v>
      </c>
      <c r="AX233" s="13" t="s">
        <v>69</v>
      </c>
      <c r="AY233" s="206" t="s">
        <v>229</v>
      </c>
    </row>
    <row r="234" spans="2:51" s="14" customFormat="1" ht="11.25">
      <c r="B234" s="218"/>
      <c r="C234" s="219"/>
      <c r="D234" s="197" t="s">
        <v>237</v>
      </c>
      <c r="E234" s="220" t="s">
        <v>19</v>
      </c>
      <c r="F234" s="221" t="s">
        <v>2519</v>
      </c>
      <c r="G234" s="219"/>
      <c r="H234" s="220" t="s">
        <v>19</v>
      </c>
      <c r="I234" s="222"/>
      <c r="J234" s="219"/>
      <c r="K234" s="219"/>
      <c r="L234" s="223"/>
      <c r="M234" s="224"/>
      <c r="N234" s="225"/>
      <c r="O234" s="225"/>
      <c r="P234" s="225"/>
      <c r="Q234" s="225"/>
      <c r="R234" s="225"/>
      <c r="S234" s="225"/>
      <c r="T234" s="226"/>
      <c r="AT234" s="227" t="s">
        <v>237</v>
      </c>
      <c r="AU234" s="227" t="s">
        <v>78</v>
      </c>
      <c r="AV234" s="14" t="s">
        <v>76</v>
      </c>
      <c r="AW234" s="14" t="s">
        <v>31</v>
      </c>
      <c r="AX234" s="14" t="s">
        <v>69</v>
      </c>
      <c r="AY234" s="227" t="s">
        <v>229</v>
      </c>
    </row>
    <row r="235" spans="2:51" s="13" customFormat="1" ht="11.25">
      <c r="B235" s="195"/>
      <c r="C235" s="196"/>
      <c r="D235" s="197" t="s">
        <v>237</v>
      </c>
      <c r="E235" s="198" t="s">
        <v>19</v>
      </c>
      <c r="F235" s="199" t="s">
        <v>2520</v>
      </c>
      <c r="G235" s="196"/>
      <c r="H235" s="200">
        <v>1.824</v>
      </c>
      <c r="I235" s="201"/>
      <c r="J235" s="196"/>
      <c r="K235" s="196"/>
      <c r="L235" s="202"/>
      <c r="M235" s="203"/>
      <c r="N235" s="204"/>
      <c r="O235" s="204"/>
      <c r="P235" s="204"/>
      <c r="Q235" s="204"/>
      <c r="R235" s="204"/>
      <c r="S235" s="204"/>
      <c r="T235" s="205"/>
      <c r="AT235" s="206" t="s">
        <v>237</v>
      </c>
      <c r="AU235" s="206" t="s">
        <v>78</v>
      </c>
      <c r="AV235" s="13" t="s">
        <v>78</v>
      </c>
      <c r="AW235" s="13" t="s">
        <v>31</v>
      </c>
      <c r="AX235" s="13" t="s">
        <v>69</v>
      </c>
      <c r="AY235" s="206" t="s">
        <v>229</v>
      </c>
    </row>
    <row r="236" spans="2:51" s="15" customFormat="1" ht="11.25">
      <c r="B236" s="228"/>
      <c r="C236" s="229"/>
      <c r="D236" s="197" t="s">
        <v>237</v>
      </c>
      <c r="E236" s="230" t="s">
        <v>19</v>
      </c>
      <c r="F236" s="231" t="s">
        <v>281</v>
      </c>
      <c r="G236" s="229"/>
      <c r="H236" s="232">
        <v>7.928</v>
      </c>
      <c r="I236" s="233"/>
      <c r="J236" s="229"/>
      <c r="K236" s="229"/>
      <c r="L236" s="234"/>
      <c r="M236" s="235"/>
      <c r="N236" s="236"/>
      <c r="O236" s="236"/>
      <c r="P236" s="236"/>
      <c r="Q236" s="236"/>
      <c r="R236" s="236"/>
      <c r="S236" s="236"/>
      <c r="T236" s="237"/>
      <c r="AT236" s="238" t="s">
        <v>237</v>
      </c>
      <c r="AU236" s="238" t="s">
        <v>78</v>
      </c>
      <c r="AV236" s="15" t="s">
        <v>126</v>
      </c>
      <c r="AW236" s="15" t="s">
        <v>31</v>
      </c>
      <c r="AX236" s="15" t="s">
        <v>76</v>
      </c>
      <c r="AY236" s="238" t="s">
        <v>229</v>
      </c>
    </row>
    <row r="237" spans="1:65" s="2" customFormat="1" ht="33" customHeight="1">
      <c r="A237" s="36"/>
      <c r="B237" s="37"/>
      <c r="C237" s="181" t="s">
        <v>487</v>
      </c>
      <c r="D237" s="181" t="s">
        <v>232</v>
      </c>
      <c r="E237" s="182" t="s">
        <v>1824</v>
      </c>
      <c r="F237" s="183" t="s">
        <v>1799</v>
      </c>
      <c r="G237" s="184" t="s">
        <v>532</v>
      </c>
      <c r="H237" s="185">
        <v>7.928</v>
      </c>
      <c r="I237" s="186"/>
      <c r="J237" s="187">
        <f>ROUND(I237*H237,2)</f>
        <v>0</v>
      </c>
      <c r="K237" s="188"/>
      <c r="L237" s="41"/>
      <c r="M237" s="189" t="s">
        <v>19</v>
      </c>
      <c r="N237" s="190" t="s">
        <v>40</v>
      </c>
      <c r="O237" s="66"/>
      <c r="P237" s="191">
        <f>O237*H237</f>
        <v>0</v>
      </c>
      <c r="Q237" s="191">
        <v>0.04858</v>
      </c>
      <c r="R237" s="191">
        <f>Q237*H237</f>
        <v>0.38514223999999997</v>
      </c>
      <c r="S237" s="191">
        <v>0</v>
      </c>
      <c r="T237" s="192">
        <f>S237*H237</f>
        <v>0</v>
      </c>
      <c r="U237" s="36"/>
      <c r="V237" s="36"/>
      <c r="W237" s="36"/>
      <c r="X237" s="36"/>
      <c r="Y237" s="36"/>
      <c r="Z237" s="36"/>
      <c r="AA237" s="36"/>
      <c r="AB237" s="36"/>
      <c r="AC237" s="36"/>
      <c r="AD237" s="36"/>
      <c r="AE237" s="36"/>
      <c r="AR237" s="193" t="s">
        <v>126</v>
      </c>
      <c r="AT237" s="193" t="s">
        <v>232</v>
      </c>
      <c r="AU237" s="193" t="s">
        <v>78</v>
      </c>
      <c r="AY237" s="19" t="s">
        <v>229</v>
      </c>
      <c r="BE237" s="194">
        <f>IF(N237="základní",J237,0)</f>
        <v>0</v>
      </c>
      <c r="BF237" s="194">
        <f>IF(N237="snížená",J237,0)</f>
        <v>0</v>
      </c>
      <c r="BG237" s="194">
        <f>IF(N237="zákl. přenesená",J237,0)</f>
        <v>0</v>
      </c>
      <c r="BH237" s="194">
        <f>IF(N237="sníž. přenesená",J237,0)</f>
        <v>0</v>
      </c>
      <c r="BI237" s="194">
        <f>IF(N237="nulová",J237,0)</f>
        <v>0</v>
      </c>
      <c r="BJ237" s="19" t="s">
        <v>76</v>
      </c>
      <c r="BK237" s="194">
        <f>ROUND(I237*H237,2)</f>
        <v>0</v>
      </c>
      <c r="BL237" s="19" t="s">
        <v>126</v>
      </c>
      <c r="BM237" s="193" t="s">
        <v>2521</v>
      </c>
    </row>
    <row r="238" spans="1:47" s="2" customFormat="1" ht="11.25">
      <c r="A238" s="36"/>
      <c r="B238" s="37"/>
      <c r="C238" s="38"/>
      <c r="D238" s="263" t="s">
        <v>903</v>
      </c>
      <c r="E238" s="38"/>
      <c r="F238" s="264" t="s">
        <v>1826</v>
      </c>
      <c r="G238" s="38"/>
      <c r="H238" s="38"/>
      <c r="I238" s="249"/>
      <c r="J238" s="38"/>
      <c r="K238" s="38"/>
      <c r="L238" s="41"/>
      <c r="M238" s="250"/>
      <c r="N238" s="251"/>
      <c r="O238" s="66"/>
      <c r="P238" s="66"/>
      <c r="Q238" s="66"/>
      <c r="R238" s="66"/>
      <c r="S238" s="66"/>
      <c r="T238" s="67"/>
      <c r="U238" s="36"/>
      <c r="V238" s="36"/>
      <c r="W238" s="36"/>
      <c r="X238" s="36"/>
      <c r="Y238" s="36"/>
      <c r="Z238" s="36"/>
      <c r="AA238" s="36"/>
      <c r="AB238" s="36"/>
      <c r="AC238" s="36"/>
      <c r="AD238" s="36"/>
      <c r="AE238" s="36"/>
      <c r="AT238" s="19" t="s">
        <v>903</v>
      </c>
      <c r="AU238" s="19" t="s">
        <v>78</v>
      </c>
    </row>
    <row r="239" spans="1:65" s="2" customFormat="1" ht="24.2" customHeight="1">
      <c r="A239" s="36"/>
      <c r="B239" s="37"/>
      <c r="C239" s="181" t="s">
        <v>492</v>
      </c>
      <c r="D239" s="181" t="s">
        <v>232</v>
      </c>
      <c r="E239" s="182" t="s">
        <v>1827</v>
      </c>
      <c r="F239" s="183" t="s">
        <v>1828</v>
      </c>
      <c r="G239" s="184" t="s">
        <v>495</v>
      </c>
      <c r="H239" s="185">
        <v>22.4</v>
      </c>
      <c r="I239" s="186"/>
      <c r="J239" s="187">
        <f>ROUND(I239*H239,2)</f>
        <v>0</v>
      </c>
      <c r="K239" s="188"/>
      <c r="L239" s="41"/>
      <c r="M239" s="189" t="s">
        <v>19</v>
      </c>
      <c r="N239" s="190" t="s">
        <v>40</v>
      </c>
      <c r="O239" s="66"/>
      <c r="P239" s="191">
        <f>O239*H239</f>
        <v>0</v>
      </c>
      <c r="Q239" s="191">
        <v>0.0014357</v>
      </c>
      <c r="R239" s="191">
        <f>Q239*H239</f>
        <v>0.032159679999999996</v>
      </c>
      <c r="S239" s="191">
        <v>0</v>
      </c>
      <c r="T239" s="192">
        <f>S239*H239</f>
        <v>0</v>
      </c>
      <c r="U239" s="36"/>
      <c r="V239" s="36"/>
      <c r="W239" s="36"/>
      <c r="X239" s="36"/>
      <c r="Y239" s="36"/>
      <c r="Z239" s="36"/>
      <c r="AA239" s="36"/>
      <c r="AB239" s="36"/>
      <c r="AC239" s="36"/>
      <c r="AD239" s="36"/>
      <c r="AE239" s="36"/>
      <c r="AR239" s="193" t="s">
        <v>126</v>
      </c>
      <c r="AT239" s="193" t="s">
        <v>232</v>
      </c>
      <c r="AU239" s="193" t="s">
        <v>78</v>
      </c>
      <c r="AY239" s="19" t="s">
        <v>229</v>
      </c>
      <c r="BE239" s="194">
        <f>IF(N239="základní",J239,0)</f>
        <v>0</v>
      </c>
      <c r="BF239" s="194">
        <f>IF(N239="snížená",J239,0)</f>
        <v>0</v>
      </c>
      <c r="BG239" s="194">
        <f>IF(N239="zákl. přenesená",J239,0)</f>
        <v>0</v>
      </c>
      <c r="BH239" s="194">
        <f>IF(N239="sníž. přenesená",J239,0)</f>
        <v>0</v>
      </c>
      <c r="BI239" s="194">
        <f>IF(N239="nulová",J239,0)</f>
        <v>0</v>
      </c>
      <c r="BJ239" s="19" t="s">
        <v>76</v>
      </c>
      <c r="BK239" s="194">
        <f>ROUND(I239*H239,2)</f>
        <v>0</v>
      </c>
      <c r="BL239" s="19" t="s">
        <v>126</v>
      </c>
      <c r="BM239" s="193" t="s">
        <v>2522</v>
      </c>
    </row>
    <row r="240" spans="1:47" s="2" customFormat="1" ht="11.25">
      <c r="A240" s="36"/>
      <c r="B240" s="37"/>
      <c r="C240" s="38"/>
      <c r="D240" s="263" t="s">
        <v>903</v>
      </c>
      <c r="E240" s="38"/>
      <c r="F240" s="264" t="s">
        <v>1830</v>
      </c>
      <c r="G240" s="38"/>
      <c r="H240" s="38"/>
      <c r="I240" s="249"/>
      <c r="J240" s="38"/>
      <c r="K240" s="38"/>
      <c r="L240" s="41"/>
      <c r="M240" s="250"/>
      <c r="N240" s="251"/>
      <c r="O240" s="66"/>
      <c r="P240" s="66"/>
      <c r="Q240" s="66"/>
      <c r="R240" s="66"/>
      <c r="S240" s="66"/>
      <c r="T240" s="67"/>
      <c r="U240" s="36"/>
      <c r="V240" s="36"/>
      <c r="W240" s="36"/>
      <c r="X240" s="36"/>
      <c r="Y240" s="36"/>
      <c r="Z240" s="36"/>
      <c r="AA240" s="36"/>
      <c r="AB240" s="36"/>
      <c r="AC240" s="36"/>
      <c r="AD240" s="36"/>
      <c r="AE240" s="36"/>
      <c r="AT240" s="19" t="s">
        <v>903</v>
      </c>
      <c r="AU240" s="19" t="s">
        <v>78</v>
      </c>
    </row>
    <row r="241" spans="2:51" s="14" customFormat="1" ht="11.25">
      <c r="B241" s="218"/>
      <c r="C241" s="219"/>
      <c r="D241" s="197" t="s">
        <v>237</v>
      </c>
      <c r="E241" s="220" t="s">
        <v>19</v>
      </c>
      <c r="F241" s="221" t="s">
        <v>2303</v>
      </c>
      <c r="G241" s="219"/>
      <c r="H241" s="220" t="s">
        <v>19</v>
      </c>
      <c r="I241" s="222"/>
      <c r="J241" s="219"/>
      <c r="K241" s="219"/>
      <c r="L241" s="223"/>
      <c r="M241" s="224"/>
      <c r="N241" s="225"/>
      <c r="O241" s="225"/>
      <c r="P241" s="225"/>
      <c r="Q241" s="225"/>
      <c r="R241" s="225"/>
      <c r="S241" s="225"/>
      <c r="T241" s="226"/>
      <c r="AT241" s="227" t="s">
        <v>237</v>
      </c>
      <c r="AU241" s="227" t="s">
        <v>78</v>
      </c>
      <c r="AV241" s="14" t="s">
        <v>76</v>
      </c>
      <c r="AW241" s="14" t="s">
        <v>31</v>
      </c>
      <c r="AX241" s="14" t="s">
        <v>69</v>
      </c>
      <c r="AY241" s="227" t="s">
        <v>229</v>
      </c>
    </row>
    <row r="242" spans="2:51" s="13" customFormat="1" ht="11.25">
      <c r="B242" s="195"/>
      <c r="C242" s="196"/>
      <c r="D242" s="197" t="s">
        <v>237</v>
      </c>
      <c r="E242" s="198" t="s">
        <v>19</v>
      </c>
      <c r="F242" s="199" t="s">
        <v>2523</v>
      </c>
      <c r="G242" s="196"/>
      <c r="H242" s="200">
        <v>1.44</v>
      </c>
      <c r="I242" s="201"/>
      <c r="J242" s="196"/>
      <c r="K242" s="196"/>
      <c r="L242" s="202"/>
      <c r="M242" s="203"/>
      <c r="N242" s="204"/>
      <c r="O242" s="204"/>
      <c r="P242" s="204"/>
      <c r="Q242" s="204"/>
      <c r="R242" s="204"/>
      <c r="S242" s="204"/>
      <c r="T242" s="205"/>
      <c r="AT242" s="206" t="s">
        <v>237</v>
      </c>
      <c r="AU242" s="206" t="s">
        <v>78</v>
      </c>
      <c r="AV242" s="13" t="s">
        <v>78</v>
      </c>
      <c r="AW242" s="13" t="s">
        <v>31</v>
      </c>
      <c r="AX242" s="13" t="s">
        <v>69</v>
      </c>
      <c r="AY242" s="206" t="s">
        <v>229</v>
      </c>
    </row>
    <row r="243" spans="2:51" s="13" customFormat="1" ht="11.25">
      <c r="B243" s="195"/>
      <c r="C243" s="196"/>
      <c r="D243" s="197" t="s">
        <v>237</v>
      </c>
      <c r="E243" s="198" t="s">
        <v>19</v>
      </c>
      <c r="F243" s="199" t="s">
        <v>2524</v>
      </c>
      <c r="G243" s="196"/>
      <c r="H243" s="200">
        <v>0.64</v>
      </c>
      <c r="I243" s="201"/>
      <c r="J243" s="196"/>
      <c r="K243" s="196"/>
      <c r="L243" s="202"/>
      <c r="M243" s="203"/>
      <c r="N243" s="204"/>
      <c r="O243" s="204"/>
      <c r="P243" s="204"/>
      <c r="Q243" s="204"/>
      <c r="R243" s="204"/>
      <c r="S243" s="204"/>
      <c r="T243" s="205"/>
      <c r="AT243" s="206" t="s">
        <v>237</v>
      </c>
      <c r="AU243" s="206" t="s">
        <v>78</v>
      </c>
      <c r="AV243" s="13" t="s">
        <v>78</v>
      </c>
      <c r="AW243" s="13" t="s">
        <v>31</v>
      </c>
      <c r="AX243" s="13" t="s">
        <v>69</v>
      </c>
      <c r="AY243" s="206" t="s">
        <v>229</v>
      </c>
    </row>
    <row r="244" spans="2:51" s="14" customFormat="1" ht="11.25">
      <c r="B244" s="218"/>
      <c r="C244" s="219"/>
      <c r="D244" s="197" t="s">
        <v>237</v>
      </c>
      <c r="E244" s="220" t="s">
        <v>19</v>
      </c>
      <c r="F244" s="221" t="s">
        <v>2517</v>
      </c>
      <c r="G244" s="219"/>
      <c r="H244" s="220" t="s">
        <v>19</v>
      </c>
      <c r="I244" s="222"/>
      <c r="J244" s="219"/>
      <c r="K244" s="219"/>
      <c r="L244" s="223"/>
      <c r="M244" s="224"/>
      <c r="N244" s="225"/>
      <c r="O244" s="225"/>
      <c r="P244" s="225"/>
      <c r="Q244" s="225"/>
      <c r="R244" s="225"/>
      <c r="S244" s="225"/>
      <c r="T244" s="226"/>
      <c r="AT244" s="227" t="s">
        <v>237</v>
      </c>
      <c r="AU244" s="227" t="s">
        <v>78</v>
      </c>
      <c r="AV244" s="14" t="s">
        <v>76</v>
      </c>
      <c r="AW244" s="14" t="s">
        <v>31</v>
      </c>
      <c r="AX244" s="14" t="s">
        <v>69</v>
      </c>
      <c r="AY244" s="227" t="s">
        <v>229</v>
      </c>
    </row>
    <row r="245" spans="2:51" s="13" customFormat="1" ht="11.25">
      <c r="B245" s="195"/>
      <c r="C245" s="196"/>
      <c r="D245" s="197" t="s">
        <v>237</v>
      </c>
      <c r="E245" s="198" t="s">
        <v>19</v>
      </c>
      <c r="F245" s="199" t="s">
        <v>2525</v>
      </c>
      <c r="G245" s="196"/>
      <c r="H245" s="200">
        <v>8</v>
      </c>
      <c r="I245" s="201"/>
      <c r="J245" s="196"/>
      <c r="K245" s="196"/>
      <c r="L245" s="202"/>
      <c r="M245" s="203"/>
      <c r="N245" s="204"/>
      <c r="O245" s="204"/>
      <c r="P245" s="204"/>
      <c r="Q245" s="204"/>
      <c r="R245" s="204"/>
      <c r="S245" s="204"/>
      <c r="T245" s="205"/>
      <c r="AT245" s="206" t="s">
        <v>237</v>
      </c>
      <c r="AU245" s="206" t="s">
        <v>78</v>
      </c>
      <c r="AV245" s="13" t="s">
        <v>78</v>
      </c>
      <c r="AW245" s="13" t="s">
        <v>31</v>
      </c>
      <c r="AX245" s="13" t="s">
        <v>69</v>
      </c>
      <c r="AY245" s="206" t="s">
        <v>229</v>
      </c>
    </row>
    <row r="246" spans="2:51" s="13" customFormat="1" ht="11.25">
      <c r="B246" s="195"/>
      <c r="C246" s="196"/>
      <c r="D246" s="197" t="s">
        <v>237</v>
      </c>
      <c r="E246" s="198" t="s">
        <v>19</v>
      </c>
      <c r="F246" s="199" t="s">
        <v>2311</v>
      </c>
      <c r="G246" s="196"/>
      <c r="H246" s="200">
        <v>2.24</v>
      </c>
      <c r="I246" s="201"/>
      <c r="J246" s="196"/>
      <c r="K246" s="196"/>
      <c r="L246" s="202"/>
      <c r="M246" s="203"/>
      <c r="N246" s="204"/>
      <c r="O246" s="204"/>
      <c r="P246" s="204"/>
      <c r="Q246" s="204"/>
      <c r="R246" s="204"/>
      <c r="S246" s="204"/>
      <c r="T246" s="205"/>
      <c r="AT246" s="206" t="s">
        <v>237</v>
      </c>
      <c r="AU246" s="206" t="s">
        <v>78</v>
      </c>
      <c r="AV246" s="13" t="s">
        <v>78</v>
      </c>
      <c r="AW246" s="13" t="s">
        <v>31</v>
      </c>
      <c r="AX246" s="13" t="s">
        <v>69</v>
      </c>
      <c r="AY246" s="206" t="s">
        <v>229</v>
      </c>
    </row>
    <row r="247" spans="2:51" s="14" customFormat="1" ht="11.25">
      <c r="B247" s="218"/>
      <c r="C247" s="219"/>
      <c r="D247" s="197" t="s">
        <v>237</v>
      </c>
      <c r="E247" s="220" t="s">
        <v>19</v>
      </c>
      <c r="F247" s="221" t="s">
        <v>2519</v>
      </c>
      <c r="G247" s="219"/>
      <c r="H247" s="220" t="s">
        <v>19</v>
      </c>
      <c r="I247" s="222"/>
      <c r="J247" s="219"/>
      <c r="K247" s="219"/>
      <c r="L247" s="223"/>
      <c r="M247" s="224"/>
      <c r="N247" s="225"/>
      <c r="O247" s="225"/>
      <c r="P247" s="225"/>
      <c r="Q247" s="225"/>
      <c r="R247" s="225"/>
      <c r="S247" s="225"/>
      <c r="T247" s="226"/>
      <c r="AT247" s="227" t="s">
        <v>237</v>
      </c>
      <c r="AU247" s="227" t="s">
        <v>78</v>
      </c>
      <c r="AV247" s="14" t="s">
        <v>76</v>
      </c>
      <c r="AW247" s="14" t="s">
        <v>31</v>
      </c>
      <c r="AX247" s="14" t="s">
        <v>69</v>
      </c>
      <c r="AY247" s="227" t="s">
        <v>229</v>
      </c>
    </row>
    <row r="248" spans="2:51" s="13" customFormat="1" ht="11.25">
      <c r="B248" s="195"/>
      <c r="C248" s="196"/>
      <c r="D248" s="197" t="s">
        <v>237</v>
      </c>
      <c r="E248" s="198" t="s">
        <v>19</v>
      </c>
      <c r="F248" s="199" t="s">
        <v>2526</v>
      </c>
      <c r="G248" s="196"/>
      <c r="H248" s="200">
        <v>5.4</v>
      </c>
      <c r="I248" s="201"/>
      <c r="J248" s="196"/>
      <c r="K248" s="196"/>
      <c r="L248" s="202"/>
      <c r="M248" s="203"/>
      <c r="N248" s="204"/>
      <c r="O248" s="204"/>
      <c r="P248" s="204"/>
      <c r="Q248" s="204"/>
      <c r="R248" s="204"/>
      <c r="S248" s="204"/>
      <c r="T248" s="205"/>
      <c r="AT248" s="206" t="s">
        <v>237</v>
      </c>
      <c r="AU248" s="206" t="s">
        <v>78</v>
      </c>
      <c r="AV248" s="13" t="s">
        <v>78</v>
      </c>
      <c r="AW248" s="13" t="s">
        <v>31</v>
      </c>
      <c r="AX248" s="13" t="s">
        <v>69</v>
      </c>
      <c r="AY248" s="206" t="s">
        <v>229</v>
      </c>
    </row>
    <row r="249" spans="2:51" s="13" customFormat="1" ht="11.25">
      <c r="B249" s="195"/>
      <c r="C249" s="196"/>
      <c r="D249" s="197" t="s">
        <v>237</v>
      </c>
      <c r="E249" s="198" t="s">
        <v>19</v>
      </c>
      <c r="F249" s="199" t="s">
        <v>2527</v>
      </c>
      <c r="G249" s="196"/>
      <c r="H249" s="200">
        <v>3.72</v>
      </c>
      <c r="I249" s="201"/>
      <c r="J249" s="196"/>
      <c r="K249" s="196"/>
      <c r="L249" s="202"/>
      <c r="M249" s="203"/>
      <c r="N249" s="204"/>
      <c r="O249" s="204"/>
      <c r="P249" s="204"/>
      <c r="Q249" s="204"/>
      <c r="R249" s="204"/>
      <c r="S249" s="204"/>
      <c r="T249" s="205"/>
      <c r="AT249" s="206" t="s">
        <v>237</v>
      </c>
      <c r="AU249" s="206" t="s">
        <v>78</v>
      </c>
      <c r="AV249" s="13" t="s">
        <v>78</v>
      </c>
      <c r="AW249" s="13" t="s">
        <v>31</v>
      </c>
      <c r="AX249" s="13" t="s">
        <v>69</v>
      </c>
      <c r="AY249" s="206" t="s">
        <v>229</v>
      </c>
    </row>
    <row r="250" spans="2:51" s="13" customFormat="1" ht="11.25">
      <c r="B250" s="195"/>
      <c r="C250" s="196"/>
      <c r="D250" s="197" t="s">
        <v>237</v>
      </c>
      <c r="E250" s="198" t="s">
        <v>19</v>
      </c>
      <c r="F250" s="199" t="s">
        <v>1835</v>
      </c>
      <c r="G250" s="196"/>
      <c r="H250" s="200">
        <v>0.96</v>
      </c>
      <c r="I250" s="201"/>
      <c r="J250" s="196"/>
      <c r="K250" s="196"/>
      <c r="L250" s="202"/>
      <c r="M250" s="203"/>
      <c r="N250" s="204"/>
      <c r="O250" s="204"/>
      <c r="P250" s="204"/>
      <c r="Q250" s="204"/>
      <c r="R250" s="204"/>
      <c r="S250" s="204"/>
      <c r="T250" s="205"/>
      <c r="AT250" s="206" t="s">
        <v>237</v>
      </c>
      <c r="AU250" s="206" t="s">
        <v>78</v>
      </c>
      <c r="AV250" s="13" t="s">
        <v>78</v>
      </c>
      <c r="AW250" s="13" t="s">
        <v>31</v>
      </c>
      <c r="AX250" s="13" t="s">
        <v>69</v>
      </c>
      <c r="AY250" s="206" t="s">
        <v>229</v>
      </c>
    </row>
    <row r="251" spans="2:51" s="15" customFormat="1" ht="11.25">
      <c r="B251" s="228"/>
      <c r="C251" s="229"/>
      <c r="D251" s="197" t="s">
        <v>237</v>
      </c>
      <c r="E251" s="230" t="s">
        <v>19</v>
      </c>
      <c r="F251" s="231" t="s">
        <v>281</v>
      </c>
      <c r="G251" s="229"/>
      <c r="H251" s="232">
        <v>22.4</v>
      </c>
      <c r="I251" s="233"/>
      <c r="J251" s="229"/>
      <c r="K251" s="229"/>
      <c r="L251" s="234"/>
      <c r="M251" s="235"/>
      <c r="N251" s="236"/>
      <c r="O251" s="236"/>
      <c r="P251" s="236"/>
      <c r="Q251" s="236"/>
      <c r="R251" s="236"/>
      <c r="S251" s="236"/>
      <c r="T251" s="237"/>
      <c r="AT251" s="238" t="s">
        <v>237</v>
      </c>
      <c r="AU251" s="238" t="s">
        <v>78</v>
      </c>
      <c r="AV251" s="15" t="s">
        <v>126</v>
      </c>
      <c r="AW251" s="15" t="s">
        <v>31</v>
      </c>
      <c r="AX251" s="15" t="s">
        <v>76</v>
      </c>
      <c r="AY251" s="238" t="s">
        <v>229</v>
      </c>
    </row>
    <row r="252" spans="1:65" s="2" customFormat="1" ht="24.2" customHeight="1">
      <c r="A252" s="36"/>
      <c r="B252" s="37"/>
      <c r="C252" s="181" t="s">
        <v>498</v>
      </c>
      <c r="D252" s="181" t="s">
        <v>232</v>
      </c>
      <c r="E252" s="182" t="s">
        <v>1836</v>
      </c>
      <c r="F252" s="183" t="s">
        <v>1837</v>
      </c>
      <c r="G252" s="184" t="s">
        <v>495</v>
      </c>
      <c r="H252" s="185">
        <v>22.4</v>
      </c>
      <c r="I252" s="186"/>
      <c r="J252" s="187">
        <f>ROUND(I252*H252,2)</f>
        <v>0</v>
      </c>
      <c r="K252" s="188"/>
      <c r="L252" s="41"/>
      <c r="M252" s="189" t="s">
        <v>19</v>
      </c>
      <c r="N252" s="190" t="s">
        <v>40</v>
      </c>
      <c r="O252" s="66"/>
      <c r="P252" s="191">
        <f>O252*H252</f>
        <v>0</v>
      </c>
      <c r="Q252" s="191">
        <v>3.6E-05</v>
      </c>
      <c r="R252" s="191">
        <f>Q252*H252</f>
        <v>0.0008064</v>
      </c>
      <c r="S252" s="191">
        <v>0</v>
      </c>
      <c r="T252" s="192">
        <f>S252*H252</f>
        <v>0</v>
      </c>
      <c r="U252" s="36"/>
      <c r="V252" s="36"/>
      <c r="W252" s="36"/>
      <c r="X252" s="36"/>
      <c r="Y252" s="36"/>
      <c r="Z252" s="36"/>
      <c r="AA252" s="36"/>
      <c r="AB252" s="36"/>
      <c r="AC252" s="36"/>
      <c r="AD252" s="36"/>
      <c r="AE252" s="36"/>
      <c r="AR252" s="193" t="s">
        <v>126</v>
      </c>
      <c r="AT252" s="193" t="s">
        <v>232</v>
      </c>
      <c r="AU252" s="193" t="s">
        <v>78</v>
      </c>
      <c r="AY252" s="19" t="s">
        <v>229</v>
      </c>
      <c r="BE252" s="194">
        <f>IF(N252="základní",J252,0)</f>
        <v>0</v>
      </c>
      <c r="BF252" s="194">
        <f>IF(N252="snížená",J252,0)</f>
        <v>0</v>
      </c>
      <c r="BG252" s="194">
        <f>IF(N252="zákl. přenesená",J252,0)</f>
        <v>0</v>
      </c>
      <c r="BH252" s="194">
        <f>IF(N252="sníž. přenesená",J252,0)</f>
        <v>0</v>
      </c>
      <c r="BI252" s="194">
        <f>IF(N252="nulová",J252,0)</f>
        <v>0</v>
      </c>
      <c r="BJ252" s="19" t="s">
        <v>76</v>
      </c>
      <c r="BK252" s="194">
        <f>ROUND(I252*H252,2)</f>
        <v>0</v>
      </c>
      <c r="BL252" s="19" t="s">
        <v>126</v>
      </c>
      <c r="BM252" s="193" t="s">
        <v>2528</v>
      </c>
    </row>
    <row r="253" spans="1:47" s="2" customFormat="1" ht="11.25">
      <c r="A253" s="36"/>
      <c r="B253" s="37"/>
      <c r="C253" s="38"/>
      <c r="D253" s="263" t="s">
        <v>903</v>
      </c>
      <c r="E253" s="38"/>
      <c r="F253" s="264" t="s">
        <v>1839</v>
      </c>
      <c r="G253" s="38"/>
      <c r="H253" s="38"/>
      <c r="I253" s="249"/>
      <c r="J253" s="38"/>
      <c r="K253" s="38"/>
      <c r="L253" s="41"/>
      <c r="M253" s="250"/>
      <c r="N253" s="251"/>
      <c r="O253" s="66"/>
      <c r="P253" s="66"/>
      <c r="Q253" s="66"/>
      <c r="R253" s="66"/>
      <c r="S253" s="66"/>
      <c r="T253" s="67"/>
      <c r="U253" s="36"/>
      <c r="V253" s="36"/>
      <c r="W253" s="36"/>
      <c r="X253" s="36"/>
      <c r="Y253" s="36"/>
      <c r="Z253" s="36"/>
      <c r="AA253" s="36"/>
      <c r="AB253" s="36"/>
      <c r="AC253" s="36"/>
      <c r="AD253" s="36"/>
      <c r="AE253" s="36"/>
      <c r="AT253" s="19" t="s">
        <v>903</v>
      </c>
      <c r="AU253" s="19" t="s">
        <v>78</v>
      </c>
    </row>
    <row r="254" spans="1:65" s="2" customFormat="1" ht="33" customHeight="1">
      <c r="A254" s="36"/>
      <c r="B254" s="37"/>
      <c r="C254" s="181" t="s">
        <v>504</v>
      </c>
      <c r="D254" s="181" t="s">
        <v>232</v>
      </c>
      <c r="E254" s="182" t="s">
        <v>1840</v>
      </c>
      <c r="F254" s="183" t="s">
        <v>1841</v>
      </c>
      <c r="G254" s="184" t="s">
        <v>326</v>
      </c>
      <c r="H254" s="185">
        <v>0.28</v>
      </c>
      <c r="I254" s="186"/>
      <c r="J254" s="187">
        <f>ROUND(I254*H254,2)</f>
        <v>0</v>
      </c>
      <c r="K254" s="188"/>
      <c r="L254" s="41"/>
      <c r="M254" s="189" t="s">
        <v>19</v>
      </c>
      <c r="N254" s="190" t="s">
        <v>40</v>
      </c>
      <c r="O254" s="66"/>
      <c r="P254" s="191">
        <f>O254*H254</f>
        <v>0</v>
      </c>
      <c r="Q254" s="191">
        <v>1.0383</v>
      </c>
      <c r="R254" s="191">
        <f>Q254*H254</f>
        <v>0.29072400000000004</v>
      </c>
      <c r="S254" s="191">
        <v>0</v>
      </c>
      <c r="T254" s="192">
        <f>S254*H254</f>
        <v>0</v>
      </c>
      <c r="U254" s="36"/>
      <c r="V254" s="36"/>
      <c r="W254" s="36"/>
      <c r="X254" s="36"/>
      <c r="Y254" s="36"/>
      <c r="Z254" s="36"/>
      <c r="AA254" s="36"/>
      <c r="AB254" s="36"/>
      <c r="AC254" s="36"/>
      <c r="AD254" s="36"/>
      <c r="AE254" s="36"/>
      <c r="AR254" s="193" t="s">
        <v>126</v>
      </c>
      <c r="AT254" s="193" t="s">
        <v>232</v>
      </c>
      <c r="AU254" s="193" t="s">
        <v>78</v>
      </c>
      <c r="AY254" s="19" t="s">
        <v>229</v>
      </c>
      <c r="BE254" s="194">
        <f>IF(N254="základní",J254,0)</f>
        <v>0</v>
      </c>
      <c r="BF254" s="194">
        <f>IF(N254="snížená",J254,0)</f>
        <v>0</v>
      </c>
      <c r="BG254" s="194">
        <f>IF(N254="zákl. přenesená",J254,0)</f>
        <v>0</v>
      </c>
      <c r="BH254" s="194">
        <f>IF(N254="sníž. přenesená",J254,0)</f>
        <v>0</v>
      </c>
      <c r="BI254" s="194">
        <f>IF(N254="nulová",J254,0)</f>
        <v>0</v>
      </c>
      <c r="BJ254" s="19" t="s">
        <v>76</v>
      </c>
      <c r="BK254" s="194">
        <f>ROUND(I254*H254,2)</f>
        <v>0</v>
      </c>
      <c r="BL254" s="19" t="s">
        <v>126</v>
      </c>
      <c r="BM254" s="193" t="s">
        <v>2529</v>
      </c>
    </row>
    <row r="255" spans="1:47" s="2" customFormat="1" ht="11.25">
      <c r="A255" s="36"/>
      <c r="B255" s="37"/>
      <c r="C255" s="38"/>
      <c r="D255" s="263" t="s">
        <v>903</v>
      </c>
      <c r="E255" s="38"/>
      <c r="F255" s="264" t="s">
        <v>2530</v>
      </c>
      <c r="G255" s="38"/>
      <c r="H255" s="38"/>
      <c r="I255" s="249"/>
      <c r="J255" s="38"/>
      <c r="K255" s="38"/>
      <c r="L255" s="41"/>
      <c r="M255" s="250"/>
      <c r="N255" s="251"/>
      <c r="O255" s="66"/>
      <c r="P255" s="66"/>
      <c r="Q255" s="66"/>
      <c r="R255" s="66"/>
      <c r="S255" s="66"/>
      <c r="T255" s="67"/>
      <c r="U255" s="36"/>
      <c r="V255" s="36"/>
      <c r="W255" s="36"/>
      <c r="X255" s="36"/>
      <c r="Y255" s="36"/>
      <c r="Z255" s="36"/>
      <c r="AA255" s="36"/>
      <c r="AB255" s="36"/>
      <c r="AC255" s="36"/>
      <c r="AD255" s="36"/>
      <c r="AE255" s="36"/>
      <c r="AT255" s="19" t="s">
        <v>903</v>
      </c>
      <c r="AU255" s="19" t="s">
        <v>78</v>
      </c>
    </row>
    <row r="256" spans="2:51" s="14" customFormat="1" ht="11.25">
      <c r="B256" s="218"/>
      <c r="C256" s="219"/>
      <c r="D256" s="197" t="s">
        <v>237</v>
      </c>
      <c r="E256" s="220" t="s">
        <v>19</v>
      </c>
      <c r="F256" s="221" t="s">
        <v>2320</v>
      </c>
      <c r="G256" s="219"/>
      <c r="H256" s="220" t="s">
        <v>19</v>
      </c>
      <c r="I256" s="222"/>
      <c r="J256" s="219"/>
      <c r="K256" s="219"/>
      <c r="L256" s="223"/>
      <c r="M256" s="224"/>
      <c r="N256" s="225"/>
      <c r="O256" s="225"/>
      <c r="P256" s="225"/>
      <c r="Q256" s="225"/>
      <c r="R256" s="225"/>
      <c r="S256" s="225"/>
      <c r="T256" s="226"/>
      <c r="AT256" s="227" t="s">
        <v>237</v>
      </c>
      <c r="AU256" s="227" t="s">
        <v>78</v>
      </c>
      <c r="AV256" s="14" t="s">
        <v>76</v>
      </c>
      <c r="AW256" s="14" t="s">
        <v>31</v>
      </c>
      <c r="AX256" s="14" t="s">
        <v>69</v>
      </c>
      <c r="AY256" s="227" t="s">
        <v>229</v>
      </c>
    </row>
    <row r="257" spans="2:51" s="14" customFormat="1" ht="11.25">
      <c r="B257" s="218"/>
      <c r="C257" s="219"/>
      <c r="D257" s="197" t="s">
        <v>237</v>
      </c>
      <c r="E257" s="220" t="s">
        <v>19</v>
      </c>
      <c r="F257" s="221" t="s">
        <v>2517</v>
      </c>
      <c r="G257" s="219"/>
      <c r="H257" s="220" t="s">
        <v>19</v>
      </c>
      <c r="I257" s="222"/>
      <c r="J257" s="219"/>
      <c r="K257" s="219"/>
      <c r="L257" s="223"/>
      <c r="M257" s="224"/>
      <c r="N257" s="225"/>
      <c r="O257" s="225"/>
      <c r="P257" s="225"/>
      <c r="Q257" s="225"/>
      <c r="R257" s="225"/>
      <c r="S257" s="225"/>
      <c r="T257" s="226"/>
      <c r="AT257" s="227" t="s">
        <v>237</v>
      </c>
      <c r="AU257" s="227" t="s">
        <v>78</v>
      </c>
      <c r="AV257" s="14" t="s">
        <v>76</v>
      </c>
      <c r="AW257" s="14" t="s">
        <v>31</v>
      </c>
      <c r="AX257" s="14" t="s">
        <v>69</v>
      </c>
      <c r="AY257" s="227" t="s">
        <v>229</v>
      </c>
    </row>
    <row r="258" spans="2:51" s="13" customFormat="1" ht="11.25">
      <c r="B258" s="195"/>
      <c r="C258" s="196"/>
      <c r="D258" s="197" t="s">
        <v>237</v>
      </c>
      <c r="E258" s="198" t="s">
        <v>19</v>
      </c>
      <c r="F258" s="199" t="s">
        <v>2531</v>
      </c>
      <c r="G258" s="196"/>
      <c r="H258" s="200">
        <v>0.28</v>
      </c>
      <c r="I258" s="201"/>
      <c r="J258" s="196"/>
      <c r="K258" s="196"/>
      <c r="L258" s="202"/>
      <c r="M258" s="203"/>
      <c r="N258" s="204"/>
      <c r="O258" s="204"/>
      <c r="P258" s="204"/>
      <c r="Q258" s="204"/>
      <c r="R258" s="204"/>
      <c r="S258" s="204"/>
      <c r="T258" s="205"/>
      <c r="AT258" s="206" t="s">
        <v>237</v>
      </c>
      <c r="AU258" s="206" t="s">
        <v>78</v>
      </c>
      <c r="AV258" s="13" t="s">
        <v>78</v>
      </c>
      <c r="AW258" s="13" t="s">
        <v>31</v>
      </c>
      <c r="AX258" s="13" t="s">
        <v>76</v>
      </c>
      <c r="AY258" s="206" t="s">
        <v>229</v>
      </c>
    </row>
    <row r="259" spans="2:63" s="12" customFormat="1" ht="22.9" customHeight="1">
      <c r="B259" s="165"/>
      <c r="C259" s="166"/>
      <c r="D259" s="167" t="s">
        <v>68</v>
      </c>
      <c r="E259" s="179" t="s">
        <v>89</v>
      </c>
      <c r="F259" s="179" t="s">
        <v>999</v>
      </c>
      <c r="G259" s="166"/>
      <c r="H259" s="166"/>
      <c r="I259" s="169"/>
      <c r="J259" s="180">
        <f>BK259</f>
        <v>0</v>
      </c>
      <c r="K259" s="166"/>
      <c r="L259" s="171"/>
      <c r="M259" s="172"/>
      <c r="N259" s="173"/>
      <c r="O259" s="173"/>
      <c r="P259" s="174">
        <f>SUM(P260:P298)</f>
        <v>0</v>
      </c>
      <c r="Q259" s="173"/>
      <c r="R259" s="174">
        <f>SUM(R260:R298)</f>
        <v>15.748852844199998</v>
      </c>
      <c r="S259" s="173"/>
      <c r="T259" s="175">
        <f>SUM(T260:T298)</f>
        <v>0</v>
      </c>
      <c r="AR259" s="176" t="s">
        <v>76</v>
      </c>
      <c r="AT259" s="177" t="s">
        <v>68</v>
      </c>
      <c r="AU259" s="177" t="s">
        <v>76</v>
      </c>
      <c r="AY259" s="176" t="s">
        <v>229</v>
      </c>
      <c r="BK259" s="178">
        <f>SUM(BK260:BK298)</f>
        <v>0</v>
      </c>
    </row>
    <row r="260" spans="1:65" s="2" customFormat="1" ht="16.5" customHeight="1">
      <c r="A260" s="36"/>
      <c r="B260" s="37"/>
      <c r="C260" s="181" t="s">
        <v>508</v>
      </c>
      <c r="D260" s="181" t="s">
        <v>232</v>
      </c>
      <c r="E260" s="182" t="s">
        <v>1000</v>
      </c>
      <c r="F260" s="183" t="s">
        <v>1001</v>
      </c>
      <c r="G260" s="184" t="s">
        <v>532</v>
      </c>
      <c r="H260" s="185">
        <v>0.634</v>
      </c>
      <c r="I260" s="186"/>
      <c r="J260" s="187">
        <f>ROUND(I260*H260,2)</f>
        <v>0</v>
      </c>
      <c r="K260" s="188"/>
      <c r="L260" s="41"/>
      <c r="M260" s="189" t="s">
        <v>19</v>
      </c>
      <c r="N260" s="190" t="s">
        <v>40</v>
      </c>
      <c r="O260" s="66"/>
      <c r="P260" s="191">
        <f>O260*H260</f>
        <v>0</v>
      </c>
      <c r="Q260" s="191">
        <v>2.50215</v>
      </c>
      <c r="R260" s="191">
        <f>Q260*H260</f>
        <v>1.5863631</v>
      </c>
      <c r="S260" s="191">
        <v>0</v>
      </c>
      <c r="T260" s="192">
        <f>S260*H260</f>
        <v>0</v>
      </c>
      <c r="U260" s="36"/>
      <c r="V260" s="36"/>
      <c r="W260" s="36"/>
      <c r="X260" s="36"/>
      <c r="Y260" s="36"/>
      <c r="Z260" s="36"/>
      <c r="AA260" s="36"/>
      <c r="AB260" s="36"/>
      <c r="AC260" s="36"/>
      <c r="AD260" s="36"/>
      <c r="AE260" s="36"/>
      <c r="AR260" s="193" t="s">
        <v>126</v>
      </c>
      <c r="AT260" s="193" t="s">
        <v>232</v>
      </c>
      <c r="AU260" s="193" t="s">
        <v>78</v>
      </c>
      <c r="AY260" s="19" t="s">
        <v>229</v>
      </c>
      <c r="BE260" s="194">
        <f>IF(N260="základní",J260,0)</f>
        <v>0</v>
      </c>
      <c r="BF260" s="194">
        <f>IF(N260="snížená",J260,0)</f>
        <v>0</v>
      </c>
      <c r="BG260" s="194">
        <f>IF(N260="zákl. přenesená",J260,0)</f>
        <v>0</v>
      </c>
      <c r="BH260" s="194">
        <f>IF(N260="sníž. přenesená",J260,0)</f>
        <v>0</v>
      </c>
      <c r="BI260" s="194">
        <f>IF(N260="nulová",J260,0)</f>
        <v>0</v>
      </c>
      <c r="BJ260" s="19" t="s">
        <v>76</v>
      </c>
      <c r="BK260" s="194">
        <f>ROUND(I260*H260,2)</f>
        <v>0</v>
      </c>
      <c r="BL260" s="19" t="s">
        <v>126</v>
      </c>
      <c r="BM260" s="193" t="s">
        <v>2532</v>
      </c>
    </row>
    <row r="261" spans="1:47" s="2" customFormat="1" ht="11.25">
      <c r="A261" s="36"/>
      <c r="B261" s="37"/>
      <c r="C261" s="38"/>
      <c r="D261" s="263" t="s">
        <v>903</v>
      </c>
      <c r="E261" s="38"/>
      <c r="F261" s="264" t="s">
        <v>1003</v>
      </c>
      <c r="G261" s="38"/>
      <c r="H261" s="38"/>
      <c r="I261" s="249"/>
      <c r="J261" s="38"/>
      <c r="K261" s="38"/>
      <c r="L261" s="41"/>
      <c r="M261" s="250"/>
      <c r="N261" s="251"/>
      <c r="O261" s="66"/>
      <c r="P261" s="66"/>
      <c r="Q261" s="66"/>
      <c r="R261" s="66"/>
      <c r="S261" s="66"/>
      <c r="T261" s="67"/>
      <c r="U261" s="36"/>
      <c r="V261" s="36"/>
      <c r="W261" s="36"/>
      <c r="X261" s="36"/>
      <c r="Y261" s="36"/>
      <c r="Z261" s="36"/>
      <c r="AA261" s="36"/>
      <c r="AB261" s="36"/>
      <c r="AC261" s="36"/>
      <c r="AD261" s="36"/>
      <c r="AE261" s="36"/>
      <c r="AT261" s="19" t="s">
        <v>903</v>
      </c>
      <c r="AU261" s="19" t="s">
        <v>78</v>
      </c>
    </row>
    <row r="262" spans="2:51" s="14" customFormat="1" ht="11.25">
      <c r="B262" s="218"/>
      <c r="C262" s="219"/>
      <c r="D262" s="197" t="s">
        <v>237</v>
      </c>
      <c r="E262" s="220" t="s">
        <v>19</v>
      </c>
      <c r="F262" s="221" t="s">
        <v>2328</v>
      </c>
      <c r="G262" s="219"/>
      <c r="H262" s="220" t="s">
        <v>19</v>
      </c>
      <c r="I262" s="222"/>
      <c r="J262" s="219"/>
      <c r="K262" s="219"/>
      <c r="L262" s="223"/>
      <c r="M262" s="224"/>
      <c r="N262" s="225"/>
      <c r="O262" s="225"/>
      <c r="P262" s="225"/>
      <c r="Q262" s="225"/>
      <c r="R262" s="225"/>
      <c r="S262" s="225"/>
      <c r="T262" s="226"/>
      <c r="AT262" s="227" t="s">
        <v>237</v>
      </c>
      <c r="AU262" s="227" t="s">
        <v>78</v>
      </c>
      <c r="AV262" s="14" t="s">
        <v>76</v>
      </c>
      <c r="AW262" s="14" t="s">
        <v>31</v>
      </c>
      <c r="AX262" s="14" t="s">
        <v>69</v>
      </c>
      <c r="AY262" s="227" t="s">
        <v>229</v>
      </c>
    </row>
    <row r="263" spans="2:51" s="13" customFormat="1" ht="11.25">
      <c r="B263" s="195"/>
      <c r="C263" s="196"/>
      <c r="D263" s="197" t="s">
        <v>237</v>
      </c>
      <c r="E263" s="198" t="s">
        <v>19</v>
      </c>
      <c r="F263" s="199" t="s">
        <v>2533</v>
      </c>
      <c r="G263" s="196"/>
      <c r="H263" s="200">
        <v>0.634</v>
      </c>
      <c r="I263" s="201"/>
      <c r="J263" s="196"/>
      <c r="K263" s="196"/>
      <c r="L263" s="202"/>
      <c r="M263" s="203"/>
      <c r="N263" s="204"/>
      <c r="O263" s="204"/>
      <c r="P263" s="204"/>
      <c r="Q263" s="204"/>
      <c r="R263" s="204"/>
      <c r="S263" s="204"/>
      <c r="T263" s="205"/>
      <c r="AT263" s="206" t="s">
        <v>237</v>
      </c>
      <c r="AU263" s="206" t="s">
        <v>78</v>
      </c>
      <c r="AV263" s="13" t="s">
        <v>78</v>
      </c>
      <c r="AW263" s="13" t="s">
        <v>31</v>
      </c>
      <c r="AX263" s="13" t="s">
        <v>69</v>
      </c>
      <c r="AY263" s="206" t="s">
        <v>229</v>
      </c>
    </row>
    <row r="264" spans="2:51" s="15" customFormat="1" ht="11.25">
      <c r="B264" s="228"/>
      <c r="C264" s="229"/>
      <c r="D264" s="197" t="s">
        <v>237</v>
      </c>
      <c r="E264" s="230" t="s">
        <v>19</v>
      </c>
      <c r="F264" s="231" t="s">
        <v>281</v>
      </c>
      <c r="G264" s="229"/>
      <c r="H264" s="232">
        <v>0.634</v>
      </c>
      <c r="I264" s="233"/>
      <c r="J264" s="229"/>
      <c r="K264" s="229"/>
      <c r="L264" s="234"/>
      <c r="M264" s="235"/>
      <c r="N264" s="236"/>
      <c r="O264" s="236"/>
      <c r="P264" s="236"/>
      <c r="Q264" s="236"/>
      <c r="R264" s="236"/>
      <c r="S264" s="236"/>
      <c r="T264" s="237"/>
      <c r="AT264" s="238" t="s">
        <v>237</v>
      </c>
      <c r="AU264" s="238" t="s">
        <v>78</v>
      </c>
      <c r="AV264" s="15" t="s">
        <v>126</v>
      </c>
      <c r="AW264" s="15" t="s">
        <v>31</v>
      </c>
      <c r="AX264" s="15" t="s">
        <v>76</v>
      </c>
      <c r="AY264" s="238" t="s">
        <v>229</v>
      </c>
    </row>
    <row r="265" spans="1:65" s="2" customFormat="1" ht="24.2" customHeight="1">
      <c r="A265" s="36"/>
      <c r="B265" s="37"/>
      <c r="C265" s="181" t="s">
        <v>513</v>
      </c>
      <c r="D265" s="181" t="s">
        <v>232</v>
      </c>
      <c r="E265" s="182" t="s">
        <v>1006</v>
      </c>
      <c r="F265" s="183" t="s">
        <v>1007</v>
      </c>
      <c r="G265" s="184" t="s">
        <v>532</v>
      </c>
      <c r="H265" s="185">
        <v>0.634</v>
      </c>
      <c r="I265" s="186"/>
      <c r="J265" s="187">
        <f>ROUND(I265*H265,2)</f>
        <v>0</v>
      </c>
      <c r="K265" s="188"/>
      <c r="L265" s="41"/>
      <c r="M265" s="189" t="s">
        <v>19</v>
      </c>
      <c r="N265" s="190" t="s">
        <v>40</v>
      </c>
      <c r="O265" s="66"/>
      <c r="P265" s="191">
        <f>O265*H265</f>
        <v>0</v>
      </c>
      <c r="Q265" s="191">
        <v>0.04858</v>
      </c>
      <c r="R265" s="191">
        <f>Q265*H265</f>
        <v>0.03079972</v>
      </c>
      <c r="S265" s="191">
        <v>0</v>
      </c>
      <c r="T265" s="192">
        <f>S265*H265</f>
        <v>0</v>
      </c>
      <c r="U265" s="36"/>
      <c r="V265" s="36"/>
      <c r="W265" s="36"/>
      <c r="X265" s="36"/>
      <c r="Y265" s="36"/>
      <c r="Z265" s="36"/>
      <c r="AA265" s="36"/>
      <c r="AB265" s="36"/>
      <c r="AC265" s="36"/>
      <c r="AD265" s="36"/>
      <c r="AE265" s="36"/>
      <c r="AR265" s="193" t="s">
        <v>126</v>
      </c>
      <c r="AT265" s="193" t="s">
        <v>232</v>
      </c>
      <c r="AU265" s="193" t="s">
        <v>78</v>
      </c>
      <c r="AY265" s="19" t="s">
        <v>229</v>
      </c>
      <c r="BE265" s="194">
        <f>IF(N265="základní",J265,0)</f>
        <v>0</v>
      </c>
      <c r="BF265" s="194">
        <f>IF(N265="snížená",J265,0)</f>
        <v>0</v>
      </c>
      <c r="BG265" s="194">
        <f>IF(N265="zákl. přenesená",J265,0)</f>
        <v>0</v>
      </c>
      <c r="BH265" s="194">
        <f>IF(N265="sníž. přenesená",J265,0)</f>
        <v>0</v>
      </c>
      <c r="BI265" s="194">
        <f>IF(N265="nulová",J265,0)</f>
        <v>0</v>
      </c>
      <c r="BJ265" s="19" t="s">
        <v>76</v>
      </c>
      <c r="BK265" s="194">
        <f>ROUND(I265*H265,2)</f>
        <v>0</v>
      </c>
      <c r="BL265" s="19" t="s">
        <v>126</v>
      </c>
      <c r="BM265" s="193" t="s">
        <v>2534</v>
      </c>
    </row>
    <row r="266" spans="1:47" s="2" customFormat="1" ht="11.25">
      <c r="A266" s="36"/>
      <c r="B266" s="37"/>
      <c r="C266" s="38"/>
      <c r="D266" s="263" t="s">
        <v>903</v>
      </c>
      <c r="E266" s="38"/>
      <c r="F266" s="264" t="s">
        <v>1009</v>
      </c>
      <c r="G266" s="38"/>
      <c r="H266" s="38"/>
      <c r="I266" s="249"/>
      <c r="J266" s="38"/>
      <c r="K266" s="38"/>
      <c r="L266" s="41"/>
      <c r="M266" s="250"/>
      <c r="N266" s="251"/>
      <c r="O266" s="66"/>
      <c r="P266" s="66"/>
      <c r="Q266" s="66"/>
      <c r="R266" s="66"/>
      <c r="S266" s="66"/>
      <c r="T266" s="67"/>
      <c r="U266" s="36"/>
      <c r="V266" s="36"/>
      <c r="W266" s="36"/>
      <c r="X266" s="36"/>
      <c r="Y266" s="36"/>
      <c r="Z266" s="36"/>
      <c r="AA266" s="36"/>
      <c r="AB266" s="36"/>
      <c r="AC266" s="36"/>
      <c r="AD266" s="36"/>
      <c r="AE266" s="36"/>
      <c r="AT266" s="19" t="s">
        <v>903</v>
      </c>
      <c r="AU266" s="19" t="s">
        <v>78</v>
      </c>
    </row>
    <row r="267" spans="1:65" s="2" customFormat="1" ht="16.5" customHeight="1">
      <c r="A267" s="36"/>
      <c r="B267" s="37"/>
      <c r="C267" s="181" t="s">
        <v>517</v>
      </c>
      <c r="D267" s="181" t="s">
        <v>232</v>
      </c>
      <c r="E267" s="182" t="s">
        <v>1010</v>
      </c>
      <c r="F267" s="183" t="s">
        <v>1011</v>
      </c>
      <c r="G267" s="184" t="s">
        <v>495</v>
      </c>
      <c r="H267" s="185">
        <v>3.384</v>
      </c>
      <c r="I267" s="186"/>
      <c r="J267" s="187">
        <f>ROUND(I267*H267,2)</f>
        <v>0</v>
      </c>
      <c r="K267" s="188"/>
      <c r="L267" s="41"/>
      <c r="M267" s="189" t="s">
        <v>19</v>
      </c>
      <c r="N267" s="190" t="s">
        <v>40</v>
      </c>
      <c r="O267" s="66"/>
      <c r="P267" s="191">
        <f>O267*H267</f>
        <v>0</v>
      </c>
      <c r="Q267" s="191">
        <v>0.0417442</v>
      </c>
      <c r="R267" s="191">
        <f>Q267*H267</f>
        <v>0.1412623728</v>
      </c>
      <c r="S267" s="191">
        <v>0</v>
      </c>
      <c r="T267" s="192">
        <f>S267*H267</f>
        <v>0</v>
      </c>
      <c r="U267" s="36"/>
      <c r="V267" s="36"/>
      <c r="W267" s="36"/>
      <c r="X267" s="36"/>
      <c r="Y267" s="36"/>
      <c r="Z267" s="36"/>
      <c r="AA267" s="36"/>
      <c r="AB267" s="36"/>
      <c r="AC267" s="36"/>
      <c r="AD267" s="36"/>
      <c r="AE267" s="36"/>
      <c r="AR267" s="193" t="s">
        <v>126</v>
      </c>
      <c r="AT267" s="193" t="s">
        <v>232</v>
      </c>
      <c r="AU267" s="193" t="s">
        <v>78</v>
      </c>
      <c r="AY267" s="19" t="s">
        <v>229</v>
      </c>
      <c r="BE267" s="194">
        <f>IF(N267="základní",J267,0)</f>
        <v>0</v>
      </c>
      <c r="BF267" s="194">
        <f>IF(N267="snížená",J267,0)</f>
        <v>0</v>
      </c>
      <c r="BG267" s="194">
        <f>IF(N267="zákl. přenesená",J267,0)</f>
        <v>0</v>
      </c>
      <c r="BH267" s="194">
        <f>IF(N267="sníž. přenesená",J267,0)</f>
        <v>0</v>
      </c>
      <c r="BI267" s="194">
        <f>IF(N267="nulová",J267,0)</f>
        <v>0</v>
      </c>
      <c r="BJ267" s="19" t="s">
        <v>76</v>
      </c>
      <c r="BK267" s="194">
        <f>ROUND(I267*H267,2)</f>
        <v>0</v>
      </c>
      <c r="BL267" s="19" t="s">
        <v>126</v>
      </c>
      <c r="BM267" s="193" t="s">
        <v>2535</v>
      </c>
    </row>
    <row r="268" spans="1:47" s="2" customFormat="1" ht="11.25">
      <c r="A268" s="36"/>
      <c r="B268" s="37"/>
      <c r="C268" s="38"/>
      <c r="D268" s="263" t="s">
        <v>903</v>
      </c>
      <c r="E268" s="38"/>
      <c r="F268" s="264" t="s">
        <v>1013</v>
      </c>
      <c r="G268" s="38"/>
      <c r="H268" s="38"/>
      <c r="I268" s="249"/>
      <c r="J268" s="38"/>
      <c r="K268" s="38"/>
      <c r="L268" s="41"/>
      <c r="M268" s="250"/>
      <c r="N268" s="251"/>
      <c r="O268" s="66"/>
      <c r="P268" s="66"/>
      <c r="Q268" s="66"/>
      <c r="R268" s="66"/>
      <c r="S268" s="66"/>
      <c r="T268" s="67"/>
      <c r="U268" s="36"/>
      <c r="V268" s="36"/>
      <c r="W268" s="36"/>
      <c r="X268" s="36"/>
      <c r="Y268" s="36"/>
      <c r="Z268" s="36"/>
      <c r="AA268" s="36"/>
      <c r="AB268" s="36"/>
      <c r="AC268" s="36"/>
      <c r="AD268" s="36"/>
      <c r="AE268" s="36"/>
      <c r="AT268" s="19" t="s">
        <v>903</v>
      </c>
      <c r="AU268" s="19" t="s">
        <v>78</v>
      </c>
    </row>
    <row r="269" spans="2:51" s="14" customFormat="1" ht="11.25">
      <c r="B269" s="218"/>
      <c r="C269" s="219"/>
      <c r="D269" s="197" t="s">
        <v>237</v>
      </c>
      <c r="E269" s="220" t="s">
        <v>19</v>
      </c>
      <c r="F269" s="221" t="s">
        <v>2536</v>
      </c>
      <c r="G269" s="219"/>
      <c r="H269" s="220" t="s">
        <v>19</v>
      </c>
      <c r="I269" s="222"/>
      <c r="J269" s="219"/>
      <c r="K269" s="219"/>
      <c r="L269" s="223"/>
      <c r="M269" s="224"/>
      <c r="N269" s="225"/>
      <c r="O269" s="225"/>
      <c r="P269" s="225"/>
      <c r="Q269" s="225"/>
      <c r="R269" s="225"/>
      <c r="S269" s="225"/>
      <c r="T269" s="226"/>
      <c r="AT269" s="227" t="s">
        <v>237</v>
      </c>
      <c r="AU269" s="227" t="s">
        <v>78</v>
      </c>
      <c r="AV269" s="14" t="s">
        <v>76</v>
      </c>
      <c r="AW269" s="14" t="s">
        <v>31</v>
      </c>
      <c r="AX269" s="14" t="s">
        <v>69</v>
      </c>
      <c r="AY269" s="227" t="s">
        <v>229</v>
      </c>
    </row>
    <row r="270" spans="2:51" s="13" customFormat="1" ht="11.25">
      <c r="B270" s="195"/>
      <c r="C270" s="196"/>
      <c r="D270" s="197" t="s">
        <v>237</v>
      </c>
      <c r="E270" s="198" t="s">
        <v>19</v>
      </c>
      <c r="F270" s="199" t="s">
        <v>2537</v>
      </c>
      <c r="G270" s="196"/>
      <c r="H270" s="200">
        <v>3.12</v>
      </c>
      <c r="I270" s="201"/>
      <c r="J270" s="196"/>
      <c r="K270" s="196"/>
      <c r="L270" s="202"/>
      <c r="M270" s="203"/>
      <c r="N270" s="204"/>
      <c r="O270" s="204"/>
      <c r="P270" s="204"/>
      <c r="Q270" s="204"/>
      <c r="R270" s="204"/>
      <c r="S270" s="204"/>
      <c r="T270" s="205"/>
      <c r="AT270" s="206" t="s">
        <v>237</v>
      </c>
      <c r="AU270" s="206" t="s">
        <v>78</v>
      </c>
      <c r="AV270" s="13" t="s">
        <v>78</v>
      </c>
      <c r="AW270" s="13" t="s">
        <v>31</v>
      </c>
      <c r="AX270" s="13" t="s">
        <v>69</v>
      </c>
      <c r="AY270" s="206" t="s">
        <v>229</v>
      </c>
    </row>
    <row r="271" spans="2:51" s="13" customFormat="1" ht="11.25">
      <c r="B271" s="195"/>
      <c r="C271" s="196"/>
      <c r="D271" s="197" t="s">
        <v>237</v>
      </c>
      <c r="E271" s="198" t="s">
        <v>19</v>
      </c>
      <c r="F271" s="199" t="s">
        <v>2332</v>
      </c>
      <c r="G271" s="196"/>
      <c r="H271" s="200">
        <v>0.264</v>
      </c>
      <c r="I271" s="201"/>
      <c r="J271" s="196"/>
      <c r="K271" s="196"/>
      <c r="L271" s="202"/>
      <c r="M271" s="203"/>
      <c r="N271" s="204"/>
      <c r="O271" s="204"/>
      <c r="P271" s="204"/>
      <c r="Q271" s="204"/>
      <c r="R271" s="204"/>
      <c r="S271" s="204"/>
      <c r="T271" s="205"/>
      <c r="AT271" s="206" t="s">
        <v>237</v>
      </c>
      <c r="AU271" s="206" t="s">
        <v>78</v>
      </c>
      <c r="AV271" s="13" t="s">
        <v>78</v>
      </c>
      <c r="AW271" s="13" t="s">
        <v>31</v>
      </c>
      <c r="AX271" s="13" t="s">
        <v>69</v>
      </c>
      <c r="AY271" s="206" t="s">
        <v>229</v>
      </c>
    </row>
    <row r="272" spans="2:51" s="15" customFormat="1" ht="11.25">
      <c r="B272" s="228"/>
      <c r="C272" s="229"/>
      <c r="D272" s="197" t="s">
        <v>237</v>
      </c>
      <c r="E272" s="230" t="s">
        <v>19</v>
      </c>
      <c r="F272" s="231" t="s">
        <v>281</v>
      </c>
      <c r="G272" s="229"/>
      <c r="H272" s="232">
        <v>3.384</v>
      </c>
      <c r="I272" s="233"/>
      <c r="J272" s="229"/>
      <c r="K272" s="229"/>
      <c r="L272" s="234"/>
      <c r="M272" s="235"/>
      <c r="N272" s="236"/>
      <c r="O272" s="236"/>
      <c r="P272" s="236"/>
      <c r="Q272" s="236"/>
      <c r="R272" s="236"/>
      <c r="S272" s="236"/>
      <c r="T272" s="237"/>
      <c r="AT272" s="238" t="s">
        <v>237</v>
      </c>
      <c r="AU272" s="238" t="s">
        <v>78</v>
      </c>
      <c r="AV272" s="15" t="s">
        <v>126</v>
      </c>
      <c r="AW272" s="15" t="s">
        <v>31</v>
      </c>
      <c r="AX272" s="15" t="s">
        <v>76</v>
      </c>
      <c r="AY272" s="238" t="s">
        <v>229</v>
      </c>
    </row>
    <row r="273" spans="1:65" s="2" customFormat="1" ht="16.5" customHeight="1">
      <c r="A273" s="36"/>
      <c r="B273" s="37"/>
      <c r="C273" s="181" t="s">
        <v>521</v>
      </c>
      <c r="D273" s="181" t="s">
        <v>232</v>
      </c>
      <c r="E273" s="182" t="s">
        <v>1016</v>
      </c>
      <c r="F273" s="183" t="s">
        <v>1017</v>
      </c>
      <c r="G273" s="184" t="s">
        <v>495</v>
      </c>
      <c r="H273" s="185">
        <v>3.384</v>
      </c>
      <c r="I273" s="186"/>
      <c r="J273" s="187">
        <f>ROUND(I273*H273,2)</f>
        <v>0</v>
      </c>
      <c r="K273" s="188"/>
      <c r="L273" s="41"/>
      <c r="M273" s="189" t="s">
        <v>19</v>
      </c>
      <c r="N273" s="190" t="s">
        <v>40</v>
      </c>
      <c r="O273" s="66"/>
      <c r="P273" s="191">
        <f>O273*H273</f>
        <v>0</v>
      </c>
      <c r="Q273" s="191">
        <v>1.5E-05</v>
      </c>
      <c r="R273" s="191">
        <f>Q273*H273</f>
        <v>5.076E-05</v>
      </c>
      <c r="S273" s="191">
        <v>0</v>
      </c>
      <c r="T273" s="192">
        <f>S273*H273</f>
        <v>0</v>
      </c>
      <c r="U273" s="36"/>
      <c r="V273" s="36"/>
      <c r="W273" s="36"/>
      <c r="X273" s="36"/>
      <c r="Y273" s="36"/>
      <c r="Z273" s="36"/>
      <c r="AA273" s="36"/>
      <c r="AB273" s="36"/>
      <c r="AC273" s="36"/>
      <c r="AD273" s="36"/>
      <c r="AE273" s="36"/>
      <c r="AR273" s="193" t="s">
        <v>126</v>
      </c>
      <c r="AT273" s="193" t="s">
        <v>232</v>
      </c>
      <c r="AU273" s="193" t="s">
        <v>78</v>
      </c>
      <c r="AY273" s="19" t="s">
        <v>229</v>
      </c>
      <c r="BE273" s="194">
        <f>IF(N273="základní",J273,0)</f>
        <v>0</v>
      </c>
      <c r="BF273" s="194">
        <f>IF(N273="snížená",J273,0)</f>
        <v>0</v>
      </c>
      <c r="BG273" s="194">
        <f>IF(N273="zákl. přenesená",J273,0)</f>
        <v>0</v>
      </c>
      <c r="BH273" s="194">
        <f>IF(N273="sníž. přenesená",J273,0)</f>
        <v>0</v>
      </c>
      <c r="BI273" s="194">
        <f>IF(N273="nulová",J273,0)</f>
        <v>0</v>
      </c>
      <c r="BJ273" s="19" t="s">
        <v>76</v>
      </c>
      <c r="BK273" s="194">
        <f>ROUND(I273*H273,2)</f>
        <v>0</v>
      </c>
      <c r="BL273" s="19" t="s">
        <v>126</v>
      </c>
      <c r="BM273" s="193" t="s">
        <v>2538</v>
      </c>
    </row>
    <row r="274" spans="1:47" s="2" customFormat="1" ht="11.25">
      <c r="A274" s="36"/>
      <c r="B274" s="37"/>
      <c r="C274" s="38"/>
      <c r="D274" s="263" t="s">
        <v>903</v>
      </c>
      <c r="E274" s="38"/>
      <c r="F274" s="264" t="s">
        <v>1019</v>
      </c>
      <c r="G274" s="38"/>
      <c r="H274" s="38"/>
      <c r="I274" s="249"/>
      <c r="J274" s="38"/>
      <c r="K274" s="38"/>
      <c r="L274" s="41"/>
      <c r="M274" s="250"/>
      <c r="N274" s="251"/>
      <c r="O274" s="66"/>
      <c r="P274" s="66"/>
      <c r="Q274" s="66"/>
      <c r="R274" s="66"/>
      <c r="S274" s="66"/>
      <c r="T274" s="67"/>
      <c r="U274" s="36"/>
      <c r="V274" s="36"/>
      <c r="W274" s="36"/>
      <c r="X274" s="36"/>
      <c r="Y274" s="36"/>
      <c r="Z274" s="36"/>
      <c r="AA274" s="36"/>
      <c r="AB274" s="36"/>
      <c r="AC274" s="36"/>
      <c r="AD274" s="36"/>
      <c r="AE274" s="36"/>
      <c r="AT274" s="19" t="s">
        <v>903</v>
      </c>
      <c r="AU274" s="19" t="s">
        <v>78</v>
      </c>
    </row>
    <row r="275" spans="1:65" s="2" customFormat="1" ht="24.2" customHeight="1">
      <c r="A275" s="36"/>
      <c r="B275" s="37"/>
      <c r="C275" s="181" t="s">
        <v>525</v>
      </c>
      <c r="D275" s="181" t="s">
        <v>232</v>
      </c>
      <c r="E275" s="182" t="s">
        <v>1020</v>
      </c>
      <c r="F275" s="183" t="s">
        <v>1021</v>
      </c>
      <c r="G275" s="184" t="s">
        <v>326</v>
      </c>
      <c r="H275" s="185">
        <v>0.114</v>
      </c>
      <c r="I275" s="186"/>
      <c r="J275" s="187">
        <f>ROUND(I275*H275,2)</f>
        <v>0</v>
      </c>
      <c r="K275" s="188"/>
      <c r="L275" s="41"/>
      <c r="M275" s="189" t="s">
        <v>19</v>
      </c>
      <c r="N275" s="190" t="s">
        <v>40</v>
      </c>
      <c r="O275" s="66"/>
      <c r="P275" s="191">
        <f>O275*H275</f>
        <v>0</v>
      </c>
      <c r="Q275" s="191">
        <v>1.0487652</v>
      </c>
      <c r="R275" s="191">
        <f>Q275*H275</f>
        <v>0.11955923280000001</v>
      </c>
      <c r="S275" s="191">
        <v>0</v>
      </c>
      <c r="T275" s="192">
        <f>S275*H275</f>
        <v>0</v>
      </c>
      <c r="U275" s="36"/>
      <c r="V275" s="36"/>
      <c r="W275" s="36"/>
      <c r="X275" s="36"/>
      <c r="Y275" s="36"/>
      <c r="Z275" s="36"/>
      <c r="AA275" s="36"/>
      <c r="AB275" s="36"/>
      <c r="AC275" s="36"/>
      <c r="AD275" s="36"/>
      <c r="AE275" s="36"/>
      <c r="AR275" s="193" t="s">
        <v>126</v>
      </c>
      <c r="AT275" s="193" t="s">
        <v>232</v>
      </c>
      <c r="AU275" s="193" t="s">
        <v>78</v>
      </c>
      <c r="AY275" s="19" t="s">
        <v>229</v>
      </c>
      <c r="BE275" s="194">
        <f>IF(N275="základní",J275,0)</f>
        <v>0</v>
      </c>
      <c r="BF275" s="194">
        <f>IF(N275="snížená",J275,0)</f>
        <v>0</v>
      </c>
      <c r="BG275" s="194">
        <f>IF(N275="zákl. přenesená",J275,0)</f>
        <v>0</v>
      </c>
      <c r="BH275" s="194">
        <f>IF(N275="sníž. přenesená",J275,0)</f>
        <v>0</v>
      </c>
      <c r="BI275" s="194">
        <f>IF(N275="nulová",J275,0)</f>
        <v>0</v>
      </c>
      <c r="BJ275" s="19" t="s">
        <v>76</v>
      </c>
      <c r="BK275" s="194">
        <f>ROUND(I275*H275,2)</f>
        <v>0</v>
      </c>
      <c r="BL275" s="19" t="s">
        <v>126</v>
      </c>
      <c r="BM275" s="193" t="s">
        <v>2539</v>
      </c>
    </row>
    <row r="276" spans="1:47" s="2" customFormat="1" ht="11.25">
      <c r="A276" s="36"/>
      <c r="B276" s="37"/>
      <c r="C276" s="38"/>
      <c r="D276" s="263" t="s">
        <v>903</v>
      </c>
      <c r="E276" s="38"/>
      <c r="F276" s="264" t="s">
        <v>1023</v>
      </c>
      <c r="G276" s="38"/>
      <c r="H276" s="38"/>
      <c r="I276" s="249"/>
      <c r="J276" s="38"/>
      <c r="K276" s="38"/>
      <c r="L276" s="41"/>
      <c r="M276" s="250"/>
      <c r="N276" s="251"/>
      <c r="O276" s="66"/>
      <c r="P276" s="66"/>
      <c r="Q276" s="66"/>
      <c r="R276" s="66"/>
      <c r="S276" s="66"/>
      <c r="T276" s="67"/>
      <c r="U276" s="36"/>
      <c r="V276" s="36"/>
      <c r="W276" s="36"/>
      <c r="X276" s="36"/>
      <c r="Y276" s="36"/>
      <c r="Z276" s="36"/>
      <c r="AA276" s="36"/>
      <c r="AB276" s="36"/>
      <c r="AC276" s="36"/>
      <c r="AD276" s="36"/>
      <c r="AE276" s="36"/>
      <c r="AT276" s="19" t="s">
        <v>903</v>
      </c>
      <c r="AU276" s="19" t="s">
        <v>78</v>
      </c>
    </row>
    <row r="277" spans="2:51" s="14" customFormat="1" ht="11.25">
      <c r="B277" s="218"/>
      <c r="C277" s="219"/>
      <c r="D277" s="197" t="s">
        <v>237</v>
      </c>
      <c r="E277" s="220" t="s">
        <v>19</v>
      </c>
      <c r="F277" s="221" t="s">
        <v>2540</v>
      </c>
      <c r="G277" s="219"/>
      <c r="H277" s="220" t="s">
        <v>19</v>
      </c>
      <c r="I277" s="222"/>
      <c r="J277" s="219"/>
      <c r="K277" s="219"/>
      <c r="L277" s="223"/>
      <c r="M277" s="224"/>
      <c r="N277" s="225"/>
      <c r="O277" s="225"/>
      <c r="P277" s="225"/>
      <c r="Q277" s="225"/>
      <c r="R277" s="225"/>
      <c r="S277" s="225"/>
      <c r="T277" s="226"/>
      <c r="AT277" s="227" t="s">
        <v>237</v>
      </c>
      <c r="AU277" s="227" t="s">
        <v>78</v>
      </c>
      <c r="AV277" s="14" t="s">
        <v>76</v>
      </c>
      <c r="AW277" s="14" t="s">
        <v>31</v>
      </c>
      <c r="AX277" s="14" t="s">
        <v>69</v>
      </c>
      <c r="AY277" s="227" t="s">
        <v>229</v>
      </c>
    </row>
    <row r="278" spans="2:51" s="13" customFormat="1" ht="11.25">
      <c r="B278" s="195"/>
      <c r="C278" s="196"/>
      <c r="D278" s="197" t="s">
        <v>237</v>
      </c>
      <c r="E278" s="198" t="s">
        <v>19</v>
      </c>
      <c r="F278" s="199" t="s">
        <v>2541</v>
      </c>
      <c r="G278" s="196"/>
      <c r="H278" s="200">
        <v>0.114</v>
      </c>
      <c r="I278" s="201"/>
      <c r="J278" s="196"/>
      <c r="K278" s="196"/>
      <c r="L278" s="202"/>
      <c r="M278" s="203"/>
      <c r="N278" s="204"/>
      <c r="O278" s="204"/>
      <c r="P278" s="204"/>
      <c r="Q278" s="204"/>
      <c r="R278" s="204"/>
      <c r="S278" s="204"/>
      <c r="T278" s="205"/>
      <c r="AT278" s="206" t="s">
        <v>237</v>
      </c>
      <c r="AU278" s="206" t="s">
        <v>78</v>
      </c>
      <c r="AV278" s="13" t="s">
        <v>78</v>
      </c>
      <c r="AW278" s="13" t="s">
        <v>31</v>
      </c>
      <c r="AX278" s="13" t="s">
        <v>76</v>
      </c>
      <c r="AY278" s="206" t="s">
        <v>229</v>
      </c>
    </row>
    <row r="279" spans="1:65" s="2" customFormat="1" ht="24.2" customHeight="1">
      <c r="A279" s="36"/>
      <c r="B279" s="37"/>
      <c r="C279" s="181" t="s">
        <v>279</v>
      </c>
      <c r="D279" s="181" t="s">
        <v>232</v>
      </c>
      <c r="E279" s="182" t="s">
        <v>1872</v>
      </c>
      <c r="F279" s="183" t="s">
        <v>1873</v>
      </c>
      <c r="G279" s="184" t="s">
        <v>532</v>
      </c>
      <c r="H279" s="185">
        <v>5.31</v>
      </c>
      <c r="I279" s="186"/>
      <c r="J279" s="187">
        <f>ROUND(I279*H279,2)</f>
        <v>0</v>
      </c>
      <c r="K279" s="188"/>
      <c r="L279" s="41"/>
      <c r="M279" s="189" t="s">
        <v>19</v>
      </c>
      <c r="N279" s="190" t="s">
        <v>40</v>
      </c>
      <c r="O279" s="66"/>
      <c r="P279" s="191">
        <f>O279*H279</f>
        <v>0</v>
      </c>
      <c r="Q279" s="191">
        <v>2.50209</v>
      </c>
      <c r="R279" s="191">
        <f>Q279*H279</f>
        <v>13.286097899999998</v>
      </c>
      <c r="S279" s="191">
        <v>0</v>
      </c>
      <c r="T279" s="192">
        <f>S279*H279</f>
        <v>0</v>
      </c>
      <c r="U279" s="36"/>
      <c r="V279" s="36"/>
      <c r="W279" s="36"/>
      <c r="X279" s="36"/>
      <c r="Y279" s="36"/>
      <c r="Z279" s="36"/>
      <c r="AA279" s="36"/>
      <c r="AB279" s="36"/>
      <c r="AC279" s="36"/>
      <c r="AD279" s="36"/>
      <c r="AE279" s="36"/>
      <c r="AR279" s="193" t="s">
        <v>126</v>
      </c>
      <c r="AT279" s="193" t="s">
        <v>232</v>
      </c>
      <c r="AU279" s="193" t="s">
        <v>78</v>
      </c>
      <c r="AY279" s="19" t="s">
        <v>229</v>
      </c>
      <c r="BE279" s="194">
        <f>IF(N279="základní",J279,0)</f>
        <v>0</v>
      </c>
      <c r="BF279" s="194">
        <f>IF(N279="snížená",J279,0)</f>
        <v>0</v>
      </c>
      <c r="BG279" s="194">
        <f>IF(N279="zákl. přenesená",J279,0)</f>
        <v>0</v>
      </c>
      <c r="BH279" s="194">
        <f>IF(N279="sníž. přenesená",J279,0)</f>
        <v>0</v>
      </c>
      <c r="BI279" s="194">
        <f>IF(N279="nulová",J279,0)</f>
        <v>0</v>
      </c>
      <c r="BJ279" s="19" t="s">
        <v>76</v>
      </c>
      <c r="BK279" s="194">
        <f>ROUND(I279*H279,2)</f>
        <v>0</v>
      </c>
      <c r="BL279" s="19" t="s">
        <v>126</v>
      </c>
      <c r="BM279" s="193" t="s">
        <v>2542</v>
      </c>
    </row>
    <row r="280" spans="1:47" s="2" customFormat="1" ht="11.25">
      <c r="A280" s="36"/>
      <c r="B280" s="37"/>
      <c r="C280" s="38"/>
      <c r="D280" s="263" t="s">
        <v>903</v>
      </c>
      <c r="E280" s="38"/>
      <c r="F280" s="264" t="s">
        <v>1875</v>
      </c>
      <c r="G280" s="38"/>
      <c r="H280" s="38"/>
      <c r="I280" s="249"/>
      <c r="J280" s="38"/>
      <c r="K280" s="38"/>
      <c r="L280" s="41"/>
      <c r="M280" s="250"/>
      <c r="N280" s="251"/>
      <c r="O280" s="66"/>
      <c r="P280" s="66"/>
      <c r="Q280" s="66"/>
      <c r="R280" s="66"/>
      <c r="S280" s="66"/>
      <c r="T280" s="67"/>
      <c r="U280" s="36"/>
      <c r="V280" s="36"/>
      <c r="W280" s="36"/>
      <c r="X280" s="36"/>
      <c r="Y280" s="36"/>
      <c r="Z280" s="36"/>
      <c r="AA280" s="36"/>
      <c r="AB280" s="36"/>
      <c r="AC280" s="36"/>
      <c r="AD280" s="36"/>
      <c r="AE280" s="36"/>
      <c r="AT280" s="19" t="s">
        <v>903</v>
      </c>
      <c r="AU280" s="19" t="s">
        <v>78</v>
      </c>
    </row>
    <row r="281" spans="2:51" s="14" customFormat="1" ht="11.25">
      <c r="B281" s="218"/>
      <c r="C281" s="219"/>
      <c r="D281" s="197" t="s">
        <v>237</v>
      </c>
      <c r="E281" s="220" t="s">
        <v>19</v>
      </c>
      <c r="F281" s="221" t="s">
        <v>2543</v>
      </c>
      <c r="G281" s="219"/>
      <c r="H281" s="220" t="s">
        <v>19</v>
      </c>
      <c r="I281" s="222"/>
      <c r="J281" s="219"/>
      <c r="K281" s="219"/>
      <c r="L281" s="223"/>
      <c r="M281" s="224"/>
      <c r="N281" s="225"/>
      <c r="O281" s="225"/>
      <c r="P281" s="225"/>
      <c r="Q281" s="225"/>
      <c r="R281" s="225"/>
      <c r="S281" s="225"/>
      <c r="T281" s="226"/>
      <c r="AT281" s="227" t="s">
        <v>237</v>
      </c>
      <c r="AU281" s="227" t="s">
        <v>78</v>
      </c>
      <c r="AV281" s="14" t="s">
        <v>76</v>
      </c>
      <c r="AW281" s="14" t="s">
        <v>31</v>
      </c>
      <c r="AX281" s="14" t="s">
        <v>69</v>
      </c>
      <c r="AY281" s="227" t="s">
        <v>229</v>
      </c>
    </row>
    <row r="282" spans="2:51" s="13" customFormat="1" ht="11.25">
      <c r="B282" s="195"/>
      <c r="C282" s="196"/>
      <c r="D282" s="197" t="s">
        <v>237</v>
      </c>
      <c r="E282" s="198" t="s">
        <v>19</v>
      </c>
      <c r="F282" s="199" t="s">
        <v>1773</v>
      </c>
      <c r="G282" s="196"/>
      <c r="H282" s="200">
        <v>5.76</v>
      </c>
      <c r="I282" s="201"/>
      <c r="J282" s="196"/>
      <c r="K282" s="196"/>
      <c r="L282" s="202"/>
      <c r="M282" s="203"/>
      <c r="N282" s="204"/>
      <c r="O282" s="204"/>
      <c r="P282" s="204"/>
      <c r="Q282" s="204"/>
      <c r="R282" s="204"/>
      <c r="S282" s="204"/>
      <c r="T282" s="205"/>
      <c r="AT282" s="206" t="s">
        <v>237</v>
      </c>
      <c r="AU282" s="206" t="s">
        <v>78</v>
      </c>
      <c r="AV282" s="13" t="s">
        <v>78</v>
      </c>
      <c r="AW282" s="13" t="s">
        <v>31</v>
      </c>
      <c r="AX282" s="13" t="s">
        <v>69</v>
      </c>
      <c r="AY282" s="206" t="s">
        <v>229</v>
      </c>
    </row>
    <row r="283" spans="2:51" s="14" customFormat="1" ht="11.25">
      <c r="B283" s="218"/>
      <c r="C283" s="219"/>
      <c r="D283" s="197" t="s">
        <v>237</v>
      </c>
      <c r="E283" s="220" t="s">
        <v>19</v>
      </c>
      <c r="F283" s="221" t="s">
        <v>2544</v>
      </c>
      <c r="G283" s="219"/>
      <c r="H283" s="220" t="s">
        <v>19</v>
      </c>
      <c r="I283" s="222"/>
      <c r="J283" s="219"/>
      <c r="K283" s="219"/>
      <c r="L283" s="223"/>
      <c r="M283" s="224"/>
      <c r="N283" s="225"/>
      <c r="O283" s="225"/>
      <c r="P283" s="225"/>
      <c r="Q283" s="225"/>
      <c r="R283" s="225"/>
      <c r="S283" s="225"/>
      <c r="T283" s="226"/>
      <c r="AT283" s="227" t="s">
        <v>237</v>
      </c>
      <c r="AU283" s="227" t="s">
        <v>78</v>
      </c>
      <c r="AV283" s="14" t="s">
        <v>76</v>
      </c>
      <c r="AW283" s="14" t="s">
        <v>31</v>
      </c>
      <c r="AX283" s="14" t="s">
        <v>69</v>
      </c>
      <c r="AY283" s="227" t="s">
        <v>229</v>
      </c>
    </row>
    <row r="284" spans="2:51" s="13" customFormat="1" ht="11.25">
      <c r="B284" s="195"/>
      <c r="C284" s="196"/>
      <c r="D284" s="197" t="s">
        <v>237</v>
      </c>
      <c r="E284" s="198" t="s">
        <v>19</v>
      </c>
      <c r="F284" s="199" t="s">
        <v>2545</v>
      </c>
      <c r="G284" s="196"/>
      <c r="H284" s="200">
        <v>-0.45</v>
      </c>
      <c r="I284" s="201"/>
      <c r="J284" s="196"/>
      <c r="K284" s="196"/>
      <c r="L284" s="202"/>
      <c r="M284" s="203"/>
      <c r="N284" s="204"/>
      <c r="O284" s="204"/>
      <c r="P284" s="204"/>
      <c r="Q284" s="204"/>
      <c r="R284" s="204"/>
      <c r="S284" s="204"/>
      <c r="T284" s="205"/>
      <c r="AT284" s="206" t="s">
        <v>237</v>
      </c>
      <c r="AU284" s="206" t="s">
        <v>78</v>
      </c>
      <c r="AV284" s="13" t="s">
        <v>78</v>
      </c>
      <c r="AW284" s="13" t="s">
        <v>31</v>
      </c>
      <c r="AX284" s="13" t="s">
        <v>69</v>
      </c>
      <c r="AY284" s="206" t="s">
        <v>229</v>
      </c>
    </row>
    <row r="285" spans="2:51" s="15" customFormat="1" ht="11.25">
      <c r="B285" s="228"/>
      <c r="C285" s="229"/>
      <c r="D285" s="197" t="s">
        <v>237</v>
      </c>
      <c r="E285" s="230" t="s">
        <v>19</v>
      </c>
      <c r="F285" s="231" t="s">
        <v>281</v>
      </c>
      <c r="G285" s="229"/>
      <c r="H285" s="232">
        <v>5.31</v>
      </c>
      <c r="I285" s="233"/>
      <c r="J285" s="229"/>
      <c r="K285" s="229"/>
      <c r="L285" s="234"/>
      <c r="M285" s="235"/>
      <c r="N285" s="236"/>
      <c r="O285" s="236"/>
      <c r="P285" s="236"/>
      <c r="Q285" s="236"/>
      <c r="R285" s="236"/>
      <c r="S285" s="236"/>
      <c r="T285" s="237"/>
      <c r="AT285" s="238" t="s">
        <v>237</v>
      </c>
      <c r="AU285" s="238" t="s">
        <v>78</v>
      </c>
      <c r="AV285" s="15" t="s">
        <v>126</v>
      </c>
      <c r="AW285" s="15" t="s">
        <v>31</v>
      </c>
      <c r="AX285" s="15" t="s">
        <v>76</v>
      </c>
      <c r="AY285" s="238" t="s">
        <v>229</v>
      </c>
    </row>
    <row r="286" spans="1:65" s="2" customFormat="1" ht="37.9" customHeight="1">
      <c r="A286" s="36"/>
      <c r="B286" s="37"/>
      <c r="C286" s="181" t="s">
        <v>535</v>
      </c>
      <c r="D286" s="181" t="s">
        <v>232</v>
      </c>
      <c r="E286" s="182" t="s">
        <v>1883</v>
      </c>
      <c r="F286" s="183" t="s">
        <v>1884</v>
      </c>
      <c r="G286" s="184" t="s">
        <v>495</v>
      </c>
      <c r="H286" s="185">
        <v>17.898</v>
      </c>
      <c r="I286" s="186"/>
      <c r="J286" s="187">
        <f>ROUND(I286*H286,2)</f>
        <v>0</v>
      </c>
      <c r="K286" s="188"/>
      <c r="L286" s="41"/>
      <c r="M286" s="189" t="s">
        <v>19</v>
      </c>
      <c r="N286" s="190" t="s">
        <v>40</v>
      </c>
      <c r="O286" s="66"/>
      <c r="P286" s="191">
        <f>O286*H286</f>
        <v>0</v>
      </c>
      <c r="Q286" s="191">
        <v>0.0018247</v>
      </c>
      <c r="R286" s="191">
        <f>Q286*H286</f>
        <v>0.0326584806</v>
      </c>
      <c r="S286" s="191">
        <v>0</v>
      </c>
      <c r="T286" s="192">
        <f>S286*H286</f>
        <v>0</v>
      </c>
      <c r="U286" s="36"/>
      <c r="V286" s="36"/>
      <c r="W286" s="36"/>
      <c r="X286" s="36"/>
      <c r="Y286" s="36"/>
      <c r="Z286" s="36"/>
      <c r="AA286" s="36"/>
      <c r="AB286" s="36"/>
      <c r="AC286" s="36"/>
      <c r="AD286" s="36"/>
      <c r="AE286" s="36"/>
      <c r="AR286" s="193" t="s">
        <v>126</v>
      </c>
      <c r="AT286" s="193" t="s">
        <v>232</v>
      </c>
      <c r="AU286" s="193" t="s">
        <v>78</v>
      </c>
      <c r="AY286" s="19" t="s">
        <v>229</v>
      </c>
      <c r="BE286" s="194">
        <f>IF(N286="základní",J286,0)</f>
        <v>0</v>
      </c>
      <c r="BF286" s="194">
        <f>IF(N286="snížená",J286,0)</f>
        <v>0</v>
      </c>
      <c r="BG286" s="194">
        <f>IF(N286="zákl. přenesená",J286,0)</f>
        <v>0</v>
      </c>
      <c r="BH286" s="194">
        <f>IF(N286="sníž. přenesená",J286,0)</f>
        <v>0</v>
      </c>
      <c r="BI286" s="194">
        <f>IF(N286="nulová",J286,0)</f>
        <v>0</v>
      </c>
      <c r="BJ286" s="19" t="s">
        <v>76</v>
      </c>
      <c r="BK286" s="194">
        <f>ROUND(I286*H286,2)</f>
        <v>0</v>
      </c>
      <c r="BL286" s="19" t="s">
        <v>126</v>
      </c>
      <c r="BM286" s="193" t="s">
        <v>2546</v>
      </c>
    </row>
    <row r="287" spans="1:47" s="2" customFormat="1" ht="11.25">
      <c r="A287" s="36"/>
      <c r="B287" s="37"/>
      <c r="C287" s="38"/>
      <c r="D287" s="263" t="s">
        <v>903</v>
      </c>
      <c r="E287" s="38"/>
      <c r="F287" s="264" t="s">
        <v>1886</v>
      </c>
      <c r="G287" s="38"/>
      <c r="H287" s="38"/>
      <c r="I287" s="249"/>
      <c r="J287" s="38"/>
      <c r="K287" s="38"/>
      <c r="L287" s="41"/>
      <c r="M287" s="250"/>
      <c r="N287" s="251"/>
      <c r="O287" s="66"/>
      <c r="P287" s="66"/>
      <c r="Q287" s="66"/>
      <c r="R287" s="66"/>
      <c r="S287" s="66"/>
      <c r="T287" s="67"/>
      <c r="U287" s="36"/>
      <c r="V287" s="36"/>
      <c r="W287" s="36"/>
      <c r="X287" s="36"/>
      <c r="Y287" s="36"/>
      <c r="Z287" s="36"/>
      <c r="AA287" s="36"/>
      <c r="AB287" s="36"/>
      <c r="AC287" s="36"/>
      <c r="AD287" s="36"/>
      <c r="AE287" s="36"/>
      <c r="AT287" s="19" t="s">
        <v>903</v>
      </c>
      <c r="AU287" s="19" t="s">
        <v>78</v>
      </c>
    </row>
    <row r="288" spans="2:51" s="14" customFormat="1" ht="11.25">
      <c r="B288" s="218"/>
      <c r="C288" s="219"/>
      <c r="D288" s="197" t="s">
        <v>237</v>
      </c>
      <c r="E288" s="220" t="s">
        <v>19</v>
      </c>
      <c r="F288" s="221" t="s">
        <v>2547</v>
      </c>
      <c r="G288" s="219"/>
      <c r="H288" s="220" t="s">
        <v>19</v>
      </c>
      <c r="I288" s="222"/>
      <c r="J288" s="219"/>
      <c r="K288" s="219"/>
      <c r="L288" s="223"/>
      <c r="M288" s="224"/>
      <c r="N288" s="225"/>
      <c r="O288" s="225"/>
      <c r="P288" s="225"/>
      <c r="Q288" s="225"/>
      <c r="R288" s="225"/>
      <c r="S288" s="225"/>
      <c r="T288" s="226"/>
      <c r="AT288" s="227" t="s">
        <v>237</v>
      </c>
      <c r="AU288" s="227" t="s">
        <v>78</v>
      </c>
      <c r="AV288" s="14" t="s">
        <v>76</v>
      </c>
      <c r="AW288" s="14" t="s">
        <v>31</v>
      </c>
      <c r="AX288" s="14" t="s">
        <v>69</v>
      </c>
      <c r="AY288" s="227" t="s">
        <v>229</v>
      </c>
    </row>
    <row r="289" spans="2:51" s="13" customFormat="1" ht="11.25">
      <c r="B289" s="195"/>
      <c r="C289" s="196"/>
      <c r="D289" s="197" t="s">
        <v>237</v>
      </c>
      <c r="E289" s="198" t="s">
        <v>19</v>
      </c>
      <c r="F289" s="199" t="s">
        <v>2548</v>
      </c>
      <c r="G289" s="196"/>
      <c r="H289" s="200">
        <v>6.384</v>
      </c>
      <c r="I289" s="201"/>
      <c r="J289" s="196"/>
      <c r="K289" s="196"/>
      <c r="L289" s="202"/>
      <c r="M289" s="203"/>
      <c r="N289" s="204"/>
      <c r="O289" s="204"/>
      <c r="P289" s="204"/>
      <c r="Q289" s="204"/>
      <c r="R289" s="204"/>
      <c r="S289" s="204"/>
      <c r="T289" s="205"/>
      <c r="AT289" s="206" t="s">
        <v>237</v>
      </c>
      <c r="AU289" s="206" t="s">
        <v>78</v>
      </c>
      <c r="AV289" s="13" t="s">
        <v>78</v>
      </c>
      <c r="AW289" s="13" t="s">
        <v>31</v>
      </c>
      <c r="AX289" s="13" t="s">
        <v>69</v>
      </c>
      <c r="AY289" s="206" t="s">
        <v>229</v>
      </c>
    </row>
    <row r="290" spans="2:51" s="13" customFormat="1" ht="11.25">
      <c r="B290" s="195"/>
      <c r="C290" s="196"/>
      <c r="D290" s="197" t="s">
        <v>237</v>
      </c>
      <c r="E290" s="198" t="s">
        <v>19</v>
      </c>
      <c r="F290" s="199" t="s">
        <v>2549</v>
      </c>
      <c r="G290" s="196"/>
      <c r="H290" s="200">
        <v>9.12</v>
      </c>
      <c r="I290" s="201"/>
      <c r="J290" s="196"/>
      <c r="K290" s="196"/>
      <c r="L290" s="202"/>
      <c r="M290" s="203"/>
      <c r="N290" s="204"/>
      <c r="O290" s="204"/>
      <c r="P290" s="204"/>
      <c r="Q290" s="204"/>
      <c r="R290" s="204"/>
      <c r="S290" s="204"/>
      <c r="T290" s="205"/>
      <c r="AT290" s="206" t="s">
        <v>237</v>
      </c>
      <c r="AU290" s="206" t="s">
        <v>78</v>
      </c>
      <c r="AV290" s="13" t="s">
        <v>78</v>
      </c>
      <c r="AW290" s="13" t="s">
        <v>31</v>
      </c>
      <c r="AX290" s="13" t="s">
        <v>69</v>
      </c>
      <c r="AY290" s="206" t="s">
        <v>229</v>
      </c>
    </row>
    <row r="291" spans="2:51" s="13" customFormat="1" ht="11.25">
      <c r="B291" s="195"/>
      <c r="C291" s="196"/>
      <c r="D291" s="197" t="s">
        <v>237</v>
      </c>
      <c r="E291" s="198" t="s">
        <v>19</v>
      </c>
      <c r="F291" s="199" t="s">
        <v>2550</v>
      </c>
      <c r="G291" s="196"/>
      <c r="H291" s="200">
        <v>2.394</v>
      </c>
      <c r="I291" s="201"/>
      <c r="J291" s="196"/>
      <c r="K291" s="196"/>
      <c r="L291" s="202"/>
      <c r="M291" s="203"/>
      <c r="N291" s="204"/>
      <c r="O291" s="204"/>
      <c r="P291" s="204"/>
      <c r="Q291" s="204"/>
      <c r="R291" s="204"/>
      <c r="S291" s="204"/>
      <c r="T291" s="205"/>
      <c r="AT291" s="206" t="s">
        <v>237</v>
      </c>
      <c r="AU291" s="206" t="s">
        <v>78</v>
      </c>
      <c r="AV291" s="13" t="s">
        <v>78</v>
      </c>
      <c r="AW291" s="13" t="s">
        <v>31</v>
      </c>
      <c r="AX291" s="13" t="s">
        <v>69</v>
      </c>
      <c r="AY291" s="206" t="s">
        <v>229</v>
      </c>
    </row>
    <row r="292" spans="2:51" s="15" customFormat="1" ht="11.25">
      <c r="B292" s="228"/>
      <c r="C292" s="229"/>
      <c r="D292" s="197" t="s">
        <v>237</v>
      </c>
      <c r="E292" s="230" t="s">
        <v>19</v>
      </c>
      <c r="F292" s="231" t="s">
        <v>281</v>
      </c>
      <c r="G292" s="229"/>
      <c r="H292" s="232">
        <v>17.898</v>
      </c>
      <c r="I292" s="233"/>
      <c r="J292" s="229"/>
      <c r="K292" s="229"/>
      <c r="L292" s="234"/>
      <c r="M292" s="235"/>
      <c r="N292" s="236"/>
      <c r="O292" s="236"/>
      <c r="P292" s="236"/>
      <c r="Q292" s="236"/>
      <c r="R292" s="236"/>
      <c r="S292" s="236"/>
      <c r="T292" s="237"/>
      <c r="AT292" s="238" t="s">
        <v>237</v>
      </c>
      <c r="AU292" s="238" t="s">
        <v>78</v>
      </c>
      <c r="AV292" s="15" t="s">
        <v>126</v>
      </c>
      <c r="AW292" s="15" t="s">
        <v>31</v>
      </c>
      <c r="AX292" s="15" t="s">
        <v>76</v>
      </c>
      <c r="AY292" s="238" t="s">
        <v>229</v>
      </c>
    </row>
    <row r="293" spans="1:65" s="2" customFormat="1" ht="24.2" customHeight="1">
      <c r="A293" s="36"/>
      <c r="B293" s="37"/>
      <c r="C293" s="181" t="s">
        <v>540</v>
      </c>
      <c r="D293" s="181" t="s">
        <v>232</v>
      </c>
      <c r="E293" s="182" t="s">
        <v>1890</v>
      </c>
      <c r="F293" s="183" t="s">
        <v>1891</v>
      </c>
      <c r="G293" s="184" t="s">
        <v>495</v>
      </c>
      <c r="H293" s="185">
        <v>17.898</v>
      </c>
      <c r="I293" s="186"/>
      <c r="J293" s="187">
        <f>ROUND(I293*H293,2)</f>
        <v>0</v>
      </c>
      <c r="K293" s="188"/>
      <c r="L293" s="41"/>
      <c r="M293" s="189" t="s">
        <v>19</v>
      </c>
      <c r="N293" s="190" t="s">
        <v>40</v>
      </c>
      <c r="O293" s="66"/>
      <c r="P293" s="191">
        <f>O293*H293</f>
        <v>0</v>
      </c>
      <c r="Q293" s="191">
        <v>3.6E-05</v>
      </c>
      <c r="R293" s="191">
        <f>Q293*H293</f>
        <v>0.000644328</v>
      </c>
      <c r="S293" s="191">
        <v>0</v>
      </c>
      <c r="T293" s="192">
        <f>S293*H293</f>
        <v>0</v>
      </c>
      <c r="U293" s="36"/>
      <c r="V293" s="36"/>
      <c r="W293" s="36"/>
      <c r="X293" s="36"/>
      <c r="Y293" s="36"/>
      <c r="Z293" s="36"/>
      <c r="AA293" s="36"/>
      <c r="AB293" s="36"/>
      <c r="AC293" s="36"/>
      <c r="AD293" s="36"/>
      <c r="AE293" s="36"/>
      <c r="AR293" s="193" t="s">
        <v>126</v>
      </c>
      <c r="AT293" s="193" t="s">
        <v>232</v>
      </c>
      <c r="AU293" s="193" t="s">
        <v>78</v>
      </c>
      <c r="AY293" s="19" t="s">
        <v>229</v>
      </c>
      <c r="BE293" s="194">
        <f>IF(N293="základní",J293,0)</f>
        <v>0</v>
      </c>
      <c r="BF293" s="194">
        <f>IF(N293="snížená",J293,0)</f>
        <v>0</v>
      </c>
      <c r="BG293" s="194">
        <f>IF(N293="zákl. přenesená",J293,0)</f>
        <v>0</v>
      </c>
      <c r="BH293" s="194">
        <f>IF(N293="sníž. přenesená",J293,0)</f>
        <v>0</v>
      </c>
      <c r="BI293" s="194">
        <f>IF(N293="nulová",J293,0)</f>
        <v>0</v>
      </c>
      <c r="BJ293" s="19" t="s">
        <v>76</v>
      </c>
      <c r="BK293" s="194">
        <f>ROUND(I293*H293,2)</f>
        <v>0</v>
      </c>
      <c r="BL293" s="19" t="s">
        <v>126</v>
      </c>
      <c r="BM293" s="193" t="s">
        <v>2551</v>
      </c>
    </row>
    <row r="294" spans="1:47" s="2" customFormat="1" ht="11.25">
      <c r="A294" s="36"/>
      <c r="B294" s="37"/>
      <c r="C294" s="38"/>
      <c r="D294" s="263" t="s">
        <v>903</v>
      </c>
      <c r="E294" s="38"/>
      <c r="F294" s="264" t="s">
        <v>1893</v>
      </c>
      <c r="G294" s="38"/>
      <c r="H294" s="38"/>
      <c r="I294" s="249"/>
      <c r="J294" s="38"/>
      <c r="K294" s="38"/>
      <c r="L294" s="41"/>
      <c r="M294" s="250"/>
      <c r="N294" s="251"/>
      <c r="O294" s="66"/>
      <c r="P294" s="66"/>
      <c r="Q294" s="66"/>
      <c r="R294" s="66"/>
      <c r="S294" s="66"/>
      <c r="T294" s="67"/>
      <c r="U294" s="36"/>
      <c r="V294" s="36"/>
      <c r="W294" s="36"/>
      <c r="X294" s="36"/>
      <c r="Y294" s="36"/>
      <c r="Z294" s="36"/>
      <c r="AA294" s="36"/>
      <c r="AB294" s="36"/>
      <c r="AC294" s="36"/>
      <c r="AD294" s="36"/>
      <c r="AE294" s="36"/>
      <c r="AT294" s="19" t="s">
        <v>903</v>
      </c>
      <c r="AU294" s="19" t="s">
        <v>78</v>
      </c>
    </row>
    <row r="295" spans="1:65" s="2" customFormat="1" ht="44.25" customHeight="1">
      <c r="A295" s="36"/>
      <c r="B295" s="37"/>
      <c r="C295" s="181" t="s">
        <v>545</v>
      </c>
      <c r="D295" s="181" t="s">
        <v>232</v>
      </c>
      <c r="E295" s="182" t="s">
        <v>1894</v>
      </c>
      <c r="F295" s="183" t="s">
        <v>1895</v>
      </c>
      <c r="G295" s="184" t="s">
        <v>326</v>
      </c>
      <c r="H295" s="185">
        <v>0.531</v>
      </c>
      <c r="I295" s="186"/>
      <c r="J295" s="187">
        <f>ROUND(I295*H295,2)</f>
        <v>0</v>
      </c>
      <c r="K295" s="188"/>
      <c r="L295" s="41"/>
      <c r="M295" s="189" t="s">
        <v>19</v>
      </c>
      <c r="N295" s="190" t="s">
        <v>40</v>
      </c>
      <c r="O295" s="66"/>
      <c r="P295" s="191">
        <f>O295*H295</f>
        <v>0</v>
      </c>
      <c r="Q295" s="191">
        <v>1.03845</v>
      </c>
      <c r="R295" s="191">
        <f>Q295*H295</f>
        <v>0.5514169500000001</v>
      </c>
      <c r="S295" s="191">
        <v>0</v>
      </c>
      <c r="T295" s="192">
        <f>S295*H295</f>
        <v>0</v>
      </c>
      <c r="U295" s="36"/>
      <c r="V295" s="36"/>
      <c r="W295" s="36"/>
      <c r="X295" s="36"/>
      <c r="Y295" s="36"/>
      <c r="Z295" s="36"/>
      <c r="AA295" s="36"/>
      <c r="AB295" s="36"/>
      <c r="AC295" s="36"/>
      <c r="AD295" s="36"/>
      <c r="AE295" s="36"/>
      <c r="AR295" s="193" t="s">
        <v>126</v>
      </c>
      <c r="AT295" s="193" t="s">
        <v>232</v>
      </c>
      <c r="AU295" s="193" t="s">
        <v>78</v>
      </c>
      <c r="AY295" s="19" t="s">
        <v>229</v>
      </c>
      <c r="BE295" s="194">
        <f>IF(N295="základní",J295,0)</f>
        <v>0</v>
      </c>
      <c r="BF295" s="194">
        <f>IF(N295="snížená",J295,0)</f>
        <v>0</v>
      </c>
      <c r="BG295" s="194">
        <f>IF(N295="zákl. přenesená",J295,0)</f>
        <v>0</v>
      </c>
      <c r="BH295" s="194">
        <f>IF(N295="sníž. přenesená",J295,0)</f>
        <v>0</v>
      </c>
      <c r="BI295" s="194">
        <f>IF(N295="nulová",J295,0)</f>
        <v>0</v>
      </c>
      <c r="BJ295" s="19" t="s">
        <v>76</v>
      </c>
      <c r="BK295" s="194">
        <f>ROUND(I295*H295,2)</f>
        <v>0</v>
      </c>
      <c r="BL295" s="19" t="s">
        <v>126</v>
      </c>
      <c r="BM295" s="193" t="s">
        <v>2552</v>
      </c>
    </row>
    <row r="296" spans="1:47" s="2" customFormat="1" ht="11.25">
      <c r="A296" s="36"/>
      <c r="B296" s="37"/>
      <c r="C296" s="38"/>
      <c r="D296" s="263" t="s">
        <v>903</v>
      </c>
      <c r="E296" s="38"/>
      <c r="F296" s="264" t="s">
        <v>1897</v>
      </c>
      <c r="G296" s="38"/>
      <c r="H296" s="38"/>
      <c r="I296" s="249"/>
      <c r="J296" s="38"/>
      <c r="K296" s="38"/>
      <c r="L296" s="41"/>
      <c r="M296" s="250"/>
      <c r="N296" s="251"/>
      <c r="O296" s="66"/>
      <c r="P296" s="66"/>
      <c r="Q296" s="66"/>
      <c r="R296" s="66"/>
      <c r="S296" s="66"/>
      <c r="T296" s="67"/>
      <c r="U296" s="36"/>
      <c r="V296" s="36"/>
      <c r="W296" s="36"/>
      <c r="X296" s="36"/>
      <c r="Y296" s="36"/>
      <c r="Z296" s="36"/>
      <c r="AA296" s="36"/>
      <c r="AB296" s="36"/>
      <c r="AC296" s="36"/>
      <c r="AD296" s="36"/>
      <c r="AE296" s="36"/>
      <c r="AT296" s="19" t="s">
        <v>903</v>
      </c>
      <c r="AU296" s="19" t="s">
        <v>78</v>
      </c>
    </row>
    <row r="297" spans="2:51" s="14" customFormat="1" ht="11.25">
      <c r="B297" s="218"/>
      <c r="C297" s="219"/>
      <c r="D297" s="197" t="s">
        <v>237</v>
      </c>
      <c r="E297" s="220" t="s">
        <v>19</v>
      </c>
      <c r="F297" s="221" t="s">
        <v>2140</v>
      </c>
      <c r="G297" s="219"/>
      <c r="H297" s="220" t="s">
        <v>19</v>
      </c>
      <c r="I297" s="222"/>
      <c r="J297" s="219"/>
      <c r="K297" s="219"/>
      <c r="L297" s="223"/>
      <c r="M297" s="224"/>
      <c r="N297" s="225"/>
      <c r="O297" s="225"/>
      <c r="P297" s="225"/>
      <c r="Q297" s="225"/>
      <c r="R297" s="225"/>
      <c r="S297" s="225"/>
      <c r="T297" s="226"/>
      <c r="AT297" s="227" t="s">
        <v>237</v>
      </c>
      <c r="AU297" s="227" t="s">
        <v>78</v>
      </c>
      <c r="AV297" s="14" t="s">
        <v>76</v>
      </c>
      <c r="AW297" s="14" t="s">
        <v>31</v>
      </c>
      <c r="AX297" s="14" t="s">
        <v>69</v>
      </c>
      <c r="AY297" s="227" t="s">
        <v>229</v>
      </c>
    </row>
    <row r="298" spans="2:51" s="13" customFormat="1" ht="11.25">
      <c r="B298" s="195"/>
      <c r="C298" s="196"/>
      <c r="D298" s="197" t="s">
        <v>237</v>
      </c>
      <c r="E298" s="198" t="s">
        <v>19</v>
      </c>
      <c r="F298" s="199" t="s">
        <v>2553</v>
      </c>
      <c r="G298" s="196"/>
      <c r="H298" s="200">
        <v>0.531</v>
      </c>
      <c r="I298" s="201"/>
      <c r="J298" s="196"/>
      <c r="K298" s="196"/>
      <c r="L298" s="202"/>
      <c r="M298" s="203"/>
      <c r="N298" s="204"/>
      <c r="O298" s="204"/>
      <c r="P298" s="204"/>
      <c r="Q298" s="204"/>
      <c r="R298" s="204"/>
      <c r="S298" s="204"/>
      <c r="T298" s="205"/>
      <c r="AT298" s="206" t="s">
        <v>237</v>
      </c>
      <c r="AU298" s="206" t="s">
        <v>78</v>
      </c>
      <c r="AV298" s="13" t="s">
        <v>78</v>
      </c>
      <c r="AW298" s="13" t="s">
        <v>31</v>
      </c>
      <c r="AX298" s="13" t="s">
        <v>76</v>
      </c>
      <c r="AY298" s="206" t="s">
        <v>229</v>
      </c>
    </row>
    <row r="299" spans="2:63" s="12" customFormat="1" ht="22.9" customHeight="1">
      <c r="B299" s="165"/>
      <c r="C299" s="166"/>
      <c r="D299" s="167" t="s">
        <v>68</v>
      </c>
      <c r="E299" s="179" t="s">
        <v>126</v>
      </c>
      <c r="F299" s="179" t="s">
        <v>1043</v>
      </c>
      <c r="G299" s="166"/>
      <c r="H299" s="166"/>
      <c r="I299" s="169"/>
      <c r="J299" s="180">
        <f>BK299</f>
        <v>0</v>
      </c>
      <c r="K299" s="166"/>
      <c r="L299" s="171"/>
      <c r="M299" s="172"/>
      <c r="N299" s="173"/>
      <c r="O299" s="173"/>
      <c r="P299" s="174">
        <f>SUM(P300:P325)</f>
        <v>0</v>
      </c>
      <c r="Q299" s="173"/>
      <c r="R299" s="174">
        <f>SUM(R300:R325)</f>
        <v>35.292858024000004</v>
      </c>
      <c r="S299" s="173"/>
      <c r="T299" s="175">
        <f>SUM(T300:T325)</f>
        <v>0</v>
      </c>
      <c r="AR299" s="176" t="s">
        <v>76</v>
      </c>
      <c r="AT299" s="177" t="s">
        <v>68</v>
      </c>
      <c r="AU299" s="177" t="s">
        <v>76</v>
      </c>
      <c r="AY299" s="176" t="s">
        <v>229</v>
      </c>
      <c r="BK299" s="178">
        <f>SUM(BK300:BK325)</f>
        <v>0</v>
      </c>
    </row>
    <row r="300" spans="1:65" s="2" customFormat="1" ht="24.2" customHeight="1">
      <c r="A300" s="36"/>
      <c r="B300" s="37"/>
      <c r="C300" s="181" t="s">
        <v>554</v>
      </c>
      <c r="D300" s="181" t="s">
        <v>232</v>
      </c>
      <c r="E300" s="182" t="s">
        <v>1924</v>
      </c>
      <c r="F300" s="183" t="s">
        <v>1925</v>
      </c>
      <c r="G300" s="184" t="s">
        <v>495</v>
      </c>
      <c r="H300" s="185">
        <v>22.785</v>
      </c>
      <c r="I300" s="186"/>
      <c r="J300" s="187">
        <f>ROUND(I300*H300,2)</f>
        <v>0</v>
      </c>
      <c r="K300" s="188"/>
      <c r="L300" s="41"/>
      <c r="M300" s="189" t="s">
        <v>19</v>
      </c>
      <c r="N300" s="190" t="s">
        <v>40</v>
      </c>
      <c r="O300" s="66"/>
      <c r="P300" s="191">
        <f>O300*H300</f>
        <v>0</v>
      </c>
      <c r="Q300" s="191">
        <v>0.227976</v>
      </c>
      <c r="R300" s="191">
        <f>Q300*H300</f>
        <v>5.19443316</v>
      </c>
      <c r="S300" s="191">
        <v>0</v>
      </c>
      <c r="T300" s="192">
        <f>S300*H300</f>
        <v>0</v>
      </c>
      <c r="U300" s="36"/>
      <c r="V300" s="36"/>
      <c r="W300" s="36"/>
      <c r="X300" s="36"/>
      <c r="Y300" s="36"/>
      <c r="Z300" s="36"/>
      <c r="AA300" s="36"/>
      <c r="AB300" s="36"/>
      <c r="AC300" s="36"/>
      <c r="AD300" s="36"/>
      <c r="AE300" s="36"/>
      <c r="AR300" s="193" t="s">
        <v>126</v>
      </c>
      <c r="AT300" s="193" t="s">
        <v>232</v>
      </c>
      <c r="AU300" s="193" t="s">
        <v>78</v>
      </c>
      <c r="AY300" s="19" t="s">
        <v>229</v>
      </c>
      <c r="BE300" s="194">
        <f>IF(N300="základní",J300,0)</f>
        <v>0</v>
      </c>
      <c r="BF300" s="194">
        <f>IF(N300="snížená",J300,0)</f>
        <v>0</v>
      </c>
      <c r="BG300" s="194">
        <f>IF(N300="zákl. přenesená",J300,0)</f>
        <v>0</v>
      </c>
      <c r="BH300" s="194">
        <f>IF(N300="sníž. přenesená",J300,0)</f>
        <v>0</v>
      </c>
      <c r="BI300" s="194">
        <f>IF(N300="nulová",J300,0)</f>
        <v>0</v>
      </c>
      <c r="BJ300" s="19" t="s">
        <v>76</v>
      </c>
      <c r="BK300" s="194">
        <f>ROUND(I300*H300,2)</f>
        <v>0</v>
      </c>
      <c r="BL300" s="19" t="s">
        <v>126</v>
      </c>
      <c r="BM300" s="193" t="s">
        <v>2554</v>
      </c>
    </row>
    <row r="301" spans="1:47" s="2" customFormat="1" ht="11.25">
      <c r="A301" s="36"/>
      <c r="B301" s="37"/>
      <c r="C301" s="38"/>
      <c r="D301" s="263" t="s">
        <v>903</v>
      </c>
      <c r="E301" s="38"/>
      <c r="F301" s="264" t="s">
        <v>1927</v>
      </c>
      <c r="G301" s="38"/>
      <c r="H301" s="38"/>
      <c r="I301" s="249"/>
      <c r="J301" s="38"/>
      <c r="K301" s="38"/>
      <c r="L301" s="41"/>
      <c r="M301" s="250"/>
      <c r="N301" s="251"/>
      <c r="O301" s="66"/>
      <c r="P301" s="66"/>
      <c r="Q301" s="66"/>
      <c r="R301" s="66"/>
      <c r="S301" s="66"/>
      <c r="T301" s="67"/>
      <c r="U301" s="36"/>
      <c r="V301" s="36"/>
      <c r="W301" s="36"/>
      <c r="X301" s="36"/>
      <c r="Y301" s="36"/>
      <c r="Z301" s="36"/>
      <c r="AA301" s="36"/>
      <c r="AB301" s="36"/>
      <c r="AC301" s="36"/>
      <c r="AD301" s="36"/>
      <c r="AE301" s="36"/>
      <c r="AT301" s="19" t="s">
        <v>903</v>
      </c>
      <c r="AU301" s="19" t="s">
        <v>78</v>
      </c>
    </row>
    <row r="302" spans="2:51" s="14" customFormat="1" ht="11.25">
      <c r="B302" s="218"/>
      <c r="C302" s="219"/>
      <c r="D302" s="197" t="s">
        <v>237</v>
      </c>
      <c r="E302" s="220" t="s">
        <v>19</v>
      </c>
      <c r="F302" s="221" t="s">
        <v>2555</v>
      </c>
      <c r="G302" s="219"/>
      <c r="H302" s="220" t="s">
        <v>19</v>
      </c>
      <c r="I302" s="222"/>
      <c r="J302" s="219"/>
      <c r="K302" s="219"/>
      <c r="L302" s="223"/>
      <c r="M302" s="224"/>
      <c r="N302" s="225"/>
      <c r="O302" s="225"/>
      <c r="P302" s="225"/>
      <c r="Q302" s="225"/>
      <c r="R302" s="225"/>
      <c r="S302" s="225"/>
      <c r="T302" s="226"/>
      <c r="AT302" s="227" t="s">
        <v>237</v>
      </c>
      <c r="AU302" s="227" t="s">
        <v>78</v>
      </c>
      <c r="AV302" s="14" t="s">
        <v>76</v>
      </c>
      <c r="AW302" s="14" t="s">
        <v>31</v>
      </c>
      <c r="AX302" s="14" t="s">
        <v>69</v>
      </c>
      <c r="AY302" s="227" t="s">
        <v>229</v>
      </c>
    </row>
    <row r="303" spans="2:51" s="13" customFormat="1" ht="11.25">
      <c r="B303" s="195"/>
      <c r="C303" s="196"/>
      <c r="D303" s="197" t="s">
        <v>237</v>
      </c>
      <c r="E303" s="198" t="s">
        <v>19</v>
      </c>
      <c r="F303" s="199" t="s">
        <v>2556</v>
      </c>
      <c r="G303" s="196"/>
      <c r="H303" s="200">
        <v>14.625</v>
      </c>
      <c r="I303" s="201"/>
      <c r="J303" s="196"/>
      <c r="K303" s="196"/>
      <c r="L303" s="202"/>
      <c r="M303" s="203"/>
      <c r="N303" s="204"/>
      <c r="O303" s="204"/>
      <c r="P303" s="204"/>
      <c r="Q303" s="204"/>
      <c r="R303" s="204"/>
      <c r="S303" s="204"/>
      <c r="T303" s="205"/>
      <c r="AT303" s="206" t="s">
        <v>237</v>
      </c>
      <c r="AU303" s="206" t="s">
        <v>78</v>
      </c>
      <c r="AV303" s="13" t="s">
        <v>78</v>
      </c>
      <c r="AW303" s="13" t="s">
        <v>31</v>
      </c>
      <c r="AX303" s="13" t="s">
        <v>69</v>
      </c>
      <c r="AY303" s="206" t="s">
        <v>229</v>
      </c>
    </row>
    <row r="304" spans="2:51" s="14" customFormat="1" ht="11.25">
      <c r="B304" s="218"/>
      <c r="C304" s="219"/>
      <c r="D304" s="197" t="s">
        <v>237</v>
      </c>
      <c r="E304" s="220" t="s">
        <v>19</v>
      </c>
      <c r="F304" s="221" t="s">
        <v>2557</v>
      </c>
      <c r="G304" s="219"/>
      <c r="H304" s="220" t="s">
        <v>19</v>
      </c>
      <c r="I304" s="222"/>
      <c r="J304" s="219"/>
      <c r="K304" s="219"/>
      <c r="L304" s="223"/>
      <c r="M304" s="224"/>
      <c r="N304" s="225"/>
      <c r="O304" s="225"/>
      <c r="P304" s="225"/>
      <c r="Q304" s="225"/>
      <c r="R304" s="225"/>
      <c r="S304" s="225"/>
      <c r="T304" s="226"/>
      <c r="AT304" s="227" t="s">
        <v>237</v>
      </c>
      <c r="AU304" s="227" t="s">
        <v>78</v>
      </c>
      <c r="AV304" s="14" t="s">
        <v>76</v>
      </c>
      <c r="AW304" s="14" t="s">
        <v>31</v>
      </c>
      <c r="AX304" s="14" t="s">
        <v>69</v>
      </c>
      <c r="AY304" s="227" t="s">
        <v>229</v>
      </c>
    </row>
    <row r="305" spans="2:51" s="13" customFormat="1" ht="11.25">
      <c r="B305" s="195"/>
      <c r="C305" s="196"/>
      <c r="D305" s="197" t="s">
        <v>237</v>
      </c>
      <c r="E305" s="198" t="s">
        <v>19</v>
      </c>
      <c r="F305" s="199" t="s">
        <v>2558</v>
      </c>
      <c r="G305" s="196"/>
      <c r="H305" s="200">
        <v>8.16</v>
      </c>
      <c r="I305" s="201"/>
      <c r="J305" s="196"/>
      <c r="K305" s="196"/>
      <c r="L305" s="202"/>
      <c r="M305" s="203"/>
      <c r="N305" s="204"/>
      <c r="O305" s="204"/>
      <c r="P305" s="204"/>
      <c r="Q305" s="204"/>
      <c r="R305" s="204"/>
      <c r="S305" s="204"/>
      <c r="T305" s="205"/>
      <c r="AT305" s="206" t="s">
        <v>237</v>
      </c>
      <c r="AU305" s="206" t="s">
        <v>78</v>
      </c>
      <c r="AV305" s="13" t="s">
        <v>78</v>
      </c>
      <c r="AW305" s="13" t="s">
        <v>31</v>
      </c>
      <c r="AX305" s="13" t="s">
        <v>69</v>
      </c>
      <c r="AY305" s="206" t="s">
        <v>229</v>
      </c>
    </row>
    <row r="306" spans="2:51" s="15" customFormat="1" ht="11.25">
      <c r="B306" s="228"/>
      <c r="C306" s="229"/>
      <c r="D306" s="197" t="s">
        <v>237</v>
      </c>
      <c r="E306" s="230" t="s">
        <v>19</v>
      </c>
      <c r="F306" s="231" t="s">
        <v>281</v>
      </c>
      <c r="G306" s="229"/>
      <c r="H306" s="232">
        <v>22.785</v>
      </c>
      <c r="I306" s="233"/>
      <c r="J306" s="229"/>
      <c r="K306" s="229"/>
      <c r="L306" s="234"/>
      <c r="M306" s="235"/>
      <c r="N306" s="236"/>
      <c r="O306" s="236"/>
      <c r="P306" s="236"/>
      <c r="Q306" s="236"/>
      <c r="R306" s="236"/>
      <c r="S306" s="236"/>
      <c r="T306" s="237"/>
      <c r="AT306" s="238" t="s">
        <v>237</v>
      </c>
      <c r="AU306" s="238" t="s">
        <v>78</v>
      </c>
      <c r="AV306" s="15" t="s">
        <v>126</v>
      </c>
      <c r="AW306" s="15" t="s">
        <v>31</v>
      </c>
      <c r="AX306" s="15" t="s">
        <v>76</v>
      </c>
      <c r="AY306" s="238" t="s">
        <v>229</v>
      </c>
    </row>
    <row r="307" spans="1:65" s="2" customFormat="1" ht="37.9" customHeight="1">
      <c r="A307" s="36"/>
      <c r="B307" s="37"/>
      <c r="C307" s="181" t="s">
        <v>566</v>
      </c>
      <c r="D307" s="181" t="s">
        <v>232</v>
      </c>
      <c r="E307" s="182" t="s">
        <v>2364</v>
      </c>
      <c r="F307" s="183" t="s">
        <v>2365</v>
      </c>
      <c r="G307" s="184" t="s">
        <v>495</v>
      </c>
      <c r="H307" s="185">
        <v>25.152</v>
      </c>
      <c r="I307" s="186"/>
      <c r="J307" s="187">
        <f>ROUND(I307*H307,2)</f>
        <v>0</v>
      </c>
      <c r="K307" s="188"/>
      <c r="L307" s="41"/>
      <c r="M307" s="189" t="s">
        <v>19</v>
      </c>
      <c r="N307" s="190" t="s">
        <v>40</v>
      </c>
      <c r="O307" s="66"/>
      <c r="P307" s="191">
        <f>O307*H307</f>
        <v>0</v>
      </c>
      <c r="Q307" s="191">
        <v>0.16192</v>
      </c>
      <c r="R307" s="191">
        <f>Q307*H307</f>
        <v>4.07261184</v>
      </c>
      <c r="S307" s="191">
        <v>0</v>
      </c>
      <c r="T307" s="192">
        <f>S307*H307</f>
        <v>0</v>
      </c>
      <c r="U307" s="36"/>
      <c r="V307" s="36"/>
      <c r="W307" s="36"/>
      <c r="X307" s="36"/>
      <c r="Y307" s="36"/>
      <c r="Z307" s="36"/>
      <c r="AA307" s="36"/>
      <c r="AB307" s="36"/>
      <c r="AC307" s="36"/>
      <c r="AD307" s="36"/>
      <c r="AE307" s="36"/>
      <c r="AR307" s="193" t="s">
        <v>126</v>
      </c>
      <c r="AT307" s="193" t="s">
        <v>232</v>
      </c>
      <c r="AU307" s="193" t="s">
        <v>78</v>
      </c>
      <c r="AY307" s="19" t="s">
        <v>229</v>
      </c>
      <c r="BE307" s="194">
        <f>IF(N307="základní",J307,0)</f>
        <v>0</v>
      </c>
      <c r="BF307" s="194">
        <f>IF(N307="snížená",J307,0)</f>
        <v>0</v>
      </c>
      <c r="BG307" s="194">
        <f>IF(N307="zákl. přenesená",J307,0)</f>
        <v>0</v>
      </c>
      <c r="BH307" s="194">
        <f>IF(N307="sníž. přenesená",J307,0)</f>
        <v>0</v>
      </c>
      <c r="BI307" s="194">
        <f>IF(N307="nulová",J307,0)</f>
        <v>0</v>
      </c>
      <c r="BJ307" s="19" t="s">
        <v>76</v>
      </c>
      <c r="BK307" s="194">
        <f>ROUND(I307*H307,2)</f>
        <v>0</v>
      </c>
      <c r="BL307" s="19" t="s">
        <v>126</v>
      </c>
      <c r="BM307" s="193" t="s">
        <v>2559</v>
      </c>
    </row>
    <row r="308" spans="1:47" s="2" customFormat="1" ht="11.25">
      <c r="A308" s="36"/>
      <c r="B308" s="37"/>
      <c r="C308" s="38"/>
      <c r="D308" s="263" t="s">
        <v>903</v>
      </c>
      <c r="E308" s="38"/>
      <c r="F308" s="264" t="s">
        <v>2367</v>
      </c>
      <c r="G308" s="38"/>
      <c r="H308" s="38"/>
      <c r="I308" s="249"/>
      <c r="J308" s="38"/>
      <c r="K308" s="38"/>
      <c r="L308" s="41"/>
      <c r="M308" s="250"/>
      <c r="N308" s="251"/>
      <c r="O308" s="66"/>
      <c r="P308" s="66"/>
      <c r="Q308" s="66"/>
      <c r="R308" s="66"/>
      <c r="S308" s="66"/>
      <c r="T308" s="67"/>
      <c r="U308" s="36"/>
      <c r="V308" s="36"/>
      <c r="W308" s="36"/>
      <c r="X308" s="36"/>
      <c r="Y308" s="36"/>
      <c r="Z308" s="36"/>
      <c r="AA308" s="36"/>
      <c r="AB308" s="36"/>
      <c r="AC308" s="36"/>
      <c r="AD308" s="36"/>
      <c r="AE308" s="36"/>
      <c r="AT308" s="19" t="s">
        <v>903</v>
      </c>
      <c r="AU308" s="19" t="s">
        <v>78</v>
      </c>
    </row>
    <row r="309" spans="2:51" s="14" customFormat="1" ht="11.25">
      <c r="B309" s="218"/>
      <c r="C309" s="219"/>
      <c r="D309" s="197" t="s">
        <v>237</v>
      </c>
      <c r="E309" s="220" t="s">
        <v>19</v>
      </c>
      <c r="F309" s="221" t="s">
        <v>1722</v>
      </c>
      <c r="G309" s="219"/>
      <c r="H309" s="220" t="s">
        <v>19</v>
      </c>
      <c r="I309" s="222"/>
      <c r="J309" s="219"/>
      <c r="K309" s="219"/>
      <c r="L309" s="223"/>
      <c r="M309" s="224"/>
      <c r="N309" s="225"/>
      <c r="O309" s="225"/>
      <c r="P309" s="225"/>
      <c r="Q309" s="225"/>
      <c r="R309" s="225"/>
      <c r="S309" s="225"/>
      <c r="T309" s="226"/>
      <c r="AT309" s="227" t="s">
        <v>237</v>
      </c>
      <c r="AU309" s="227" t="s">
        <v>78</v>
      </c>
      <c r="AV309" s="14" t="s">
        <v>76</v>
      </c>
      <c r="AW309" s="14" t="s">
        <v>31</v>
      </c>
      <c r="AX309" s="14" t="s">
        <v>69</v>
      </c>
      <c r="AY309" s="227" t="s">
        <v>229</v>
      </c>
    </row>
    <row r="310" spans="2:51" s="13" customFormat="1" ht="11.25">
      <c r="B310" s="195"/>
      <c r="C310" s="196"/>
      <c r="D310" s="197" t="s">
        <v>237</v>
      </c>
      <c r="E310" s="198" t="s">
        <v>19</v>
      </c>
      <c r="F310" s="199" t="s">
        <v>2560</v>
      </c>
      <c r="G310" s="196"/>
      <c r="H310" s="200">
        <v>11.76</v>
      </c>
      <c r="I310" s="201"/>
      <c r="J310" s="196"/>
      <c r="K310" s="196"/>
      <c r="L310" s="202"/>
      <c r="M310" s="203"/>
      <c r="N310" s="204"/>
      <c r="O310" s="204"/>
      <c r="P310" s="204"/>
      <c r="Q310" s="204"/>
      <c r="R310" s="204"/>
      <c r="S310" s="204"/>
      <c r="T310" s="205"/>
      <c r="AT310" s="206" t="s">
        <v>237</v>
      </c>
      <c r="AU310" s="206" t="s">
        <v>78</v>
      </c>
      <c r="AV310" s="13" t="s">
        <v>78</v>
      </c>
      <c r="AW310" s="13" t="s">
        <v>31</v>
      </c>
      <c r="AX310" s="13" t="s">
        <v>69</v>
      </c>
      <c r="AY310" s="206" t="s">
        <v>229</v>
      </c>
    </row>
    <row r="311" spans="2:51" s="14" customFormat="1" ht="11.25">
      <c r="B311" s="218"/>
      <c r="C311" s="219"/>
      <c r="D311" s="197" t="s">
        <v>237</v>
      </c>
      <c r="E311" s="220" t="s">
        <v>19</v>
      </c>
      <c r="F311" s="221" t="s">
        <v>1724</v>
      </c>
      <c r="G311" s="219"/>
      <c r="H311" s="220" t="s">
        <v>19</v>
      </c>
      <c r="I311" s="222"/>
      <c r="J311" s="219"/>
      <c r="K311" s="219"/>
      <c r="L311" s="223"/>
      <c r="M311" s="224"/>
      <c r="N311" s="225"/>
      <c r="O311" s="225"/>
      <c r="P311" s="225"/>
      <c r="Q311" s="225"/>
      <c r="R311" s="225"/>
      <c r="S311" s="225"/>
      <c r="T311" s="226"/>
      <c r="AT311" s="227" t="s">
        <v>237</v>
      </c>
      <c r="AU311" s="227" t="s">
        <v>78</v>
      </c>
      <c r="AV311" s="14" t="s">
        <v>76</v>
      </c>
      <c r="AW311" s="14" t="s">
        <v>31</v>
      </c>
      <c r="AX311" s="14" t="s">
        <v>69</v>
      </c>
      <c r="AY311" s="227" t="s">
        <v>229</v>
      </c>
    </row>
    <row r="312" spans="2:51" s="13" customFormat="1" ht="11.25">
      <c r="B312" s="195"/>
      <c r="C312" s="196"/>
      <c r="D312" s="197" t="s">
        <v>237</v>
      </c>
      <c r="E312" s="198" t="s">
        <v>19</v>
      </c>
      <c r="F312" s="199" t="s">
        <v>2561</v>
      </c>
      <c r="G312" s="196"/>
      <c r="H312" s="200">
        <v>13.392</v>
      </c>
      <c r="I312" s="201"/>
      <c r="J312" s="196"/>
      <c r="K312" s="196"/>
      <c r="L312" s="202"/>
      <c r="M312" s="203"/>
      <c r="N312" s="204"/>
      <c r="O312" s="204"/>
      <c r="P312" s="204"/>
      <c r="Q312" s="204"/>
      <c r="R312" s="204"/>
      <c r="S312" s="204"/>
      <c r="T312" s="205"/>
      <c r="AT312" s="206" t="s">
        <v>237</v>
      </c>
      <c r="AU312" s="206" t="s">
        <v>78</v>
      </c>
      <c r="AV312" s="13" t="s">
        <v>78</v>
      </c>
      <c r="AW312" s="13" t="s">
        <v>31</v>
      </c>
      <c r="AX312" s="13" t="s">
        <v>69</v>
      </c>
      <c r="AY312" s="206" t="s">
        <v>229</v>
      </c>
    </row>
    <row r="313" spans="2:51" s="15" customFormat="1" ht="11.25">
      <c r="B313" s="228"/>
      <c r="C313" s="229"/>
      <c r="D313" s="197" t="s">
        <v>237</v>
      </c>
      <c r="E313" s="230" t="s">
        <v>19</v>
      </c>
      <c r="F313" s="231" t="s">
        <v>281</v>
      </c>
      <c r="G313" s="229"/>
      <c r="H313" s="232">
        <v>25.152</v>
      </c>
      <c r="I313" s="233"/>
      <c r="J313" s="229"/>
      <c r="K313" s="229"/>
      <c r="L313" s="234"/>
      <c r="M313" s="235"/>
      <c r="N313" s="236"/>
      <c r="O313" s="236"/>
      <c r="P313" s="236"/>
      <c r="Q313" s="236"/>
      <c r="R313" s="236"/>
      <c r="S313" s="236"/>
      <c r="T313" s="237"/>
      <c r="AT313" s="238" t="s">
        <v>237</v>
      </c>
      <c r="AU313" s="238" t="s">
        <v>78</v>
      </c>
      <c r="AV313" s="15" t="s">
        <v>126</v>
      </c>
      <c r="AW313" s="15" t="s">
        <v>31</v>
      </c>
      <c r="AX313" s="15" t="s">
        <v>76</v>
      </c>
      <c r="AY313" s="238" t="s">
        <v>229</v>
      </c>
    </row>
    <row r="314" spans="1:65" s="2" customFormat="1" ht="55.5" customHeight="1">
      <c r="A314" s="36"/>
      <c r="B314" s="37"/>
      <c r="C314" s="181" t="s">
        <v>574</v>
      </c>
      <c r="D314" s="181" t="s">
        <v>232</v>
      </c>
      <c r="E314" s="182" t="s">
        <v>1060</v>
      </c>
      <c r="F314" s="183" t="s">
        <v>1061</v>
      </c>
      <c r="G314" s="184" t="s">
        <v>495</v>
      </c>
      <c r="H314" s="185">
        <v>25.152</v>
      </c>
      <c r="I314" s="186"/>
      <c r="J314" s="187">
        <f>ROUND(I314*H314,2)</f>
        <v>0</v>
      </c>
      <c r="K314" s="188"/>
      <c r="L314" s="41"/>
      <c r="M314" s="189" t="s">
        <v>19</v>
      </c>
      <c r="N314" s="190" t="s">
        <v>40</v>
      </c>
      <c r="O314" s="66"/>
      <c r="P314" s="191">
        <f>O314*H314</f>
        <v>0</v>
      </c>
      <c r="Q314" s="191">
        <v>1.031199</v>
      </c>
      <c r="R314" s="191">
        <f>Q314*H314</f>
        <v>25.936717248</v>
      </c>
      <c r="S314" s="191">
        <v>0</v>
      </c>
      <c r="T314" s="192">
        <f>S314*H314</f>
        <v>0</v>
      </c>
      <c r="U314" s="36"/>
      <c r="V314" s="36"/>
      <c r="W314" s="36"/>
      <c r="X314" s="36"/>
      <c r="Y314" s="36"/>
      <c r="Z314" s="36"/>
      <c r="AA314" s="36"/>
      <c r="AB314" s="36"/>
      <c r="AC314" s="36"/>
      <c r="AD314" s="36"/>
      <c r="AE314" s="36"/>
      <c r="AR314" s="193" t="s">
        <v>126</v>
      </c>
      <c r="AT314" s="193" t="s">
        <v>232</v>
      </c>
      <c r="AU314" s="193" t="s">
        <v>78</v>
      </c>
      <c r="AY314" s="19" t="s">
        <v>229</v>
      </c>
      <c r="BE314" s="194">
        <f>IF(N314="základní",J314,0)</f>
        <v>0</v>
      </c>
      <c r="BF314" s="194">
        <f>IF(N314="snížená",J314,0)</f>
        <v>0</v>
      </c>
      <c r="BG314" s="194">
        <f>IF(N314="zákl. přenesená",J314,0)</f>
        <v>0</v>
      </c>
      <c r="BH314" s="194">
        <f>IF(N314="sníž. přenesená",J314,0)</f>
        <v>0</v>
      </c>
      <c r="BI314" s="194">
        <f>IF(N314="nulová",J314,0)</f>
        <v>0</v>
      </c>
      <c r="BJ314" s="19" t="s">
        <v>76</v>
      </c>
      <c r="BK314" s="194">
        <f>ROUND(I314*H314,2)</f>
        <v>0</v>
      </c>
      <c r="BL314" s="19" t="s">
        <v>126</v>
      </c>
      <c r="BM314" s="193" t="s">
        <v>2562</v>
      </c>
    </row>
    <row r="315" spans="1:47" s="2" customFormat="1" ht="11.25">
      <c r="A315" s="36"/>
      <c r="B315" s="37"/>
      <c r="C315" s="38"/>
      <c r="D315" s="263" t="s">
        <v>903</v>
      </c>
      <c r="E315" s="38"/>
      <c r="F315" s="264" t="s">
        <v>1063</v>
      </c>
      <c r="G315" s="38"/>
      <c r="H315" s="38"/>
      <c r="I315" s="249"/>
      <c r="J315" s="38"/>
      <c r="K315" s="38"/>
      <c r="L315" s="41"/>
      <c r="M315" s="250"/>
      <c r="N315" s="251"/>
      <c r="O315" s="66"/>
      <c r="P315" s="66"/>
      <c r="Q315" s="66"/>
      <c r="R315" s="66"/>
      <c r="S315" s="66"/>
      <c r="T315" s="67"/>
      <c r="U315" s="36"/>
      <c r="V315" s="36"/>
      <c r="W315" s="36"/>
      <c r="X315" s="36"/>
      <c r="Y315" s="36"/>
      <c r="Z315" s="36"/>
      <c r="AA315" s="36"/>
      <c r="AB315" s="36"/>
      <c r="AC315" s="36"/>
      <c r="AD315" s="36"/>
      <c r="AE315" s="36"/>
      <c r="AT315" s="19" t="s">
        <v>903</v>
      </c>
      <c r="AU315" s="19" t="s">
        <v>78</v>
      </c>
    </row>
    <row r="316" spans="2:51" s="14" customFormat="1" ht="11.25">
      <c r="B316" s="218"/>
      <c r="C316" s="219"/>
      <c r="D316" s="197" t="s">
        <v>237</v>
      </c>
      <c r="E316" s="220" t="s">
        <v>19</v>
      </c>
      <c r="F316" s="221" t="s">
        <v>1722</v>
      </c>
      <c r="G316" s="219"/>
      <c r="H316" s="220" t="s">
        <v>19</v>
      </c>
      <c r="I316" s="222"/>
      <c r="J316" s="219"/>
      <c r="K316" s="219"/>
      <c r="L316" s="223"/>
      <c r="M316" s="224"/>
      <c r="N316" s="225"/>
      <c r="O316" s="225"/>
      <c r="P316" s="225"/>
      <c r="Q316" s="225"/>
      <c r="R316" s="225"/>
      <c r="S316" s="225"/>
      <c r="T316" s="226"/>
      <c r="AT316" s="227" t="s">
        <v>237</v>
      </c>
      <c r="AU316" s="227" t="s">
        <v>78</v>
      </c>
      <c r="AV316" s="14" t="s">
        <v>76</v>
      </c>
      <c r="AW316" s="14" t="s">
        <v>31</v>
      </c>
      <c r="AX316" s="14" t="s">
        <v>69</v>
      </c>
      <c r="AY316" s="227" t="s">
        <v>229</v>
      </c>
    </row>
    <row r="317" spans="2:51" s="13" customFormat="1" ht="11.25">
      <c r="B317" s="195"/>
      <c r="C317" s="196"/>
      <c r="D317" s="197" t="s">
        <v>237</v>
      </c>
      <c r="E317" s="198" t="s">
        <v>19</v>
      </c>
      <c r="F317" s="199" t="s">
        <v>2560</v>
      </c>
      <c r="G317" s="196"/>
      <c r="H317" s="200">
        <v>11.76</v>
      </c>
      <c r="I317" s="201"/>
      <c r="J317" s="196"/>
      <c r="K317" s="196"/>
      <c r="L317" s="202"/>
      <c r="M317" s="203"/>
      <c r="N317" s="204"/>
      <c r="O317" s="204"/>
      <c r="P317" s="204"/>
      <c r="Q317" s="204"/>
      <c r="R317" s="204"/>
      <c r="S317" s="204"/>
      <c r="T317" s="205"/>
      <c r="AT317" s="206" t="s">
        <v>237</v>
      </c>
      <c r="AU317" s="206" t="s">
        <v>78</v>
      </c>
      <c r="AV317" s="13" t="s">
        <v>78</v>
      </c>
      <c r="AW317" s="13" t="s">
        <v>31</v>
      </c>
      <c r="AX317" s="13" t="s">
        <v>69</v>
      </c>
      <c r="AY317" s="206" t="s">
        <v>229</v>
      </c>
    </row>
    <row r="318" spans="2:51" s="14" customFormat="1" ht="11.25">
      <c r="B318" s="218"/>
      <c r="C318" s="219"/>
      <c r="D318" s="197" t="s">
        <v>237</v>
      </c>
      <c r="E318" s="220" t="s">
        <v>19</v>
      </c>
      <c r="F318" s="221" t="s">
        <v>1724</v>
      </c>
      <c r="G318" s="219"/>
      <c r="H318" s="220" t="s">
        <v>19</v>
      </c>
      <c r="I318" s="222"/>
      <c r="J318" s="219"/>
      <c r="K318" s="219"/>
      <c r="L318" s="223"/>
      <c r="M318" s="224"/>
      <c r="N318" s="225"/>
      <c r="O318" s="225"/>
      <c r="P318" s="225"/>
      <c r="Q318" s="225"/>
      <c r="R318" s="225"/>
      <c r="S318" s="225"/>
      <c r="T318" s="226"/>
      <c r="AT318" s="227" t="s">
        <v>237</v>
      </c>
      <c r="AU318" s="227" t="s">
        <v>78</v>
      </c>
      <c r="AV318" s="14" t="s">
        <v>76</v>
      </c>
      <c r="AW318" s="14" t="s">
        <v>31</v>
      </c>
      <c r="AX318" s="14" t="s">
        <v>69</v>
      </c>
      <c r="AY318" s="227" t="s">
        <v>229</v>
      </c>
    </row>
    <row r="319" spans="2:51" s="13" customFormat="1" ht="11.25">
      <c r="B319" s="195"/>
      <c r="C319" s="196"/>
      <c r="D319" s="197" t="s">
        <v>237</v>
      </c>
      <c r="E319" s="198" t="s">
        <v>19</v>
      </c>
      <c r="F319" s="199" t="s">
        <v>2561</v>
      </c>
      <c r="G319" s="196"/>
      <c r="H319" s="200">
        <v>13.392</v>
      </c>
      <c r="I319" s="201"/>
      <c r="J319" s="196"/>
      <c r="K319" s="196"/>
      <c r="L319" s="202"/>
      <c r="M319" s="203"/>
      <c r="N319" s="204"/>
      <c r="O319" s="204"/>
      <c r="P319" s="204"/>
      <c r="Q319" s="204"/>
      <c r="R319" s="204"/>
      <c r="S319" s="204"/>
      <c r="T319" s="205"/>
      <c r="AT319" s="206" t="s">
        <v>237</v>
      </c>
      <c r="AU319" s="206" t="s">
        <v>78</v>
      </c>
      <c r="AV319" s="13" t="s">
        <v>78</v>
      </c>
      <c r="AW319" s="13" t="s">
        <v>31</v>
      </c>
      <c r="AX319" s="13" t="s">
        <v>69</v>
      </c>
      <c r="AY319" s="206" t="s">
        <v>229</v>
      </c>
    </row>
    <row r="320" spans="2:51" s="15" customFormat="1" ht="11.25">
      <c r="B320" s="228"/>
      <c r="C320" s="229"/>
      <c r="D320" s="197" t="s">
        <v>237</v>
      </c>
      <c r="E320" s="230" t="s">
        <v>19</v>
      </c>
      <c r="F320" s="231" t="s">
        <v>281</v>
      </c>
      <c r="G320" s="229"/>
      <c r="H320" s="232">
        <v>25.152</v>
      </c>
      <c r="I320" s="233"/>
      <c r="J320" s="229"/>
      <c r="K320" s="229"/>
      <c r="L320" s="234"/>
      <c r="M320" s="235"/>
      <c r="N320" s="236"/>
      <c r="O320" s="236"/>
      <c r="P320" s="236"/>
      <c r="Q320" s="236"/>
      <c r="R320" s="236"/>
      <c r="S320" s="236"/>
      <c r="T320" s="237"/>
      <c r="AT320" s="238" t="s">
        <v>237</v>
      </c>
      <c r="AU320" s="238" t="s">
        <v>78</v>
      </c>
      <c r="AV320" s="15" t="s">
        <v>126</v>
      </c>
      <c r="AW320" s="15" t="s">
        <v>31</v>
      </c>
      <c r="AX320" s="15" t="s">
        <v>76</v>
      </c>
      <c r="AY320" s="238" t="s">
        <v>229</v>
      </c>
    </row>
    <row r="321" spans="1:65" s="2" customFormat="1" ht="24.2" customHeight="1">
      <c r="A321" s="36"/>
      <c r="B321" s="37"/>
      <c r="C321" s="181" t="s">
        <v>583</v>
      </c>
      <c r="D321" s="181" t="s">
        <v>232</v>
      </c>
      <c r="E321" s="182" t="s">
        <v>1951</v>
      </c>
      <c r="F321" s="183" t="s">
        <v>1952</v>
      </c>
      <c r="G321" s="184" t="s">
        <v>326</v>
      </c>
      <c r="H321" s="185">
        <v>0.084</v>
      </c>
      <c r="I321" s="186"/>
      <c r="J321" s="187">
        <f>ROUND(I321*H321,2)</f>
        <v>0</v>
      </c>
      <c r="K321" s="188"/>
      <c r="L321" s="41"/>
      <c r="M321" s="189" t="s">
        <v>19</v>
      </c>
      <c r="N321" s="190" t="s">
        <v>40</v>
      </c>
      <c r="O321" s="66"/>
      <c r="P321" s="191">
        <f>O321*H321</f>
        <v>0</v>
      </c>
      <c r="Q321" s="191">
        <v>1.060664</v>
      </c>
      <c r="R321" s="191">
        <f>Q321*H321</f>
        <v>0.08909577600000002</v>
      </c>
      <c r="S321" s="191">
        <v>0</v>
      </c>
      <c r="T321" s="192">
        <f>S321*H321</f>
        <v>0</v>
      </c>
      <c r="U321" s="36"/>
      <c r="V321" s="36"/>
      <c r="W321" s="36"/>
      <c r="X321" s="36"/>
      <c r="Y321" s="36"/>
      <c r="Z321" s="36"/>
      <c r="AA321" s="36"/>
      <c r="AB321" s="36"/>
      <c r="AC321" s="36"/>
      <c r="AD321" s="36"/>
      <c r="AE321" s="36"/>
      <c r="AR321" s="193" t="s">
        <v>126</v>
      </c>
      <c r="AT321" s="193" t="s">
        <v>232</v>
      </c>
      <c r="AU321" s="193" t="s">
        <v>78</v>
      </c>
      <c r="AY321" s="19" t="s">
        <v>229</v>
      </c>
      <c r="BE321" s="194">
        <f>IF(N321="základní",J321,0)</f>
        <v>0</v>
      </c>
      <c r="BF321" s="194">
        <f>IF(N321="snížená",J321,0)</f>
        <v>0</v>
      </c>
      <c r="BG321" s="194">
        <f>IF(N321="zákl. přenesená",J321,0)</f>
        <v>0</v>
      </c>
      <c r="BH321" s="194">
        <f>IF(N321="sníž. přenesená",J321,0)</f>
        <v>0</v>
      </c>
      <c r="BI321" s="194">
        <f>IF(N321="nulová",J321,0)</f>
        <v>0</v>
      </c>
      <c r="BJ321" s="19" t="s">
        <v>76</v>
      </c>
      <c r="BK321" s="194">
        <f>ROUND(I321*H321,2)</f>
        <v>0</v>
      </c>
      <c r="BL321" s="19" t="s">
        <v>126</v>
      </c>
      <c r="BM321" s="193" t="s">
        <v>2563</v>
      </c>
    </row>
    <row r="322" spans="1:47" s="2" customFormat="1" ht="11.25">
      <c r="A322" s="36"/>
      <c r="B322" s="37"/>
      <c r="C322" s="38"/>
      <c r="D322" s="263" t="s">
        <v>903</v>
      </c>
      <c r="E322" s="38"/>
      <c r="F322" s="264" t="s">
        <v>1954</v>
      </c>
      <c r="G322" s="38"/>
      <c r="H322" s="38"/>
      <c r="I322" s="249"/>
      <c r="J322" s="38"/>
      <c r="K322" s="38"/>
      <c r="L322" s="41"/>
      <c r="M322" s="250"/>
      <c r="N322" s="251"/>
      <c r="O322" s="66"/>
      <c r="P322" s="66"/>
      <c r="Q322" s="66"/>
      <c r="R322" s="66"/>
      <c r="S322" s="66"/>
      <c r="T322" s="67"/>
      <c r="U322" s="36"/>
      <c r="V322" s="36"/>
      <c r="W322" s="36"/>
      <c r="X322" s="36"/>
      <c r="Y322" s="36"/>
      <c r="Z322" s="36"/>
      <c r="AA322" s="36"/>
      <c r="AB322" s="36"/>
      <c r="AC322" s="36"/>
      <c r="AD322" s="36"/>
      <c r="AE322" s="36"/>
      <c r="AT322" s="19" t="s">
        <v>903</v>
      </c>
      <c r="AU322" s="19" t="s">
        <v>78</v>
      </c>
    </row>
    <row r="323" spans="2:51" s="14" customFormat="1" ht="11.25">
      <c r="B323" s="218"/>
      <c r="C323" s="219"/>
      <c r="D323" s="197" t="s">
        <v>237</v>
      </c>
      <c r="E323" s="220" t="s">
        <v>19</v>
      </c>
      <c r="F323" s="221" t="s">
        <v>1955</v>
      </c>
      <c r="G323" s="219"/>
      <c r="H323" s="220" t="s">
        <v>19</v>
      </c>
      <c r="I323" s="222"/>
      <c r="J323" s="219"/>
      <c r="K323" s="219"/>
      <c r="L323" s="223"/>
      <c r="M323" s="224"/>
      <c r="N323" s="225"/>
      <c r="O323" s="225"/>
      <c r="P323" s="225"/>
      <c r="Q323" s="225"/>
      <c r="R323" s="225"/>
      <c r="S323" s="225"/>
      <c r="T323" s="226"/>
      <c r="AT323" s="227" t="s">
        <v>237</v>
      </c>
      <c r="AU323" s="227" t="s">
        <v>78</v>
      </c>
      <c r="AV323" s="14" t="s">
        <v>76</v>
      </c>
      <c r="AW323" s="14" t="s">
        <v>31</v>
      </c>
      <c r="AX323" s="14" t="s">
        <v>69</v>
      </c>
      <c r="AY323" s="227" t="s">
        <v>229</v>
      </c>
    </row>
    <row r="324" spans="2:51" s="13" customFormat="1" ht="11.25">
      <c r="B324" s="195"/>
      <c r="C324" s="196"/>
      <c r="D324" s="197" t="s">
        <v>237</v>
      </c>
      <c r="E324" s="198" t="s">
        <v>19</v>
      </c>
      <c r="F324" s="199" t="s">
        <v>2564</v>
      </c>
      <c r="G324" s="196"/>
      <c r="H324" s="200">
        <v>0.084</v>
      </c>
      <c r="I324" s="201"/>
      <c r="J324" s="196"/>
      <c r="K324" s="196"/>
      <c r="L324" s="202"/>
      <c r="M324" s="203"/>
      <c r="N324" s="204"/>
      <c r="O324" s="204"/>
      <c r="P324" s="204"/>
      <c r="Q324" s="204"/>
      <c r="R324" s="204"/>
      <c r="S324" s="204"/>
      <c r="T324" s="205"/>
      <c r="AT324" s="206" t="s">
        <v>237</v>
      </c>
      <c r="AU324" s="206" t="s">
        <v>78</v>
      </c>
      <c r="AV324" s="13" t="s">
        <v>78</v>
      </c>
      <c r="AW324" s="13" t="s">
        <v>31</v>
      </c>
      <c r="AX324" s="13" t="s">
        <v>69</v>
      </c>
      <c r="AY324" s="206" t="s">
        <v>229</v>
      </c>
    </row>
    <row r="325" spans="2:51" s="15" customFormat="1" ht="11.25">
      <c r="B325" s="228"/>
      <c r="C325" s="229"/>
      <c r="D325" s="197" t="s">
        <v>237</v>
      </c>
      <c r="E325" s="230" t="s">
        <v>19</v>
      </c>
      <c r="F325" s="231" t="s">
        <v>281</v>
      </c>
      <c r="G325" s="229"/>
      <c r="H325" s="232">
        <v>0.084</v>
      </c>
      <c r="I325" s="233"/>
      <c r="J325" s="229"/>
      <c r="K325" s="229"/>
      <c r="L325" s="234"/>
      <c r="M325" s="235"/>
      <c r="N325" s="236"/>
      <c r="O325" s="236"/>
      <c r="P325" s="236"/>
      <c r="Q325" s="236"/>
      <c r="R325" s="236"/>
      <c r="S325" s="236"/>
      <c r="T325" s="237"/>
      <c r="AT325" s="238" t="s">
        <v>237</v>
      </c>
      <c r="AU325" s="238" t="s">
        <v>78</v>
      </c>
      <c r="AV325" s="15" t="s">
        <v>126</v>
      </c>
      <c r="AW325" s="15" t="s">
        <v>31</v>
      </c>
      <c r="AX325" s="15" t="s">
        <v>76</v>
      </c>
      <c r="AY325" s="238" t="s">
        <v>229</v>
      </c>
    </row>
    <row r="326" spans="2:63" s="12" customFormat="1" ht="22.9" customHeight="1">
      <c r="B326" s="165"/>
      <c r="C326" s="166"/>
      <c r="D326" s="167" t="s">
        <v>68</v>
      </c>
      <c r="E326" s="179" t="s">
        <v>243</v>
      </c>
      <c r="F326" s="179" t="s">
        <v>2565</v>
      </c>
      <c r="G326" s="166"/>
      <c r="H326" s="166"/>
      <c r="I326" s="169"/>
      <c r="J326" s="180">
        <f>BK326</f>
        <v>0</v>
      </c>
      <c r="K326" s="166"/>
      <c r="L326" s="171"/>
      <c r="M326" s="172"/>
      <c r="N326" s="173"/>
      <c r="O326" s="173"/>
      <c r="P326" s="174">
        <f>SUM(P327:P337)</f>
        <v>0</v>
      </c>
      <c r="Q326" s="173"/>
      <c r="R326" s="174">
        <f>SUM(R327:R337)</f>
        <v>12.3878</v>
      </c>
      <c r="S326" s="173"/>
      <c r="T326" s="175">
        <f>SUM(T327:T337)</f>
        <v>0</v>
      </c>
      <c r="AR326" s="176" t="s">
        <v>76</v>
      </c>
      <c r="AT326" s="177" t="s">
        <v>68</v>
      </c>
      <c r="AU326" s="177" t="s">
        <v>76</v>
      </c>
      <c r="AY326" s="176" t="s">
        <v>229</v>
      </c>
      <c r="BK326" s="178">
        <f>SUM(BK327:BK337)</f>
        <v>0</v>
      </c>
    </row>
    <row r="327" spans="1:65" s="2" customFormat="1" ht="37.9" customHeight="1">
      <c r="A327" s="36"/>
      <c r="B327" s="37"/>
      <c r="C327" s="181" t="s">
        <v>596</v>
      </c>
      <c r="D327" s="181" t="s">
        <v>232</v>
      </c>
      <c r="E327" s="182" t="s">
        <v>2566</v>
      </c>
      <c r="F327" s="183" t="s">
        <v>2567</v>
      </c>
      <c r="G327" s="184" t="s">
        <v>235</v>
      </c>
      <c r="H327" s="185">
        <v>9.5</v>
      </c>
      <c r="I327" s="186"/>
      <c r="J327" s="187">
        <f>ROUND(I327*H327,2)</f>
        <v>0</v>
      </c>
      <c r="K327" s="188"/>
      <c r="L327" s="41"/>
      <c r="M327" s="189" t="s">
        <v>19</v>
      </c>
      <c r="N327" s="190" t="s">
        <v>40</v>
      </c>
      <c r="O327" s="66"/>
      <c r="P327" s="191">
        <f>O327*H327</f>
        <v>0</v>
      </c>
      <c r="Q327" s="191">
        <v>0.0004</v>
      </c>
      <c r="R327" s="191">
        <f>Q327*H327</f>
        <v>0.0038</v>
      </c>
      <c r="S327" s="191">
        <v>0</v>
      </c>
      <c r="T327" s="192">
        <f>S327*H327</f>
        <v>0</v>
      </c>
      <c r="U327" s="36"/>
      <c r="V327" s="36"/>
      <c r="W327" s="36"/>
      <c r="X327" s="36"/>
      <c r="Y327" s="36"/>
      <c r="Z327" s="36"/>
      <c r="AA327" s="36"/>
      <c r="AB327" s="36"/>
      <c r="AC327" s="36"/>
      <c r="AD327" s="36"/>
      <c r="AE327" s="36"/>
      <c r="AR327" s="193" t="s">
        <v>126</v>
      </c>
      <c r="AT327" s="193" t="s">
        <v>232</v>
      </c>
      <c r="AU327" s="193" t="s">
        <v>78</v>
      </c>
      <c r="AY327" s="19" t="s">
        <v>229</v>
      </c>
      <c r="BE327" s="194">
        <f>IF(N327="základní",J327,0)</f>
        <v>0</v>
      </c>
      <c r="BF327" s="194">
        <f>IF(N327="snížená",J327,0)</f>
        <v>0</v>
      </c>
      <c r="BG327" s="194">
        <f>IF(N327="zákl. přenesená",J327,0)</f>
        <v>0</v>
      </c>
      <c r="BH327" s="194">
        <f>IF(N327="sníž. přenesená",J327,0)</f>
        <v>0</v>
      </c>
      <c r="BI327" s="194">
        <f>IF(N327="nulová",J327,0)</f>
        <v>0</v>
      </c>
      <c r="BJ327" s="19" t="s">
        <v>76</v>
      </c>
      <c r="BK327" s="194">
        <f>ROUND(I327*H327,2)</f>
        <v>0</v>
      </c>
      <c r="BL327" s="19" t="s">
        <v>126</v>
      </c>
      <c r="BM327" s="193" t="s">
        <v>2568</v>
      </c>
    </row>
    <row r="328" spans="1:47" s="2" customFormat="1" ht="11.25">
      <c r="A328" s="36"/>
      <c r="B328" s="37"/>
      <c r="C328" s="38"/>
      <c r="D328" s="263" t="s">
        <v>903</v>
      </c>
      <c r="E328" s="38"/>
      <c r="F328" s="264" t="s">
        <v>2569</v>
      </c>
      <c r="G328" s="38"/>
      <c r="H328" s="38"/>
      <c r="I328" s="249"/>
      <c r="J328" s="38"/>
      <c r="K328" s="38"/>
      <c r="L328" s="41"/>
      <c r="M328" s="250"/>
      <c r="N328" s="251"/>
      <c r="O328" s="66"/>
      <c r="P328" s="66"/>
      <c r="Q328" s="66"/>
      <c r="R328" s="66"/>
      <c r="S328" s="66"/>
      <c r="T328" s="67"/>
      <c r="U328" s="36"/>
      <c r="V328" s="36"/>
      <c r="W328" s="36"/>
      <c r="X328" s="36"/>
      <c r="Y328" s="36"/>
      <c r="Z328" s="36"/>
      <c r="AA328" s="36"/>
      <c r="AB328" s="36"/>
      <c r="AC328" s="36"/>
      <c r="AD328" s="36"/>
      <c r="AE328" s="36"/>
      <c r="AT328" s="19" t="s">
        <v>903</v>
      </c>
      <c r="AU328" s="19" t="s">
        <v>78</v>
      </c>
    </row>
    <row r="329" spans="2:51" s="13" customFormat="1" ht="11.25">
      <c r="B329" s="195"/>
      <c r="C329" s="196"/>
      <c r="D329" s="197" t="s">
        <v>237</v>
      </c>
      <c r="E329" s="198" t="s">
        <v>19</v>
      </c>
      <c r="F329" s="199" t="s">
        <v>2570</v>
      </c>
      <c r="G329" s="196"/>
      <c r="H329" s="200">
        <v>9.5</v>
      </c>
      <c r="I329" s="201"/>
      <c r="J329" s="196"/>
      <c r="K329" s="196"/>
      <c r="L329" s="202"/>
      <c r="M329" s="203"/>
      <c r="N329" s="204"/>
      <c r="O329" s="204"/>
      <c r="P329" s="204"/>
      <c r="Q329" s="204"/>
      <c r="R329" s="204"/>
      <c r="S329" s="204"/>
      <c r="T329" s="205"/>
      <c r="AT329" s="206" t="s">
        <v>237</v>
      </c>
      <c r="AU329" s="206" t="s">
        <v>78</v>
      </c>
      <c r="AV329" s="13" t="s">
        <v>78</v>
      </c>
      <c r="AW329" s="13" t="s">
        <v>31</v>
      </c>
      <c r="AX329" s="13" t="s">
        <v>76</v>
      </c>
      <c r="AY329" s="206" t="s">
        <v>229</v>
      </c>
    </row>
    <row r="330" spans="1:65" s="2" customFormat="1" ht="16.5" customHeight="1">
      <c r="A330" s="36"/>
      <c r="B330" s="37"/>
      <c r="C330" s="207" t="s">
        <v>602</v>
      </c>
      <c r="D330" s="207" t="s">
        <v>239</v>
      </c>
      <c r="E330" s="208" t="s">
        <v>2571</v>
      </c>
      <c r="F330" s="209" t="s">
        <v>2572</v>
      </c>
      <c r="G330" s="210" t="s">
        <v>242</v>
      </c>
      <c r="H330" s="211">
        <v>8</v>
      </c>
      <c r="I330" s="212"/>
      <c r="J330" s="213">
        <f>ROUND(I330*H330,2)</f>
        <v>0</v>
      </c>
      <c r="K330" s="214"/>
      <c r="L330" s="215"/>
      <c r="M330" s="216" t="s">
        <v>19</v>
      </c>
      <c r="N330" s="217" t="s">
        <v>40</v>
      </c>
      <c r="O330" s="66"/>
      <c r="P330" s="191">
        <f>O330*H330</f>
        <v>0</v>
      </c>
      <c r="Q330" s="191">
        <v>1.343</v>
      </c>
      <c r="R330" s="191">
        <f>Q330*H330</f>
        <v>10.744</v>
      </c>
      <c r="S330" s="191">
        <v>0</v>
      </c>
      <c r="T330" s="192">
        <f>S330*H330</f>
        <v>0</v>
      </c>
      <c r="U330" s="36"/>
      <c r="V330" s="36"/>
      <c r="W330" s="36"/>
      <c r="X330" s="36"/>
      <c r="Y330" s="36"/>
      <c r="Z330" s="36"/>
      <c r="AA330" s="36"/>
      <c r="AB330" s="36"/>
      <c r="AC330" s="36"/>
      <c r="AD330" s="36"/>
      <c r="AE330" s="36"/>
      <c r="AR330" s="193" t="s">
        <v>243</v>
      </c>
      <c r="AT330" s="193" t="s">
        <v>239</v>
      </c>
      <c r="AU330" s="193" t="s">
        <v>78</v>
      </c>
      <c r="AY330" s="19" t="s">
        <v>229</v>
      </c>
      <c r="BE330" s="194">
        <f>IF(N330="základní",J330,0)</f>
        <v>0</v>
      </c>
      <c r="BF330" s="194">
        <f>IF(N330="snížená",J330,0)</f>
        <v>0</v>
      </c>
      <c r="BG330" s="194">
        <f>IF(N330="zákl. přenesená",J330,0)</f>
        <v>0</v>
      </c>
      <c r="BH330" s="194">
        <f>IF(N330="sníž. přenesená",J330,0)</f>
        <v>0</v>
      </c>
      <c r="BI330" s="194">
        <f>IF(N330="nulová",J330,0)</f>
        <v>0</v>
      </c>
      <c r="BJ330" s="19" t="s">
        <v>76</v>
      </c>
      <c r="BK330" s="194">
        <f>ROUND(I330*H330,2)</f>
        <v>0</v>
      </c>
      <c r="BL330" s="19" t="s">
        <v>126</v>
      </c>
      <c r="BM330" s="193" t="s">
        <v>2573</v>
      </c>
    </row>
    <row r="331" spans="1:47" s="2" customFormat="1" ht="39">
      <c r="A331" s="36"/>
      <c r="B331" s="37"/>
      <c r="C331" s="38"/>
      <c r="D331" s="197" t="s">
        <v>811</v>
      </c>
      <c r="E331" s="38"/>
      <c r="F331" s="248" t="s">
        <v>2574</v>
      </c>
      <c r="G331" s="38"/>
      <c r="H331" s="38"/>
      <c r="I331" s="249"/>
      <c r="J331" s="38"/>
      <c r="K331" s="38"/>
      <c r="L331" s="41"/>
      <c r="M331" s="250"/>
      <c r="N331" s="251"/>
      <c r="O331" s="66"/>
      <c r="P331" s="66"/>
      <c r="Q331" s="66"/>
      <c r="R331" s="66"/>
      <c r="S331" s="66"/>
      <c r="T331" s="67"/>
      <c r="U331" s="36"/>
      <c r="V331" s="36"/>
      <c r="W331" s="36"/>
      <c r="X331" s="36"/>
      <c r="Y331" s="36"/>
      <c r="Z331" s="36"/>
      <c r="AA331" s="36"/>
      <c r="AB331" s="36"/>
      <c r="AC331" s="36"/>
      <c r="AD331" s="36"/>
      <c r="AE331" s="36"/>
      <c r="AT331" s="19" t="s">
        <v>811</v>
      </c>
      <c r="AU331" s="19" t="s">
        <v>78</v>
      </c>
    </row>
    <row r="332" spans="2:51" s="14" customFormat="1" ht="11.25">
      <c r="B332" s="218"/>
      <c r="C332" s="219"/>
      <c r="D332" s="197" t="s">
        <v>237</v>
      </c>
      <c r="E332" s="220" t="s">
        <v>19</v>
      </c>
      <c r="F332" s="221" t="s">
        <v>2575</v>
      </c>
      <c r="G332" s="219"/>
      <c r="H332" s="220" t="s">
        <v>19</v>
      </c>
      <c r="I332" s="222"/>
      <c r="J332" s="219"/>
      <c r="K332" s="219"/>
      <c r="L332" s="223"/>
      <c r="M332" s="224"/>
      <c r="N332" s="225"/>
      <c r="O332" s="225"/>
      <c r="P332" s="225"/>
      <c r="Q332" s="225"/>
      <c r="R332" s="225"/>
      <c r="S332" s="225"/>
      <c r="T332" s="226"/>
      <c r="AT332" s="227" t="s">
        <v>237</v>
      </c>
      <c r="AU332" s="227" t="s">
        <v>78</v>
      </c>
      <c r="AV332" s="14" t="s">
        <v>76</v>
      </c>
      <c r="AW332" s="14" t="s">
        <v>31</v>
      </c>
      <c r="AX332" s="14" t="s">
        <v>69</v>
      </c>
      <c r="AY332" s="227" t="s">
        <v>229</v>
      </c>
    </row>
    <row r="333" spans="2:51" s="13" customFormat="1" ht="11.25">
      <c r="B333" s="195"/>
      <c r="C333" s="196"/>
      <c r="D333" s="197" t="s">
        <v>237</v>
      </c>
      <c r="E333" s="198" t="s">
        <v>19</v>
      </c>
      <c r="F333" s="199" t="s">
        <v>243</v>
      </c>
      <c r="G333" s="196"/>
      <c r="H333" s="200">
        <v>8</v>
      </c>
      <c r="I333" s="201"/>
      <c r="J333" s="196"/>
      <c r="K333" s="196"/>
      <c r="L333" s="202"/>
      <c r="M333" s="203"/>
      <c r="N333" s="204"/>
      <c r="O333" s="204"/>
      <c r="P333" s="204"/>
      <c r="Q333" s="204"/>
      <c r="R333" s="204"/>
      <c r="S333" s="204"/>
      <c r="T333" s="205"/>
      <c r="AT333" s="206" t="s">
        <v>237</v>
      </c>
      <c r="AU333" s="206" t="s">
        <v>78</v>
      </c>
      <c r="AV333" s="13" t="s">
        <v>78</v>
      </c>
      <c r="AW333" s="13" t="s">
        <v>31</v>
      </c>
      <c r="AX333" s="13" t="s">
        <v>76</v>
      </c>
      <c r="AY333" s="206" t="s">
        <v>229</v>
      </c>
    </row>
    <row r="334" spans="1:65" s="2" customFormat="1" ht="16.5" customHeight="1">
      <c r="A334" s="36"/>
      <c r="B334" s="37"/>
      <c r="C334" s="207" t="s">
        <v>610</v>
      </c>
      <c r="D334" s="207" t="s">
        <v>239</v>
      </c>
      <c r="E334" s="208" t="s">
        <v>2576</v>
      </c>
      <c r="F334" s="209" t="s">
        <v>2572</v>
      </c>
      <c r="G334" s="210" t="s">
        <v>242</v>
      </c>
      <c r="H334" s="211">
        <v>1</v>
      </c>
      <c r="I334" s="212"/>
      <c r="J334" s="213">
        <f>ROUND(I334*H334,2)</f>
        <v>0</v>
      </c>
      <c r="K334" s="214"/>
      <c r="L334" s="215"/>
      <c r="M334" s="216" t="s">
        <v>19</v>
      </c>
      <c r="N334" s="217" t="s">
        <v>40</v>
      </c>
      <c r="O334" s="66"/>
      <c r="P334" s="191">
        <f>O334*H334</f>
        <v>0</v>
      </c>
      <c r="Q334" s="191">
        <v>1.64</v>
      </c>
      <c r="R334" s="191">
        <f>Q334*H334</f>
        <v>1.64</v>
      </c>
      <c r="S334" s="191">
        <v>0</v>
      </c>
      <c r="T334" s="192">
        <f>S334*H334</f>
        <v>0</v>
      </c>
      <c r="U334" s="36"/>
      <c r="V334" s="36"/>
      <c r="W334" s="36"/>
      <c r="X334" s="36"/>
      <c r="Y334" s="36"/>
      <c r="Z334" s="36"/>
      <c r="AA334" s="36"/>
      <c r="AB334" s="36"/>
      <c r="AC334" s="36"/>
      <c r="AD334" s="36"/>
      <c r="AE334" s="36"/>
      <c r="AR334" s="193" t="s">
        <v>243</v>
      </c>
      <c r="AT334" s="193" t="s">
        <v>239</v>
      </c>
      <c r="AU334" s="193" t="s">
        <v>78</v>
      </c>
      <c r="AY334" s="19" t="s">
        <v>229</v>
      </c>
      <c r="BE334" s="194">
        <f>IF(N334="základní",J334,0)</f>
        <v>0</v>
      </c>
      <c r="BF334" s="194">
        <f>IF(N334="snížená",J334,0)</f>
        <v>0</v>
      </c>
      <c r="BG334" s="194">
        <f>IF(N334="zákl. přenesená",J334,0)</f>
        <v>0</v>
      </c>
      <c r="BH334" s="194">
        <f>IF(N334="sníž. přenesená",J334,0)</f>
        <v>0</v>
      </c>
      <c r="BI334" s="194">
        <f>IF(N334="nulová",J334,0)</f>
        <v>0</v>
      </c>
      <c r="BJ334" s="19" t="s">
        <v>76</v>
      </c>
      <c r="BK334" s="194">
        <f>ROUND(I334*H334,2)</f>
        <v>0</v>
      </c>
      <c r="BL334" s="19" t="s">
        <v>126</v>
      </c>
      <c r="BM334" s="193" t="s">
        <v>2577</v>
      </c>
    </row>
    <row r="335" spans="1:47" s="2" customFormat="1" ht="39">
      <c r="A335" s="36"/>
      <c r="B335" s="37"/>
      <c r="C335" s="38"/>
      <c r="D335" s="197" t="s">
        <v>811</v>
      </c>
      <c r="E335" s="38"/>
      <c r="F335" s="248" t="s">
        <v>2574</v>
      </c>
      <c r="G335" s="38"/>
      <c r="H335" s="38"/>
      <c r="I335" s="249"/>
      <c r="J335" s="38"/>
      <c r="K335" s="38"/>
      <c r="L335" s="41"/>
      <c r="M335" s="250"/>
      <c r="N335" s="251"/>
      <c r="O335" s="66"/>
      <c r="P335" s="66"/>
      <c r="Q335" s="66"/>
      <c r="R335" s="66"/>
      <c r="S335" s="66"/>
      <c r="T335" s="67"/>
      <c r="U335" s="36"/>
      <c r="V335" s="36"/>
      <c r="W335" s="36"/>
      <c r="X335" s="36"/>
      <c r="Y335" s="36"/>
      <c r="Z335" s="36"/>
      <c r="AA335" s="36"/>
      <c r="AB335" s="36"/>
      <c r="AC335" s="36"/>
      <c r="AD335" s="36"/>
      <c r="AE335" s="36"/>
      <c r="AT335" s="19" t="s">
        <v>811</v>
      </c>
      <c r="AU335" s="19" t="s">
        <v>78</v>
      </c>
    </row>
    <row r="336" spans="2:51" s="14" customFormat="1" ht="11.25">
      <c r="B336" s="218"/>
      <c r="C336" s="219"/>
      <c r="D336" s="197" t="s">
        <v>237</v>
      </c>
      <c r="E336" s="220" t="s">
        <v>19</v>
      </c>
      <c r="F336" s="221" t="s">
        <v>2578</v>
      </c>
      <c r="G336" s="219"/>
      <c r="H336" s="220" t="s">
        <v>19</v>
      </c>
      <c r="I336" s="222"/>
      <c r="J336" s="219"/>
      <c r="K336" s="219"/>
      <c r="L336" s="223"/>
      <c r="M336" s="224"/>
      <c r="N336" s="225"/>
      <c r="O336" s="225"/>
      <c r="P336" s="225"/>
      <c r="Q336" s="225"/>
      <c r="R336" s="225"/>
      <c r="S336" s="225"/>
      <c r="T336" s="226"/>
      <c r="AT336" s="227" t="s">
        <v>237</v>
      </c>
      <c r="AU336" s="227" t="s">
        <v>78</v>
      </c>
      <c r="AV336" s="14" t="s">
        <v>76</v>
      </c>
      <c r="AW336" s="14" t="s">
        <v>31</v>
      </c>
      <c r="AX336" s="14" t="s">
        <v>69</v>
      </c>
      <c r="AY336" s="227" t="s">
        <v>229</v>
      </c>
    </row>
    <row r="337" spans="2:51" s="13" customFormat="1" ht="11.25">
      <c r="B337" s="195"/>
      <c r="C337" s="196"/>
      <c r="D337" s="197" t="s">
        <v>237</v>
      </c>
      <c r="E337" s="198" t="s">
        <v>19</v>
      </c>
      <c r="F337" s="199" t="s">
        <v>76</v>
      </c>
      <c r="G337" s="196"/>
      <c r="H337" s="200">
        <v>1</v>
      </c>
      <c r="I337" s="201"/>
      <c r="J337" s="196"/>
      <c r="K337" s="196"/>
      <c r="L337" s="202"/>
      <c r="M337" s="203"/>
      <c r="N337" s="204"/>
      <c r="O337" s="204"/>
      <c r="P337" s="204"/>
      <c r="Q337" s="204"/>
      <c r="R337" s="204"/>
      <c r="S337" s="204"/>
      <c r="T337" s="205"/>
      <c r="AT337" s="206" t="s">
        <v>237</v>
      </c>
      <c r="AU337" s="206" t="s">
        <v>78</v>
      </c>
      <c r="AV337" s="13" t="s">
        <v>78</v>
      </c>
      <c r="AW337" s="13" t="s">
        <v>31</v>
      </c>
      <c r="AX337" s="13" t="s">
        <v>76</v>
      </c>
      <c r="AY337" s="206" t="s">
        <v>229</v>
      </c>
    </row>
    <row r="338" spans="2:63" s="12" customFormat="1" ht="22.9" customHeight="1">
      <c r="B338" s="165"/>
      <c r="C338" s="166"/>
      <c r="D338" s="167" t="s">
        <v>68</v>
      </c>
      <c r="E338" s="179" t="s">
        <v>270</v>
      </c>
      <c r="F338" s="179" t="s">
        <v>1957</v>
      </c>
      <c r="G338" s="166"/>
      <c r="H338" s="166"/>
      <c r="I338" s="169"/>
      <c r="J338" s="180">
        <f>BK338</f>
        <v>0</v>
      </c>
      <c r="K338" s="166"/>
      <c r="L338" s="171"/>
      <c r="M338" s="172"/>
      <c r="N338" s="173"/>
      <c r="O338" s="173"/>
      <c r="P338" s="174">
        <f>SUM(P339:P373)</f>
        <v>0</v>
      </c>
      <c r="Q338" s="173"/>
      <c r="R338" s="174">
        <f>SUM(R339:R373)</f>
        <v>4.513727983568001</v>
      </c>
      <c r="S338" s="173"/>
      <c r="T338" s="175">
        <f>SUM(T339:T373)</f>
        <v>82.73880000000001</v>
      </c>
      <c r="AR338" s="176" t="s">
        <v>76</v>
      </c>
      <c r="AT338" s="177" t="s">
        <v>68</v>
      </c>
      <c r="AU338" s="177" t="s">
        <v>76</v>
      </c>
      <c r="AY338" s="176" t="s">
        <v>229</v>
      </c>
      <c r="BK338" s="178">
        <f>SUM(BK339:BK373)</f>
        <v>0</v>
      </c>
    </row>
    <row r="339" spans="1:65" s="2" customFormat="1" ht="24.2" customHeight="1">
      <c r="A339" s="36"/>
      <c r="B339" s="37"/>
      <c r="C339" s="181" t="s">
        <v>614</v>
      </c>
      <c r="D339" s="181" t="s">
        <v>232</v>
      </c>
      <c r="E339" s="182" t="s">
        <v>1958</v>
      </c>
      <c r="F339" s="183" t="s">
        <v>1959</v>
      </c>
      <c r="G339" s="184" t="s">
        <v>495</v>
      </c>
      <c r="H339" s="185">
        <v>3.119</v>
      </c>
      <c r="I339" s="186"/>
      <c r="J339" s="187">
        <f>ROUND(I339*H339,2)</f>
        <v>0</v>
      </c>
      <c r="K339" s="188"/>
      <c r="L339" s="41"/>
      <c r="M339" s="189" t="s">
        <v>19</v>
      </c>
      <c r="N339" s="190" t="s">
        <v>40</v>
      </c>
      <c r="O339" s="66"/>
      <c r="P339" s="191">
        <f>O339*H339</f>
        <v>0</v>
      </c>
      <c r="Q339" s="191">
        <v>0.00063</v>
      </c>
      <c r="R339" s="191">
        <f>Q339*H339</f>
        <v>0.0019649700000000003</v>
      </c>
      <c r="S339" s="191">
        <v>0</v>
      </c>
      <c r="T339" s="192">
        <f>S339*H339</f>
        <v>0</v>
      </c>
      <c r="U339" s="36"/>
      <c r="V339" s="36"/>
      <c r="W339" s="36"/>
      <c r="X339" s="36"/>
      <c r="Y339" s="36"/>
      <c r="Z339" s="36"/>
      <c r="AA339" s="36"/>
      <c r="AB339" s="36"/>
      <c r="AC339" s="36"/>
      <c r="AD339" s="36"/>
      <c r="AE339" s="36"/>
      <c r="AR339" s="193" t="s">
        <v>126</v>
      </c>
      <c r="AT339" s="193" t="s">
        <v>232</v>
      </c>
      <c r="AU339" s="193" t="s">
        <v>78</v>
      </c>
      <c r="AY339" s="19" t="s">
        <v>229</v>
      </c>
      <c r="BE339" s="194">
        <f>IF(N339="základní",J339,0)</f>
        <v>0</v>
      </c>
      <c r="BF339" s="194">
        <f>IF(N339="snížená",J339,0)</f>
        <v>0</v>
      </c>
      <c r="BG339" s="194">
        <f>IF(N339="zákl. přenesená",J339,0)</f>
        <v>0</v>
      </c>
      <c r="BH339" s="194">
        <f>IF(N339="sníž. přenesená",J339,0)</f>
        <v>0</v>
      </c>
      <c r="BI339" s="194">
        <f>IF(N339="nulová",J339,0)</f>
        <v>0</v>
      </c>
      <c r="BJ339" s="19" t="s">
        <v>76</v>
      </c>
      <c r="BK339" s="194">
        <f>ROUND(I339*H339,2)</f>
        <v>0</v>
      </c>
      <c r="BL339" s="19" t="s">
        <v>126</v>
      </c>
      <c r="BM339" s="193" t="s">
        <v>2579</v>
      </c>
    </row>
    <row r="340" spans="1:47" s="2" customFormat="1" ht="11.25">
      <c r="A340" s="36"/>
      <c r="B340" s="37"/>
      <c r="C340" s="38"/>
      <c r="D340" s="263" t="s">
        <v>903</v>
      </c>
      <c r="E340" s="38"/>
      <c r="F340" s="264" t="s">
        <v>1961</v>
      </c>
      <c r="G340" s="38"/>
      <c r="H340" s="38"/>
      <c r="I340" s="249"/>
      <c r="J340" s="38"/>
      <c r="K340" s="38"/>
      <c r="L340" s="41"/>
      <c r="M340" s="250"/>
      <c r="N340" s="251"/>
      <c r="O340" s="66"/>
      <c r="P340" s="66"/>
      <c r="Q340" s="66"/>
      <c r="R340" s="66"/>
      <c r="S340" s="66"/>
      <c r="T340" s="67"/>
      <c r="U340" s="36"/>
      <c r="V340" s="36"/>
      <c r="W340" s="36"/>
      <c r="X340" s="36"/>
      <c r="Y340" s="36"/>
      <c r="Z340" s="36"/>
      <c r="AA340" s="36"/>
      <c r="AB340" s="36"/>
      <c r="AC340" s="36"/>
      <c r="AD340" s="36"/>
      <c r="AE340" s="36"/>
      <c r="AT340" s="19" t="s">
        <v>903</v>
      </c>
      <c r="AU340" s="19" t="s">
        <v>78</v>
      </c>
    </row>
    <row r="341" spans="2:51" s="14" customFormat="1" ht="11.25">
      <c r="B341" s="218"/>
      <c r="C341" s="219"/>
      <c r="D341" s="197" t="s">
        <v>237</v>
      </c>
      <c r="E341" s="220" t="s">
        <v>19</v>
      </c>
      <c r="F341" s="221" t="s">
        <v>2580</v>
      </c>
      <c r="G341" s="219"/>
      <c r="H341" s="220" t="s">
        <v>19</v>
      </c>
      <c r="I341" s="222"/>
      <c r="J341" s="219"/>
      <c r="K341" s="219"/>
      <c r="L341" s="223"/>
      <c r="M341" s="224"/>
      <c r="N341" s="225"/>
      <c r="O341" s="225"/>
      <c r="P341" s="225"/>
      <c r="Q341" s="225"/>
      <c r="R341" s="225"/>
      <c r="S341" s="225"/>
      <c r="T341" s="226"/>
      <c r="AT341" s="227" t="s">
        <v>237</v>
      </c>
      <c r="AU341" s="227" t="s">
        <v>78</v>
      </c>
      <c r="AV341" s="14" t="s">
        <v>76</v>
      </c>
      <c r="AW341" s="14" t="s">
        <v>31</v>
      </c>
      <c r="AX341" s="14" t="s">
        <v>69</v>
      </c>
      <c r="AY341" s="227" t="s">
        <v>229</v>
      </c>
    </row>
    <row r="342" spans="2:51" s="13" customFormat="1" ht="11.25">
      <c r="B342" s="195"/>
      <c r="C342" s="196"/>
      <c r="D342" s="197" t="s">
        <v>237</v>
      </c>
      <c r="E342" s="198" t="s">
        <v>19</v>
      </c>
      <c r="F342" s="199" t="s">
        <v>2581</v>
      </c>
      <c r="G342" s="196"/>
      <c r="H342" s="200">
        <v>1.319</v>
      </c>
      <c r="I342" s="201"/>
      <c r="J342" s="196"/>
      <c r="K342" s="196"/>
      <c r="L342" s="202"/>
      <c r="M342" s="203"/>
      <c r="N342" s="204"/>
      <c r="O342" s="204"/>
      <c r="P342" s="204"/>
      <c r="Q342" s="204"/>
      <c r="R342" s="204"/>
      <c r="S342" s="204"/>
      <c r="T342" s="205"/>
      <c r="AT342" s="206" t="s">
        <v>237</v>
      </c>
      <c r="AU342" s="206" t="s">
        <v>78</v>
      </c>
      <c r="AV342" s="13" t="s">
        <v>78</v>
      </c>
      <c r="AW342" s="13" t="s">
        <v>31</v>
      </c>
      <c r="AX342" s="13" t="s">
        <v>69</v>
      </c>
      <c r="AY342" s="206" t="s">
        <v>229</v>
      </c>
    </row>
    <row r="343" spans="2:51" s="14" customFormat="1" ht="11.25">
      <c r="B343" s="218"/>
      <c r="C343" s="219"/>
      <c r="D343" s="197" t="s">
        <v>237</v>
      </c>
      <c r="E343" s="220" t="s">
        <v>19</v>
      </c>
      <c r="F343" s="221" t="s">
        <v>1722</v>
      </c>
      <c r="G343" s="219"/>
      <c r="H343" s="220" t="s">
        <v>19</v>
      </c>
      <c r="I343" s="222"/>
      <c r="J343" s="219"/>
      <c r="K343" s="219"/>
      <c r="L343" s="223"/>
      <c r="M343" s="224"/>
      <c r="N343" s="225"/>
      <c r="O343" s="225"/>
      <c r="P343" s="225"/>
      <c r="Q343" s="225"/>
      <c r="R343" s="225"/>
      <c r="S343" s="225"/>
      <c r="T343" s="226"/>
      <c r="AT343" s="227" t="s">
        <v>237</v>
      </c>
      <c r="AU343" s="227" t="s">
        <v>78</v>
      </c>
      <c r="AV343" s="14" t="s">
        <v>76</v>
      </c>
      <c r="AW343" s="14" t="s">
        <v>31</v>
      </c>
      <c r="AX343" s="14" t="s">
        <v>69</v>
      </c>
      <c r="AY343" s="227" t="s">
        <v>229</v>
      </c>
    </row>
    <row r="344" spans="2:51" s="13" customFormat="1" ht="11.25">
      <c r="B344" s="195"/>
      <c r="C344" s="196"/>
      <c r="D344" s="197" t="s">
        <v>237</v>
      </c>
      <c r="E344" s="198" t="s">
        <v>19</v>
      </c>
      <c r="F344" s="199" t="s">
        <v>2582</v>
      </c>
      <c r="G344" s="196"/>
      <c r="H344" s="200">
        <v>1.8</v>
      </c>
      <c r="I344" s="201"/>
      <c r="J344" s="196"/>
      <c r="K344" s="196"/>
      <c r="L344" s="202"/>
      <c r="M344" s="203"/>
      <c r="N344" s="204"/>
      <c r="O344" s="204"/>
      <c r="P344" s="204"/>
      <c r="Q344" s="204"/>
      <c r="R344" s="204"/>
      <c r="S344" s="204"/>
      <c r="T344" s="205"/>
      <c r="AT344" s="206" t="s">
        <v>237</v>
      </c>
      <c r="AU344" s="206" t="s">
        <v>78</v>
      </c>
      <c r="AV344" s="13" t="s">
        <v>78</v>
      </c>
      <c r="AW344" s="13" t="s">
        <v>31</v>
      </c>
      <c r="AX344" s="13" t="s">
        <v>69</v>
      </c>
      <c r="AY344" s="206" t="s">
        <v>229</v>
      </c>
    </row>
    <row r="345" spans="2:51" s="15" customFormat="1" ht="11.25">
      <c r="B345" s="228"/>
      <c r="C345" s="229"/>
      <c r="D345" s="197" t="s">
        <v>237</v>
      </c>
      <c r="E345" s="230" t="s">
        <v>19</v>
      </c>
      <c r="F345" s="231" t="s">
        <v>281</v>
      </c>
      <c r="G345" s="229"/>
      <c r="H345" s="232">
        <v>3.119</v>
      </c>
      <c r="I345" s="233"/>
      <c r="J345" s="229"/>
      <c r="K345" s="229"/>
      <c r="L345" s="234"/>
      <c r="M345" s="235"/>
      <c r="N345" s="236"/>
      <c r="O345" s="236"/>
      <c r="P345" s="236"/>
      <c r="Q345" s="236"/>
      <c r="R345" s="236"/>
      <c r="S345" s="236"/>
      <c r="T345" s="237"/>
      <c r="AT345" s="238" t="s">
        <v>237</v>
      </c>
      <c r="AU345" s="238" t="s">
        <v>78</v>
      </c>
      <c r="AV345" s="15" t="s">
        <v>126</v>
      </c>
      <c r="AW345" s="15" t="s">
        <v>31</v>
      </c>
      <c r="AX345" s="15" t="s">
        <v>76</v>
      </c>
      <c r="AY345" s="238" t="s">
        <v>229</v>
      </c>
    </row>
    <row r="346" spans="1:65" s="2" customFormat="1" ht="33" customHeight="1">
      <c r="A346" s="36"/>
      <c r="B346" s="37"/>
      <c r="C346" s="181" t="s">
        <v>618</v>
      </c>
      <c r="D346" s="181" t="s">
        <v>232</v>
      </c>
      <c r="E346" s="182" t="s">
        <v>1965</v>
      </c>
      <c r="F346" s="183" t="s">
        <v>1966</v>
      </c>
      <c r="G346" s="184" t="s">
        <v>235</v>
      </c>
      <c r="H346" s="185">
        <v>10.396</v>
      </c>
      <c r="I346" s="186"/>
      <c r="J346" s="187">
        <f>ROUND(I346*H346,2)</f>
        <v>0</v>
      </c>
      <c r="K346" s="188"/>
      <c r="L346" s="41"/>
      <c r="M346" s="189" t="s">
        <v>19</v>
      </c>
      <c r="N346" s="190" t="s">
        <v>40</v>
      </c>
      <c r="O346" s="66"/>
      <c r="P346" s="191">
        <f>O346*H346</f>
        <v>0</v>
      </c>
      <c r="Q346" s="191">
        <v>0.000174</v>
      </c>
      <c r="R346" s="191">
        <f>Q346*H346</f>
        <v>0.001808904</v>
      </c>
      <c r="S346" s="191">
        <v>0</v>
      </c>
      <c r="T346" s="192">
        <f>S346*H346</f>
        <v>0</v>
      </c>
      <c r="U346" s="36"/>
      <c r="V346" s="36"/>
      <c r="W346" s="36"/>
      <c r="X346" s="36"/>
      <c r="Y346" s="36"/>
      <c r="Z346" s="36"/>
      <c r="AA346" s="36"/>
      <c r="AB346" s="36"/>
      <c r="AC346" s="36"/>
      <c r="AD346" s="36"/>
      <c r="AE346" s="36"/>
      <c r="AR346" s="193" t="s">
        <v>126</v>
      </c>
      <c r="AT346" s="193" t="s">
        <v>232</v>
      </c>
      <c r="AU346" s="193" t="s">
        <v>78</v>
      </c>
      <c r="AY346" s="19" t="s">
        <v>229</v>
      </c>
      <c r="BE346" s="194">
        <f>IF(N346="základní",J346,0)</f>
        <v>0</v>
      </c>
      <c r="BF346" s="194">
        <f>IF(N346="snížená",J346,0)</f>
        <v>0</v>
      </c>
      <c r="BG346" s="194">
        <f>IF(N346="zákl. přenesená",J346,0)</f>
        <v>0</v>
      </c>
      <c r="BH346" s="194">
        <f>IF(N346="sníž. přenesená",J346,0)</f>
        <v>0</v>
      </c>
      <c r="BI346" s="194">
        <f>IF(N346="nulová",J346,0)</f>
        <v>0</v>
      </c>
      <c r="BJ346" s="19" t="s">
        <v>76</v>
      </c>
      <c r="BK346" s="194">
        <f>ROUND(I346*H346,2)</f>
        <v>0</v>
      </c>
      <c r="BL346" s="19" t="s">
        <v>126</v>
      </c>
      <c r="BM346" s="193" t="s">
        <v>2583</v>
      </c>
    </row>
    <row r="347" spans="1:47" s="2" customFormat="1" ht="11.25">
      <c r="A347" s="36"/>
      <c r="B347" s="37"/>
      <c r="C347" s="38"/>
      <c r="D347" s="263" t="s">
        <v>903</v>
      </c>
      <c r="E347" s="38"/>
      <c r="F347" s="264" t="s">
        <v>1968</v>
      </c>
      <c r="G347" s="38"/>
      <c r="H347" s="38"/>
      <c r="I347" s="249"/>
      <c r="J347" s="38"/>
      <c r="K347" s="38"/>
      <c r="L347" s="41"/>
      <c r="M347" s="250"/>
      <c r="N347" s="251"/>
      <c r="O347" s="66"/>
      <c r="P347" s="66"/>
      <c r="Q347" s="66"/>
      <c r="R347" s="66"/>
      <c r="S347" s="66"/>
      <c r="T347" s="67"/>
      <c r="U347" s="36"/>
      <c r="V347" s="36"/>
      <c r="W347" s="36"/>
      <c r="X347" s="36"/>
      <c r="Y347" s="36"/>
      <c r="Z347" s="36"/>
      <c r="AA347" s="36"/>
      <c r="AB347" s="36"/>
      <c r="AC347" s="36"/>
      <c r="AD347" s="36"/>
      <c r="AE347" s="36"/>
      <c r="AT347" s="19" t="s">
        <v>903</v>
      </c>
      <c r="AU347" s="19" t="s">
        <v>78</v>
      </c>
    </row>
    <row r="348" spans="2:51" s="14" customFormat="1" ht="11.25">
      <c r="B348" s="218"/>
      <c r="C348" s="219"/>
      <c r="D348" s="197" t="s">
        <v>237</v>
      </c>
      <c r="E348" s="220" t="s">
        <v>19</v>
      </c>
      <c r="F348" s="221" t="s">
        <v>2580</v>
      </c>
      <c r="G348" s="219"/>
      <c r="H348" s="220" t="s">
        <v>19</v>
      </c>
      <c r="I348" s="222"/>
      <c r="J348" s="219"/>
      <c r="K348" s="219"/>
      <c r="L348" s="223"/>
      <c r="M348" s="224"/>
      <c r="N348" s="225"/>
      <c r="O348" s="225"/>
      <c r="P348" s="225"/>
      <c r="Q348" s="225"/>
      <c r="R348" s="225"/>
      <c r="S348" s="225"/>
      <c r="T348" s="226"/>
      <c r="AT348" s="227" t="s">
        <v>237</v>
      </c>
      <c r="AU348" s="227" t="s">
        <v>78</v>
      </c>
      <c r="AV348" s="14" t="s">
        <v>76</v>
      </c>
      <c r="AW348" s="14" t="s">
        <v>31</v>
      </c>
      <c r="AX348" s="14" t="s">
        <v>69</v>
      </c>
      <c r="AY348" s="227" t="s">
        <v>229</v>
      </c>
    </row>
    <row r="349" spans="2:51" s="13" customFormat="1" ht="11.25">
      <c r="B349" s="195"/>
      <c r="C349" s="196"/>
      <c r="D349" s="197" t="s">
        <v>237</v>
      </c>
      <c r="E349" s="198" t="s">
        <v>19</v>
      </c>
      <c r="F349" s="199" t="s">
        <v>2584</v>
      </c>
      <c r="G349" s="196"/>
      <c r="H349" s="200">
        <v>4.396</v>
      </c>
      <c r="I349" s="201"/>
      <c r="J349" s="196"/>
      <c r="K349" s="196"/>
      <c r="L349" s="202"/>
      <c r="M349" s="203"/>
      <c r="N349" s="204"/>
      <c r="O349" s="204"/>
      <c r="P349" s="204"/>
      <c r="Q349" s="204"/>
      <c r="R349" s="204"/>
      <c r="S349" s="204"/>
      <c r="T349" s="205"/>
      <c r="AT349" s="206" t="s">
        <v>237</v>
      </c>
      <c r="AU349" s="206" t="s">
        <v>78</v>
      </c>
      <c r="AV349" s="13" t="s">
        <v>78</v>
      </c>
      <c r="AW349" s="13" t="s">
        <v>31</v>
      </c>
      <c r="AX349" s="13" t="s">
        <v>69</v>
      </c>
      <c r="AY349" s="206" t="s">
        <v>229</v>
      </c>
    </row>
    <row r="350" spans="2:51" s="14" customFormat="1" ht="11.25">
      <c r="B350" s="218"/>
      <c r="C350" s="219"/>
      <c r="D350" s="197" t="s">
        <v>237</v>
      </c>
      <c r="E350" s="220" t="s">
        <v>19</v>
      </c>
      <c r="F350" s="221" t="s">
        <v>1722</v>
      </c>
      <c r="G350" s="219"/>
      <c r="H350" s="220" t="s">
        <v>19</v>
      </c>
      <c r="I350" s="222"/>
      <c r="J350" s="219"/>
      <c r="K350" s="219"/>
      <c r="L350" s="223"/>
      <c r="M350" s="224"/>
      <c r="N350" s="225"/>
      <c r="O350" s="225"/>
      <c r="P350" s="225"/>
      <c r="Q350" s="225"/>
      <c r="R350" s="225"/>
      <c r="S350" s="225"/>
      <c r="T350" s="226"/>
      <c r="AT350" s="227" t="s">
        <v>237</v>
      </c>
      <c r="AU350" s="227" t="s">
        <v>78</v>
      </c>
      <c r="AV350" s="14" t="s">
        <v>76</v>
      </c>
      <c r="AW350" s="14" t="s">
        <v>31</v>
      </c>
      <c r="AX350" s="14" t="s">
        <v>69</v>
      </c>
      <c r="AY350" s="227" t="s">
        <v>229</v>
      </c>
    </row>
    <row r="351" spans="2:51" s="13" customFormat="1" ht="11.25">
      <c r="B351" s="195"/>
      <c r="C351" s="196"/>
      <c r="D351" s="197" t="s">
        <v>237</v>
      </c>
      <c r="E351" s="198" t="s">
        <v>19</v>
      </c>
      <c r="F351" s="199" t="s">
        <v>257</v>
      </c>
      <c r="G351" s="196"/>
      <c r="H351" s="200">
        <v>6</v>
      </c>
      <c r="I351" s="201"/>
      <c r="J351" s="196"/>
      <c r="K351" s="196"/>
      <c r="L351" s="202"/>
      <c r="M351" s="203"/>
      <c r="N351" s="204"/>
      <c r="O351" s="204"/>
      <c r="P351" s="204"/>
      <c r="Q351" s="204"/>
      <c r="R351" s="204"/>
      <c r="S351" s="204"/>
      <c r="T351" s="205"/>
      <c r="AT351" s="206" t="s">
        <v>237</v>
      </c>
      <c r="AU351" s="206" t="s">
        <v>78</v>
      </c>
      <c r="AV351" s="13" t="s">
        <v>78</v>
      </c>
      <c r="AW351" s="13" t="s">
        <v>31</v>
      </c>
      <c r="AX351" s="13" t="s">
        <v>69</v>
      </c>
      <c r="AY351" s="206" t="s">
        <v>229</v>
      </c>
    </row>
    <row r="352" spans="2:51" s="15" customFormat="1" ht="11.25">
      <c r="B352" s="228"/>
      <c r="C352" s="229"/>
      <c r="D352" s="197" t="s">
        <v>237</v>
      </c>
      <c r="E352" s="230" t="s">
        <v>19</v>
      </c>
      <c r="F352" s="231" t="s">
        <v>281</v>
      </c>
      <c r="G352" s="229"/>
      <c r="H352" s="232">
        <v>10.396</v>
      </c>
      <c r="I352" s="233"/>
      <c r="J352" s="229"/>
      <c r="K352" s="229"/>
      <c r="L352" s="234"/>
      <c r="M352" s="235"/>
      <c r="N352" s="236"/>
      <c r="O352" s="236"/>
      <c r="P352" s="236"/>
      <c r="Q352" s="236"/>
      <c r="R352" s="236"/>
      <c r="S352" s="236"/>
      <c r="T352" s="237"/>
      <c r="AT352" s="238" t="s">
        <v>237</v>
      </c>
      <c r="AU352" s="238" t="s">
        <v>78</v>
      </c>
      <c r="AV352" s="15" t="s">
        <v>126</v>
      </c>
      <c r="AW352" s="15" t="s">
        <v>31</v>
      </c>
      <c r="AX352" s="15" t="s">
        <v>76</v>
      </c>
      <c r="AY352" s="238" t="s">
        <v>229</v>
      </c>
    </row>
    <row r="353" spans="1:65" s="2" customFormat="1" ht="24.2" customHeight="1">
      <c r="A353" s="36"/>
      <c r="B353" s="37"/>
      <c r="C353" s="181" t="s">
        <v>561</v>
      </c>
      <c r="D353" s="181" t="s">
        <v>232</v>
      </c>
      <c r="E353" s="182" t="s">
        <v>1112</v>
      </c>
      <c r="F353" s="183" t="s">
        <v>1113</v>
      </c>
      <c r="G353" s="184" t="s">
        <v>242</v>
      </c>
      <c r="H353" s="185">
        <v>2</v>
      </c>
      <c r="I353" s="186"/>
      <c r="J353" s="187">
        <f>ROUND(I353*H353,2)</f>
        <v>0</v>
      </c>
      <c r="K353" s="188"/>
      <c r="L353" s="41"/>
      <c r="M353" s="189" t="s">
        <v>19</v>
      </c>
      <c r="N353" s="190" t="s">
        <v>40</v>
      </c>
      <c r="O353" s="66"/>
      <c r="P353" s="191">
        <f>O353*H353</f>
        <v>0</v>
      </c>
      <c r="Q353" s="191">
        <v>0.006485</v>
      </c>
      <c r="R353" s="191">
        <f>Q353*H353</f>
        <v>0.01297</v>
      </c>
      <c r="S353" s="191">
        <v>0</v>
      </c>
      <c r="T353" s="192">
        <f>S353*H353</f>
        <v>0</v>
      </c>
      <c r="U353" s="36"/>
      <c r="V353" s="36"/>
      <c r="W353" s="36"/>
      <c r="X353" s="36"/>
      <c r="Y353" s="36"/>
      <c r="Z353" s="36"/>
      <c r="AA353" s="36"/>
      <c r="AB353" s="36"/>
      <c r="AC353" s="36"/>
      <c r="AD353" s="36"/>
      <c r="AE353" s="36"/>
      <c r="AR353" s="193" t="s">
        <v>126</v>
      </c>
      <c r="AT353" s="193" t="s">
        <v>232</v>
      </c>
      <c r="AU353" s="193" t="s">
        <v>78</v>
      </c>
      <c r="AY353" s="19" t="s">
        <v>229</v>
      </c>
      <c r="BE353" s="194">
        <f>IF(N353="základní",J353,0)</f>
        <v>0</v>
      </c>
      <c r="BF353" s="194">
        <f>IF(N353="snížená",J353,0)</f>
        <v>0</v>
      </c>
      <c r="BG353" s="194">
        <f>IF(N353="zákl. přenesená",J353,0)</f>
        <v>0</v>
      </c>
      <c r="BH353" s="194">
        <f>IF(N353="sníž. přenesená",J353,0)</f>
        <v>0</v>
      </c>
      <c r="BI353" s="194">
        <f>IF(N353="nulová",J353,0)</f>
        <v>0</v>
      </c>
      <c r="BJ353" s="19" t="s">
        <v>76</v>
      </c>
      <c r="BK353" s="194">
        <f>ROUND(I353*H353,2)</f>
        <v>0</v>
      </c>
      <c r="BL353" s="19" t="s">
        <v>126</v>
      </c>
      <c r="BM353" s="193" t="s">
        <v>2585</v>
      </c>
    </row>
    <row r="354" spans="1:47" s="2" customFormat="1" ht="11.25">
      <c r="A354" s="36"/>
      <c r="B354" s="37"/>
      <c r="C354" s="38"/>
      <c r="D354" s="263" t="s">
        <v>903</v>
      </c>
      <c r="E354" s="38"/>
      <c r="F354" s="264" t="s">
        <v>1115</v>
      </c>
      <c r="G354" s="38"/>
      <c r="H354" s="38"/>
      <c r="I354" s="249"/>
      <c r="J354" s="38"/>
      <c r="K354" s="38"/>
      <c r="L354" s="41"/>
      <c r="M354" s="250"/>
      <c r="N354" s="251"/>
      <c r="O354" s="66"/>
      <c r="P354" s="66"/>
      <c r="Q354" s="66"/>
      <c r="R354" s="66"/>
      <c r="S354" s="66"/>
      <c r="T354" s="67"/>
      <c r="U354" s="36"/>
      <c r="V354" s="36"/>
      <c r="W354" s="36"/>
      <c r="X354" s="36"/>
      <c r="Y354" s="36"/>
      <c r="Z354" s="36"/>
      <c r="AA354" s="36"/>
      <c r="AB354" s="36"/>
      <c r="AC354" s="36"/>
      <c r="AD354" s="36"/>
      <c r="AE354" s="36"/>
      <c r="AT354" s="19" t="s">
        <v>903</v>
      </c>
      <c r="AU354" s="19" t="s">
        <v>78</v>
      </c>
    </row>
    <row r="355" spans="2:51" s="14" customFormat="1" ht="11.25">
      <c r="B355" s="218"/>
      <c r="C355" s="219"/>
      <c r="D355" s="197" t="s">
        <v>237</v>
      </c>
      <c r="E355" s="220" t="s">
        <v>19</v>
      </c>
      <c r="F355" s="221" t="s">
        <v>2396</v>
      </c>
      <c r="G355" s="219"/>
      <c r="H355" s="220" t="s">
        <v>19</v>
      </c>
      <c r="I355" s="222"/>
      <c r="J355" s="219"/>
      <c r="K355" s="219"/>
      <c r="L355" s="223"/>
      <c r="M355" s="224"/>
      <c r="N355" s="225"/>
      <c r="O355" s="225"/>
      <c r="P355" s="225"/>
      <c r="Q355" s="225"/>
      <c r="R355" s="225"/>
      <c r="S355" s="225"/>
      <c r="T355" s="226"/>
      <c r="AT355" s="227" t="s">
        <v>237</v>
      </c>
      <c r="AU355" s="227" t="s">
        <v>78</v>
      </c>
      <c r="AV355" s="14" t="s">
        <v>76</v>
      </c>
      <c r="AW355" s="14" t="s">
        <v>31</v>
      </c>
      <c r="AX355" s="14" t="s">
        <v>69</v>
      </c>
      <c r="AY355" s="227" t="s">
        <v>229</v>
      </c>
    </row>
    <row r="356" spans="2:51" s="13" customFormat="1" ht="11.25">
      <c r="B356" s="195"/>
      <c r="C356" s="196"/>
      <c r="D356" s="197" t="s">
        <v>237</v>
      </c>
      <c r="E356" s="198" t="s">
        <v>19</v>
      </c>
      <c r="F356" s="199" t="s">
        <v>76</v>
      </c>
      <c r="G356" s="196"/>
      <c r="H356" s="200">
        <v>1</v>
      </c>
      <c r="I356" s="201"/>
      <c r="J356" s="196"/>
      <c r="K356" s="196"/>
      <c r="L356" s="202"/>
      <c r="M356" s="203"/>
      <c r="N356" s="204"/>
      <c r="O356" s="204"/>
      <c r="P356" s="204"/>
      <c r="Q356" s="204"/>
      <c r="R356" s="204"/>
      <c r="S356" s="204"/>
      <c r="T356" s="205"/>
      <c r="AT356" s="206" t="s">
        <v>237</v>
      </c>
      <c r="AU356" s="206" t="s">
        <v>78</v>
      </c>
      <c r="AV356" s="13" t="s">
        <v>78</v>
      </c>
      <c r="AW356" s="13" t="s">
        <v>31</v>
      </c>
      <c r="AX356" s="13" t="s">
        <v>69</v>
      </c>
      <c r="AY356" s="206" t="s">
        <v>229</v>
      </c>
    </row>
    <row r="357" spans="2:51" s="14" customFormat="1" ht="11.25">
      <c r="B357" s="218"/>
      <c r="C357" s="219"/>
      <c r="D357" s="197" t="s">
        <v>237</v>
      </c>
      <c r="E357" s="220" t="s">
        <v>19</v>
      </c>
      <c r="F357" s="221" t="s">
        <v>2586</v>
      </c>
      <c r="G357" s="219"/>
      <c r="H357" s="220" t="s">
        <v>19</v>
      </c>
      <c r="I357" s="222"/>
      <c r="J357" s="219"/>
      <c r="K357" s="219"/>
      <c r="L357" s="223"/>
      <c r="M357" s="224"/>
      <c r="N357" s="225"/>
      <c r="O357" s="225"/>
      <c r="P357" s="225"/>
      <c r="Q357" s="225"/>
      <c r="R357" s="225"/>
      <c r="S357" s="225"/>
      <c r="T357" s="226"/>
      <c r="AT357" s="227" t="s">
        <v>237</v>
      </c>
      <c r="AU357" s="227" t="s">
        <v>78</v>
      </c>
      <c r="AV357" s="14" t="s">
        <v>76</v>
      </c>
      <c r="AW357" s="14" t="s">
        <v>31</v>
      </c>
      <c r="AX357" s="14" t="s">
        <v>69</v>
      </c>
      <c r="AY357" s="227" t="s">
        <v>229</v>
      </c>
    </row>
    <row r="358" spans="2:51" s="13" customFormat="1" ht="11.25">
      <c r="B358" s="195"/>
      <c r="C358" s="196"/>
      <c r="D358" s="197" t="s">
        <v>237</v>
      </c>
      <c r="E358" s="198" t="s">
        <v>19</v>
      </c>
      <c r="F358" s="199" t="s">
        <v>76</v>
      </c>
      <c r="G358" s="196"/>
      <c r="H358" s="200">
        <v>1</v>
      </c>
      <c r="I358" s="201"/>
      <c r="J358" s="196"/>
      <c r="K358" s="196"/>
      <c r="L358" s="202"/>
      <c r="M358" s="203"/>
      <c r="N358" s="204"/>
      <c r="O358" s="204"/>
      <c r="P358" s="204"/>
      <c r="Q358" s="204"/>
      <c r="R358" s="204"/>
      <c r="S358" s="204"/>
      <c r="T358" s="205"/>
      <c r="AT358" s="206" t="s">
        <v>237</v>
      </c>
      <c r="AU358" s="206" t="s">
        <v>78</v>
      </c>
      <c r="AV358" s="13" t="s">
        <v>78</v>
      </c>
      <c r="AW358" s="13" t="s">
        <v>31</v>
      </c>
      <c r="AX358" s="13" t="s">
        <v>69</v>
      </c>
      <c r="AY358" s="206" t="s">
        <v>229</v>
      </c>
    </row>
    <row r="359" spans="2:51" s="15" customFormat="1" ht="11.25">
      <c r="B359" s="228"/>
      <c r="C359" s="229"/>
      <c r="D359" s="197" t="s">
        <v>237</v>
      </c>
      <c r="E359" s="230" t="s">
        <v>19</v>
      </c>
      <c r="F359" s="231" t="s">
        <v>281</v>
      </c>
      <c r="G359" s="229"/>
      <c r="H359" s="232">
        <v>2</v>
      </c>
      <c r="I359" s="233"/>
      <c r="J359" s="229"/>
      <c r="K359" s="229"/>
      <c r="L359" s="234"/>
      <c r="M359" s="235"/>
      <c r="N359" s="236"/>
      <c r="O359" s="236"/>
      <c r="P359" s="236"/>
      <c r="Q359" s="236"/>
      <c r="R359" s="236"/>
      <c r="S359" s="236"/>
      <c r="T359" s="237"/>
      <c r="AT359" s="238" t="s">
        <v>237</v>
      </c>
      <c r="AU359" s="238" t="s">
        <v>78</v>
      </c>
      <c r="AV359" s="15" t="s">
        <v>126</v>
      </c>
      <c r="AW359" s="15" t="s">
        <v>31</v>
      </c>
      <c r="AX359" s="15" t="s">
        <v>76</v>
      </c>
      <c r="AY359" s="238" t="s">
        <v>229</v>
      </c>
    </row>
    <row r="360" spans="1:65" s="2" customFormat="1" ht="21.75" customHeight="1">
      <c r="A360" s="36"/>
      <c r="B360" s="37"/>
      <c r="C360" s="181" t="s">
        <v>353</v>
      </c>
      <c r="D360" s="181" t="s">
        <v>232</v>
      </c>
      <c r="E360" s="182" t="s">
        <v>1973</v>
      </c>
      <c r="F360" s="183" t="s">
        <v>1974</v>
      </c>
      <c r="G360" s="184" t="s">
        <v>532</v>
      </c>
      <c r="H360" s="185">
        <v>35.706</v>
      </c>
      <c r="I360" s="186"/>
      <c r="J360" s="187">
        <f>ROUND(I360*H360,2)</f>
        <v>0</v>
      </c>
      <c r="K360" s="188"/>
      <c r="L360" s="41"/>
      <c r="M360" s="189" t="s">
        <v>19</v>
      </c>
      <c r="N360" s="190" t="s">
        <v>40</v>
      </c>
      <c r="O360" s="66"/>
      <c r="P360" s="191">
        <f>O360*H360</f>
        <v>0</v>
      </c>
      <c r="Q360" s="191">
        <v>0.12</v>
      </c>
      <c r="R360" s="191">
        <f>Q360*H360</f>
        <v>4.28472</v>
      </c>
      <c r="S360" s="191">
        <v>2.2</v>
      </c>
      <c r="T360" s="192">
        <f>S360*H360</f>
        <v>78.55320000000002</v>
      </c>
      <c r="U360" s="36"/>
      <c r="V360" s="36"/>
      <c r="W360" s="36"/>
      <c r="X360" s="36"/>
      <c r="Y360" s="36"/>
      <c r="Z360" s="36"/>
      <c r="AA360" s="36"/>
      <c r="AB360" s="36"/>
      <c r="AC360" s="36"/>
      <c r="AD360" s="36"/>
      <c r="AE360" s="36"/>
      <c r="AR360" s="193" t="s">
        <v>126</v>
      </c>
      <c r="AT360" s="193" t="s">
        <v>232</v>
      </c>
      <c r="AU360" s="193" t="s">
        <v>78</v>
      </c>
      <c r="AY360" s="19" t="s">
        <v>229</v>
      </c>
      <c r="BE360" s="194">
        <f>IF(N360="základní",J360,0)</f>
        <v>0</v>
      </c>
      <c r="BF360" s="194">
        <f>IF(N360="snížená",J360,0)</f>
        <v>0</v>
      </c>
      <c r="BG360" s="194">
        <f>IF(N360="zákl. přenesená",J360,0)</f>
        <v>0</v>
      </c>
      <c r="BH360" s="194">
        <f>IF(N360="sníž. přenesená",J360,0)</f>
        <v>0</v>
      </c>
      <c r="BI360" s="194">
        <f>IF(N360="nulová",J360,0)</f>
        <v>0</v>
      </c>
      <c r="BJ360" s="19" t="s">
        <v>76</v>
      </c>
      <c r="BK360" s="194">
        <f>ROUND(I360*H360,2)</f>
        <v>0</v>
      </c>
      <c r="BL360" s="19" t="s">
        <v>126</v>
      </c>
      <c r="BM360" s="193" t="s">
        <v>2587</v>
      </c>
    </row>
    <row r="361" spans="1:47" s="2" customFormat="1" ht="11.25">
      <c r="A361" s="36"/>
      <c r="B361" s="37"/>
      <c r="C361" s="38"/>
      <c r="D361" s="263" t="s">
        <v>903</v>
      </c>
      <c r="E361" s="38"/>
      <c r="F361" s="264" t="s">
        <v>1976</v>
      </c>
      <c r="G361" s="38"/>
      <c r="H361" s="38"/>
      <c r="I361" s="249"/>
      <c r="J361" s="38"/>
      <c r="K361" s="38"/>
      <c r="L361" s="41"/>
      <c r="M361" s="250"/>
      <c r="N361" s="251"/>
      <c r="O361" s="66"/>
      <c r="P361" s="66"/>
      <c r="Q361" s="66"/>
      <c r="R361" s="66"/>
      <c r="S361" s="66"/>
      <c r="T361" s="67"/>
      <c r="U361" s="36"/>
      <c r="V361" s="36"/>
      <c r="W361" s="36"/>
      <c r="X361" s="36"/>
      <c r="Y361" s="36"/>
      <c r="Z361" s="36"/>
      <c r="AA361" s="36"/>
      <c r="AB361" s="36"/>
      <c r="AC361" s="36"/>
      <c r="AD361" s="36"/>
      <c r="AE361" s="36"/>
      <c r="AT361" s="19" t="s">
        <v>903</v>
      </c>
      <c r="AU361" s="19" t="s">
        <v>78</v>
      </c>
    </row>
    <row r="362" spans="2:51" s="14" customFormat="1" ht="11.25">
      <c r="B362" s="218"/>
      <c r="C362" s="219"/>
      <c r="D362" s="197" t="s">
        <v>237</v>
      </c>
      <c r="E362" s="220" t="s">
        <v>19</v>
      </c>
      <c r="F362" s="221" t="s">
        <v>2461</v>
      </c>
      <c r="G362" s="219"/>
      <c r="H362" s="220" t="s">
        <v>19</v>
      </c>
      <c r="I362" s="222"/>
      <c r="J362" s="219"/>
      <c r="K362" s="219"/>
      <c r="L362" s="223"/>
      <c r="M362" s="224"/>
      <c r="N362" s="225"/>
      <c r="O362" s="225"/>
      <c r="P362" s="225"/>
      <c r="Q362" s="225"/>
      <c r="R362" s="225"/>
      <c r="S362" s="225"/>
      <c r="T362" s="226"/>
      <c r="AT362" s="227" t="s">
        <v>237</v>
      </c>
      <c r="AU362" s="227" t="s">
        <v>78</v>
      </c>
      <c r="AV362" s="14" t="s">
        <v>76</v>
      </c>
      <c r="AW362" s="14" t="s">
        <v>31</v>
      </c>
      <c r="AX362" s="14" t="s">
        <v>69</v>
      </c>
      <c r="AY362" s="227" t="s">
        <v>229</v>
      </c>
    </row>
    <row r="363" spans="2:51" s="13" customFormat="1" ht="11.25">
      <c r="B363" s="195"/>
      <c r="C363" s="196"/>
      <c r="D363" s="197" t="s">
        <v>237</v>
      </c>
      <c r="E363" s="198" t="s">
        <v>19</v>
      </c>
      <c r="F363" s="199" t="s">
        <v>2588</v>
      </c>
      <c r="G363" s="196"/>
      <c r="H363" s="200">
        <v>13.746</v>
      </c>
      <c r="I363" s="201"/>
      <c r="J363" s="196"/>
      <c r="K363" s="196"/>
      <c r="L363" s="202"/>
      <c r="M363" s="203"/>
      <c r="N363" s="204"/>
      <c r="O363" s="204"/>
      <c r="P363" s="204"/>
      <c r="Q363" s="204"/>
      <c r="R363" s="204"/>
      <c r="S363" s="204"/>
      <c r="T363" s="205"/>
      <c r="AT363" s="206" t="s">
        <v>237</v>
      </c>
      <c r="AU363" s="206" t="s">
        <v>78</v>
      </c>
      <c r="AV363" s="13" t="s">
        <v>78</v>
      </c>
      <c r="AW363" s="13" t="s">
        <v>31</v>
      </c>
      <c r="AX363" s="13" t="s">
        <v>69</v>
      </c>
      <c r="AY363" s="206" t="s">
        <v>229</v>
      </c>
    </row>
    <row r="364" spans="2:51" s="14" customFormat="1" ht="11.25">
      <c r="B364" s="218"/>
      <c r="C364" s="219"/>
      <c r="D364" s="197" t="s">
        <v>237</v>
      </c>
      <c r="E364" s="220" t="s">
        <v>19</v>
      </c>
      <c r="F364" s="221" t="s">
        <v>2184</v>
      </c>
      <c r="G364" s="219"/>
      <c r="H364" s="220" t="s">
        <v>19</v>
      </c>
      <c r="I364" s="222"/>
      <c r="J364" s="219"/>
      <c r="K364" s="219"/>
      <c r="L364" s="223"/>
      <c r="M364" s="224"/>
      <c r="N364" s="225"/>
      <c r="O364" s="225"/>
      <c r="P364" s="225"/>
      <c r="Q364" s="225"/>
      <c r="R364" s="225"/>
      <c r="S364" s="225"/>
      <c r="T364" s="226"/>
      <c r="AT364" s="227" t="s">
        <v>237</v>
      </c>
      <c r="AU364" s="227" t="s">
        <v>78</v>
      </c>
      <c r="AV364" s="14" t="s">
        <v>76</v>
      </c>
      <c r="AW364" s="14" t="s">
        <v>31</v>
      </c>
      <c r="AX364" s="14" t="s">
        <v>69</v>
      </c>
      <c r="AY364" s="227" t="s">
        <v>229</v>
      </c>
    </row>
    <row r="365" spans="2:51" s="13" customFormat="1" ht="11.25">
      <c r="B365" s="195"/>
      <c r="C365" s="196"/>
      <c r="D365" s="197" t="s">
        <v>237</v>
      </c>
      <c r="E365" s="198" t="s">
        <v>19</v>
      </c>
      <c r="F365" s="199" t="s">
        <v>2589</v>
      </c>
      <c r="G365" s="196"/>
      <c r="H365" s="200">
        <v>10.92</v>
      </c>
      <c r="I365" s="201"/>
      <c r="J365" s="196"/>
      <c r="K365" s="196"/>
      <c r="L365" s="202"/>
      <c r="M365" s="203"/>
      <c r="N365" s="204"/>
      <c r="O365" s="204"/>
      <c r="P365" s="204"/>
      <c r="Q365" s="204"/>
      <c r="R365" s="204"/>
      <c r="S365" s="204"/>
      <c r="T365" s="205"/>
      <c r="AT365" s="206" t="s">
        <v>237</v>
      </c>
      <c r="AU365" s="206" t="s">
        <v>78</v>
      </c>
      <c r="AV365" s="13" t="s">
        <v>78</v>
      </c>
      <c r="AW365" s="13" t="s">
        <v>31</v>
      </c>
      <c r="AX365" s="13" t="s">
        <v>69</v>
      </c>
      <c r="AY365" s="206" t="s">
        <v>229</v>
      </c>
    </row>
    <row r="366" spans="2:51" s="13" customFormat="1" ht="11.25">
      <c r="B366" s="195"/>
      <c r="C366" s="196"/>
      <c r="D366" s="197" t="s">
        <v>237</v>
      </c>
      <c r="E366" s="198" t="s">
        <v>19</v>
      </c>
      <c r="F366" s="199" t="s">
        <v>2590</v>
      </c>
      <c r="G366" s="196"/>
      <c r="H366" s="200">
        <v>10.08</v>
      </c>
      <c r="I366" s="201"/>
      <c r="J366" s="196"/>
      <c r="K366" s="196"/>
      <c r="L366" s="202"/>
      <c r="M366" s="203"/>
      <c r="N366" s="204"/>
      <c r="O366" s="204"/>
      <c r="P366" s="204"/>
      <c r="Q366" s="204"/>
      <c r="R366" s="204"/>
      <c r="S366" s="204"/>
      <c r="T366" s="205"/>
      <c r="AT366" s="206" t="s">
        <v>237</v>
      </c>
      <c r="AU366" s="206" t="s">
        <v>78</v>
      </c>
      <c r="AV366" s="13" t="s">
        <v>78</v>
      </c>
      <c r="AW366" s="13" t="s">
        <v>31</v>
      </c>
      <c r="AX366" s="13" t="s">
        <v>69</v>
      </c>
      <c r="AY366" s="206" t="s">
        <v>229</v>
      </c>
    </row>
    <row r="367" spans="2:51" s="14" customFormat="1" ht="11.25">
      <c r="B367" s="218"/>
      <c r="C367" s="219"/>
      <c r="D367" s="197" t="s">
        <v>237</v>
      </c>
      <c r="E367" s="220" t="s">
        <v>19</v>
      </c>
      <c r="F367" s="221" t="s">
        <v>2465</v>
      </c>
      <c r="G367" s="219"/>
      <c r="H367" s="220" t="s">
        <v>19</v>
      </c>
      <c r="I367" s="222"/>
      <c r="J367" s="219"/>
      <c r="K367" s="219"/>
      <c r="L367" s="223"/>
      <c r="M367" s="224"/>
      <c r="N367" s="225"/>
      <c r="O367" s="225"/>
      <c r="P367" s="225"/>
      <c r="Q367" s="225"/>
      <c r="R367" s="225"/>
      <c r="S367" s="225"/>
      <c r="T367" s="226"/>
      <c r="AT367" s="227" t="s">
        <v>237</v>
      </c>
      <c r="AU367" s="227" t="s">
        <v>78</v>
      </c>
      <c r="AV367" s="14" t="s">
        <v>76</v>
      </c>
      <c r="AW367" s="14" t="s">
        <v>31</v>
      </c>
      <c r="AX367" s="14" t="s">
        <v>69</v>
      </c>
      <c r="AY367" s="227" t="s">
        <v>229</v>
      </c>
    </row>
    <row r="368" spans="2:51" s="13" customFormat="1" ht="11.25">
      <c r="B368" s="195"/>
      <c r="C368" s="196"/>
      <c r="D368" s="197" t="s">
        <v>237</v>
      </c>
      <c r="E368" s="198" t="s">
        <v>19</v>
      </c>
      <c r="F368" s="199" t="s">
        <v>2591</v>
      </c>
      <c r="G368" s="196"/>
      <c r="H368" s="200">
        <v>0.96</v>
      </c>
      <c r="I368" s="201"/>
      <c r="J368" s="196"/>
      <c r="K368" s="196"/>
      <c r="L368" s="202"/>
      <c r="M368" s="203"/>
      <c r="N368" s="204"/>
      <c r="O368" s="204"/>
      <c r="P368" s="204"/>
      <c r="Q368" s="204"/>
      <c r="R368" s="204"/>
      <c r="S368" s="204"/>
      <c r="T368" s="205"/>
      <c r="AT368" s="206" t="s">
        <v>237</v>
      </c>
      <c r="AU368" s="206" t="s">
        <v>78</v>
      </c>
      <c r="AV368" s="13" t="s">
        <v>78</v>
      </c>
      <c r="AW368" s="13" t="s">
        <v>31</v>
      </c>
      <c r="AX368" s="13" t="s">
        <v>69</v>
      </c>
      <c r="AY368" s="206" t="s">
        <v>229</v>
      </c>
    </row>
    <row r="369" spans="2:51" s="15" customFormat="1" ht="11.25">
      <c r="B369" s="228"/>
      <c r="C369" s="229"/>
      <c r="D369" s="197" t="s">
        <v>237</v>
      </c>
      <c r="E369" s="230" t="s">
        <v>19</v>
      </c>
      <c r="F369" s="231" t="s">
        <v>281</v>
      </c>
      <c r="G369" s="229"/>
      <c r="H369" s="232">
        <v>35.706</v>
      </c>
      <c r="I369" s="233"/>
      <c r="J369" s="229"/>
      <c r="K369" s="229"/>
      <c r="L369" s="234"/>
      <c r="M369" s="235"/>
      <c r="N369" s="236"/>
      <c r="O369" s="236"/>
      <c r="P369" s="236"/>
      <c r="Q369" s="236"/>
      <c r="R369" s="236"/>
      <c r="S369" s="236"/>
      <c r="T369" s="237"/>
      <c r="AT369" s="238" t="s">
        <v>237</v>
      </c>
      <c r="AU369" s="238" t="s">
        <v>78</v>
      </c>
      <c r="AV369" s="15" t="s">
        <v>126</v>
      </c>
      <c r="AW369" s="15" t="s">
        <v>31</v>
      </c>
      <c r="AX369" s="15" t="s">
        <v>76</v>
      </c>
      <c r="AY369" s="238" t="s">
        <v>229</v>
      </c>
    </row>
    <row r="370" spans="1:65" s="2" customFormat="1" ht="24.2" customHeight="1">
      <c r="A370" s="36"/>
      <c r="B370" s="37"/>
      <c r="C370" s="181" t="s">
        <v>357</v>
      </c>
      <c r="D370" s="181" t="s">
        <v>232</v>
      </c>
      <c r="E370" s="182" t="s">
        <v>1165</v>
      </c>
      <c r="F370" s="183" t="s">
        <v>1166</v>
      </c>
      <c r="G370" s="184" t="s">
        <v>532</v>
      </c>
      <c r="H370" s="185">
        <v>1.744</v>
      </c>
      <c r="I370" s="186"/>
      <c r="J370" s="187">
        <f>ROUND(I370*H370,2)</f>
        <v>0</v>
      </c>
      <c r="K370" s="188"/>
      <c r="L370" s="41"/>
      <c r="M370" s="189" t="s">
        <v>19</v>
      </c>
      <c r="N370" s="190" t="s">
        <v>40</v>
      </c>
      <c r="O370" s="66"/>
      <c r="P370" s="191">
        <f>O370*H370</f>
        <v>0</v>
      </c>
      <c r="Q370" s="191">
        <v>0.121711072</v>
      </c>
      <c r="R370" s="191">
        <f>Q370*H370</f>
        <v>0.21226410956800001</v>
      </c>
      <c r="S370" s="191">
        <v>2.4</v>
      </c>
      <c r="T370" s="192">
        <f>S370*H370</f>
        <v>4.1856</v>
      </c>
      <c r="U370" s="36"/>
      <c r="V370" s="36"/>
      <c r="W370" s="36"/>
      <c r="X370" s="36"/>
      <c r="Y370" s="36"/>
      <c r="Z370" s="36"/>
      <c r="AA370" s="36"/>
      <c r="AB370" s="36"/>
      <c r="AC370" s="36"/>
      <c r="AD370" s="36"/>
      <c r="AE370" s="36"/>
      <c r="AR370" s="193" t="s">
        <v>126</v>
      </c>
      <c r="AT370" s="193" t="s">
        <v>232</v>
      </c>
      <c r="AU370" s="193" t="s">
        <v>78</v>
      </c>
      <c r="AY370" s="19" t="s">
        <v>229</v>
      </c>
      <c r="BE370" s="194">
        <f>IF(N370="základní",J370,0)</f>
        <v>0</v>
      </c>
      <c r="BF370" s="194">
        <f>IF(N370="snížená",J370,0)</f>
        <v>0</v>
      </c>
      <c r="BG370" s="194">
        <f>IF(N370="zákl. přenesená",J370,0)</f>
        <v>0</v>
      </c>
      <c r="BH370" s="194">
        <f>IF(N370="sníž. přenesená",J370,0)</f>
        <v>0</v>
      </c>
      <c r="BI370" s="194">
        <f>IF(N370="nulová",J370,0)</f>
        <v>0</v>
      </c>
      <c r="BJ370" s="19" t="s">
        <v>76</v>
      </c>
      <c r="BK370" s="194">
        <f>ROUND(I370*H370,2)</f>
        <v>0</v>
      </c>
      <c r="BL370" s="19" t="s">
        <v>126</v>
      </c>
      <c r="BM370" s="193" t="s">
        <v>2592</v>
      </c>
    </row>
    <row r="371" spans="1:47" s="2" customFormat="1" ht="11.25">
      <c r="A371" s="36"/>
      <c r="B371" s="37"/>
      <c r="C371" s="38"/>
      <c r="D371" s="263" t="s">
        <v>903</v>
      </c>
      <c r="E371" s="38"/>
      <c r="F371" s="264" t="s">
        <v>1168</v>
      </c>
      <c r="G371" s="38"/>
      <c r="H371" s="38"/>
      <c r="I371" s="249"/>
      <c r="J371" s="38"/>
      <c r="K371" s="38"/>
      <c r="L371" s="41"/>
      <c r="M371" s="250"/>
      <c r="N371" s="251"/>
      <c r="O371" s="66"/>
      <c r="P371" s="66"/>
      <c r="Q371" s="66"/>
      <c r="R371" s="66"/>
      <c r="S371" s="66"/>
      <c r="T371" s="67"/>
      <c r="U371" s="36"/>
      <c r="V371" s="36"/>
      <c r="W371" s="36"/>
      <c r="X371" s="36"/>
      <c r="Y371" s="36"/>
      <c r="Z371" s="36"/>
      <c r="AA371" s="36"/>
      <c r="AB371" s="36"/>
      <c r="AC371" s="36"/>
      <c r="AD371" s="36"/>
      <c r="AE371" s="36"/>
      <c r="AT371" s="19" t="s">
        <v>903</v>
      </c>
      <c r="AU371" s="19" t="s">
        <v>78</v>
      </c>
    </row>
    <row r="372" spans="2:51" s="14" customFormat="1" ht="11.25">
      <c r="B372" s="218"/>
      <c r="C372" s="219"/>
      <c r="D372" s="197" t="s">
        <v>237</v>
      </c>
      <c r="E372" s="220" t="s">
        <v>19</v>
      </c>
      <c r="F372" s="221" t="s">
        <v>2188</v>
      </c>
      <c r="G372" s="219"/>
      <c r="H372" s="220" t="s">
        <v>19</v>
      </c>
      <c r="I372" s="222"/>
      <c r="J372" s="219"/>
      <c r="K372" s="219"/>
      <c r="L372" s="223"/>
      <c r="M372" s="224"/>
      <c r="N372" s="225"/>
      <c r="O372" s="225"/>
      <c r="P372" s="225"/>
      <c r="Q372" s="225"/>
      <c r="R372" s="225"/>
      <c r="S372" s="225"/>
      <c r="T372" s="226"/>
      <c r="AT372" s="227" t="s">
        <v>237</v>
      </c>
      <c r="AU372" s="227" t="s">
        <v>78</v>
      </c>
      <c r="AV372" s="14" t="s">
        <v>76</v>
      </c>
      <c r="AW372" s="14" t="s">
        <v>31</v>
      </c>
      <c r="AX372" s="14" t="s">
        <v>69</v>
      </c>
      <c r="AY372" s="227" t="s">
        <v>229</v>
      </c>
    </row>
    <row r="373" spans="2:51" s="13" customFormat="1" ht="11.25">
      <c r="B373" s="195"/>
      <c r="C373" s="196"/>
      <c r="D373" s="197" t="s">
        <v>237</v>
      </c>
      <c r="E373" s="198" t="s">
        <v>19</v>
      </c>
      <c r="F373" s="199" t="s">
        <v>2593</v>
      </c>
      <c r="G373" s="196"/>
      <c r="H373" s="200">
        <v>1.744</v>
      </c>
      <c r="I373" s="201"/>
      <c r="J373" s="196"/>
      <c r="K373" s="196"/>
      <c r="L373" s="202"/>
      <c r="M373" s="203"/>
      <c r="N373" s="204"/>
      <c r="O373" s="204"/>
      <c r="P373" s="204"/>
      <c r="Q373" s="204"/>
      <c r="R373" s="204"/>
      <c r="S373" s="204"/>
      <c r="T373" s="205"/>
      <c r="AT373" s="206" t="s">
        <v>237</v>
      </c>
      <c r="AU373" s="206" t="s">
        <v>78</v>
      </c>
      <c r="AV373" s="13" t="s">
        <v>78</v>
      </c>
      <c r="AW373" s="13" t="s">
        <v>31</v>
      </c>
      <c r="AX373" s="13" t="s">
        <v>76</v>
      </c>
      <c r="AY373" s="206" t="s">
        <v>229</v>
      </c>
    </row>
    <row r="374" spans="2:63" s="12" customFormat="1" ht="22.9" customHeight="1">
      <c r="B374" s="165"/>
      <c r="C374" s="166"/>
      <c r="D374" s="167" t="s">
        <v>68</v>
      </c>
      <c r="E374" s="179" t="s">
        <v>1236</v>
      </c>
      <c r="F374" s="179" t="s">
        <v>1237</v>
      </c>
      <c r="G374" s="166"/>
      <c r="H374" s="166"/>
      <c r="I374" s="169"/>
      <c r="J374" s="180">
        <f>BK374</f>
        <v>0</v>
      </c>
      <c r="K374" s="166"/>
      <c r="L374" s="171"/>
      <c r="M374" s="172"/>
      <c r="N374" s="173"/>
      <c r="O374" s="173"/>
      <c r="P374" s="174">
        <f>SUM(P375:P394)</f>
        <v>0</v>
      </c>
      <c r="Q374" s="173"/>
      <c r="R374" s="174">
        <f>SUM(R375:R394)</f>
        <v>0</v>
      </c>
      <c r="S374" s="173"/>
      <c r="T374" s="175">
        <f>SUM(T375:T394)</f>
        <v>0</v>
      </c>
      <c r="AR374" s="176" t="s">
        <v>76</v>
      </c>
      <c r="AT374" s="177" t="s">
        <v>68</v>
      </c>
      <c r="AU374" s="177" t="s">
        <v>76</v>
      </c>
      <c r="AY374" s="176" t="s">
        <v>229</v>
      </c>
      <c r="BK374" s="178">
        <f>SUM(BK375:BK394)</f>
        <v>0</v>
      </c>
    </row>
    <row r="375" spans="1:65" s="2" customFormat="1" ht="55.5" customHeight="1">
      <c r="A375" s="36"/>
      <c r="B375" s="37"/>
      <c r="C375" s="181" t="s">
        <v>1195</v>
      </c>
      <c r="D375" s="181" t="s">
        <v>232</v>
      </c>
      <c r="E375" s="182" t="s">
        <v>1246</v>
      </c>
      <c r="F375" s="183" t="s">
        <v>1247</v>
      </c>
      <c r="G375" s="184" t="s">
        <v>326</v>
      </c>
      <c r="H375" s="185">
        <v>89.009</v>
      </c>
      <c r="I375" s="186"/>
      <c r="J375" s="187">
        <f>ROUND(I375*H375,2)</f>
        <v>0</v>
      </c>
      <c r="K375" s="188"/>
      <c r="L375" s="41"/>
      <c r="M375" s="189" t="s">
        <v>19</v>
      </c>
      <c r="N375" s="190" t="s">
        <v>40</v>
      </c>
      <c r="O375" s="66"/>
      <c r="P375" s="191">
        <f>O375*H375</f>
        <v>0</v>
      </c>
      <c r="Q375" s="191">
        <v>0</v>
      </c>
      <c r="R375" s="191">
        <f>Q375*H375</f>
        <v>0</v>
      </c>
      <c r="S375" s="191">
        <v>0</v>
      </c>
      <c r="T375" s="192">
        <f>S375*H375</f>
        <v>0</v>
      </c>
      <c r="U375" s="36"/>
      <c r="V375" s="36"/>
      <c r="W375" s="36"/>
      <c r="X375" s="36"/>
      <c r="Y375" s="36"/>
      <c r="Z375" s="36"/>
      <c r="AA375" s="36"/>
      <c r="AB375" s="36"/>
      <c r="AC375" s="36"/>
      <c r="AD375" s="36"/>
      <c r="AE375" s="36"/>
      <c r="AR375" s="193" t="s">
        <v>126</v>
      </c>
      <c r="AT375" s="193" t="s">
        <v>232</v>
      </c>
      <c r="AU375" s="193" t="s">
        <v>78</v>
      </c>
      <c r="AY375" s="19" t="s">
        <v>229</v>
      </c>
      <c r="BE375" s="194">
        <f>IF(N375="základní",J375,0)</f>
        <v>0</v>
      </c>
      <c r="BF375" s="194">
        <f>IF(N375="snížená",J375,0)</f>
        <v>0</v>
      </c>
      <c r="BG375" s="194">
        <f>IF(N375="zákl. přenesená",J375,0)</f>
        <v>0</v>
      </c>
      <c r="BH375" s="194">
        <f>IF(N375="sníž. přenesená",J375,0)</f>
        <v>0</v>
      </c>
      <c r="BI375" s="194">
        <f>IF(N375="nulová",J375,0)</f>
        <v>0</v>
      </c>
      <c r="BJ375" s="19" t="s">
        <v>76</v>
      </c>
      <c r="BK375" s="194">
        <f>ROUND(I375*H375,2)</f>
        <v>0</v>
      </c>
      <c r="BL375" s="19" t="s">
        <v>126</v>
      </c>
      <c r="BM375" s="193" t="s">
        <v>2594</v>
      </c>
    </row>
    <row r="376" spans="1:47" s="2" customFormat="1" ht="11.25">
      <c r="A376" s="36"/>
      <c r="B376" s="37"/>
      <c r="C376" s="38"/>
      <c r="D376" s="263" t="s">
        <v>903</v>
      </c>
      <c r="E376" s="38"/>
      <c r="F376" s="264" t="s">
        <v>1249</v>
      </c>
      <c r="G376" s="38"/>
      <c r="H376" s="38"/>
      <c r="I376" s="249"/>
      <c r="J376" s="38"/>
      <c r="K376" s="38"/>
      <c r="L376" s="41"/>
      <c r="M376" s="250"/>
      <c r="N376" s="251"/>
      <c r="O376" s="66"/>
      <c r="P376" s="66"/>
      <c r="Q376" s="66"/>
      <c r="R376" s="66"/>
      <c r="S376" s="66"/>
      <c r="T376" s="67"/>
      <c r="U376" s="36"/>
      <c r="V376" s="36"/>
      <c r="W376" s="36"/>
      <c r="X376" s="36"/>
      <c r="Y376" s="36"/>
      <c r="Z376" s="36"/>
      <c r="AA376" s="36"/>
      <c r="AB376" s="36"/>
      <c r="AC376" s="36"/>
      <c r="AD376" s="36"/>
      <c r="AE376" s="36"/>
      <c r="AT376" s="19" t="s">
        <v>903</v>
      </c>
      <c r="AU376" s="19" t="s">
        <v>78</v>
      </c>
    </row>
    <row r="377" spans="1:47" s="2" customFormat="1" ht="19.5">
      <c r="A377" s="36"/>
      <c r="B377" s="37"/>
      <c r="C377" s="38"/>
      <c r="D377" s="197" t="s">
        <v>811</v>
      </c>
      <c r="E377" s="38"/>
      <c r="F377" s="248" t="s">
        <v>940</v>
      </c>
      <c r="G377" s="38"/>
      <c r="H377" s="38"/>
      <c r="I377" s="249"/>
      <c r="J377" s="38"/>
      <c r="K377" s="38"/>
      <c r="L377" s="41"/>
      <c r="M377" s="250"/>
      <c r="N377" s="251"/>
      <c r="O377" s="66"/>
      <c r="P377" s="66"/>
      <c r="Q377" s="66"/>
      <c r="R377" s="66"/>
      <c r="S377" s="66"/>
      <c r="T377" s="67"/>
      <c r="U377" s="36"/>
      <c r="V377" s="36"/>
      <c r="W377" s="36"/>
      <c r="X377" s="36"/>
      <c r="Y377" s="36"/>
      <c r="Z377" s="36"/>
      <c r="AA377" s="36"/>
      <c r="AB377" s="36"/>
      <c r="AC377" s="36"/>
      <c r="AD377" s="36"/>
      <c r="AE377" s="36"/>
      <c r="AT377" s="19" t="s">
        <v>811</v>
      </c>
      <c r="AU377" s="19" t="s">
        <v>78</v>
      </c>
    </row>
    <row r="378" spans="1:65" s="2" customFormat="1" ht="33" customHeight="1">
      <c r="A378" s="36"/>
      <c r="B378" s="37"/>
      <c r="C378" s="181" t="s">
        <v>1205</v>
      </c>
      <c r="D378" s="181" t="s">
        <v>232</v>
      </c>
      <c r="E378" s="182" t="s">
        <v>1255</v>
      </c>
      <c r="F378" s="183" t="s">
        <v>1256</v>
      </c>
      <c r="G378" s="184" t="s">
        <v>326</v>
      </c>
      <c r="H378" s="185">
        <v>89.009</v>
      </c>
      <c r="I378" s="186"/>
      <c r="J378" s="187">
        <f>ROUND(I378*H378,2)</f>
        <v>0</v>
      </c>
      <c r="K378" s="188"/>
      <c r="L378" s="41"/>
      <c r="M378" s="189" t="s">
        <v>19</v>
      </c>
      <c r="N378" s="190" t="s">
        <v>40</v>
      </c>
      <c r="O378" s="66"/>
      <c r="P378" s="191">
        <f>O378*H378</f>
        <v>0</v>
      </c>
      <c r="Q378" s="191">
        <v>0</v>
      </c>
      <c r="R378" s="191">
        <f>Q378*H378</f>
        <v>0</v>
      </c>
      <c r="S378" s="191">
        <v>0</v>
      </c>
      <c r="T378" s="192">
        <f>S378*H378</f>
        <v>0</v>
      </c>
      <c r="U378" s="36"/>
      <c r="V378" s="36"/>
      <c r="W378" s="36"/>
      <c r="X378" s="36"/>
      <c r="Y378" s="36"/>
      <c r="Z378" s="36"/>
      <c r="AA378" s="36"/>
      <c r="AB378" s="36"/>
      <c r="AC378" s="36"/>
      <c r="AD378" s="36"/>
      <c r="AE378" s="36"/>
      <c r="AR378" s="193" t="s">
        <v>126</v>
      </c>
      <c r="AT378" s="193" t="s">
        <v>232</v>
      </c>
      <c r="AU378" s="193" t="s">
        <v>78</v>
      </c>
      <c r="AY378" s="19" t="s">
        <v>229</v>
      </c>
      <c r="BE378" s="194">
        <f>IF(N378="základní",J378,0)</f>
        <v>0</v>
      </c>
      <c r="BF378" s="194">
        <f>IF(N378="snížená",J378,0)</f>
        <v>0</v>
      </c>
      <c r="BG378" s="194">
        <f>IF(N378="zákl. přenesená",J378,0)</f>
        <v>0</v>
      </c>
      <c r="BH378" s="194">
        <f>IF(N378="sníž. přenesená",J378,0)</f>
        <v>0</v>
      </c>
      <c r="BI378" s="194">
        <f>IF(N378="nulová",J378,0)</f>
        <v>0</v>
      </c>
      <c r="BJ378" s="19" t="s">
        <v>76</v>
      </c>
      <c r="BK378" s="194">
        <f>ROUND(I378*H378,2)</f>
        <v>0</v>
      </c>
      <c r="BL378" s="19" t="s">
        <v>126</v>
      </c>
      <c r="BM378" s="193" t="s">
        <v>2595</v>
      </c>
    </row>
    <row r="379" spans="1:47" s="2" customFormat="1" ht="11.25">
      <c r="A379" s="36"/>
      <c r="B379" s="37"/>
      <c r="C379" s="38"/>
      <c r="D379" s="263" t="s">
        <v>903</v>
      </c>
      <c r="E379" s="38"/>
      <c r="F379" s="264" t="s">
        <v>1258</v>
      </c>
      <c r="G379" s="38"/>
      <c r="H379" s="38"/>
      <c r="I379" s="249"/>
      <c r="J379" s="38"/>
      <c r="K379" s="38"/>
      <c r="L379" s="41"/>
      <c r="M379" s="250"/>
      <c r="N379" s="251"/>
      <c r="O379" s="66"/>
      <c r="P379" s="66"/>
      <c r="Q379" s="66"/>
      <c r="R379" s="66"/>
      <c r="S379" s="66"/>
      <c r="T379" s="67"/>
      <c r="U379" s="36"/>
      <c r="V379" s="36"/>
      <c r="W379" s="36"/>
      <c r="X379" s="36"/>
      <c r="Y379" s="36"/>
      <c r="Z379" s="36"/>
      <c r="AA379" s="36"/>
      <c r="AB379" s="36"/>
      <c r="AC379" s="36"/>
      <c r="AD379" s="36"/>
      <c r="AE379" s="36"/>
      <c r="AT379" s="19" t="s">
        <v>903</v>
      </c>
      <c r="AU379" s="19" t="s">
        <v>78</v>
      </c>
    </row>
    <row r="380" spans="1:65" s="2" customFormat="1" ht="44.25" customHeight="1">
      <c r="A380" s="36"/>
      <c r="B380" s="37"/>
      <c r="C380" s="181" t="s">
        <v>393</v>
      </c>
      <c r="D380" s="181" t="s">
        <v>232</v>
      </c>
      <c r="E380" s="182" t="s">
        <v>1260</v>
      </c>
      <c r="F380" s="183" t="s">
        <v>1261</v>
      </c>
      <c r="G380" s="184" t="s">
        <v>326</v>
      </c>
      <c r="H380" s="185">
        <v>1958.198</v>
      </c>
      <c r="I380" s="186"/>
      <c r="J380" s="187">
        <f>ROUND(I380*H380,2)</f>
        <v>0</v>
      </c>
      <c r="K380" s="188"/>
      <c r="L380" s="41"/>
      <c r="M380" s="189" t="s">
        <v>19</v>
      </c>
      <c r="N380" s="190" t="s">
        <v>40</v>
      </c>
      <c r="O380" s="66"/>
      <c r="P380" s="191">
        <f>O380*H380</f>
        <v>0</v>
      </c>
      <c r="Q380" s="191">
        <v>0</v>
      </c>
      <c r="R380" s="191">
        <f>Q380*H380</f>
        <v>0</v>
      </c>
      <c r="S380" s="191">
        <v>0</v>
      </c>
      <c r="T380" s="192">
        <f>S380*H380</f>
        <v>0</v>
      </c>
      <c r="U380" s="36"/>
      <c r="V380" s="36"/>
      <c r="W380" s="36"/>
      <c r="X380" s="36"/>
      <c r="Y380" s="36"/>
      <c r="Z380" s="36"/>
      <c r="AA380" s="36"/>
      <c r="AB380" s="36"/>
      <c r="AC380" s="36"/>
      <c r="AD380" s="36"/>
      <c r="AE380" s="36"/>
      <c r="AR380" s="193" t="s">
        <v>126</v>
      </c>
      <c r="AT380" s="193" t="s">
        <v>232</v>
      </c>
      <c r="AU380" s="193" t="s">
        <v>78</v>
      </c>
      <c r="AY380" s="19" t="s">
        <v>229</v>
      </c>
      <c r="BE380" s="194">
        <f>IF(N380="základní",J380,0)</f>
        <v>0</v>
      </c>
      <c r="BF380" s="194">
        <f>IF(N380="snížená",J380,0)</f>
        <v>0</v>
      </c>
      <c r="BG380" s="194">
        <f>IF(N380="zákl. přenesená",J380,0)</f>
        <v>0</v>
      </c>
      <c r="BH380" s="194">
        <f>IF(N380="sníž. přenesená",J380,0)</f>
        <v>0</v>
      </c>
      <c r="BI380" s="194">
        <f>IF(N380="nulová",J380,0)</f>
        <v>0</v>
      </c>
      <c r="BJ380" s="19" t="s">
        <v>76</v>
      </c>
      <c r="BK380" s="194">
        <f>ROUND(I380*H380,2)</f>
        <v>0</v>
      </c>
      <c r="BL380" s="19" t="s">
        <v>126</v>
      </c>
      <c r="BM380" s="193" t="s">
        <v>2596</v>
      </c>
    </row>
    <row r="381" spans="1:47" s="2" customFormat="1" ht="11.25">
      <c r="A381" s="36"/>
      <c r="B381" s="37"/>
      <c r="C381" s="38"/>
      <c r="D381" s="263" t="s">
        <v>903</v>
      </c>
      <c r="E381" s="38"/>
      <c r="F381" s="264" t="s">
        <v>1263</v>
      </c>
      <c r="G381" s="38"/>
      <c r="H381" s="38"/>
      <c r="I381" s="249"/>
      <c r="J381" s="38"/>
      <c r="K381" s="38"/>
      <c r="L381" s="41"/>
      <c r="M381" s="250"/>
      <c r="N381" s="251"/>
      <c r="O381" s="66"/>
      <c r="P381" s="66"/>
      <c r="Q381" s="66"/>
      <c r="R381" s="66"/>
      <c r="S381" s="66"/>
      <c r="T381" s="67"/>
      <c r="U381" s="36"/>
      <c r="V381" s="36"/>
      <c r="W381" s="36"/>
      <c r="X381" s="36"/>
      <c r="Y381" s="36"/>
      <c r="Z381" s="36"/>
      <c r="AA381" s="36"/>
      <c r="AB381" s="36"/>
      <c r="AC381" s="36"/>
      <c r="AD381" s="36"/>
      <c r="AE381" s="36"/>
      <c r="AT381" s="19" t="s">
        <v>903</v>
      </c>
      <c r="AU381" s="19" t="s">
        <v>78</v>
      </c>
    </row>
    <row r="382" spans="1:47" s="2" customFormat="1" ht="29.25">
      <c r="A382" s="36"/>
      <c r="B382" s="37"/>
      <c r="C382" s="38"/>
      <c r="D382" s="197" t="s">
        <v>811</v>
      </c>
      <c r="E382" s="38"/>
      <c r="F382" s="248" t="s">
        <v>1760</v>
      </c>
      <c r="G382" s="38"/>
      <c r="H382" s="38"/>
      <c r="I382" s="249"/>
      <c r="J382" s="38"/>
      <c r="K382" s="38"/>
      <c r="L382" s="41"/>
      <c r="M382" s="250"/>
      <c r="N382" s="251"/>
      <c r="O382" s="66"/>
      <c r="P382" s="66"/>
      <c r="Q382" s="66"/>
      <c r="R382" s="66"/>
      <c r="S382" s="66"/>
      <c r="T382" s="67"/>
      <c r="U382" s="36"/>
      <c r="V382" s="36"/>
      <c r="W382" s="36"/>
      <c r="X382" s="36"/>
      <c r="Y382" s="36"/>
      <c r="Z382" s="36"/>
      <c r="AA382" s="36"/>
      <c r="AB382" s="36"/>
      <c r="AC382" s="36"/>
      <c r="AD382" s="36"/>
      <c r="AE382" s="36"/>
      <c r="AT382" s="19" t="s">
        <v>811</v>
      </c>
      <c r="AU382" s="19" t="s">
        <v>78</v>
      </c>
    </row>
    <row r="383" spans="2:51" s="13" customFormat="1" ht="11.25">
      <c r="B383" s="195"/>
      <c r="C383" s="196"/>
      <c r="D383" s="197" t="s">
        <v>237</v>
      </c>
      <c r="E383" s="198" t="s">
        <v>19</v>
      </c>
      <c r="F383" s="199" t="s">
        <v>2597</v>
      </c>
      <c r="G383" s="196"/>
      <c r="H383" s="200">
        <v>1958.198</v>
      </c>
      <c r="I383" s="201"/>
      <c r="J383" s="196"/>
      <c r="K383" s="196"/>
      <c r="L383" s="202"/>
      <c r="M383" s="203"/>
      <c r="N383" s="204"/>
      <c r="O383" s="204"/>
      <c r="P383" s="204"/>
      <c r="Q383" s="204"/>
      <c r="R383" s="204"/>
      <c r="S383" s="204"/>
      <c r="T383" s="205"/>
      <c r="AT383" s="206" t="s">
        <v>237</v>
      </c>
      <c r="AU383" s="206" t="s">
        <v>78</v>
      </c>
      <c r="AV383" s="13" t="s">
        <v>78</v>
      </c>
      <c r="AW383" s="13" t="s">
        <v>31</v>
      </c>
      <c r="AX383" s="13" t="s">
        <v>76</v>
      </c>
      <c r="AY383" s="206" t="s">
        <v>229</v>
      </c>
    </row>
    <row r="384" spans="1:65" s="2" customFormat="1" ht="24.2" customHeight="1">
      <c r="A384" s="36"/>
      <c r="B384" s="37"/>
      <c r="C384" s="181" t="s">
        <v>397</v>
      </c>
      <c r="D384" s="181" t="s">
        <v>232</v>
      </c>
      <c r="E384" s="182" t="s">
        <v>1265</v>
      </c>
      <c r="F384" s="183" t="s">
        <v>1266</v>
      </c>
      <c r="G384" s="184" t="s">
        <v>326</v>
      </c>
      <c r="H384" s="185">
        <v>178.018</v>
      </c>
      <c r="I384" s="186"/>
      <c r="J384" s="187">
        <f>ROUND(I384*H384,2)</f>
        <v>0</v>
      </c>
      <c r="K384" s="188"/>
      <c r="L384" s="41"/>
      <c r="M384" s="189" t="s">
        <v>19</v>
      </c>
      <c r="N384" s="190" t="s">
        <v>40</v>
      </c>
      <c r="O384" s="66"/>
      <c r="P384" s="191">
        <f>O384*H384</f>
        <v>0</v>
      </c>
      <c r="Q384" s="191">
        <v>0</v>
      </c>
      <c r="R384" s="191">
        <f>Q384*H384</f>
        <v>0</v>
      </c>
      <c r="S384" s="191">
        <v>0</v>
      </c>
      <c r="T384" s="192">
        <f>S384*H384</f>
        <v>0</v>
      </c>
      <c r="U384" s="36"/>
      <c r="V384" s="36"/>
      <c r="W384" s="36"/>
      <c r="X384" s="36"/>
      <c r="Y384" s="36"/>
      <c r="Z384" s="36"/>
      <c r="AA384" s="36"/>
      <c r="AB384" s="36"/>
      <c r="AC384" s="36"/>
      <c r="AD384" s="36"/>
      <c r="AE384" s="36"/>
      <c r="AR384" s="193" t="s">
        <v>126</v>
      </c>
      <c r="AT384" s="193" t="s">
        <v>232</v>
      </c>
      <c r="AU384" s="193" t="s">
        <v>78</v>
      </c>
      <c r="AY384" s="19" t="s">
        <v>229</v>
      </c>
      <c r="BE384" s="194">
        <f>IF(N384="základní",J384,0)</f>
        <v>0</v>
      </c>
      <c r="BF384" s="194">
        <f>IF(N384="snížená",J384,0)</f>
        <v>0</v>
      </c>
      <c r="BG384" s="194">
        <f>IF(N384="zákl. přenesená",J384,0)</f>
        <v>0</v>
      </c>
      <c r="BH384" s="194">
        <f>IF(N384="sníž. přenesená",J384,0)</f>
        <v>0</v>
      </c>
      <c r="BI384" s="194">
        <f>IF(N384="nulová",J384,0)</f>
        <v>0</v>
      </c>
      <c r="BJ384" s="19" t="s">
        <v>76</v>
      </c>
      <c r="BK384" s="194">
        <f>ROUND(I384*H384,2)</f>
        <v>0</v>
      </c>
      <c r="BL384" s="19" t="s">
        <v>126</v>
      </c>
      <c r="BM384" s="193" t="s">
        <v>2598</v>
      </c>
    </row>
    <row r="385" spans="1:47" s="2" customFormat="1" ht="11.25">
      <c r="A385" s="36"/>
      <c r="B385" s="37"/>
      <c r="C385" s="38"/>
      <c r="D385" s="263" t="s">
        <v>903</v>
      </c>
      <c r="E385" s="38"/>
      <c r="F385" s="264" t="s">
        <v>1268</v>
      </c>
      <c r="G385" s="38"/>
      <c r="H385" s="38"/>
      <c r="I385" s="249"/>
      <c r="J385" s="38"/>
      <c r="K385" s="38"/>
      <c r="L385" s="41"/>
      <c r="M385" s="250"/>
      <c r="N385" s="251"/>
      <c r="O385" s="66"/>
      <c r="P385" s="66"/>
      <c r="Q385" s="66"/>
      <c r="R385" s="66"/>
      <c r="S385" s="66"/>
      <c r="T385" s="67"/>
      <c r="U385" s="36"/>
      <c r="V385" s="36"/>
      <c r="W385" s="36"/>
      <c r="X385" s="36"/>
      <c r="Y385" s="36"/>
      <c r="Z385" s="36"/>
      <c r="AA385" s="36"/>
      <c r="AB385" s="36"/>
      <c r="AC385" s="36"/>
      <c r="AD385" s="36"/>
      <c r="AE385" s="36"/>
      <c r="AT385" s="19" t="s">
        <v>903</v>
      </c>
      <c r="AU385" s="19" t="s">
        <v>78</v>
      </c>
    </row>
    <row r="386" spans="2:51" s="13" customFormat="1" ht="11.25">
      <c r="B386" s="195"/>
      <c r="C386" s="196"/>
      <c r="D386" s="197" t="s">
        <v>237</v>
      </c>
      <c r="E386" s="198" t="s">
        <v>19</v>
      </c>
      <c r="F386" s="199" t="s">
        <v>2599</v>
      </c>
      <c r="G386" s="196"/>
      <c r="H386" s="200">
        <v>178.018</v>
      </c>
      <c r="I386" s="201"/>
      <c r="J386" s="196"/>
      <c r="K386" s="196"/>
      <c r="L386" s="202"/>
      <c r="M386" s="203"/>
      <c r="N386" s="204"/>
      <c r="O386" s="204"/>
      <c r="P386" s="204"/>
      <c r="Q386" s="204"/>
      <c r="R386" s="204"/>
      <c r="S386" s="204"/>
      <c r="T386" s="205"/>
      <c r="AT386" s="206" t="s">
        <v>237</v>
      </c>
      <c r="AU386" s="206" t="s">
        <v>78</v>
      </c>
      <c r="AV386" s="13" t="s">
        <v>78</v>
      </c>
      <c r="AW386" s="13" t="s">
        <v>31</v>
      </c>
      <c r="AX386" s="13" t="s">
        <v>76</v>
      </c>
      <c r="AY386" s="206" t="s">
        <v>229</v>
      </c>
    </row>
    <row r="387" spans="1:65" s="2" customFormat="1" ht="44.25" customHeight="1">
      <c r="A387" s="36"/>
      <c r="B387" s="37"/>
      <c r="C387" s="181" t="s">
        <v>401</v>
      </c>
      <c r="D387" s="181" t="s">
        <v>232</v>
      </c>
      <c r="E387" s="182" t="s">
        <v>1450</v>
      </c>
      <c r="F387" s="183" t="s">
        <v>1451</v>
      </c>
      <c r="G387" s="184" t="s">
        <v>326</v>
      </c>
      <c r="H387" s="185">
        <v>78.553</v>
      </c>
      <c r="I387" s="186"/>
      <c r="J387" s="187">
        <f>ROUND(I387*H387,2)</f>
        <v>0</v>
      </c>
      <c r="K387" s="188"/>
      <c r="L387" s="41"/>
      <c r="M387" s="189" t="s">
        <v>19</v>
      </c>
      <c r="N387" s="190" t="s">
        <v>40</v>
      </c>
      <c r="O387" s="66"/>
      <c r="P387" s="191">
        <f>O387*H387</f>
        <v>0</v>
      </c>
      <c r="Q387" s="191">
        <v>0</v>
      </c>
      <c r="R387" s="191">
        <f>Q387*H387</f>
        <v>0</v>
      </c>
      <c r="S387" s="191">
        <v>0</v>
      </c>
      <c r="T387" s="192">
        <f>S387*H387</f>
        <v>0</v>
      </c>
      <c r="U387" s="36"/>
      <c r="V387" s="36"/>
      <c r="W387" s="36"/>
      <c r="X387" s="36"/>
      <c r="Y387" s="36"/>
      <c r="Z387" s="36"/>
      <c r="AA387" s="36"/>
      <c r="AB387" s="36"/>
      <c r="AC387" s="36"/>
      <c r="AD387" s="36"/>
      <c r="AE387" s="36"/>
      <c r="AR387" s="193" t="s">
        <v>126</v>
      </c>
      <c r="AT387" s="193" t="s">
        <v>232</v>
      </c>
      <c r="AU387" s="193" t="s">
        <v>78</v>
      </c>
      <c r="AY387" s="19" t="s">
        <v>229</v>
      </c>
      <c r="BE387" s="194">
        <f>IF(N387="základní",J387,0)</f>
        <v>0</v>
      </c>
      <c r="BF387" s="194">
        <f>IF(N387="snížená",J387,0)</f>
        <v>0</v>
      </c>
      <c r="BG387" s="194">
        <f>IF(N387="zákl. přenesená",J387,0)</f>
        <v>0</v>
      </c>
      <c r="BH387" s="194">
        <f>IF(N387="sníž. přenesená",J387,0)</f>
        <v>0</v>
      </c>
      <c r="BI387" s="194">
        <f>IF(N387="nulová",J387,0)</f>
        <v>0</v>
      </c>
      <c r="BJ387" s="19" t="s">
        <v>76</v>
      </c>
      <c r="BK387" s="194">
        <f>ROUND(I387*H387,2)</f>
        <v>0</v>
      </c>
      <c r="BL387" s="19" t="s">
        <v>126</v>
      </c>
      <c r="BM387" s="193" t="s">
        <v>2600</v>
      </c>
    </row>
    <row r="388" spans="1:47" s="2" customFormat="1" ht="11.25">
      <c r="A388" s="36"/>
      <c r="B388" s="37"/>
      <c r="C388" s="38"/>
      <c r="D388" s="263" t="s">
        <v>903</v>
      </c>
      <c r="E388" s="38"/>
      <c r="F388" s="264" t="s">
        <v>1453</v>
      </c>
      <c r="G388" s="38"/>
      <c r="H388" s="38"/>
      <c r="I388" s="249"/>
      <c r="J388" s="38"/>
      <c r="K388" s="38"/>
      <c r="L388" s="41"/>
      <c r="M388" s="250"/>
      <c r="N388" s="251"/>
      <c r="O388" s="66"/>
      <c r="P388" s="66"/>
      <c r="Q388" s="66"/>
      <c r="R388" s="66"/>
      <c r="S388" s="66"/>
      <c r="T388" s="67"/>
      <c r="U388" s="36"/>
      <c r="V388" s="36"/>
      <c r="W388" s="36"/>
      <c r="X388" s="36"/>
      <c r="Y388" s="36"/>
      <c r="Z388" s="36"/>
      <c r="AA388" s="36"/>
      <c r="AB388" s="36"/>
      <c r="AC388" s="36"/>
      <c r="AD388" s="36"/>
      <c r="AE388" s="36"/>
      <c r="AT388" s="19" t="s">
        <v>903</v>
      </c>
      <c r="AU388" s="19" t="s">
        <v>78</v>
      </c>
    </row>
    <row r="389" spans="1:65" s="2" customFormat="1" ht="44.25" customHeight="1">
      <c r="A389" s="36"/>
      <c r="B389" s="37"/>
      <c r="C389" s="181" t="s">
        <v>405</v>
      </c>
      <c r="D389" s="181" t="s">
        <v>232</v>
      </c>
      <c r="E389" s="182" t="s">
        <v>1238</v>
      </c>
      <c r="F389" s="183" t="s">
        <v>1239</v>
      </c>
      <c r="G389" s="184" t="s">
        <v>326</v>
      </c>
      <c r="H389" s="185">
        <v>4.186</v>
      </c>
      <c r="I389" s="186"/>
      <c r="J389" s="187">
        <f>ROUND(I389*H389,2)</f>
        <v>0</v>
      </c>
      <c r="K389" s="188"/>
      <c r="L389" s="41"/>
      <c r="M389" s="189" t="s">
        <v>19</v>
      </c>
      <c r="N389" s="190" t="s">
        <v>40</v>
      </c>
      <c r="O389" s="66"/>
      <c r="P389" s="191">
        <f>O389*H389</f>
        <v>0</v>
      </c>
      <c r="Q389" s="191">
        <v>0</v>
      </c>
      <c r="R389" s="191">
        <f>Q389*H389</f>
        <v>0</v>
      </c>
      <c r="S389" s="191">
        <v>0</v>
      </c>
      <c r="T389" s="192">
        <f>S389*H389</f>
        <v>0</v>
      </c>
      <c r="U389" s="36"/>
      <c r="V389" s="36"/>
      <c r="W389" s="36"/>
      <c r="X389" s="36"/>
      <c r="Y389" s="36"/>
      <c r="Z389" s="36"/>
      <c r="AA389" s="36"/>
      <c r="AB389" s="36"/>
      <c r="AC389" s="36"/>
      <c r="AD389" s="36"/>
      <c r="AE389" s="36"/>
      <c r="AR389" s="193" t="s">
        <v>126</v>
      </c>
      <c r="AT389" s="193" t="s">
        <v>232</v>
      </c>
      <c r="AU389" s="193" t="s">
        <v>78</v>
      </c>
      <c r="AY389" s="19" t="s">
        <v>229</v>
      </c>
      <c r="BE389" s="194">
        <f>IF(N389="základní",J389,0)</f>
        <v>0</v>
      </c>
      <c r="BF389" s="194">
        <f>IF(N389="snížená",J389,0)</f>
        <v>0</v>
      </c>
      <c r="BG389" s="194">
        <f>IF(N389="zákl. přenesená",J389,0)</f>
        <v>0</v>
      </c>
      <c r="BH389" s="194">
        <f>IF(N389="sníž. přenesená",J389,0)</f>
        <v>0</v>
      </c>
      <c r="BI389" s="194">
        <f>IF(N389="nulová",J389,0)</f>
        <v>0</v>
      </c>
      <c r="BJ389" s="19" t="s">
        <v>76</v>
      </c>
      <c r="BK389" s="194">
        <f>ROUND(I389*H389,2)</f>
        <v>0</v>
      </c>
      <c r="BL389" s="19" t="s">
        <v>126</v>
      </c>
      <c r="BM389" s="193" t="s">
        <v>2601</v>
      </c>
    </row>
    <row r="390" spans="1:47" s="2" customFormat="1" ht="11.25">
      <c r="A390" s="36"/>
      <c r="B390" s="37"/>
      <c r="C390" s="38"/>
      <c r="D390" s="263" t="s">
        <v>903</v>
      </c>
      <c r="E390" s="38"/>
      <c r="F390" s="264" t="s">
        <v>1241</v>
      </c>
      <c r="G390" s="38"/>
      <c r="H390" s="38"/>
      <c r="I390" s="249"/>
      <c r="J390" s="38"/>
      <c r="K390" s="38"/>
      <c r="L390" s="41"/>
      <c r="M390" s="250"/>
      <c r="N390" s="251"/>
      <c r="O390" s="66"/>
      <c r="P390" s="66"/>
      <c r="Q390" s="66"/>
      <c r="R390" s="66"/>
      <c r="S390" s="66"/>
      <c r="T390" s="67"/>
      <c r="U390" s="36"/>
      <c r="V390" s="36"/>
      <c r="W390" s="36"/>
      <c r="X390" s="36"/>
      <c r="Y390" s="36"/>
      <c r="Z390" s="36"/>
      <c r="AA390" s="36"/>
      <c r="AB390" s="36"/>
      <c r="AC390" s="36"/>
      <c r="AD390" s="36"/>
      <c r="AE390" s="36"/>
      <c r="AT390" s="19" t="s">
        <v>903</v>
      </c>
      <c r="AU390" s="19" t="s">
        <v>78</v>
      </c>
    </row>
    <row r="391" spans="2:51" s="13" customFormat="1" ht="11.25">
      <c r="B391" s="195"/>
      <c r="C391" s="196"/>
      <c r="D391" s="197" t="s">
        <v>237</v>
      </c>
      <c r="E391" s="198" t="s">
        <v>19</v>
      </c>
      <c r="F391" s="199" t="s">
        <v>2602</v>
      </c>
      <c r="G391" s="196"/>
      <c r="H391" s="200">
        <v>4.186</v>
      </c>
      <c r="I391" s="201"/>
      <c r="J391" s="196"/>
      <c r="K391" s="196"/>
      <c r="L391" s="202"/>
      <c r="M391" s="203"/>
      <c r="N391" s="204"/>
      <c r="O391" s="204"/>
      <c r="P391" s="204"/>
      <c r="Q391" s="204"/>
      <c r="R391" s="204"/>
      <c r="S391" s="204"/>
      <c r="T391" s="205"/>
      <c r="AT391" s="206" t="s">
        <v>237</v>
      </c>
      <c r="AU391" s="206" t="s">
        <v>78</v>
      </c>
      <c r="AV391" s="13" t="s">
        <v>78</v>
      </c>
      <c r="AW391" s="13" t="s">
        <v>31</v>
      </c>
      <c r="AX391" s="13" t="s">
        <v>76</v>
      </c>
      <c r="AY391" s="206" t="s">
        <v>229</v>
      </c>
    </row>
    <row r="392" spans="1:65" s="2" customFormat="1" ht="44.25" customHeight="1">
      <c r="A392" s="36"/>
      <c r="B392" s="37"/>
      <c r="C392" s="181" t="s">
        <v>409</v>
      </c>
      <c r="D392" s="181" t="s">
        <v>232</v>
      </c>
      <c r="E392" s="182" t="s">
        <v>1242</v>
      </c>
      <c r="F392" s="183" t="s">
        <v>966</v>
      </c>
      <c r="G392" s="184" t="s">
        <v>326</v>
      </c>
      <c r="H392" s="185">
        <v>6.27</v>
      </c>
      <c r="I392" s="186"/>
      <c r="J392" s="187">
        <f>ROUND(I392*H392,2)</f>
        <v>0</v>
      </c>
      <c r="K392" s="188"/>
      <c r="L392" s="41"/>
      <c r="M392" s="189" t="s">
        <v>19</v>
      </c>
      <c r="N392" s="190" t="s">
        <v>40</v>
      </c>
      <c r="O392" s="66"/>
      <c r="P392" s="191">
        <f>O392*H392</f>
        <v>0</v>
      </c>
      <c r="Q392" s="191">
        <v>0</v>
      </c>
      <c r="R392" s="191">
        <f>Q392*H392</f>
        <v>0</v>
      </c>
      <c r="S392" s="191">
        <v>0</v>
      </c>
      <c r="T392" s="192">
        <f>S392*H392</f>
        <v>0</v>
      </c>
      <c r="U392" s="36"/>
      <c r="V392" s="36"/>
      <c r="W392" s="36"/>
      <c r="X392" s="36"/>
      <c r="Y392" s="36"/>
      <c r="Z392" s="36"/>
      <c r="AA392" s="36"/>
      <c r="AB392" s="36"/>
      <c r="AC392" s="36"/>
      <c r="AD392" s="36"/>
      <c r="AE392" s="36"/>
      <c r="AR392" s="193" t="s">
        <v>126</v>
      </c>
      <c r="AT392" s="193" t="s">
        <v>232</v>
      </c>
      <c r="AU392" s="193" t="s">
        <v>78</v>
      </c>
      <c r="AY392" s="19" t="s">
        <v>229</v>
      </c>
      <c r="BE392" s="194">
        <f>IF(N392="základní",J392,0)</f>
        <v>0</v>
      </c>
      <c r="BF392" s="194">
        <f>IF(N392="snížená",J392,0)</f>
        <v>0</v>
      </c>
      <c r="BG392" s="194">
        <f>IF(N392="zákl. přenesená",J392,0)</f>
        <v>0</v>
      </c>
      <c r="BH392" s="194">
        <f>IF(N392="sníž. přenesená",J392,0)</f>
        <v>0</v>
      </c>
      <c r="BI392" s="194">
        <f>IF(N392="nulová",J392,0)</f>
        <v>0</v>
      </c>
      <c r="BJ392" s="19" t="s">
        <v>76</v>
      </c>
      <c r="BK392" s="194">
        <f>ROUND(I392*H392,2)</f>
        <v>0</v>
      </c>
      <c r="BL392" s="19" t="s">
        <v>126</v>
      </c>
      <c r="BM392" s="193" t="s">
        <v>2603</v>
      </c>
    </row>
    <row r="393" spans="1:47" s="2" customFormat="1" ht="11.25">
      <c r="A393" s="36"/>
      <c r="B393" s="37"/>
      <c r="C393" s="38"/>
      <c r="D393" s="263" t="s">
        <v>903</v>
      </c>
      <c r="E393" s="38"/>
      <c r="F393" s="264" t="s">
        <v>1244</v>
      </c>
      <c r="G393" s="38"/>
      <c r="H393" s="38"/>
      <c r="I393" s="249"/>
      <c r="J393" s="38"/>
      <c r="K393" s="38"/>
      <c r="L393" s="41"/>
      <c r="M393" s="250"/>
      <c r="N393" s="251"/>
      <c r="O393" s="66"/>
      <c r="P393" s="66"/>
      <c r="Q393" s="66"/>
      <c r="R393" s="66"/>
      <c r="S393" s="66"/>
      <c r="T393" s="67"/>
      <c r="U393" s="36"/>
      <c r="V393" s="36"/>
      <c r="W393" s="36"/>
      <c r="X393" s="36"/>
      <c r="Y393" s="36"/>
      <c r="Z393" s="36"/>
      <c r="AA393" s="36"/>
      <c r="AB393" s="36"/>
      <c r="AC393" s="36"/>
      <c r="AD393" s="36"/>
      <c r="AE393" s="36"/>
      <c r="AT393" s="19" t="s">
        <v>903</v>
      </c>
      <c r="AU393" s="19" t="s">
        <v>78</v>
      </c>
    </row>
    <row r="394" spans="2:51" s="13" customFormat="1" ht="11.25">
      <c r="B394" s="195"/>
      <c r="C394" s="196"/>
      <c r="D394" s="197" t="s">
        <v>237</v>
      </c>
      <c r="E394" s="198" t="s">
        <v>19</v>
      </c>
      <c r="F394" s="199" t="s">
        <v>2604</v>
      </c>
      <c r="G394" s="196"/>
      <c r="H394" s="200">
        <v>6.27</v>
      </c>
      <c r="I394" s="201"/>
      <c r="J394" s="196"/>
      <c r="K394" s="196"/>
      <c r="L394" s="202"/>
      <c r="M394" s="203"/>
      <c r="N394" s="204"/>
      <c r="O394" s="204"/>
      <c r="P394" s="204"/>
      <c r="Q394" s="204"/>
      <c r="R394" s="204"/>
      <c r="S394" s="204"/>
      <c r="T394" s="205"/>
      <c r="AT394" s="206" t="s">
        <v>237</v>
      </c>
      <c r="AU394" s="206" t="s">
        <v>78</v>
      </c>
      <c r="AV394" s="13" t="s">
        <v>78</v>
      </c>
      <c r="AW394" s="13" t="s">
        <v>31</v>
      </c>
      <c r="AX394" s="13" t="s">
        <v>76</v>
      </c>
      <c r="AY394" s="206" t="s">
        <v>229</v>
      </c>
    </row>
    <row r="395" spans="2:63" s="12" customFormat="1" ht="22.9" customHeight="1">
      <c r="B395" s="165"/>
      <c r="C395" s="166"/>
      <c r="D395" s="167" t="s">
        <v>68</v>
      </c>
      <c r="E395" s="179" t="s">
        <v>1271</v>
      </c>
      <c r="F395" s="179" t="s">
        <v>1272</v>
      </c>
      <c r="G395" s="166"/>
      <c r="H395" s="166"/>
      <c r="I395" s="169"/>
      <c r="J395" s="180">
        <f>BK395</f>
        <v>0</v>
      </c>
      <c r="K395" s="166"/>
      <c r="L395" s="171"/>
      <c r="M395" s="172"/>
      <c r="N395" s="173"/>
      <c r="O395" s="173"/>
      <c r="P395" s="174">
        <f>SUM(P396:P400)</f>
        <v>0</v>
      </c>
      <c r="Q395" s="173"/>
      <c r="R395" s="174">
        <f>SUM(R396:R400)</f>
        <v>0</v>
      </c>
      <c r="S395" s="173"/>
      <c r="T395" s="175">
        <f>SUM(T396:T400)</f>
        <v>0</v>
      </c>
      <c r="AR395" s="176" t="s">
        <v>76</v>
      </c>
      <c r="AT395" s="177" t="s">
        <v>68</v>
      </c>
      <c r="AU395" s="177" t="s">
        <v>76</v>
      </c>
      <c r="AY395" s="176" t="s">
        <v>229</v>
      </c>
      <c r="BK395" s="178">
        <f>SUM(BK396:BK400)</f>
        <v>0</v>
      </c>
    </row>
    <row r="396" spans="1:65" s="2" customFormat="1" ht="44.25" customHeight="1">
      <c r="A396" s="36"/>
      <c r="B396" s="37"/>
      <c r="C396" s="181" t="s">
        <v>413</v>
      </c>
      <c r="D396" s="181" t="s">
        <v>232</v>
      </c>
      <c r="E396" s="182" t="s">
        <v>1999</v>
      </c>
      <c r="F396" s="183" t="s">
        <v>2000</v>
      </c>
      <c r="G396" s="184" t="s">
        <v>326</v>
      </c>
      <c r="H396" s="185">
        <v>280.67</v>
      </c>
      <c r="I396" s="186"/>
      <c r="J396" s="187">
        <f>ROUND(I396*H396,2)</f>
        <v>0</v>
      </c>
      <c r="K396" s="188"/>
      <c r="L396" s="41"/>
      <c r="M396" s="189" t="s">
        <v>19</v>
      </c>
      <c r="N396" s="190" t="s">
        <v>40</v>
      </c>
      <c r="O396" s="66"/>
      <c r="P396" s="191">
        <f>O396*H396</f>
        <v>0</v>
      </c>
      <c r="Q396" s="191">
        <v>0</v>
      </c>
      <c r="R396" s="191">
        <f>Q396*H396</f>
        <v>0</v>
      </c>
      <c r="S396" s="191">
        <v>0</v>
      </c>
      <c r="T396" s="192">
        <f>S396*H396</f>
        <v>0</v>
      </c>
      <c r="U396" s="36"/>
      <c r="V396" s="36"/>
      <c r="W396" s="36"/>
      <c r="X396" s="36"/>
      <c r="Y396" s="36"/>
      <c r="Z396" s="36"/>
      <c r="AA396" s="36"/>
      <c r="AB396" s="36"/>
      <c r="AC396" s="36"/>
      <c r="AD396" s="36"/>
      <c r="AE396" s="36"/>
      <c r="AR396" s="193" t="s">
        <v>126</v>
      </c>
      <c r="AT396" s="193" t="s">
        <v>232</v>
      </c>
      <c r="AU396" s="193" t="s">
        <v>78</v>
      </c>
      <c r="AY396" s="19" t="s">
        <v>229</v>
      </c>
      <c r="BE396" s="194">
        <f>IF(N396="základní",J396,0)</f>
        <v>0</v>
      </c>
      <c r="BF396" s="194">
        <f>IF(N396="snížená",J396,0)</f>
        <v>0</v>
      </c>
      <c r="BG396" s="194">
        <f>IF(N396="zákl. přenesená",J396,0)</f>
        <v>0</v>
      </c>
      <c r="BH396" s="194">
        <f>IF(N396="sníž. přenesená",J396,0)</f>
        <v>0</v>
      </c>
      <c r="BI396" s="194">
        <f>IF(N396="nulová",J396,0)</f>
        <v>0</v>
      </c>
      <c r="BJ396" s="19" t="s">
        <v>76</v>
      </c>
      <c r="BK396" s="194">
        <f>ROUND(I396*H396,2)</f>
        <v>0</v>
      </c>
      <c r="BL396" s="19" t="s">
        <v>126</v>
      </c>
      <c r="BM396" s="193" t="s">
        <v>2605</v>
      </c>
    </row>
    <row r="397" spans="1:47" s="2" customFormat="1" ht="11.25">
      <c r="A397" s="36"/>
      <c r="B397" s="37"/>
      <c r="C397" s="38"/>
      <c r="D397" s="263" t="s">
        <v>903</v>
      </c>
      <c r="E397" s="38"/>
      <c r="F397" s="264" t="s">
        <v>2002</v>
      </c>
      <c r="G397" s="38"/>
      <c r="H397" s="38"/>
      <c r="I397" s="249"/>
      <c r="J397" s="38"/>
      <c r="K397" s="38"/>
      <c r="L397" s="41"/>
      <c r="M397" s="250"/>
      <c r="N397" s="251"/>
      <c r="O397" s="66"/>
      <c r="P397" s="66"/>
      <c r="Q397" s="66"/>
      <c r="R397" s="66"/>
      <c r="S397" s="66"/>
      <c r="T397" s="67"/>
      <c r="U397" s="36"/>
      <c r="V397" s="36"/>
      <c r="W397" s="36"/>
      <c r="X397" s="36"/>
      <c r="Y397" s="36"/>
      <c r="Z397" s="36"/>
      <c r="AA397" s="36"/>
      <c r="AB397" s="36"/>
      <c r="AC397" s="36"/>
      <c r="AD397" s="36"/>
      <c r="AE397" s="36"/>
      <c r="AT397" s="19" t="s">
        <v>903</v>
      </c>
      <c r="AU397" s="19" t="s">
        <v>78</v>
      </c>
    </row>
    <row r="398" spans="1:65" s="2" customFormat="1" ht="49.15" customHeight="1">
      <c r="A398" s="36"/>
      <c r="B398" s="37"/>
      <c r="C398" s="181" t="s">
        <v>417</v>
      </c>
      <c r="D398" s="181" t="s">
        <v>232</v>
      </c>
      <c r="E398" s="182" t="s">
        <v>2606</v>
      </c>
      <c r="F398" s="183" t="s">
        <v>2607</v>
      </c>
      <c r="G398" s="184" t="s">
        <v>326</v>
      </c>
      <c r="H398" s="185">
        <v>280.588</v>
      </c>
      <c r="I398" s="186"/>
      <c r="J398" s="187">
        <f>ROUND(I398*H398,2)</f>
        <v>0</v>
      </c>
      <c r="K398" s="188"/>
      <c r="L398" s="41"/>
      <c r="M398" s="189" t="s">
        <v>19</v>
      </c>
      <c r="N398" s="190" t="s">
        <v>40</v>
      </c>
      <c r="O398" s="66"/>
      <c r="P398" s="191">
        <f>O398*H398</f>
        <v>0</v>
      </c>
      <c r="Q398" s="191">
        <v>0</v>
      </c>
      <c r="R398" s="191">
        <f>Q398*H398</f>
        <v>0</v>
      </c>
      <c r="S398" s="191">
        <v>0</v>
      </c>
      <c r="T398" s="192">
        <f>S398*H398</f>
        <v>0</v>
      </c>
      <c r="U398" s="36"/>
      <c r="V398" s="36"/>
      <c r="W398" s="36"/>
      <c r="X398" s="36"/>
      <c r="Y398" s="36"/>
      <c r="Z398" s="36"/>
      <c r="AA398" s="36"/>
      <c r="AB398" s="36"/>
      <c r="AC398" s="36"/>
      <c r="AD398" s="36"/>
      <c r="AE398" s="36"/>
      <c r="AR398" s="193" t="s">
        <v>126</v>
      </c>
      <c r="AT398" s="193" t="s">
        <v>232</v>
      </c>
      <c r="AU398" s="193" t="s">
        <v>78</v>
      </c>
      <c r="AY398" s="19" t="s">
        <v>229</v>
      </c>
      <c r="BE398" s="194">
        <f>IF(N398="základní",J398,0)</f>
        <v>0</v>
      </c>
      <c r="BF398" s="194">
        <f>IF(N398="snížená",J398,0)</f>
        <v>0</v>
      </c>
      <c r="BG398" s="194">
        <f>IF(N398="zákl. přenesená",J398,0)</f>
        <v>0</v>
      </c>
      <c r="BH398" s="194">
        <f>IF(N398="sníž. přenesená",J398,0)</f>
        <v>0</v>
      </c>
      <c r="BI398" s="194">
        <f>IF(N398="nulová",J398,0)</f>
        <v>0</v>
      </c>
      <c r="BJ398" s="19" t="s">
        <v>76</v>
      </c>
      <c r="BK398" s="194">
        <f>ROUND(I398*H398,2)</f>
        <v>0</v>
      </c>
      <c r="BL398" s="19" t="s">
        <v>126</v>
      </c>
      <c r="BM398" s="193" t="s">
        <v>2608</v>
      </c>
    </row>
    <row r="399" spans="1:47" s="2" customFormat="1" ht="11.25">
      <c r="A399" s="36"/>
      <c r="B399" s="37"/>
      <c r="C399" s="38"/>
      <c r="D399" s="263" t="s">
        <v>903</v>
      </c>
      <c r="E399" s="38"/>
      <c r="F399" s="264" t="s">
        <v>2609</v>
      </c>
      <c r="G399" s="38"/>
      <c r="H399" s="38"/>
      <c r="I399" s="249"/>
      <c r="J399" s="38"/>
      <c r="K399" s="38"/>
      <c r="L399" s="41"/>
      <c r="M399" s="250"/>
      <c r="N399" s="251"/>
      <c r="O399" s="66"/>
      <c r="P399" s="66"/>
      <c r="Q399" s="66"/>
      <c r="R399" s="66"/>
      <c r="S399" s="66"/>
      <c r="T399" s="67"/>
      <c r="U399" s="36"/>
      <c r="V399" s="36"/>
      <c r="W399" s="36"/>
      <c r="X399" s="36"/>
      <c r="Y399" s="36"/>
      <c r="Z399" s="36"/>
      <c r="AA399" s="36"/>
      <c r="AB399" s="36"/>
      <c r="AC399" s="36"/>
      <c r="AD399" s="36"/>
      <c r="AE399" s="36"/>
      <c r="AT399" s="19" t="s">
        <v>903</v>
      </c>
      <c r="AU399" s="19" t="s">
        <v>78</v>
      </c>
    </row>
    <row r="400" spans="1:47" s="2" customFormat="1" ht="19.5">
      <c r="A400" s="36"/>
      <c r="B400" s="37"/>
      <c r="C400" s="38"/>
      <c r="D400" s="197" t="s">
        <v>811</v>
      </c>
      <c r="E400" s="38"/>
      <c r="F400" s="248" t="s">
        <v>2472</v>
      </c>
      <c r="G400" s="38"/>
      <c r="H400" s="38"/>
      <c r="I400" s="249"/>
      <c r="J400" s="38"/>
      <c r="K400" s="38"/>
      <c r="L400" s="41"/>
      <c r="M400" s="250"/>
      <c r="N400" s="251"/>
      <c r="O400" s="66"/>
      <c r="P400" s="66"/>
      <c r="Q400" s="66"/>
      <c r="R400" s="66"/>
      <c r="S400" s="66"/>
      <c r="T400" s="67"/>
      <c r="U400" s="36"/>
      <c r="V400" s="36"/>
      <c r="W400" s="36"/>
      <c r="X400" s="36"/>
      <c r="Y400" s="36"/>
      <c r="Z400" s="36"/>
      <c r="AA400" s="36"/>
      <c r="AB400" s="36"/>
      <c r="AC400" s="36"/>
      <c r="AD400" s="36"/>
      <c r="AE400" s="36"/>
      <c r="AT400" s="19" t="s">
        <v>811</v>
      </c>
      <c r="AU400" s="19" t="s">
        <v>78</v>
      </c>
    </row>
    <row r="401" spans="2:63" s="12" customFormat="1" ht="25.9" customHeight="1">
      <c r="B401" s="165"/>
      <c r="C401" s="166"/>
      <c r="D401" s="167" t="s">
        <v>68</v>
      </c>
      <c r="E401" s="168" t="s">
        <v>1648</v>
      </c>
      <c r="F401" s="168" t="s">
        <v>1649</v>
      </c>
      <c r="G401" s="166"/>
      <c r="H401" s="166"/>
      <c r="I401" s="169"/>
      <c r="J401" s="170">
        <f>BK401</f>
        <v>0</v>
      </c>
      <c r="K401" s="166"/>
      <c r="L401" s="171"/>
      <c r="M401" s="172"/>
      <c r="N401" s="173"/>
      <c r="O401" s="173"/>
      <c r="P401" s="174">
        <f>P402</f>
        <v>0</v>
      </c>
      <c r="Q401" s="173"/>
      <c r="R401" s="174">
        <f>R402</f>
        <v>0.082</v>
      </c>
      <c r="S401" s="173"/>
      <c r="T401" s="175">
        <f>T402</f>
        <v>0</v>
      </c>
      <c r="AR401" s="176" t="s">
        <v>78</v>
      </c>
      <c r="AT401" s="177" t="s">
        <v>68</v>
      </c>
      <c r="AU401" s="177" t="s">
        <v>69</v>
      </c>
      <c r="AY401" s="176" t="s">
        <v>229</v>
      </c>
      <c r="BK401" s="178">
        <f>BK402</f>
        <v>0</v>
      </c>
    </row>
    <row r="402" spans="2:63" s="12" customFormat="1" ht="22.9" customHeight="1">
      <c r="B402" s="165"/>
      <c r="C402" s="166"/>
      <c r="D402" s="167" t="s">
        <v>68</v>
      </c>
      <c r="E402" s="179" t="s">
        <v>1650</v>
      </c>
      <c r="F402" s="179" t="s">
        <v>1651</v>
      </c>
      <c r="G402" s="166"/>
      <c r="H402" s="166"/>
      <c r="I402" s="169"/>
      <c r="J402" s="180">
        <f>BK402</f>
        <v>0</v>
      </c>
      <c r="K402" s="166"/>
      <c r="L402" s="171"/>
      <c r="M402" s="172"/>
      <c r="N402" s="173"/>
      <c r="O402" s="173"/>
      <c r="P402" s="174">
        <f>SUM(P403:P435)</f>
        <v>0</v>
      </c>
      <c r="Q402" s="173"/>
      <c r="R402" s="174">
        <f>SUM(R403:R435)</f>
        <v>0.082</v>
      </c>
      <c r="S402" s="173"/>
      <c r="T402" s="175">
        <f>SUM(T403:T435)</f>
        <v>0</v>
      </c>
      <c r="AR402" s="176" t="s">
        <v>78</v>
      </c>
      <c r="AT402" s="177" t="s">
        <v>68</v>
      </c>
      <c r="AU402" s="177" t="s">
        <v>76</v>
      </c>
      <c r="AY402" s="176" t="s">
        <v>229</v>
      </c>
      <c r="BK402" s="178">
        <f>SUM(BK403:BK435)</f>
        <v>0</v>
      </c>
    </row>
    <row r="403" spans="1:65" s="2" customFormat="1" ht="33" customHeight="1">
      <c r="A403" s="36"/>
      <c r="B403" s="37"/>
      <c r="C403" s="181" t="s">
        <v>421</v>
      </c>
      <c r="D403" s="181" t="s">
        <v>232</v>
      </c>
      <c r="E403" s="182" t="s">
        <v>2004</v>
      </c>
      <c r="F403" s="183" t="s">
        <v>2005</v>
      </c>
      <c r="G403" s="184" t="s">
        <v>495</v>
      </c>
      <c r="H403" s="185">
        <v>71.654</v>
      </c>
      <c r="I403" s="186"/>
      <c r="J403" s="187">
        <f>ROUND(I403*H403,2)</f>
        <v>0</v>
      </c>
      <c r="K403" s="188"/>
      <c r="L403" s="41"/>
      <c r="M403" s="189" t="s">
        <v>19</v>
      </c>
      <c r="N403" s="190" t="s">
        <v>40</v>
      </c>
      <c r="O403" s="66"/>
      <c r="P403" s="191">
        <f>O403*H403</f>
        <v>0</v>
      </c>
      <c r="Q403" s="191">
        <v>0</v>
      </c>
      <c r="R403" s="191">
        <f>Q403*H403</f>
        <v>0</v>
      </c>
      <c r="S403" s="191">
        <v>0</v>
      </c>
      <c r="T403" s="192">
        <f>S403*H403</f>
        <v>0</v>
      </c>
      <c r="U403" s="36"/>
      <c r="V403" s="36"/>
      <c r="W403" s="36"/>
      <c r="X403" s="36"/>
      <c r="Y403" s="36"/>
      <c r="Z403" s="36"/>
      <c r="AA403" s="36"/>
      <c r="AB403" s="36"/>
      <c r="AC403" s="36"/>
      <c r="AD403" s="36"/>
      <c r="AE403" s="36"/>
      <c r="AR403" s="193" t="s">
        <v>315</v>
      </c>
      <c r="AT403" s="193" t="s">
        <v>232</v>
      </c>
      <c r="AU403" s="193" t="s">
        <v>78</v>
      </c>
      <c r="AY403" s="19" t="s">
        <v>229</v>
      </c>
      <c r="BE403" s="194">
        <f>IF(N403="základní",J403,0)</f>
        <v>0</v>
      </c>
      <c r="BF403" s="194">
        <f>IF(N403="snížená",J403,0)</f>
        <v>0</v>
      </c>
      <c r="BG403" s="194">
        <f>IF(N403="zákl. přenesená",J403,0)</f>
        <v>0</v>
      </c>
      <c r="BH403" s="194">
        <f>IF(N403="sníž. přenesená",J403,0)</f>
        <v>0</v>
      </c>
      <c r="BI403" s="194">
        <f>IF(N403="nulová",J403,0)</f>
        <v>0</v>
      </c>
      <c r="BJ403" s="19" t="s">
        <v>76</v>
      </c>
      <c r="BK403" s="194">
        <f>ROUND(I403*H403,2)</f>
        <v>0</v>
      </c>
      <c r="BL403" s="19" t="s">
        <v>315</v>
      </c>
      <c r="BM403" s="193" t="s">
        <v>2610</v>
      </c>
    </row>
    <row r="404" spans="1:47" s="2" customFormat="1" ht="11.25">
      <c r="A404" s="36"/>
      <c r="B404" s="37"/>
      <c r="C404" s="38"/>
      <c r="D404" s="263" t="s">
        <v>903</v>
      </c>
      <c r="E404" s="38"/>
      <c r="F404" s="264" t="s">
        <v>2007</v>
      </c>
      <c r="G404" s="38"/>
      <c r="H404" s="38"/>
      <c r="I404" s="249"/>
      <c r="J404" s="38"/>
      <c r="K404" s="38"/>
      <c r="L404" s="41"/>
      <c r="M404" s="250"/>
      <c r="N404" s="251"/>
      <c r="O404" s="66"/>
      <c r="P404" s="66"/>
      <c r="Q404" s="66"/>
      <c r="R404" s="66"/>
      <c r="S404" s="66"/>
      <c r="T404" s="67"/>
      <c r="U404" s="36"/>
      <c r="V404" s="36"/>
      <c r="W404" s="36"/>
      <c r="X404" s="36"/>
      <c r="Y404" s="36"/>
      <c r="Z404" s="36"/>
      <c r="AA404" s="36"/>
      <c r="AB404" s="36"/>
      <c r="AC404" s="36"/>
      <c r="AD404" s="36"/>
      <c r="AE404" s="36"/>
      <c r="AT404" s="19" t="s">
        <v>903</v>
      </c>
      <c r="AU404" s="19" t="s">
        <v>78</v>
      </c>
    </row>
    <row r="405" spans="2:51" s="14" customFormat="1" ht="11.25">
      <c r="B405" s="218"/>
      <c r="C405" s="219"/>
      <c r="D405" s="197" t="s">
        <v>237</v>
      </c>
      <c r="E405" s="220" t="s">
        <v>19</v>
      </c>
      <c r="F405" s="221" t="s">
        <v>2611</v>
      </c>
      <c r="G405" s="219"/>
      <c r="H405" s="220" t="s">
        <v>19</v>
      </c>
      <c r="I405" s="222"/>
      <c r="J405" s="219"/>
      <c r="K405" s="219"/>
      <c r="L405" s="223"/>
      <c r="M405" s="224"/>
      <c r="N405" s="225"/>
      <c r="O405" s="225"/>
      <c r="P405" s="225"/>
      <c r="Q405" s="225"/>
      <c r="R405" s="225"/>
      <c r="S405" s="225"/>
      <c r="T405" s="226"/>
      <c r="AT405" s="227" t="s">
        <v>237</v>
      </c>
      <c r="AU405" s="227" t="s">
        <v>78</v>
      </c>
      <c r="AV405" s="14" t="s">
        <v>76</v>
      </c>
      <c r="AW405" s="14" t="s">
        <v>31</v>
      </c>
      <c r="AX405" s="14" t="s">
        <v>69</v>
      </c>
      <c r="AY405" s="227" t="s">
        <v>229</v>
      </c>
    </row>
    <row r="406" spans="2:51" s="13" customFormat="1" ht="11.25">
      <c r="B406" s="195"/>
      <c r="C406" s="196"/>
      <c r="D406" s="197" t="s">
        <v>237</v>
      </c>
      <c r="E406" s="198" t="s">
        <v>19</v>
      </c>
      <c r="F406" s="199" t="s">
        <v>2612</v>
      </c>
      <c r="G406" s="196"/>
      <c r="H406" s="200">
        <v>37.74</v>
      </c>
      <c r="I406" s="201"/>
      <c r="J406" s="196"/>
      <c r="K406" s="196"/>
      <c r="L406" s="202"/>
      <c r="M406" s="203"/>
      <c r="N406" s="204"/>
      <c r="O406" s="204"/>
      <c r="P406" s="204"/>
      <c r="Q406" s="204"/>
      <c r="R406" s="204"/>
      <c r="S406" s="204"/>
      <c r="T406" s="205"/>
      <c r="AT406" s="206" t="s">
        <v>237</v>
      </c>
      <c r="AU406" s="206" t="s">
        <v>78</v>
      </c>
      <c r="AV406" s="13" t="s">
        <v>78</v>
      </c>
      <c r="AW406" s="13" t="s">
        <v>31</v>
      </c>
      <c r="AX406" s="13" t="s">
        <v>69</v>
      </c>
      <c r="AY406" s="206" t="s">
        <v>229</v>
      </c>
    </row>
    <row r="407" spans="2:51" s="14" customFormat="1" ht="11.25">
      <c r="B407" s="218"/>
      <c r="C407" s="219"/>
      <c r="D407" s="197" t="s">
        <v>237</v>
      </c>
      <c r="E407" s="220" t="s">
        <v>19</v>
      </c>
      <c r="F407" s="221" t="s">
        <v>2303</v>
      </c>
      <c r="G407" s="219"/>
      <c r="H407" s="220" t="s">
        <v>19</v>
      </c>
      <c r="I407" s="222"/>
      <c r="J407" s="219"/>
      <c r="K407" s="219"/>
      <c r="L407" s="223"/>
      <c r="M407" s="224"/>
      <c r="N407" s="225"/>
      <c r="O407" s="225"/>
      <c r="P407" s="225"/>
      <c r="Q407" s="225"/>
      <c r="R407" s="225"/>
      <c r="S407" s="225"/>
      <c r="T407" s="226"/>
      <c r="AT407" s="227" t="s">
        <v>237</v>
      </c>
      <c r="AU407" s="227" t="s">
        <v>78</v>
      </c>
      <c r="AV407" s="14" t="s">
        <v>76</v>
      </c>
      <c r="AW407" s="14" t="s">
        <v>31</v>
      </c>
      <c r="AX407" s="14" t="s">
        <v>69</v>
      </c>
      <c r="AY407" s="227" t="s">
        <v>229</v>
      </c>
    </row>
    <row r="408" spans="2:51" s="13" customFormat="1" ht="11.25">
      <c r="B408" s="195"/>
      <c r="C408" s="196"/>
      <c r="D408" s="197" t="s">
        <v>237</v>
      </c>
      <c r="E408" s="198" t="s">
        <v>19</v>
      </c>
      <c r="F408" s="199" t="s">
        <v>2523</v>
      </c>
      <c r="G408" s="196"/>
      <c r="H408" s="200">
        <v>1.44</v>
      </c>
      <c r="I408" s="201"/>
      <c r="J408" s="196"/>
      <c r="K408" s="196"/>
      <c r="L408" s="202"/>
      <c r="M408" s="203"/>
      <c r="N408" s="204"/>
      <c r="O408" s="204"/>
      <c r="P408" s="204"/>
      <c r="Q408" s="204"/>
      <c r="R408" s="204"/>
      <c r="S408" s="204"/>
      <c r="T408" s="205"/>
      <c r="AT408" s="206" t="s">
        <v>237</v>
      </c>
      <c r="AU408" s="206" t="s">
        <v>78</v>
      </c>
      <c r="AV408" s="13" t="s">
        <v>78</v>
      </c>
      <c r="AW408" s="13" t="s">
        <v>31</v>
      </c>
      <c r="AX408" s="13" t="s">
        <v>69</v>
      </c>
      <c r="AY408" s="206" t="s">
        <v>229</v>
      </c>
    </row>
    <row r="409" spans="2:51" s="13" customFormat="1" ht="11.25">
      <c r="B409" s="195"/>
      <c r="C409" s="196"/>
      <c r="D409" s="197" t="s">
        <v>237</v>
      </c>
      <c r="E409" s="198" t="s">
        <v>19</v>
      </c>
      <c r="F409" s="199" t="s">
        <v>2524</v>
      </c>
      <c r="G409" s="196"/>
      <c r="H409" s="200">
        <v>0.64</v>
      </c>
      <c r="I409" s="201"/>
      <c r="J409" s="196"/>
      <c r="K409" s="196"/>
      <c r="L409" s="202"/>
      <c r="M409" s="203"/>
      <c r="N409" s="204"/>
      <c r="O409" s="204"/>
      <c r="P409" s="204"/>
      <c r="Q409" s="204"/>
      <c r="R409" s="204"/>
      <c r="S409" s="204"/>
      <c r="T409" s="205"/>
      <c r="AT409" s="206" t="s">
        <v>237</v>
      </c>
      <c r="AU409" s="206" t="s">
        <v>78</v>
      </c>
      <c r="AV409" s="13" t="s">
        <v>78</v>
      </c>
      <c r="AW409" s="13" t="s">
        <v>31</v>
      </c>
      <c r="AX409" s="13" t="s">
        <v>69</v>
      </c>
      <c r="AY409" s="206" t="s">
        <v>229</v>
      </c>
    </row>
    <row r="410" spans="2:51" s="14" customFormat="1" ht="11.25">
      <c r="B410" s="218"/>
      <c r="C410" s="219"/>
      <c r="D410" s="197" t="s">
        <v>237</v>
      </c>
      <c r="E410" s="220" t="s">
        <v>19</v>
      </c>
      <c r="F410" s="221" t="s">
        <v>2517</v>
      </c>
      <c r="G410" s="219"/>
      <c r="H410" s="220" t="s">
        <v>19</v>
      </c>
      <c r="I410" s="222"/>
      <c r="J410" s="219"/>
      <c r="K410" s="219"/>
      <c r="L410" s="223"/>
      <c r="M410" s="224"/>
      <c r="N410" s="225"/>
      <c r="O410" s="225"/>
      <c r="P410" s="225"/>
      <c r="Q410" s="225"/>
      <c r="R410" s="225"/>
      <c r="S410" s="225"/>
      <c r="T410" s="226"/>
      <c r="AT410" s="227" t="s">
        <v>237</v>
      </c>
      <c r="AU410" s="227" t="s">
        <v>78</v>
      </c>
      <c r="AV410" s="14" t="s">
        <v>76</v>
      </c>
      <c r="AW410" s="14" t="s">
        <v>31</v>
      </c>
      <c r="AX410" s="14" t="s">
        <v>69</v>
      </c>
      <c r="AY410" s="227" t="s">
        <v>229</v>
      </c>
    </row>
    <row r="411" spans="2:51" s="13" customFormat="1" ht="11.25">
      <c r="B411" s="195"/>
      <c r="C411" s="196"/>
      <c r="D411" s="197" t="s">
        <v>237</v>
      </c>
      <c r="E411" s="198" t="s">
        <v>19</v>
      </c>
      <c r="F411" s="199" t="s">
        <v>2525</v>
      </c>
      <c r="G411" s="196"/>
      <c r="H411" s="200">
        <v>8</v>
      </c>
      <c r="I411" s="201"/>
      <c r="J411" s="196"/>
      <c r="K411" s="196"/>
      <c r="L411" s="202"/>
      <c r="M411" s="203"/>
      <c r="N411" s="204"/>
      <c r="O411" s="204"/>
      <c r="P411" s="204"/>
      <c r="Q411" s="204"/>
      <c r="R411" s="204"/>
      <c r="S411" s="204"/>
      <c r="T411" s="205"/>
      <c r="AT411" s="206" t="s">
        <v>237</v>
      </c>
      <c r="AU411" s="206" t="s">
        <v>78</v>
      </c>
      <c r="AV411" s="13" t="s">
        <v>78</v>
      </c>
      <c r="AW411" s="13" t="s">
        <v>31</v>
      </c>
      <c r="AX411" s="13" t="s">
        <v>69</v>
      </c>
      <c r="AY411" s="206" t="s">
        <v>229</v>
      </c>
    </row>
    <row r="412" spans="2:51" s="13" customFormat="1" ht="11.25">
      <c r="B412" s="195"/>
      <c r="C412" s="196"/>
      <c r="D412" s="197" t="s">
        <v>237</v>
      </c>
      <c r="E412" s="198" t="s">
        <v>19</v>
      </c>
      <c r="F412" s="199" t="s">
        <v>2311</v>
      </c>
      <c r="G412" s="196"/>
      <c r="H412" s="200">
        <v>2.24</v>
      </c>
      <c r="I412" s="201"/>
      <c r="J412" s="196"/>
      <c r="K412" s="196"/>
      <c r="L412" s="202"/>
      <c r="M412" s="203"/>
      <c r="N412" s="204"/>
      <c r="O412" s="204"/>
      <c r="P412" s="204"/>
      <c r="Q412" s="204"/>
      <c r="R412" s="204"/>
      <c r="S412" s="204"/>
      <c r="T412" s="205"/>
      <c r="AT412" s="206" t="s">
        <v>237</v>
      </c>
      <c r="AU412" s="206" t="s">
        <v>78</v>
      </c>
      <c r="AV412" s="13" t="s">
        <v>78</v>
      </c>
      <c r="AW412" s="13" t="s">
        <v>31</v>
      </c>
      <c r="AX412" s="13" t="s">
        <v>69</v>
      </c>
      <c r="AY412" s="206" t="s">
        <v>229</v>
      </c>
    </row>
    <row r="413" spans="2:51" s="14" customFormat="1" ht="11.25">
      <c r="B413" s="218"/>
      <c r="C413" s="219"/>
      <c r="D413" s="197" t="s">
        <v>237</v>
      </c>
      <c r="E413" s="220" t="s">
        <v>19</v>
      </c>
      <c r="F413" s="221" t="s">
        <v>2519</v>
      </c>
      <c r="G413" s="219"/>
      <c r="H413" s="220" t="s">
        <v>19</v>
      </c>
      <c r="I413" s="222"/>
      <c r="J413" s="219"/>
      <c r="K413" s="219"/>
      <c r="L413" s="223"/>
      <c r="M413" s="224"/>
      <c r="N413" s="225"/>
      <c r="O413" s="225"/>
      <c r="P413" s="225"/>
      <c r="Q413" s="225"/>
      <c r="R413" s="225"/>
      <c r="S413" s="225"/>
      <c r="T413" s="226"/>
      <c r="AT413" s="227" t="s">
        <v>237</v>
      </c>
      <c r="AU413" s="227" t="s">
        <v>78</v>
      </c>
      <c r="AV413" s="14" t="s">
        <v>76</v>
      </c>
      <c r="AW413" s="14" t="s">
        <v>31</v>
      </c>
      <c r="AX413" s="14" t="s">
        <v>69</v>
      </c>
      <c r="AY413" s="227" t="s">
        <v>229</v>
      </c>
    </row>
    <row r="414" spans="2:51" s="13" customFormat="1" ht="11.25">
      <c r="B414" s="195"/>
      <c r="C414" s="196"/>
      <c r="D414" s="197" t="s">
        <v>237</v>
      </c>
      <c r="E414" s="198" t="s">
        <v>19</v>
      </c>
      <c r="F414" s="199" t="s">
        <v>2526</v>
      </c>
      <c r="G414" s="196"/>
      <c r="H414" s="200">
        <v>5.4</v>
      </c>
      <c r="I414" s="201"/>
      <c r="J414" s="196"/>
      <c r="K414" s="196"/>
      <c r="L414" s="202"/>
      <c r="M414" s="203"/>
      <c r="N414" s="204"/>
      <c r="O414" s="204"/>
      <c r="P414" s="204"/>
      <c r="Q414" s="204"/>
      <c r="R414" s="204"/>
      <c r="S414" s="204"/>
      <c r="T414" s="205"/>
      <c r="AT414" s="206" t="s">
        <v>237</v>
      </c>
      <c r="AU414" s="206" t="s">
        <v>78</v>
      </c>
      <c r="AV414" s="13" t="s">
        <v>78</v>
      </c>
      <c r="AW414" s="13" t="s">
        <v>31</v>
      </c>
      <c r="AX414" s="13" t="s">
        <v>69</v>
      </c>
      <c r="AY414" s="206" t="s">
        <v>229</v>
      </c>
    </row>
    <row r="415" spans="2:51" s="13" customFormat="1" ht="11.25">
      <c r="B415" s="195"/>
      <c r="C415" s="196"/>
      <c r="D415" s="197" t="s">
        <v>237</v>
      </c>
      <c r="E415" s="198" t="s">
        <v>19</v>
      </c>
      <c r="F415" s="199" t="s">
        <v>2527</v>
      </c>
      <c r="G415" s="196"/>
      <c r="H415" s="200">
        <v>3.72</v>
      </c>
      <c r="I415" s="201"/>
      <c r="J415" s="196"/>
      <c r="K415" s="196"/>
      <c r="L415" s="202"/>
      <c r="M415" s="203"/>
      <c r="N415" s="204"/>
      <c r="O415" s="204"/>
      <c r="P415" s="204"/>
      <c r="Q415" s="204"/>
      <c r="R415" s="204"/>
      <c r="S415" s="204"/>
      <c r="T415" s="205"/>
      <c r="AT415" s="206" t="s">
        <v>237</v>
      </c>
      <c r="AU415" s="206" t="s">
        <v>78</v>
      </c>
      <c r="AV415" s="13" t="s">
        <v>78</v>
      </c>
      <c r="AW415" s="13" t="s">
        <v>31</v>
      </c>
      <c r="AX415" s="13" t="s">
        <v>69</v>
      </c>
      <c r="AY415" s="206" t="s">
        <v>229</v>
      </c>
    </row>
    <row r="416" spans="2:51" s="13" customFormat="1" ht="11.25">
      <c r="B416" s="195"/>
      <c r="C416" s="196"/>
      <c r="D416" s="197" t="s">
        <v>237</v>
      </c>
      <c r="E416" s="198" t="s">
        <v>19</v>
      </c>
      <c r="F416" s="199" t="s">
        <v>1835</v>
      </c>
      <c r="G416" s="196"/>
      <c r="H416" s="200">
        <v>0.96</v>
      </c>
      <c r="I416" s="201"/>
      <c r="J416" s="196"/>
      <c r="K416" s="196"/>
      <c r="L416" s="202"/>
      <c r="M416" s="203"/>
      <c r="N416" s="204"/>
      <c r="O416" s="204"/>
      <c r="P416" s="204"/>
      <c r="Q416" s="204"/>
      <c r="R416" s="204"/>
      <c r="S416" s="204"/>
      <c r="T416" s="205"/>
      <c r="AT416" s="206" t="s">
        <v>237</v>
      </c>
      <c r="AU416" s="206" t="s">
        <v>78</v>
      </c>
      <c r="AV416" s="13" t="s">
        <v>78</v>
      </c>
      <c r="AW416" s="13" t="s">
        <v>31</v>
      </c>
      <c r="AX416" s="13" t="s">
        <v>69</v>
      </c>
      <c r="AY416" s="206" t="s">
        <v>229</v>
      </c>
    </row>
    <row r="417" spans="2:51" s="14" customFormat="1" ht="11.25">
      <c r="B417" s="218"/>
      <c r="C417" s="219"/>
      <c r="D417" s="197" t="s">
        <v>237</v>
      </c>
      <c r="E417" s="220" t="s">
        <v>19</v>
      </c>
      <c r="F417" s="221" t="s">
        <v>2547</v>
      </c>
      <c r="G417" s="219"/>
      <c r="H417" s="220" t="s">
        <v>19</v>
      </c>
      <c r="I417" s="222"/>
      <c r="J417" s="219"/>
      <c r="K417" s="219"/>
      <c r="L417" s="223"/>
      <c r="M417" s="224"/>
      <c r="N417" s="225"/>
      <c r="O417" s="225"/>
      <c r="P417" s="225"/>
      <c r="Q417" s="225"/>
      <c r="R417" s="225"/>
      <c r="S417" s="225"/>
      <c r="T417" s="226"/>
      <c r="AT417" s="227" t="s">
        <v>237</v>
      </c>
      <c r="AU417" s="227" t="s">
        <v>78</v>
      </c>
      <c r="AV417" s="14" t="s">
        <v>76</v>
      </c>
      <c r="AW417" s="14" t="s">
        <v>31</v>
      </c>
      <c r="AX417" s="14" t="s">
        <v>69</v>
      </c>
      <c r="AY417" s="227" t="s">
        <v>229</v>
      </c>
    </row>
    <row r="418" spans="2:51" s="13" customFormat="1" ht="11.25">
      <c r="B418" s="195"/>
      <c r="C418" s="196"/>
      <c r="D418" s="197" t="s">
        <v>237</v>
      </c>
      <c r="E418" s="198" t="s">
        <v>19</v>
      </c>
      <c r="F418" s="199" t="s">
        <v>2549</v>
      </c>
      <c r="G418" s="196"/>
      <c r="H418" s="200">
        <v>9.12</v>
      </c>
      <c r="I418" s="201"/>
      <c r="J418" s="196"/>
      <c r="K418" s="196"/>
      <c r="L418" s="202"/>
      <c r="M418" s="203"/>
      <c r="N418" s="204"/>
      <c r="O418" s="204"/>
      <c r="P418" s="204"/>
      <c r="Q418" s="204"/>
      <c r="R418" s="204"/>
      <c r="S418" s="204"/>
      <c r="T418" s="205"/>
      <c r="AT418" s="206" t="s">
        <v>237</v>
      </c>
      <c r="AU418" s="206" t="s">
        <v>78</v>
      </c>
      <c r="AV418" s="13" t="s">
        <v>78</v>
      </c>
      <c r="AW418" s="13" t="s">
        <v>31</v>
      </c>
      <c r="AX418" s="13" t="s">
        <v>69</v>
      </c>
      <c r="AY418" s="206" t="s">
        <v>229</v>
      </c>
    </row>
    <row r="419" spans="2:51" s="13" customFormat="1" ht="11.25">
      <c r="B419" s="195"/>
      <c r="C419" s="196"/>
      <c r="D419" s="197" t="s">
        <v>237</v>
      </c>
      <c r="E419" s="198" t="s">
        <v>19</v>
      </c>
      <c r="F419" s="199" t="s">
        <v>2550</v>
      </c>
      <c r="G419" s="196"/>
      <c r="H419" s="200">
        <v>2.394</v>
      </c>
      <c r="I419" s="201"/>
      <c r="J419" s="196"/>
      <c r="K419" s="196"/>
      <c r="L419" s="202"/>
      <c r="M419" s="203"/>
      <c r="N419" s="204"/>
      <c r="O419" s="204"/>
      <c r="P419" s="204"/>
      <c r="Q419" s="204"/>
      <c r="R419" s="204"/>
      <c r="S419" s="204"/>
      <c r="T419" s="205"/>
      <c r="AT419" s="206" t="s">
        <v>237</v>
      </c>
      <c r="AU419" s="206" t="s">
        <v>78</v>
      </c>
      <c r="AV419" s="13" t="s">
        <v>78</v>
      </c>
      <c r="AW419" s="13" t="s">
        <v>31</v>
      </c>
      <c r="AX419" s="13" t="s">
        <v>69</v>
      </c>
      <c r="AY419" s="206" t="s">
        <v>229</v>
      </c>
    </row>
    <row r="420" spans="2:51" s="15" customFormat="1" ht="11.25">
      <c r="B420" s="228"/>
      <c r="C420" s="229"/>
      <c r="D420" s="197" t="s">
        <v>237</v>
      </c>
      <c r="E420" s="230" t="s">
        <v>19</v>
      </c>
      <c r="F420" s="231" t="s">
        <v>281</v>
      </c>
      <c r="G420" s="229"/>
      <c r="H420" s="232">
        <v>71.654</v>
      </c>
      <c r="I420" s="233"/>
      <c r="J420" s="229"/>
      <c r="K420" s="229"/>
      <c r="L420" s="234"/>
      <c r="M420" s="235"/>
      <c r="N420" s="236"/>
      <c r="O420" s="236"/>
      <c r="P420" s="236"/>
      <c r="Q420" s="236"/>
      <c r="R420" s="236"/>
      <c r="S420" s="236"/>
      <c r="T420" s="237"/>
      <c r="AT420" s="238" t="s">
        <v>237</v>
      </c>
      <c r="AU420" s="238" t="s">
        <v>78</v>
      </c>
      <c r="AV420" s="15" t="s">
        <v>126</v>
      </c>
      <c r="AW420" s="15" t="s">
        <v>31</v>
      </c>
      <c r="AX420" s="15" t="s">
        <v>76</v>
      </c>
      <c r="AY420" s="238" t="s">
        <v>229</v>
      </c>
    </row>
    <row r="421" spans="1:65" s="2" customFormat="1" ht="16.5" customHeight="1">
      <c r="A421" s="36"/>
      <c r="B421" s="37"/>
      <c r="C421" s="207" t="s">
        <v>425</v>
      </c>
      <c r="D421" s="207" t="s">
        <v>239</v>
      </c>
      <c r="E421" s="208" t="s">
        <v>2013</v>
      </c>
      <c r="F421" s="209" t="s">
        <v>2014</v>
      </c>
      <c r="G421" s="210" t="s">
        <v>326</v>
      </c>
      <c r="H421" s="211">
        <v>0.025</v>
      </c>
      <c r="I421" s="212"/>
      <c r="J421" s="213">
        <f>ROUND(I421*H421,2)</f>
        <v>0</v>
      </c>
      <c r="K421" s="214"/>
      <c r="L421" s="215"/>
      <c r="M421" s="216" t="s">
        <v>19</v>
      </c>
      <c r="N421" s="217" t="s">
        <v>40</v>
      </c>
      <c r="O421" s="66"/>
      <c r="P421" s="191">
        <f>O421*H421</f>
        <v>0</v>
      </c>
      <c r="Q421" s="191">
        <v>1</v>
      </c>
      <c r="R421" s="191">
        <f>Q421*H421</f>
        <v>0.025</v>
      </c>
      <c r="S421" s="191">
        <v>0</v>
      </c>
      <c r="T421" s="192">
        <f>S421*H421</f>
        <v>0</v>
      </c>
      <c r="U421" s="36"/>
      <c r="V421" s="36"/>
      <c r="W421" s="36"/>
      <c r="X421" s="36"/>
      <c r="Y421" s="36"/>
      <c r="Z421" s="36"/>
      <c r="AA421" s="36"/>
      <c r="AB421" s="36"/>
      <c r="AC421" s="36"/>
      <c r="AD421" s="36"/>
      <c r="AE421" s="36"/>
      <c r="AR421" s="193" t="s">
        <v>513</v>
      </c>
      <c r="AT421" s="193" t="s">
        <v>239</v>
      </c>
      <c r="AU421" s="193" t="s">
        <v>78</v>
      </c>
      <c r="AY421" s="19" t="s">
        <v>229</v>
      </c>
      <c r="BE421" s="194">
        <f>IF(N421="základní",J421,0)</f>
        <v>0</v>
      </c>
      <c r="BF421" s="194">
        <f>IF(N421="snížená",J421,0)</f>
        <v>0</v>
      </c>
      <c r="BG421" s="194">
        <f>IF(N421="zákl. přenesená",J421,0)</f>
        <v>0</v>
      </c>
      <c r="BH421" s="194">
        <f>IF(N421="sníž. přenesená",J421,0)</f>
        <v>0</v>
      </c>
      <c r="BI421" s="194">
        <f>IF(N421="nulová",J421,0)</f>
        <v>0</v>
      </c>
      <c r="BJ421" s="19" t="s">
        <v>76</v>
      </c>
      <c r="BK421" s="194">
        <f>ROUND(I421*H421,2)</f>
        <v>0</v>
      </c>
      <c r="BL421" s="19" t="s">
        <v>315</v>
      </c>
      <c r="BM421" s="193" t="s">
        <v>2613</v>
      </c>
    </row>
    <row r="422" spans="1:47" s="2" customFormat="1" ht="19.5">
      <c r="A422" s="36"/>
      <c r="B422" s="37"/>
      <c r="C422" s="38"/>
      <c r="D422" s="197" t="s">
        <v>811</v>
      </c>
      <c r="E422" s="38"/>
      <c r="F422" s="248" t="s">
        <v>2420</v>
      </c>
      <c r="G422" s="38"/>
      <c r="H422" s="38"/>
      <c r="I422" s="249"/>
      <c r="J422" s="38"/>
      <c r="K422" s="38"/>
      <c r="L422" s="41"/>
      <c r="M422" s="250"/>
      <c r="N422" s="251"/>
      <c r="O422" s="66"/>
      <c r="P422" s="66"/>
      <c r="Q422" s="66"/>
      <c r="R422" s="66"/>
      <c r="S422" s="66"/>
      <c r="T422" s="67"/>
      <c r="U422" s="36"/>
      <c r="V422" s="36"/>
      <c r="W422" s="36"/>
      <c r="X422" s="36"/>
      <c r="Y422" s="36"/>
      <c r="Z422" s="36"/>
      <c r="AA422" s="36"/>
      <c r="AB422" s="36"/>
      <c r="AC422" s="36"/>
      <c r="AD422" s="36"/>
      <c r="AE422" s="36"/>
      <c r="AT422" s="19" t="s">
        <v>811</v>
      </c>
      <c r="AU422" s="19" t="s">
        <v>78</v>
      </c>
    </row>
    <row r="423" spans="2:51" s="13" customFormat="1" ht="11.25">
      <c r="B423" s="195"/>
      <c r="C423" s="196"/>
      <c r="D423" s="197" t="s">
        <v>237</v>
      </c>
      <c r="E423" s="198" t="s">
        <v>19</v>
      </c>
      <c r="F423" s="199" t="s">
        <v>2614</v>
      </c>
      <c r="G423" s="196"/>
      <c r="H423" s="200">
        <v>0.025</v>
      </c>
      <c r="I423" s="201"/>
      <c r="J423" s="196"/>
      <c r="K423" s="196"/>
      <c r="L423" s="202"/>
      <c r="M423" s="203"/>
      <c r="N423" s="204"/>
      <c r="O423" s="204"/>
      <c r="P423" s="204"/>
      <c r="Q423" s="204"/>
      <c r="R423" s="204"/>
      <c r="S423" s="204"/>
      <c r="T423" s="205"/>
      <c r="AT423" s="206" t="s">
        <v>237</v>
      </c>
      <c r="AU423" s="206" t="s">
        <v>78</v>
      </c>
      <c r="AV423" s="13" t="s">
        <v>78</v>
      </c>
      <c r="AW423" s="13" t="s">
        <v>31</v>
      </c>
      <c r="AX423" s="13" t="s">
        <v>69</v>
      </c>
      <c r="AY423" s="206" t="s">
        <v>229</v>
      </c>
    </row>
    <row r="424" spans="2:51" s="15" customFormat="1" ht="11.25">
      <c r="B424" s="228"/>
      <c r="C424" s="229"/>
      <c r="D424" s="197" t="s">
        <v>237</v>
      </c>
      <c r="E424" s="230" t="s">
        <v>19</v>
      </c>
      <c r="F424" s="231" t="s">
        <v>281</v>
      </c>
      <c r="G424" s="229"/>
      <c r="H424" s="232">
        <v>0.025</v>
      </c>
      <c r="I424" s="233"/>
      <c r="J424" s="229"/>
      <c r="K424" s="229"/>
      <c r="L424" s="234"/>
      <c r="M424" s="235"/>
      <c r="N424" s="236"/>
      <c r="O424" s="236"/>
      <c r="P424" s="236"/>
      <c r="Q424" s="236"/>
      <c r="R424" s="236"/>
      <c r="S424" s="236"/>
      <c r="T424" s="237"/>
      <c r="AT424" s="238" t="s">
        <v>237</v>
      </c>
      <c r="AU424" s="238" t="s">
        <v>78</v>
      </c>
      <c r="AV424" s="15" t="s">
        <v>126</v>
      </c>
      <c r="AW424" s="15" t="s">
        <v>31</v>
      </c>
      <c r="AX424" s="15" t="s">
        <v>76</v>
      </c>
      <c r="AY424" s="238" t="s">
        <v>229</v>
      </c>
    </row>
    <row r="425" spans="1:65" s="2" customFormat="1" ht="37.9" customHeight="1">
      <c r="A425" s="36"/>
      <c r="B425" s="37"/>
      <c r="C425" s="181" t="s">
        <v>429</v>
      </c>
      <c r="D425" s="181" t="s">
        <v>232</v>
      </c>
      <c r="E425" s="182" t="s">
        <v>2018</v>
      </c>
      <c r="F425" s="183" t="s">
        <v>2019</v>
      </c>
      <c r="G425" s="184" t="s">
        <v>495</v>
      </c>
      <c r="H425" s="185">
        <v>143.308</v>
      </c>
      <c r="I425" s="186"/>
      <c r="J425" s="187">
        <f>ROUND(I425*H425,2)</f>
        <v>0</v>
      </c>
      <c r="K425" s="188"/>
      <c r="L425" s="41"/>
      <c r="M425" s="189" t="s">
        <v>19</v>
      </c>
      <c r="N425" s="190" t="s">
        <v>40</v>
      </c>
      <c r="O425" s="66"/>
      <c r="P425" s="191">
        <f>O425*H425</f>
        <v>0</v>
      </c>
      <c r="Q425" s="191">
        <v>0</v>
      </c>
      <c r="R425" s="191">
        <f>Q425*H425</f>
        <v>0</v>
      </c>
      <c r="S425" s="191">
        <v>0</v>
      </c>
      <c r="T425" s="192">
        <f>S425*H425</f>
        <v>0</v>
      </c>
      <c r="U425" s="36"/>
      <c r="V425" s="36"/>
      <c r="W425" s="36"/>
      <c r="X425" s="36"/>
      <c r="Y425" s="36"/>
      <c r="Z425" s="36"/>
      <c r="AA425" s="36"/>
      <c r="AB425" s="36"/>
      <c r="AC425" s="36"/>
      <c r="AD425" s="36"/>
      <c r="AE425" s="36"/>
      <c r="AR425" s="193" t="s">
        <v>315</v>
      </c>
      <c r="AT425" s="193" t="s">
        <v>232</v>
      </c>
      <c r="AU425" s="193" t="s">
        <v>78</v>
      </c>
      <c r="AY425" s="19" t="s">
        <v>229</v>
      </c>
      <c r="BE425" s="194">
        <f>IF(N425="základní",J425,0)</f>
        <v>0</v>
      </c>
      <c r="BF425" s="194">
        <f>IF(N425="snížená",J425,0)</f>
        <v>0</v>
      </c>
      <c r="BG425" s="194">
        <f>IF(N425="zákl. přenesená",J425,0)</f>
        <v>0</v>
      </c>
      <c r="BH425" s="194">
        <f>IF(N425="sníž. přenesená",J425,0)</f>
        <v>0</v>
      </c>
      <c r="BI425" s="194">
        <f>IF(N425="nulová",J425,0)</f>
        <v>0</v>
      </c>
      <c r="BJ425" s="19" t="s">
        <v>76</v>
      </c>
      <c r="BK425" s="194">
        <f>ROUND(I425*H425,2)</f>
        <v>0</v>
      </c>
      <c r="BL425" s="19" t="s">
        <v>315</v>
      </c>
      <c r="BM425" s="193" t="s">
        <v>2615</v>
      </c>
    </row>
    <row r="426" spans="1:47" s="2" customFormat="1" ht="11.25">
      <c r="A426" s="36"/>
      <c r="B426" s="37"/>
      <c r="C426" s="38"/>
      <c r="D426" s="263" t="s">
        <v>903</v>
      </c>
      <c r="E426" s="38"/>
      <c r="F426" s="264" t="s">
        <v>2021</v>
      </c>
      <c r="G426" s="38"/>
      <c r="H426" s="38"/>
      <c r="I426" s="249"/>
      <c r="J426" s="38"/>
      <c r="K426" s="38"/>
      <c r="L426" s="41"/>
      <c r="M426" s="250"/>
      <c r="N426" s="251"/>
      <c r="O426" s="66"/>
      <c r="P426" s="66"/>
      <c r="Q426" s="66"/>
      <c r="R426" s="66"/>
      <c r="S426" s="66"/>
      <c r="T426" s="67"/>
      <c r="U426" s="36"/>
      <c r="V426" s="36"/>
      <c r="W426" s="36"/>
      <c r="X426" s="36"/>
      <c r="Y426" s="36"/>
      <c r="Z426" s="36"/>
      <c r="AA426" s="36"/>
      <c r="AB426" s="36"/>
      <c r="AC426" s="36"/>
      <c r="AD426" s="36"/>
      <c r="AE426" s="36"/>
      <c r="AT426" s="19" t="s">
        <v>903</v>
      </c>
      <c r="AU426" s="19" t="s">
        <v>78</v>
      </c>
    </row>
    <row r="427" spans="2:51" s="13" customFormat="1" ht="11.25">
      <c r="B427" s="195"/>
      <c r="C427" s="196"/>
      <c r="D427" s="197" t="s">
        <v>237</v>
      </c>
      <c r="E427" s="198" t="s">
        <v>19</v>
      </c>
      <c r="F427" s="199" t="s">
        <v>2616</v>
      </c>
      <c r="G427" s="196"/>
      <c r="H427" s="200">
        <v>143.308</v>
      </c>
      <c r="I427" s="201"/>
      <c r="J427" s="196"/>
      <c r="K427" s="196"/>
      <c r="L427" s="202"/>
      <c r="M427" s="203"/>
      <c r="N427" s="204"/>
      <c r="O427" s="204"/>
      <c r="P427" s="204"/>
      <c r="Q427" s="204"/>
      <c r="R427" s="204"/>
      <c r="S427" s="204"/>
      <c r="T427" s="205"/>
      <c r="AT427" s="206" t="s">
        <v>237</v>
      </c>
      <c r="AU427" s="206" t="s">
        <v>78</v>
      </c>
      <c r="AV427" s="13" t="s">
        <v>78</v>
      </c>
      <c r="AW427" s="13" t="s">
        <v>31</v>
      </c>
      <c r="AX427" s="13" t="s">
        <v>76</v>
      </c>
      <c r="AY427" s="206" t="s">
        <v>229</v>
      </c>
    </row>
    <row r="428" spans="1:65" s="2" customFormat="1" ht="16.5" customHeight="1">
      <c r="A428" s="36"/>
      <c r="B428" s="37"/>
      <c r="C428" s="207" t="s">
        <v>433</v>
      </c>
      <c r="D428" s="207" t="s">
        <v>239</v>
      </c>
      <c r="E428" s="208" t="s">
        <v>2023</v>
      </c>
      <c r="F428" s="209" t="s">
        <v>2024</v>
      </c>
      <c r="G428" s="210" t="s">
        <v>326</v>
      </c>
      <c r="H428" s="211">
        <v>0.057</v>
      </c>
      <c r="I428" s="212"/>
      <c r="J428" s="213">
        <f>ROUND(I428*H428,2)</f>
        <v>0</v>
      </c>
      <c r="K428" s="214"/>
      <c r="L428" s="215"/>
      <c r="M428" s="216" t="s">
        <v>19</v>
      </c>
      <c r="N428" s="217" t="s">
        <v>40</v>
      </c>
      <c r="O428" s="66"/>
      <c r="P428" s="191">
        <f>O428*H428</f>
        <v>0</v>
      </c>
      <c r="Q428" s="191">
        <v>1</v>
      </c>
      <c r="R428" s="191">
        <f>Q428*H428</f>
        <v>0.057</v>
      </c>
      <c r="S428" s="191">
        <v>0</v>
      </c>
      <c r="T428" s="192">
        <f>S428*H428</f>
        <v>0</v>
      </c>
      <c r="U428" s="36"/>
      <c r="V428" s="36"/>
      <c r="W428" s="36"/>
      <c r="X428" s="36"/>
      <c r="Y428" s="36"/>
      <c r="Z428" s="36"/>
      <c r="AA428" s="36"/>
      <c r="AB428" s="36"/>
      <c r="AC428" s="36"/>
      <c r="AD428" s="36"/>
      <c r="AE428" s="36"/>
      <c r="AR428" s="193" t="s">
        <v>513</v>
      </c>
      <c r="AT428" s="193" t="s">
        <v>239</v>
      </c>
      <c r="AU428" s="193" t="s">
        <v>78</v>
      </c>
      <c r="AY428" s="19" t="s">
        <v>229</v>
      </c>
      <c r="BE428" s="194">
        <f>IF(N428="základní",J428,0)</f>
        <v>0</v>
      </c>
      <c r="BF428" s="194">
        <f>IF(N428="snížená",J428,0)</f>
        <v>0</v>
      </c>
      <c r="BG428" s="194">
        <f>IF(N428="zákl. přenesená",J428,0)</f>
        <v>0</v>
      </c>
      <c r="BH428" s="194">
        <f>IF(N428="sníž. přenesená",J428,0)</f>
        <v>0</v>
      </c>
      <c r="BI428" s="194">
        <f>IF(N428="nulová",J428,0)</f>
        <v>0</v>
      </c>
      <c r="BJ428" s="19" t="s">
        <v>76</v>
      </c>
      <c r="BK428" s="194">
        <f>ROUND(I428*H428,2)</f>
        <v>0</v>
      </c>
      <c r="BL428" s="19" t="s">
        <v>315</v>
      </c>
      <c r="BM428" s="193" t="s">
        <v>2617</v>
      </c>
    </row>
    <row r="429" spans="1:47" s="2" customFormat="1" ht="19.5">
      <c r="A429" s="36"/>
      <c r="B429" s="37"/>
      <c r="C429" s="38"/>
      <c r="D429" s="197" t="s">
        <v>811</v>
      </c>
      <c r="E429" s="38"/>
      <c r="F429" s="248" t="s">
        <v>2426</v>
      </c>
      <c r="G429" s="38"/>
      <c r="H429" s="38"/>
      <c r="I429" s="249"/>
      <c r="J429" s="38"/>
      <c r="K429" s="38"/>
      <c r="L429" s="41"/>
      <c r="M429" s="250"/>
      <c r="N429" s="251"/>
      <c r="O429" s="66"/>
      <c r="P429" s="66"/>
      <c r="Q429" s="66"/>
      <c r="R429" s="66"/>
      <c r="S429" s="66"/>
      <c r="T429" s="67"/>
      <c r="U429" s="36"/>
      <c r="V429" s="36"/>
      <c r="W429" s="36"/>
      <c r="X429" s="36"/>
      <c r="Y429" s="36"/>
      <c r="Z429" s="36"/>
      <c r="AA429" s="36"/>
      <c r="AB429" s="36"/>
      <c r="AC429" s="36"/>
      <c r="AD429" s="36"/>
      <c r="AE429" s="36"/>
      <c r="AT429" s="19" t="s">
        <v>811</v>
      </c>
      <c r="AU429" s="19" t="s">
        <v>78</v>
      </c>
    </row>
    <row r="430" spans="2:51" s="13" customFormat="1" ht="11.25">
      <c r="B430" s="195"/>
      <c r="C430" s="196"/>
      <c r="D430" s="197" t="s">
        <v>237</v>
      </c>
      <c r="E430" s="198" t="s">
        <v>19</v>
      </c>
      <c r="F430" s="199" t="s">
        <v>2618</v>
      </c>
      <c r="G430" s="196"/>
      <c r="H430" s="200">
        <v>0.057</v>
      </c>
      <c r="I430" s="201"/>
      <c r="J430" s="196"/>
      <c r="K430" s="196"/>
      <c r="L430" s="202"/>
      <c r="M430" s="203"/>
      <c r="N430" s="204"/>
      <c r="O430" s="204"/>
      <c r="P430" s="204"/>
      <c r="Q430" s="204"/>
      <c r="R430" s="204"/>
      <c r="S430" s="204"/>
      <c r="T430" s="205"/>
      <c r="AT430" s="206" t="s">
        <v>237</v>
      </c>
      <c r="AU430" s="206" t="s">
        <v>78</v>
      </c>
      <c r="AV430" s="13" t="s">
        <v>78</v>
      </c>
      <c r="AW430" s="13" t="s">
        <v>31</v>
      </c>
      <c r="AX430" s="13" t="s">
        <v>76</v>
      </c>
      <c r="AY430" s="206" t="s">
        <v>229</v>
      </c>
    </row>
    <row r="431" spans="1:65" s="2" customFormat="1" ht="49.15" customHeight="1">
      <c r="A431" s="36"/>
      <c r="B431" s="37"/>
      <c r="C431" s="181" t="s">
        <v>437</v>
      </c>
      <c r="D431" s="181" t="s">
        <v>232</v>
      </c>
      <c r="E431" s="182" t="s">
        <v>2028</v>
      </c>
      <c r="F431" s="183" t="s">
        <v>2029</v>
      </c>
      <c r="G431" s="184" t="s">
        <v>326</v>
      </c>
      <c r="H431" s="185">
        <v>0.082</v>
      </c>
      <c r="I431" s="186"/>
      <c r="J431" s="187">
        <f>ROUND(I431*H431,2)</f>
        <v>0</v>
      </c>
      <c r="K431" s="188"/>
      <c r="L431" s="41"/>
      <c r="M431" s="189" t="s">
        <v>19</v>
      </c>
      <c r="N431" s="190" t="s">
        <v>40</v>
      </c>
      <c r="O431" s="66"/>
      <c r="P431" s="191">
        <f>O431*H431</f>
        <v>0</v>
      </c>
      <c r="Q431" s="191">
        <v>0</v>
      </c>
      <c r="R431" s="191">
        <f>Q431*H431</f>
        <v>0</v>
      </c>
      <c r="S431" s="191">
        <v>0</v>
      </c>
      <c r="T431" s="192">
        <f>S431*H431</f>
        <v>0</v>
      </c>
      <c r="U431" s="36"/>
      <c r="V431" s="36"/>
      <c r="W431" s="36"/>
      <c r="X431" s="36"/>
      <c r="Y431" s="36"/>
      <c r="Z431" s="36"/>
      <c r="AA431" s="36"/>
      <c r="AB431" s="36"/>
      <c r="AC431" s="36"/>
      <c r="AD431" s="36"/>
      <c r="AE431" s="36"/>
      <c r="AR431" s="193" t="s">
        <v>315</v>
      </c>
      <c r="AT431" s="193" t="s">
        <v>232</v>
      </c>
      <c r="AU431" s="193" t="s">
        <v>78</v>
      </c>
      <c r="AY431" s="19" t="s">
        <v>229</v>
      </c>
      <c r="BE431" s="194">
        <f>IF(N431="základní",J431,0)</f>
        <v>0</v>
      </c>
      <c r="BF431" s="194">
        <f>IF(N431="snížená",J431,0)</f>
        <v>0</v>
      </c>
      <c r="BG431" s="194">
        <f>IF(N431="zákl. přenesená",J431,0)</f>
        <v>0</v>
      </c>
      <c r="BH431" s="194">
        <f>IF(N431="sníž. přenesená",J431,0)</f>
        <v>0</v>
      </c>
      <c r="BI431" s="194">
        <f>IF(N431="nulová",J431,0)</f>
        <v>0</v>
      </c>
      <c r="BJ431" s="19" t="s">
        <v>76</v>
      </c>
      <c r="BK431" s="194">
        <f>ROUND(I431*H431,2)</f>
        <v>0</v>
      </c>
      <c r="BL431" s="19" t="s">
        <v>315</v>
      </c>
      <c r="BM431" s="193" t="s">
        <v>2619</v>
      </c>
    </row>
    <row r="432" spans="1:47" s="2" customFormat="1" ht="11.25">
      <c r="A432" s="36"/>
      <c r="B432" s="37"/>
      <c r="C432" s="38"/>
      <c r="D432" s="263" t="s">
        <v>903</v>
      </c>
      <c r="E432" s="38"/>
      <c r="F432" s="264" t="s">
        <v>2031</v>
      </c>
      <c r="G432" s="38"/>
      <c r="H432" s="38"/>
      <c r="I432" s="249"/>
      <c r="J432" s="38"/>
      <c r="K432" s="38"/>
      <c r="L432" s="41"/>
      <c r="M432" s="250"/>
      <c r="N432" s="251"/>
      <c r="O432" s="66"/>
      <c r="P432" s="66"/>
      <c r="Q432" s="66"/>
      <c r="R432" s="66"/>
      <c r="S432" s="66"/>
      <c r="T432" s="67"/>
      <c r="U432" s="36"/>
      <c r="V432" s="36"/>
      <c r="W432" s="36"/>
      <c r="X432" s="36"/>
      <c r="Y432" s="36"/>
      <c r="Z432" s="36"/>
      <c r="AA432" s="36"/>
      <c r="AB432" s="36"/>
      <c r="AC432" s="36"/>
      <c r="AD432" s="36"/>
      <c r="AE432" s="36"/>
      <c r="AT432" s="19" t="s">
        <v>903</v>
      </c>
      <c r="AU432" s="19" t="s">
        <v>78</v>
      </c>
    </row>
    <row r="433" spans="1:65" s="2" customFormat="1" ht="55.5" customHeight="1">
      <c r="A433" s="36"/>
      <c r="B433" s="37"/>
      <c r="C433" s="181" t="s">
        <v>441</v>
      </c>
      <c r="D433" s="181" t="s">
        <v>232</v>
      </c>
      <c r="E433" s="182" t="s">
        <v>2620</v>
      </c>
      <c r="F433" s="183" t="s">
        <v>2621</v>
      </c>
      <c r="G433" s="184" t="s">
        <v>326</v>
      </c>
      <c r="H433" s="185">
        <v>0.082</v>
      </c>
      <c r="I433" s="186"/>
      <c r="J433" s="187">
        <f>ROUND(I433*H433,2)</f>
        <v>0</v>
      </c>
      <c r="K433" s="188"/>
      <c r="L433" s="41"/>
      <c r="M433" s="189" t="s">
        <v>19</v>
      </c>
      <c r="N433" s="190" t="s">
        <v>40</v>
      </c>
      <c r="O433" s="66"/>
      <c r="P433" s="191">
        <f>O433*H433</f>
        <v>0</v>
      </c>
      <c r="Q433" s="191">
        <v>0</v>
      </c>
      <c r="R433" s="191">
        <f>Q433*H433</f>
        <v>0</v>
      </c>
      <c r="S433" s="191">
        <v>0</v>
      </c>
      <c r="T433" s="192">
        <f>S433*H433</f>
        <v>0</v>
      </c>
      <c r="U433" s="36"/>
      <c r="V433" s="36"/>
      <c r="W433" s="36"/>
      <c r="X433" s="36"/>
      <c r="Y433" s="36"/>
      <c r="Z433" s="36"/>
      <c r="AA433" s="36"/>
      <c r="AB433" s="36"/>
      <c r="AC433" s="36"/>
      <c r="AD433" s="36"/>
      <c r="AE433" s="36"/>
      <c r="AR433" s="193" t="s">
        <v>315</v>
      </c>
      <c r="AT433" s="193" t="s">
        <v>232</v>
      </c>
      <c r="AU433" s="193" t="s">
        <v>78</v>
      </c>
      <c r="AY433" s="19" t="s">
        <v>229</v>
      </c>
      <c r="BE433" s="194">
        <f>IF(N433="základní",J433,0)</f>
        <v>0</v>
      </c>
      <c r="BF433" s="194">
        <f>IF(N433="snížená",J433,0)</f>
        <v>0</v>
      </c>
      <c r="BG433" s="194">
        <f>IF(N433="zákl. přenesená",J433,0)</f>
        <v>0</v>
      </c>
      <c r="BH433" s="194">
        <f>IF(N433="sníž. přenesená",J433,0)</f>
        <v>0</v>
      </c>
      <c r="BI433" s="194">
        <f>IF(N433="nulová",J433,0)</f>
        <v>0</v>
      </c>
      <c r="BJ433" s="19" t="s">
        <v>76</v>
      </c>
      <c r="BK433" s="194">
        <f>ROUND(I433*H433,2)</f>
        <v>0</v>
      </c>
      <c r="BL433" s="19" t="s">
        <v>315</v>
      </c>
      <c r="BM433" s="193" t="s">
        <v>2622</v>
      </c>
    </row>
    <row r="434" spans="1:47" s="2" customFormat="1" ht="11.25">
      <c r="A434" s="36"/>
      <c r="B434" s="37"/>
      <c r="C434" s="38"/>
      <c r="D434" s="263" t="s">
        <v>903</v>
      </c>
      <c r="E434" s="38"/>
      <c r="F434" s="264" t="s">
        <v>2623</v>
      </c>
      <c r="G434" s="38"/>
      <c r="H434" s="38"/>
      <c r="I434" s="249"/>
      <c r="J434" s="38"/>
      <c r="K434" s="38"/>
      <c r="L434" s="41"/>
      <c r="M434" s="250"/>
      <c r="N434" s="251"/>
      <c r="O434" s="66"/>
      <c r="P434" s="66"/>
      <c r="Q434" s="66"/>
      <c r="R434" s="66"/>
      <c r="S434" s="66"/>
      <c r="T434" s="67"/>
      <c r="U434" s="36"/>
      <c r="V434" s="36"/>
      <c r="W434" s="36"/>
      <c r="X434" s="36"/>
      <c r="Y434" s="36"/>
      <c r="Z434" s="36"/>
      <c r="AA434" s="36"/>
      <c r="AB434" s="36"/>
      <c r="AC434" s="36"/>
      <c r="AD434" s="36"/>
      <c r="AE434" s="36"/>
      <c r="AT434" s="19" t="s">
        <v>903</v>
      </c>
      <c r="AU434" s="19" t="s">
        <v>78</v>
      </c>
    </row>
    <row r="435" spans="1:47" s="2" customFormat="1" ht="19.5">
      <c r="A435" s="36"/>
      <c r="B435" s="37"/>
      <c r="C435" s="38"/>
      <c r="D435" s="197" t="s">
        <v>811</v>
      </c>
      <c r="E435" s="38"/>
      <c r="F435" s="248" t="s">
        <v>2472</v>
      </c>
      <c r="G435" s="38"/>
      <c r="H435" s="38"/>
      <c r="I435" s="249"/>
      <c r="J435" s="38"/>
      <c r="K435" s="38"/>
      <c r="L435" s="41"/>
      <c r="M435" s="258"/>
      <c r="N435" s="259"/>
      <c r="O435" s="245"/>
      <c r="P435" s="245"/>
      <c r="Q435" s="245"/>
      <c r="R435" s="245"/>
      <c r="S435" s="245"/>
      <c r="T435" s="260"/>
      <c r="U435" s="36"/>
      <c r="V435" s="36"/>
      <c r="W435" s="36"/>
      <c r="X435" s="36"/>
      <c r="Y435" s="36"/>
      <c r="Z435" s="36"/>
      <c r="AA435" s="36"/>
      <c r="AB435" s="36"/>
      <c r="AC435" s="36"/>
      <c r="AD435" s="36"/>
      <c r="AE435" s="36"/>
      <c r="AT435" s="19" t="s">
        <v>811</v>
      </c>
      <c r="AU435" s="19" t="s">
        <v>78</v>
      </c>
    </row>
    <row r="436" spans="1:31" s="2" customFormat="1" ht="6.95" customHeight="1">
      <c r="A436" s="36"/>
      <c r="B436" s="49"/>
      <c r="C436" s="50"/>
      <c r="D436" s="50"/>
      <c r="E436" s="50"/>
      <c r="F436" s="50"/>
      <c r="G436" s="50"/>
      <c r="H436" s="50"/>
      <c r="I436" s="50"/>
      <c r="J436" s="50"/>
      <c r="K436" s="50"/>
      <c r="L436" s="41"/>
      <c r="M436" s="36"/>
      <c r="O436" s="36"/>
      <c r="P436" s="36"/>
      <c r="Q436" s="36"/>
      <c r="R436" s="36"/>
      <c r="S436" s="36"/>
      <c r="T436" s="36"/>
      <c r="U436" s="36"/>
      <c r="V436" s="36"/>
      <c r="W436" s="36"/>
      <c r="X436" s="36"/>
      <c r="Y436" s="36"/>
      <c r="Z436" s="36"/>
      <c r="AA436" s="36"/>
      <c r="AB436" s="36"/>
      <c r="AC436" s="36"/>
      <c r="AD436" s="36"/>
      <c r="AE436" s="36"/>
    </row>
  </sheetData>
  <sheetProtection algorithmName="SHA-512" hashValue="xFU5v1wo7d6kyzE5m6BBSAzNBLoX+nLo/zZ5SAui3bLkJUzGi4cycrT+eSUlkmXYaCnIof7X/fPIHdeBUu60vg==" saltValue="h/EWrKvCga9/4mNyhk+dDItRWXgMWdSHIgdx3yIdO6EJLN/ntPRhCz4WEDdQb88Fhpc/tF0jiJ1/McRQ7ISuZA==" spinCount="100000" sheet="1" objects="1" scenarios="1" formatColumns="0" formatRows="0" autoFilter="0"/>
  <autoFilter ref="C101:K435"/>
  <mergeCells count="15">
    <mergeCell ref="E88:H88"/>
    <mergeCell ref="E92:H92"/>
    <mergeCell ref="E90:H90"/>
    <mergeCell ref="E94:H94"/>
    <mergeCell ref="L2:V2"/>
    <mergeCell ref="E31:H31"/>
    <mergeCell ref="E52:H52"/>
    <mergeCell ref="E56:H56"/>
    <mergeCell ref="E54:H54"/>
    <mergeCell ref="E58:H58"/>
    <mergeCell ref="E7:H7"/>
    <mergeCell ref="E11:H11"/>
    <mergeCell ref="E9:H9"/>
    <mergeCell ref="E13:H13"/>
    <mergeCell ref="E22:H22"/>
  </mergeCells>
  <hyperlinks>
    <hyperlink ref="F106" r:id="rId1" display="https://podminky.urs.cz/item/CS_URS_2022_01/111251201"/>
    <hyperlink ref="F113" r:id="rId2" display="https://podminky.urs.cz/item/CS_URS_2022_01/112155311"/>
    <hyperlink ref="F115" r:id="rId3" display="https://podminky.urs.cz/item/CS_URS_2022_01/113105113"/>
    <hyperlink ref="F121" r:id="rId4" display="https://podminky.urs.cz/item/CS_URS_2022_01/115001103"/>
    <hyperlink ref="F125" r:id="rId5" display="https://podminky.urs.cz/item/CS_URS_2022_01/119001421"/>
    <hyperlink ref="F129" r:id="rId6" display="https://podminky.urs.cz/item/CS_URS_2022_01/121151113"/>
    <hyperlink ref="F136" r:id="rId7" display="https://podminky.urs.cz/item/CS_URS_2022_01/122252501"/>
    <hyperlink ref="F156" r:id="rId8" display="https://podminky.urs.cz/item/CS_URS_2022_01/122252508"/>
    <hyperlink ref="F158" r:id="rId9" display="https://podminky.urs.cz/item/CS_URS_2022_01/139001101"/>
    <hyperlink ref="F162" r:id="rId10" display="https://podminky.urs.cz/item/CS_URS_2022_01/162432511"/>
    <hyperlink ref="F170" r:id="rId11" display="https://podminky.urs.cz/item/CS_URS_2022_01/162751117"/>
    <hyperlink ref="F172" r:id="rId12" display="https://podminky.urs.cz/item/CS_URS_2022_01/162751119"/>
    <hyperlink ref="F176" r:id="rId13" display="https://podminky.urs.cz/item/CS_URS_2022_01/171103101"/>
    <hyperlink ref="F178" r:id="rId14" display="https://podminky.urs.cz/item/CS_URS_2022_01/171201231"/>
    <hyperlink ref="F181" r:id="rId15" display="https://podminky.urs.cz/item/CS_URS_2022_01/174111311"/>
    <hyperlink ref="F190" r:id="rId16" display="https://podminky.urs.cz/item/CS_URS_2022_01/181411122"/>
    <hyperlink ref="F195" r:id="rId17" display="https://podminky.urs.cz/item/CS_URS_2022_01/182351123"/>
    <hyperlink ref="F204" r:id="rId18" display="https://podminky.urs.cz/item/CS_URS_2022_01/271542211"/>
    <hyperlink ref="F208" r:id="rId19" display="https://podminky.urs.cz/item/CS_URS_2022_01/273321117"/>
    <hyperlink ref="F215" r:id="rId20" display="https://podminky.urs.cz/item/CS_URS_2022_01/273321191"/>
    <hyperlink ref="F217" r:id="rId21" display="https://podminky.urs.cz/item/CS_URS_2022_01/273354111"/>
    <hyperlink ref="F224" r:id="rId22" display="https://podminky.urs.cz/item/CS_URS_2022_01/273354211"/>
    <hyperlink ref="F226" r:id="rId23" display="https://podminky.urs.cz/item/CS_URS_2022_01/273361116"/>
    <hyperlink ref="F229" r:id="rId24" display="https://podminky.urs.cz/item/CS_URS_2022_01/274321117"/>
    <hyperlink ref="F238" r:id="rId25" display="https://podminky.urs.cz/item/CS_URS_2022_01/274321191"/>
    <hyperlink ref="F240" r:id="rId26" display="https://podminky.urs.cz/item/CS_URS_2022_01/274354111"/>
    <hyperlink ref="F253" r:id="rId27" display="https://podminky.urs.cz/item/CS_URS_2022_01/274354211"/>
    <hyperlink ref="F255" r:id="rId28" display="https://podminky.urs.cz/item/CS_URS_2021_02/274361116"/>
    <hyperlink ref="F261" r:id="rId29" display="https://podminky.urs.cz/item/CS_URS_2022_01/317321118"/>
    <hyperlink ref="F266" r:id="rId30" display="https://podminky.urs.cz/item/CS_URS_2022_01/317321191"/>
    <hyperlink ref="F268" r:id="rId31" display="https://podminky.urs.cz/item/CS_URS_2022_01/317353121"/>
    <hyperlink ref="F274" r:id="rId32" display="https://podminky.urs.cz/item/CS_URS_2022_01/317353221"/>
    <hyperlink ref="F276" r:id="rId33" display="https://podminky.urs.cz/item/CS_URS_2022_01/317361116"/>
    <hyperlink ref="F280" r:id="rId34" display="https://podminky.urs.cz/item/CS_URS_2022_01/334323118"/>
    <hyperlink ref="F287" r:id="rId35" display="https://podminky.urs.cz/item/CS_URS_2022_01/334351112"/>
    <hyperlink ref="F294" r:id="rId36" display="https://podminky.urs.cz/item/CS_URS_2022_01/334351211"/>
    <hyperlink ref="F296" r:id="rId37" display="https://podminky.urs.cz/item/CS_URS_2022_01/334361216"/>
    <hyperlink ref="F301" r:id="rId38" display="https://podminky.urs.cz/item/CS_URS_2022_01/451315114"/>
    <hyperlink ref="F308" r:id="rId39" display="https://podminky.urs.cz/item/CS_URS_2022_01/451577877"/>
    <hyperlink ref="F315" r:id="rId40" display="https://podminky.urs.cz/item/CS_URS_2022_01/465513157"/>
    <hyperlink ref="F322" r:id="rId41" display="https://podminky.urs.cz/item/CS_URS_2022_01/273361411"/>
    <hyperlink ref="F328" r:id="rId42" display="https://podminky.urs.cz/item/CS_URS_2022_01/812472121"/>
    <hyperlink ref="F340" r:id="rId43" display="https://podminky.urs.cz/item/CS_URS_2022_01/931992121"/>
    <hyperlink ref="F347" r:id="rId44" display="https://podminky.urs.cz/item/CS_URS_2022_01/931994142"/>
    <hyperlink ref="F354" r:id="rId45" display="https://podminky.urs.cz/item/CS_URS_2022_01/936942211"/>
    <hyperlink ref="F361" r:id="rId46" display="https://podminky.urs.cz/item/CS_URS_2022_01/961041211"/>
    <hyperlink ref="F371" r:id="rId47" display="https://podminky.urs.cz/item/CS_URS_2022_01/963051111"/>
    <hyperlink ref="F376" r:id="rId48" display="https://podminky.urs.cz/item/CS_URS_2022_01/997211111"/>
    <hyperlink ref="F379" r:id="rId49" display="https://podminky.urs.cz/item/CS_URS_2022_01/997211511"/>
    <hyperlink ref="F381" r:id="rId50" display="https://podminky.urs.cz/item/CS_URS_2022_01/997211519"/>
    <hyperlink ref="F385" r:id="rId51" display="https://podminky.urs.cz/item/CS_URS_2022_01/997211611"/>
    <hyperlink ref="F388" r:id="rId52" display="https://podminky.urs.cz/item/CS_URS_2022_01/997013861"/>
    <hyperlink ref="F390" r:id="rId53" display="https://podminky.urs.cz/item/CS_URS_2022_01/997013862"/>
    <hyperlink ref="F393" r:id="rId54" display="https://podminky.urs.cz/item/CS_URS_2022_01/997013873"/>
    <hyperlink ref="F397" r:id="rId55" display="https://podminky.urs.cz/item/CS_URS_2022_01/998214111"/>
    <hyperlink ref="F399" r:id="rId56" display="https://podminky.urs.cz/item/CS_URS_2022_01/998214191"/>
    <hyperlink ref="F404" r:id="rId57" display="https://podminky.urs.cz/item/CS_URS_2022_01/711112001"/>
    <hyperlink ref="F426" r:id="rId58" display="https://podminky.urs.cz/item/CS_URS_2022_01/711112011"/>
    <hyperlink ref="F432" r:id="rId59" display="https://podminky.urs.cz/item/CS_URS_2022_01/998711101"/>
    <hyperlink ref="F434" r:id="rId60" display="https://podminky.urs.cz/item/CS_URS_2022_01/99871119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173</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2443</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2624</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ROUND(J93,2)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ROUND((SUM(BE93:BE105)),2)</f>
        <v>0</v>
      </c>
      <c r="G37" s="36"/>
      <c r="H37" s="36"/>
      <c r="I37" s="126">
        <v>0.21</v>
      </c>
      <c r="J37" s="125">
        <f>ROUND(((SUM(BE93:BE105))*I37),2)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ROUND((SUM(BF93:BF105)),2)</f>
        <v>0</v>
      </c>
      <c r="G38" s="36"/>
      <c r="H38" s="36"/>
      <c r="I38" s="126">
        <v>0.15</v>
      </c>
      <c r="J38" s="125">
        <f>ROUND(((SUM(BF93:BF105))*I38),2)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ROUND((SUM(BG93:BG105)),2)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ROUND((SUM(BH93:BH105)),2)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ROUND((SUM(BI93:BI105)),2)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2443</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km 60,256 - svršek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J93</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J94</f>
        <v>0</v>
      </c>
      <c r="K68" s="143"/>
      <c r="L68" s="147"/>
    </row>
    <row r="69" spans="2:12" s="10" customFormat="1" ht="19.9" customHeight="1">
      <c r="B69" s="148"/>
      <c r="C69" s="99"/>
      <c r="D69" s="149" t="s">
        <v>1670</v>
      </c>
      <c r="E69" s="150"/>
      <c r="F69" s="150"/>
      <c r="G69" s="150"/>
      <c r="H69" s="150"/>
      <c r="I69" s="150"/>
      <c r="J69" s="151">
        <f>J95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214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24" t="str">
        <f>E7</f>
        <v>Oprava trati v úseku Liběšice - Úštěk-OPRAVA č.1</v>
      </c>
      <c r="F79" s="425"/>
      <c r="G79" s="425"/>
      <c r="H79" s="425"/>
      <c r="I79" s="38"/>
      <c r="J79" s="38"/>
      <c r="K79" s="38"/>
      <c r="L79" s="115"/>
      <c r="S79" s="36"/>
      <c r="T79" s="36"/>
      <c r="U79" s="36"/>
      <c r="V79" s="36"/>
      <c r="W79" s="36"/>
      <c r="X79" s="36"/>
      <c r="Y79" s="36"/>
      <c r="Z79" s="36"/>
      <c r="AA79" s="36"/>
      <c r="AB79" s="36"/>
      <c r="AC79" s="36"/>
      <c r="AD79" s="36"/>
      <c r="AE79" s="36"/>
    </row>
    <row r="80" spans="2:12" s="1" customFormat="1" ht="12" customHeight="1">
      <c r="B80" s="23"/>
      <c r="C80" s="31" t="s">
        <v>203</v>
      </c>
      <c r="D80" s="24"/>
      <c r="E80" s="24"/>
      <c r="F80" s="24"/>
      <c r="G80" s="24"/>
      <c r="H80" s="24"/>
      <c r="I80" s="24"/>
      <c r="J80" s="24"/>
      <c r="K80" s="24"/>
      <c r="L80" s="22"/>
    </row>
    <row r="81" spans="2:12" s="1" customFormat="1" ht="16.5" customHeight="1">
      <c r="B81" s="23"/>
      <c r="C81" s="24"/>
      <c r="D81" s="24"/>
      <c r="E81" s="424" t="s">
        <v>888</v>
      </c>
      <c r="F81" s="376"/>
      <c r="G81" s="376"/>
      <c r="H81" s="376"/>
      <c r="I81" s="24"/>
      <c r="J81" s="24"/>
      <c r="K81" s="24"/>
      <c r="L81" s="22"/>
    </row>
    <row r="82" spans="2:12" s="1" customFormat="1" ht="12" customHeight="1">
      <c r="B82" s="23"/>
      <c r="C82" s="31" t="s">
        <v>205</v>
      </c>
      <c r="D82" s="24"/>
      <c r="E82" s="24"/>
      <c r="F82" s="24"/>
      <c r="G82" s="24"/>
      <c r="H82" s="24"/>
      <c r="I82" s="24"/>
      <c r="J82" s="24"/>
      <c r="K82" s="24"/>
      <c r="L82" s="22"/>
    </row>
    <row r="83" spans="1:31" s="2" customFormat="1" ht="16.5" customHeight="1">
      <c r="A83" s="36"/>
      <c r="B83" s="37"/>
      <c r="C83" s="38"/>
      <c r="D83" s="38"/>
      <c r="E83" s="428" t="s">
        <v>2443</v>
      </c>
      <c r="F83" s="426"/>
      <c r="G83" s="426"/>
      <c r="H83" s="426"/>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1471</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98" t="str">
        <f>E13</f>
        <v>002 - km 60,256 - svršek</v>
      </c>
      <c r="F85" s="426"/>
      <c r="G85" s="426"/>
      <c r="H85" s="426"/>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31" t="s">
        <v>23</v>
      </c>
      <c r="J87" s="61" t="str">
        <f>IF(J16="","",J16)</f>
        <v>10. 5. 2022</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5.2" customHeight="1">
      <c r="A89" s="36"/>
      <c r="B89" s="37"/>
      <c r="C89" s="31" t="s">
        <v>25</v>
      </c>
      <c r="D89" s="38"/>
      <c r="E89" s="38"/>
      <c r="F89" s="29" t="str">
        <f>E19</f>
        <v xml:space="preserve"> </v>
      </c>
      <c r="G89" s="38"/>
      <c r="H89" s="38"/>
      <c r="I89" s="31" t="s">
        <v>30</v>
      </c>
      <c r="J89" s="34" t="str">
        <f>E25</f>
        <v xml:space="preserve"> </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IF(E22="","",E22)</f>
        <v>Vyplň údaj</v>
      </c>
      <c r="G90" s="38"/>
      <c r="H90" s="38"/>
      <c r="I90" s="31" t="s">
        <v>32</v>
      </c>
      <c r="J90" s="34" t="str">
        <f>E28</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215</v>
      </c>
      <c r="D92" s="156" t="s">
        <v>54</v>
      </c>
      <c r="E92" s="156" t="s">
        <v>50</v>
      </c>
      <c r="F92" s="156" t="s">
        <v>51</v>
      </c>
      <c r="G92" s="156" t="s">
        <v>216</v>
      </c>
      <c r="H92" s="156" t="s">
        <v>217</v>
      </c>
      <c r="I92" s="156" t="s">
        <v>218</v>
      </c>
      <c r="J92" s="157" t="s">
        <v>209</v>
      </c>
      <c r="K92" s="158" t="s">
        <v>219</v>
      </c>
      <c r="L92" s="159"/>
      <c r="M92" s="70" t="s">
        <v>19</v>
      </c>
      <c r="N92" s="71" t="s">
        <v>39</v>
      </c>
      <c r="O92" s="71" t="s">
        <v>220</v>
      </c>
      <c r="P92" s="71" t="s">
        <v>221</v>
      </c>
      <c r="Q92" s="71" t="s">
        <v>222</v>
      </c>
      <c r="R92" s="71" t="s">
        <v>223</v>
      </c>
      <c r="S92" s="71" t="s">
        <v>224</v>
      </c>
      <c r="T92" s="72" t="s">
        <v>225</v>
      </c>
      <c r="U92" s="153"/>
      <c r="V92" s="153"/>
      <c r="W92" s="153"/>
      <c r="X92" s="153"/>
      <c r="Y92" s="153"/>
      <c r="Z92" s="153"/>
      <c r="AA92" s="153"/>
      <c r="AB92" s="153"/>
      <c r="AC92" s="153"/>
      <c r="AD92" s="153"/>
      <c r="AE92" s="153"/>
    </row>
    <row r="93" spans="1:63" s="2" customFormat="1" ht="22.9" customHeight="1">
      <c r="A93" s="36"/>
      <c r="B93" s="37"/>
      <c r="C93" s="77" t="s">
        <v>226</v>
      </c>
      <c r="D93" s="38"/>
      <c r="E93" s="38"/>
      <c r="F93" s="38"/>
      <c r="G93" s="38"/>
      <c r="H93" s="38"/>
      <c r="I93" s="38"/>
      <c r="J93" s="160">
        <f>BK93</f>
        <v>0</v>
      </c>
      <c r="K93" s="38"/>
      <c r="L93" s="41"/>
      <c r="M93" s="73"/>
      <c r="N93" s="161"/>
      <c r="O93" s="74"/>
      <c r="P93" s="162">
        <f>P94</f>
        <v>0</v>
      </c>
      <c r="Q93" s="74"/>
      <c r="R93" s="162">
        <f>R94</f>
        <v>0</v>
      </c>
      <c r="S93" s="74"/>
      <c r="T93" s="163">
        <f>T94</f>
        <v>0</v>
      </c>
      <c r="U93" s="36"/>
      <c r="V93" s="36"/>
      <c r="W93" s="36"/>
      <c r="X93" s="36"/>
      <c r="Y93" s="36"/>
      <c r="Z93" s="36"/>
      <c r="AA93" s="36"/>
      <c r="AB93" s="36"/>
      <c r="AC93" s="36"/>
      <c r="AD93" s="36"/>
      <c r="AE93" s="36"/>
      <c r="AT93" s="19" t="s">
        <v>68</v>
      </c>
      <c r="AU93" s="19" t="s">
        <v>210</v>
      </c>
      <c r="BK93" s="164">
        <f>BK94</f>
        <v>0</v>
      </c>
    </row>
    <row r="94" spans="2:63" s="12" customFormat="1" ht="25.9" customHeight="1">
      <c r="B94" s="165"/>
      <c r="C94" s="166"/>
      <c r="D94" s="167" t="s">
        <v>68</v>
      </c>
      <c r="E94" s="168" t="s">
        <v>227</v>
      </c>
      <c r="F94" s="168" t="s">
        <v>228</v>
      </c>
      <c r="G94" s="166"/>
      <c r="H94" s="166"/>
      <c r="I94" s="169"/>
      <c r="J94" s="170">
        <f>BK94</f>
        <v>0</v>
      </c>
      <c r="K94" s="166"/>
      <c r="L94" s="171"/>
      <c r="M94" s="172"/>
      <c r="N94" s="173"/>
      <c r="O94" s="173"/>
      <c r="P94" s="174">
        <f>P95</f>
        <v>0</v>
      </c>
      <c r="Q94" s="173"/>
      <c r="R94" s="174">
        <f>R95</f>
        <v>0</v>
      </c>
      <c r="S94" s="173"/>
      <c r="T94" s="175">
        <f>T95</f>
        <v>0</v>
      </c>
      <c r="AR94" s="176" t="s">
        <v>76</v>
      </c>
      <c r="AT94" s="177" t="s">
        <v>68</v>
      </c>
      <c r="AU94" s="177" t="s">
        <v>69</v>
      </c>
      <c r="AY94" s="176" t="s">
        <v>229</v>
      </c>
      <c r="BK94" s="178">
        <f>BK95</f>
        <v>0</v>
      </c>
    </row>
    <row r="95" spans="2:63" s="12" customFormat="1" ht="22.9" customHeight="1">
      <c r="B95" s="165"/>
      <c r="C95" s="166"/>
      <c r="D95" s="167" t="s">
        <v>68</v>
      </c>
      <c r="E95" s="179" t="s">
        <v>230</v>
      </c>
      <c r="F95" s="179" t="s">
        <v>1671</v>
      </c>
      <c r="G95" s="166"/>
      <c r="H95" s="166"/>
      <c r="I95" s="169"/>
      <c r="J95" s="180">
        <f>BK95</f>
        <v>0</v>
      </c>
      <c r="K95" s="166"/>
      <c r="L95" s="171"/>
      <c r="M95" s="172"/>
      <c r="N95" s="173"/>
      <c r="O95" s="173"/>
      <c r="P95" s="174">
        <f>SUM(P96:P105)</f>
        <v>0</v>
      </c>
      <c r="Q95" s="173"/>
      <c r="R95" s="174">
        <f>SUM(R96:R105)</f>
        <v>0</v>
      </c>
      <c r="S95" s="173"/>
      <c r="T95" s="175">
        <f>SUM(T96:T105)</f>
        <v>0</v>
      </c>
      <c r="AR95" s="176" t="s">
        <v>76</v>
      </c>
      <c r="AT95" s="177" t="s">
        <v>68</v>
      </c>
      <c r="AU95" s="177" t="s">
        <v>76</v>
      </c>
      <c r="AY95" s="176" t="s">
        <v>229</v>
      </c>
      <c r="BK95" s="178">
        <f>SUM(BK96:BK105)</f>
        <v>0</v>
      </c>
    </row>
    <row r="96" spans="1:65" s="2" customFormat="1" ht="76.35" customHeight="1">
      <c r="A96" s="36"/>
      <c r="B96" s="37"/>
      <c r="C96" s="181" t="s">
        <v>76</v>
      </c>
      <c r="D96" s="181" t="s">
        <v>232</v>
      </c>
      <c r="E96" s="182" t="s">
        <v>1672</v>
      </c>
      <c r="F96" s="183" t="s">
        <v>1673</v>
      </c>
      <c r="G96" s="184" t="s">
        <v>532</v>
      </c>
      <c r="H96" s="185">
        <v>15.4</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2625</v>
      </c>
    </row>
    <row r="97" spans="2:51" s="13" customFormat="1" ht="11.25">
      <c r="B97" s="195"/>
      <c r="C97" s="196"/>
      <c r="D97" s="197" t="s">
        <v>237</v>
      </c>
      <c r="E97" s="198" t="s">
        <v>19</v>
      </c>
      <c r="F97" s="199" t="s">
        <v>2626</v>
      </c>
      <c r="G97" s="196"/>
      <c r="H97" s="200">
        <v>15.4</v>
      </c>
      <c r="I97" s="201"/>
      <c r="J97" s="196"/>
      <c r="K97" s="196"/>
      <c r="L97" s="202"/>
      <c r="M97" s="203"/>
      <c r="N97" s="204"/>
      <c r="O97" s="204"/>
      <c r="P97" s="204"/>
      <c r="Q97" s="204"/>
      <c r="R97" s="204"/>
      <c r="S97" s="204"/>
      <c r="T97" s="205"/>
      <c r="AT97" s="206" t="s">
        <v>237</v>
      </c>
      <c r="AU97" s="206" t="s">
        <v>78</v>
      </c>
      <c r="AV97" s="13" t="s">
        <v>78</v>
      </c>
      <c r="AW97" s="13" t="s">
        <v>31</v>
      </c>
      <c r="AX97" s="13" t="s">
        <v>76</v>
      </c>
      <c r="AY97" s="206" t="s">
        <v>229</v>
      </c>
    </row>
    <row r="98" spans="1:65" s="2" customFormat="1" ht="123" customHeight="1">
      <c r="A98" s="36"/>
      <c r="B98" s="37"/>
      <c r="C98" s="181" t="s">
        <v>78</v>
      </c>
      <c r="D98" s="181" t="s">
        <v>232</v>
      </c>
      <c r="E98" s="182" t="s">
        <v>1676</v>
      </c>
      <c r="F98" s="183" t="s">
        <v>1677</v>
      </c>
      <c r="G98" s="184" t="s">
        <v>532</v>
      </c>
      <c r="H98" s="185">
        <v>15.4</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126</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126</v>
      </c>
      <c r="BM98" s="193" t="s">
        <v>2627</v>
      </c>
    </row>
    <row r="99" spans="1:47" s="2" customFormat="1" ht="29.25">
      <c r="A99" s="36"/>
      <c r="B99" s="37"/>
      <c r="C99" s="38"/>
      <c r="D99" s="197" t="s">
        <v>811</v>
      </c>
      <c r="E99" s="38"/>
      <c r="F99" s="248" t="s">
        <v>2216</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811</v>
      </c>
      <c r="AU99" s="19" t="s">
        <v>78</v>
      </c>
    </row>
    <row r="100" spans="2:51" s="13" customFormat="1" ht="11.25">
      <c r="B100" s="195"/>
      <c r="C100" s="196"/>
      <c r="D100" s="197" t="s">
        <v>237</v>
      </c>
      <c r="E100" s="198" t="s">
        <v>19</v>
      </c>
      <c r="F100" s="199" t="s">
        <v>2628</v>
      </c>
      <c r="G100" s="196"/>
      <c r="H100" s="200">
        <v>15.4</v>
      </c>
      <c r="I100" s="201"/>
      <c r="J100" s="196"/>
      <c r="K100" s="196"/>
      <c r="L100" s="202"/>
      <c r="M100" s="203"/>
      <c r="N100" s="204"/>
      <c r="O100" s="204"/>
      <c r="P100" s="204"/>
      <c r="Q100" s="204"/>
      <c r="R100" s="204"/>
      <c r="S100" s="204"/>
      <c r="T100" s="205"/>
      <c r="AT100" s="206" t="s">
        <v>237</v>
      </c>
      <c r="AU100" s="206" t="s">
        <v>78</v>
      </c>
      <c r="AV100" s="13" t="s">
        <v>78</v>
      </c>
      <c r="AW100" s="13" t="s">
        <v>31</v>
      </c>
      <c r="AX100" s="13" t="s">
        <v>76</v>
      </c>
      <c r="AY100" s="206" t="s">
        <v>229</v>
      </c>
    </row>
    <row r="101" spans="1:65" s="2" customFormat="1" ht="142.15" customHeight="1">
      <c r="A101" s="36"/>
      <c r="B101" s="37"/>
      <c r="C101" s="181" t="s">
        <v>89</v>
      </c>
      <c r="D101" s="181" t="s">
        <v>232</v>
      </c>
      <c r="E101" s="182" t="s">
        <v>2038</v>
      </c>
      <c r="F101" s="183" t="s">
        <v>2039</v>
      </c>
      <c r="G101" s="184" t="s">
        <v>242</v>
      </c>
      <c r="H101" s="185">
        <v>12</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126</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126</v>
      </c>
      <c r="BM101" s="193" t="s">
        <v>2629</v>
      </c>
    </row>
    <row r="102" spans="1:65" s="2" customFormat="1" ht="101.25" customHeight="1">
      <c r="A102" s="36"/>
      <c r="B102" s="37"/>
      <c r="C102" s="181" t="s">
        <v>126</v>
      </c>
      <c r="D102" s="181" t="s">
        <v>232</v>
      </c>
      <c r="E102" s="182" t="s">
        <v>2041</v>
      </c>
      <c r="F102" s="183" t="s">
        <v>2042</v>
      </c>
      <c r="G102" s="184" t="s">
        <v>235</v>
      </c>
      <c r="H102" s="185">
        <v>50</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126</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2630</v>
      </c>
    </row>
    <row r="103" spans="2:51" s="13" customFormat="1" ht="11.25">
      <c r="B103" s="195"/>
      <c r="C103" s="196"/>
      <c r="D103" s="197" t="s">
        <v>237</v>
      </c>
      <c r="E103" s="198" t="s">
        <v>19</v>
      </c>
      <c r="F103" s="199" t="s">
        <v>2044</v>
      </c>
      <c r="G103" s="196"/>
      <c r="H103" s="200">
        <v>50</v>
      </c>
      <c r="I103" s="201"/>
      <c r="J103" s="196"/>
      <c r="K103" s="196"/>
      <c r="L103" s="202"/>
      <c r="M103" s="203"/>
      <c r="N103" s="204"/>
      <c r="O103" s="204"/>
      <c r="P103" s="204"/>
      <c r="Q103" s="204"/>
      <c r="R103" s="204"/>
      <c r="S103" s="204"/>
      <c r="T103" s="205"/>
      <c r="AT103" s="206" t="s">
        <v>237</v>
      </c>
      <c r="AU103" s="206" t="s">
        <v>78</v>
      </c>
      <c r="AV103" s="13" t="s">
        <v>78</v>
      </c>
      <c r="AW103" s="13" t="s">
        <v>31</v>
      </c>
      <c r="AX103" s="13" t="s">
        <v>76</v>
      </c>
      <c r="AY103" s="206" t="s">
        <v>229</v>
      </c>
    </row>
    <row r="104" spans="1:65" s="2" customFormat="1" ht="90" customHeight="1">
      <c r="A104" s="36"/>
      <c r="B104" s="37"/>
      <c r="C104" s="181" t="s">
        <v>230</v>
      </c>
      <c r="D104" s="181" t="s">
        <v>232</v>
      </c>
      <c r="E104" s="182" t="s">
        <v>1690</v>
      </c>
      <c r="F104" s="183" t="s">
        <v>1691</v>
      </c>
      <c r="G104" s="184" t="s">
        <v>1692</v>
      </c>
      <c r="H104" s="185">
        <v>4</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2631</v>
      </c>
    </row>
    <row r="105" spans="1:65" s="2" customFormat="1" ht="90" customHeight="1">
      <c r="A105" s="36"/>
      <c r="B105" s="37"/>
      <c r="C105" s="181" t="s">
        <v>257</v>
      </c>
      <c r="D105" s="181" t="s">
        <v>232</v>
      </c>
      <c r="E105" s="182" t="s">
        <v>1694</v>
      </c>
      <c r="F105" s="183" t="s">
        <v>1695</v>
      </c>
      <c r="G105" s="184" t="s">
        <v>1692</v>
      </c>
      <c r="H105" s="185">
        <v>4</v>
      </c>
      <c r="I105" s="186"/>
      <c r="J105" s="187">
        <f>ROUND(I105*H105,2)</f>
        <v>0</v>
      </c>
      <c r="K105" s="188"/>
      <c r="L105" s="41"/>
      <c r="M105" s="243" t="s">
        <v>19</v>
      </c>
      <c r="N105" s="244" t="s">
        <v>40</v>
      </c>
      <c r="O105" s="245"/>
      <c r="P105" s="246">
        <f>O105*H105</f>
        <v>0</v>
      </c>
      <c r="Q105" s="246">
        <v>0</v>
      </c>
      <c r="R105" s="246">
        <f>Q105*H105</f>
        <v>0</v>
      </c>
      <c r="S105" s="246">
        <v>0</v>
      </c>
      <c r="T105" s="247">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2632</v>
      </c>
    </row>
    <row r="106" spans="1:31" s="2" customFormat="1" ht="6.95" customHeight="1">
      <c r="A106" s="36"/>
      <c r="B106" s="49"/>
      <c r="C106" s="50"/>
      <c r="D106" s="50"/>
      <c r="E106" s="50"/>
      <c r="F106" s="50"/>
      <c r="G106" s="50"/>
      <c r="H106" s="50"/>
      <c r="I106" s="50"/>
      <c r="J106" s="50"/>
      <c r="K106" s="50"/>
      <c r="L106" s="41"/>
      <c r="M106" s="36"/>
      <c r="O106" s="36"/>
      <c r="P106" s="36"/>
      <c r="Q106" s="36"/>
      <c r="R106" s="36"/>
      <c r="S106" s="36"/>
      <c r="T106" s="36"/>
      <c r="U106" s="36"/>
      <c r="V106" s="36"/>
      <c r="W106" s="36"/>
      <c r="X106" s="36"/>
      <c r="Y106" s="36"/>
      <c r="Z106" s="36"/>
      <c r="AA106" s="36"/>
      <c r="AB106" s="36"/>
      <c r="AC106" s="36"/>
      <c r="AD106" s="36"/>
      <c r="AE106" s="36"/>
    </row>
  </sheetData>
  <sheetProtection algorithmName="SHA-512" hashValue="eCUve9xI9vBfUgn7OvciBMVmK9BBGusxiLFovG3PAxrUq9M2h85YCW2kFJKKq6yCYyAzzXI1SBKJHiAa8V2pAw==" saltValue="wMlnsuZ0k7KMl4FsC31WTixFrgFx9iDc8JEIAlBgiiXGg6+5bXOik7Xn4GCF3qbvfCSAlniz7qa1Za/QnnwPZw==" spinCount="100000" sheet="1" objects="1" scenarios="1" formatColumns="0" formatRows="0" autoFilter="0"/>
  <autoFilter ref="C92:K105"/>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175</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2443</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2633</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ROUND(J96,2)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ROUND((SUM(BE96:BE116)),2)</f>
        <v>0</v>
      </c>
      <c r="G37" s="36"/>
      <c r="H37" s="36"/>
      <c r="I37" s="126">
        <v>0.21</v>
      </c>
      <c r="J37" s="125">
        <f>ROUND(((SUM(BE96:BE116))*I37),2)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ROUND((SUM(BF96:BF116)),2)</f>
        <v>0</v>
      </c>
      <c r="G38" s="36"/>
      <c r="H38" s="36"/>
      <c r="I38" s="126">
        <v>0.15</v>
      </c>
      <c r="J38" s="125">
        <f>ROUND(((SUM(BF96:BF116))*I38),2)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ROUND((SUM(BG96:BG116)),2)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ROUND((SUM(BH96:BH116)),2)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ROUND((SUM(BI96:BI116)),2)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2443</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60,256</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J96</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J97</f>
        <v>0</v>
      </c>
      <c r="K68" s="143"/>
      <c r="L68" s="147"/>
    </row>
    <row r="69" spans="2:12" s="10" customFormat="1" ht="19.9" customHeight="1">
      <c r="B69" s="148"/>
      <c r="C69" s="99"/>
      <c r="D69" s="149" t="s">
        <v>1283</v>
      </c>
      <c r="E69" s="150"/>
      <c r="F69" s="150"/>
      <c r="G69" s="150"/>
      <c r="H69" s="150"/>
      <c r="I69" s="150"/>
      <c r="J69" s="151">
        <f>J98</f>
        <v>0</v>
      </c>
      <c r="K69" s="99"/>
      <c r="L69" s="152"/>
    </row>
    <row r="70" spans="2:12" s="10" customFormat="1" ht="19.9" customHeight="1">
      <c r="B70" s="148"/>
      <c r="C70" s="99"/>
      <c r="D70" s="149" t="s">
        <v>1284</v>
      </c>
      <c r="E70" s="150"/>
      <c r="F70" s="150"/>
      <c r="G70" s="150"/>
      <c r="H70" s="150"/>
      <c r="I70" s="150"/>
      <c r="J70" s="151">
        <f>J105</f>
        <v>0</v>
      </c>
      <c r="K70" s="99"/>
      <c r="L70" s="152"/>
    </row>
    <row r="71" spans="2:12" s="10" customFormat="1" ht="19.9" customHeight="1">
      <c r="B71" s="148"/>
      <c r="C71" s="99"/>
      <c r="D71" s="149" t="s">
        <v>1706</v>
      </c>
      <c r="E71" s="150"/>
      <c r="F71" s="150"/>
      <c r="G71" s="150"/>
      <c r="H71" s="150"/>
      <c r="I71" s="150"/>
      <c r="J71" s="151">
        <f>J109</f>
        <v>0</v>
      </c>
      <c r="K71" s="99"/>
      <c r="L71" s="152"/>
    </row>
    <row r="72" spans="2:12" s="10" customFormat="1" ht="19.9" customHeight="1">
      <c r="B72" s="148"/>
      <c r="C72" s="99"/>
      <c r="D72" s="149" t="s">
        <v>1285</v>
      </c>
      <c r="E72" s="150"/>
      <c r="F72" s="150"/>
      <c r="G72" s="150"/>
      <c r="H72" s="150"/>
      <c r="I72" s="150"/>
      <c r="J72" s="151">
        <f>J113</f>
        <v>0</v>
      </c>
      <c r="K72" s="99"/>
      <c r="L72" s="152"/>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214</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424" t="str">
        <f>E7</f>
        <v>Oprava trati v úseku Liběšice - Úštěk-OPRAVA č.1</v>
      </c>
      <c r="F82" s="425"/>
      <c r="G82" s="425"/>
      <c r="H82" s="425"/>
      <c r="I82" s="38"/>
      <c r="J82" s="38"/>
      <c r="K82" s="38"/>
      <c r="L82" s="115"/>
      <c r="S82" s="36"/>
      <c r="T82" s="36"/>
      <c r="U82" s="36"/>
      <c r="V82" s="36"/>
      <c r="W82" s="36"/>
      <c r="X82" s="36"/>
      <c r="Y82" s="36"/>
      <c r="Z82" s="36"/>
      <c r="AA82" s="36"/>
      <c r="AB82" s="36"/>
      <c r="AC82" s="36"/>
      <c r="AD82" s="36"/>
      <c r="AE82" s="36"/>
    </row>
    <row r="83" spans="2:12" s="1" customFormat="1" ht="12" customHeight="1">
      <c r="B83" s="23"/>
      <c r="C83" s="31" t="s">
        <v>203</v>
      </c>
      <c r="D83" s="24"/>
      <c r="E83" s="24"/>
      <c r="F83" s="24"/>
      <c r="G83" s="24"/>
      <c r="H83" s="24"/>
      <c r="I83" s="24"/>
      <c r="J83" s="24"/>
      <c r="K83" s="24"/>
      <c r="L83" s="22"/>
    </row>
    <row r="84" spans="2:12" s="1" customFormat="1" ht="16.5" customHeight="1">
      <c r="B84" s="23"/>
      <c r="C84" s="24"/>
      <c r="D84" s="24"/>
      <c r="E84" s="424" t="s">
        <v>888</v>
      </c>
      <c r="F84" s="376"/>
      <c r="G84" s="376"/>
      <c r="H84" s="376"/>
      <c r="I84" s="24"/>
      <c r="J84" s="24"/>
      <c r="K84" s="24"/>
      <c r="L84" s="22"/>
    </row>
    <row r="85" spans="2:12" s="1" customFormat="1" ht="12" customHeight="1">
      <c r="B85" s="23"/>
      <c r="C85" s="31" t="s">
        <v>205</v>
      </c>
      <c r="D85" s="24"/>
      <c r="E85" s="24"/>
      <c r="F85" s="24"/>
      <c r="G85" s="24"/>
      <c r="H85" s="24"/>
      <c r="I85" s="24"/>
      <c r="J85" s="24"/>
      <c r="K85" s="24"/>
      <c r="L85" s="22"/>
    </row>
    <row r="86" spans="1:31" s="2" customFormat="1" ht="16.5" customHeight="1">
      <c r="A86" s="36"/>
      <c r="B86" s="37"/>
      <c r="C86" s="38"/>
      <c r="D86" s="38"/>
      <c r="E86" s="428" t="s">
        <v>2443</v>
      </c>
      <c r="F86" s="426"/>
      <c r="G86" s="426"/>
      <c r="H86" s="426"/>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626</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398" t="str">
        <f>E13</f>
        <v>002 - VRN - km 60,256</v>
      </c>
      <c r="F88" s="426"/>
      <c r="G88" s="426"/>
      <c r="H88" s="426"/>
      <c r="I88" s="38"/>
      <c r="J88" s="38"/>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F16</f>
        <v xml:space="preserve"> </v>
      </c>
      <c r="G90" s="38"/>
      <c r="H90" s="38"/>
      <c r="I90" s="31" t="s">
        <v>23</v>
      </c>
      <c r="J90" s="61" t="str">
        <f>IF(J16="","",J16)</f>
        <v>10. 5. 2022</v>
      </c>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15.2" customHeight="1">
      <c r="A92" s="36"/>
      <c r="B92" s="37"/>
      <c r="C92" s="31" t="s">
        <v>25</v>
      </c>
      <c r="D92" s="38"/>
      <c r="E92" s="38"/>
      <c r="F92" s="29" t="str">
        <f>E19</f>
        <v xml:space="preserve"> </v>
      </c>
      <c r="G92" s="38"/>
      <c r="H92" s="38"/>
      <c r="I92" s="31" t="s">
        <v>30</v>
      </c>
      <c r="J92" s="34" t="str">
        <f>E25</f>
        <v xml:space="preserve"> </v>
      </c>
      <c r="K92" s="38"/>
      <c r="L92" s="115"/>
      <c r="S92" s="36"/>
      <c r="T92" s="36"/>
      <c r="U92" s="36"/>
      <c r="V92" s="36"/>
      <c r="W92" s="36"/>
      <c r="X92" s="36"/>
      <c r="Y92" s="36"/>
      <c r="Z92" s="36"/>
      <c r="AA92" s="36"/>
      <c r="AB92" s="36"/>
      <c r="AC92" s="36"/>
      <c r="AD92" s="36"/>
      <c r="AE92" s="36"/>
    </row>
    <row r="93" spans="1:31" s="2" customFormat="1" ht="15.2" customHeight="1">
      <c r="A93" s="36"/>
      <c r="B93" s="37"/>
      <c r="C93" s="31" t="s">
        <v>28</v>
      </c>
      <c r="D93" s="38"/>
      <c r="E93" s="38"/>
      <c r="F93" s="29" t="str">
        <f>IF(E22="","",E22)</f>
        <v>Vyplň údaj</v>
      </c>
      <c r="G93" s="38"/>
      <c r="H93" s="38"/>
      <c r="I93" s="31" t="s">
        <v>32</v>
      </c>
      <c r="J93" s="34" t="str">
        <f>E28</f>
        <v xml:space="preserve"> </v>
      </c>
      <c r="K93" s="38"/>
      <c r="L93" s="115"/>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11" customFormat="1" ht="29.25" customHeight="1">
      <c r="A95" s="153"/>
      <c r="B95" s="154"/>
      <c r="C95" s="155" t="s">
        <v>215</v>
      </c>
      <c r="D95" s="156" t="s">
        <v>54</v>
      </c>
      <c r="E95" s="156" t="s">
        <v>50</v>
      </c>
      <c r="F95" s="156" t="s">
        <v>51</v>
      </c>
      <c r="G95" s="156" t="s">
        <v>216</v>
      </c>
      <c r="H95" s="156" t="s">
        <v>217</v>
      </c>
      <c r="I95" s="156" t="s">
        <v>218</v>
      </c>
      <c r="J95" s="157" t="s">
        <v>209</v>
      </c>
      <c r="K95" s="158" t="s">
        <v>219</v>
      </c>
      <c r="L95" s="159"/>
      <c r="M95" s="70" t="s">
        <v>19</v>
      </c>
      <c r="N95" s="71" t="s">
        <v>39</v>
      </c>
      <c r="O95" s="71" t="s">
        <v>220</v>
      </c>
      <c r="P95" s="71" t="s">
        <v>221</v>
      </c>
      <c r="Q95" s="71" t="s">
        <v>222</v>
      </c>
      <c r="R95" s="71" t="s">
        <v>223</v>
      </c>
      <c r="S95" s="71" t="s">
        <v>224</v>
      </c>
      <c r="T95" s="72" t="s">
        <v>225</v>
      </c>
      <c r="U95" s="153"/>
      <c r="V95" s="153"/>
      <c r="W95" s="153"/>
      <c r="X95" s="153"/>
      <c r="Y95" s="153"/>
      <c r="Z95" s="153"/>
      <c r="AA95" s="153"/>
      <c r="AB95" s="153"/>
      <c r="AC95" s="153"/>
      <c r="AD95" s="153"/>
      <c r="AE95" s="153"/>
    </row>
    <row r="96" spans="1:63" s="2" customFormat="1" ht="22.9" customHeight="1">
      <c r="A96" s="36"/>
      <c r="B96" s="37"/>
      <c r="C96" s="77" t="s">
        <v>226</v>
      </c>
      <c r="D96" s="38"/>
      <c r="E96" s="38"/>
      <c r="F96" s="38"/>
      <c r="G96" s="38"/>
      <c r="H96" s="38"/>
      <c r="I96" s="38"/>
      <c r="J96" s="160">
        <f>BK96</f>
        <v>0</v>
      </c>
      <c r="K96" s="38"/>
      <c r="L96" s="41"/>
      <c r="M96" s="73"/>
      <c r="N96" s="161"/>
      <c r="O96" s="74"/>
      <c r="P96" s="162">
        <f>P97</f>
        <v>0</v>
      </c>
      <c r="Q96" s="74"/>
      <c r="R96" s="162">
        <f>R97</f>
        <v>0</v>
      </c>
      <c r="S96" s="74"/>
      <c r="T96" s="163">
        <f>T97</f>
        <v>0</v>
      </c>
      <c r="U96" s="36"/>
      <c r="V96" s="36"/>
      <c r="W96" s="36"/>
      <c r="X96" s="36"/>
      <c r="Y96" s="36"/>
      <c r="Z96" s="36"/>
      <c r="AA96" s="36"/>
      <c r="AB96" s="36"/>
      <c r="AC96" s="36"/>
      <c r="AD96" s="36"/>
      <c r="AE96" s="36"/>
      <c r="AT96" s="19" t="s">
        <v>68</v>
      </c>
      <c r="AU96" s="19" t="s">
        <v>210</v>
      </c>
      <c r="BK96" s="164">
        <f>BK97</f>
        <v>0</v>
      </c>
    </row>
    <row r="97" spans="2:63" s="12" customFormat="1" ht="25.9" customHeight="1">
      <c r="B97" s="165"/>
      <c r="C97" s="166"/>
      <c r="D97" s="167" t="s">
        <v>68</v>
      </c>
      <c r="E97" s="168" t="s">
        <v>98</v>
      </c>
      <c r="F97" s="168" t="s">
        <v>1286</v>
      </c>
      <c r="G97" s="166"/>
      <c r="H97" s="166"/>
      <c r="I97" s="169"/>
      <c r="J97" s="170">
        <f>BK97</f>
        <v>0</v>
      </c>
      <c r="K97" s="166"/>
      <c r="L97" s="171"/>
      <c r="M97" s="172"/>
      <c r="N97" s="173"/>
      <c r="O97" s="173"/>
      <c r="P97" s="174">
        <f>P98+P105+P109+P113</f>
        <v>0</v>
      </c>
      <c r="Q97" s="173"/>
      <c r="R97" s="174">
        <f>R98+R105+R109+R113</f>
        <v>0</v>
      </c>
      <c r="S97" s="173"/>
      <c r="T97" s="175">
        <f>T98+T105+T109+T113</f>
        <v>0</v>
      </c>
      <c r="AR97" s="176" t="s">
        <v>230</v>
      </c>
      <c r="AT97" s="177" t="s">
        <v>68</v>
      </c>
      <c r="AU97" s="177" t="s">
        <v>69</v>
      </c>
      <c r="AY97" s="176" t="s">
        <v>229</v>
      </c>
      <c r="BK97" s="178">
        <f>BK98+BK105+BK109+BK113</f>
        <v>0</v>
      </c>
    </row>
    <row r="98" spans="2:63" s="12" customFormat="1" ht="22.9" customHeight="1">
      <c r="B98" s="165"/>
      <c r="C98" s="166"/>
      <c r="D98" s="167" t="s">
        <v>68</v>
      </c>
      <c r="E98" s="179" t="s">
        <v>1287</v>
      </c>
      <c r="F98" s="179" t="s">
        <v>1288</v>
      </c>
      <c r="G98" s="166"/>
      <c r="H98" s="166"/>
      <c r="I98" s="169"/>
      <c r="J98" s="180">
        <f>BK98</f>
        <v>0</v>
      </c>
      <c r="K98" s="166"/>
      <c r="L98" s="171"/>
      <c r="M98" s="172"/>
      <c r="N98" s="173"/>
      <c r="O98" s="173"/>
      <c r="P98" s="174">
        <f>SUM(P99:P104)</f>
        <v>0</v>
      </c>
      <c r="Q98" s="173"/>
      <c r="R98" s="174">
        <f>SUM(R99:R104)</f>
        <v>0</v>
      </c>
      <c r="S98" s="173"/>
      <c r="T98" s="175">
        <f>SUM(T99:T104)</f>
        <v>0</v>
      </c>
      <c r="AR98" s="176" t="s">
        <v>230</v>
      </c>
      <c r="AT98" s="177" t="s">
        <v>68</v>
      </c>
      <c r="AU98" s="177" t="s">
        <v>76</v>
      </c>
      <c r="AY98" s="176" t="s">
        <v>229</v>
      </c>
      <c r="BK98" s="178">
        <f>SUM(BK99:BK104)</f>
        <v>0</v>
      </c>
    </row>
    <row r="99" spans="1:65" s="2" customFormat="1" ht="16.5" customHeight="1">
      <c r="A99" s="36"/>
      <c r="B99" s="37"/>
      <c r="C99" s="181" t="s">
        <v>76</v>
      </c>
      <c r="D99" s="181" t="s">
        <v>232</v>
      </c>
      <c r="E99" s="182" t="s">
        <v>1289</v>
      </c>
      <c r="F99" s="183" t="s">
        <v>1290</v>
      </c>
      <c r="G99" s="184" t="s">
        <v>861</v>
      </c>
      <c r="H99" s="185">
        <v>1</v>
      </c>
      <c r="I99" s="186"/>
      <c r="J99" s="187">
        <f>ROUND(I99*H99,2)</f>
        <v>0</v>
      </c>
      <c r="K99" s="188"/>
      <c r="L99" s="41"/>
      <c r="M99" s="189" t="s">
        <v>19</v>
      </c>
      <c r="N99" s="190" t="s">
        <v>40</v>
      </c>
      <c r="O99" s="66"/>
      <c r="P99" s="191">
        <f>O99*H99</f>
        <v>0</v>
      </c>
      <c r="Q99" s="191">
        <v>0</v>
      </c>
      <c r="R99" s="191">
        <f>Q99*H99</f>
        <v>0</v>
      </c>
      <c r="S99" s="191">
        <v>0</v>
      </c>
      <c r="T99" s="192">
        <f>S99*H99</f>
        <v>0</v>
      </c>
      <c r="U99" s="36"/>
      <c r="V99" s="36"/>
      <c r="W99" s="36"/>
      <c r="X99" s="36"/>
      <c r="Y99" s="36"/>
      <c r="Z99" s="36"/>
      <c r="AA99" s="36"/>
      <c r="AB99" s="36"/>
      <c r="AC99" s="36"/>
      <c r="AD99" s="36"/>
      <c r="AE99" s="36"/>
      <c r="AR99" s="193" t="s">
        <v>1291</v>
      </c>
      <c r="AT99" s="193" t="s">
        <v>232</v>
      </c>
      <c r="AU99" s="193" t="s">
        <v>78</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1291</v>
      </c>
      <c r="BM99" s="193" t="s">
        <v>2634</v>
      </c>
    </row>
    <row r="100" spans="1:47" s="2" customFormat="1" ht="11.25">
      <c r="A100" s="36"/>
      <c r="B100" s="37"/>
      <c r="C100" s="38"/>
      <c r="D100" s="263" t="s">
        <v>903</v>
      </c>
      <c r="E100" s="38"/>
      <c r="F100" s="264" t="s">
        <v>1293</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903</v>
      </c>
      <c r="AU100" s="19" t="s">
        <v>78</v>
      </c>
    </row>
    <row r="101" spans="1:47" s="2" customFormat="1" ht="39">
      <c r="A101" s="36"/>
      <c r="B101" s="37"/>
      <c r="C101" s="38"/>
      <c r="D101" s="197" t="s">
        <v>811</v>
      </c>
      <c r="E101" s="38"/>
      <c r="F101" s="248" t="s">
        <v>1294</v>
      </c>
      <c r="G101" s="38"/>
      <c r="H101" s="38"/>
      <c r="I101" s="249"/>
      <c r="J101" s="38"/>
      <c r="K101" s="38"/>
      <c r="L101" s="41"/>
      <c r="M101" s="250"/>
      <c r="N101" s="251"/>
      <c r="O101" s="66"/>
      <c r="P101" s="66"/>
      <c r="Q101" s="66"/>
      <c r="R101" s="66"/>
      <c r="S101" s="66"/>
      <c r="T101" s="67"/>
      <c r="U101" s="36"/>
      <c r="V101" s="36"/>
      <c r="W101" s="36"/>
      <c r="X101" s="36"/>
      <c r="Y101" s="36"/>
      <c r="Z101" s="36"/>
      <c r="AA101" s="36"/>
      <c r="AB101" s="36"/>
      <c r="AC101" s="36"/>
      <c r="AD101" s="36"/>
      <c r="AE101" s="36"/>
      <c r="AT101" s="19" t="s">
        <v>811</v>
      </c>
      <c r="AU101" s="19" t="s">
        <v>78</v>
      </c>
    </row>
    <row r="102" spans="1:65" s="2" customFormat="1" ht="16.5" customHeight="1">
      <c r="A102" s="36"/>
      <c r="B102" s="37"/>
      <c r="C102" s="181" t="s">
        <v>78</v>
      </c>
      <c r="D102" s="181" t="s">
        <v>232</v>
      </c>
      <c r="E102" s="182" t="s">
        <v>1295</v>
      </c>
      <c r="F102" s="183" t="s">
        <v>1296</v>
      </c>
      <c r="G102" s="184" t="s">
        <v>861</v>
      </c>
      <c r="H102" s="185">
        <v>1</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1291</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1291</v>
      </c>
      <c r="BM102" s="193" t="s">
        <v>2635</v>
      </c>
    </row>
    <row r="103" spans="1:47" s="2" customFormat="1" ht="11.25">
      <c r="A103" s="36"/>
      <c r="B103" s="37"/>
      <c r="C103" s="38"/>
      <c r="D103" s="263" t="s">
        <v>903</v>
      </c>
      <c r="E103" s="38"/>
      <c r="F103" s="264" t="s">
        <v>1298</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903</v>
      </c>
      <c r="AU103" s="19" t="s">
        <v>78</v>
      </c>
    </row>
    <row r="104" spans="1:47" s="2" customFormat="1" ht="58.5">
      <c r="A104" s="36"/>
      <c r="B104" s="37"/>
      <c r="C104" s="38"/>
      <c r="D104" s="197" t="s">
        <v>811</v>
      </c>
      <c r="E104" s="38"/>
      <c r="F104" s="248" t="s">
        <v>2050</v>
      </c>
      <c r="G104" s="38"/>
      <c r="H104" s="38"/>
      <c r="I104" s="249"/>
      <c r="J104" s="38"/>
      <c r="K104" s="38"/>
      <c r="L104" s="41"/>
      <c r="M104" s="250"/>
      <c r="N104" s="251"/>
      <c r="O104" s="66"/>
      <c r="P104" s="66"/>
      <c r="Q104" s="66"/>
      <c r="R104" s="66"/>
      <c r="S104" s="66"/>
      <c r="T104" s="67"/>
      <c r="U104" s="36"/>
      <c r="V104" s="36"/>
      <c r="W104" s="36"/>
      <c r="X104" s="36"/>
      <c r="Y104" s="36"/>
      <c r="Z104" s="36"/>
      <c r="AA104" s="36"/>
      <c r="AB104" s="36"/>
      <c r="AC104" s="36"/>
      <c r="AD104" s="36"/>
      <c r="AE104" s="36"/>
      <c r="AT104" s="19" t="s">
        <v>811</v>
      </c>
      <c r="AU104" s="19" t="s">
        <v>78</v>
      </c>
    </row>
    <row r="105" spans="2:63" s="12" customFormat="1" ht="22.9" customHeight="1">
      <c r="B105" s="165"/>
      <c r="C105" s="166"/>
      <c r="D105" s="167" t="s">
        <v>68</v>
      </c>
      <c r="E105" s="179" t="s">
        <v>1300</v>
      </c>
      <c r="F105" s="179" t="s">
        <v>1301</v>
      </c>
      <c r="G105" s="166"/>
      <c r="H105" s="166"/>
      <c r="I105" s="169"/>
      <c r="J105" s="180">
        <f>BK105</f>
        <v>0</v>
      </c>
      <c r="K105" s="166"/>
      <c r="L105" s="171"/>
      <c r="M105" s="172"/>
      <c r="N105" s="173"/>
      <c r="O105" s="173"/>
      <c r="P105" s="174">
        <f>SUM(P106:P108)</f>
        <v>0</v>
      </c>
      <c r="Q105" s="173"/>
      <c r="R105" s="174">
        <f>SUM(R106:R108)</f>
        <v>0</v>
      </c>
      <c r="S105" s="173"/>
      <c r="T105" s="175">
        <f>SUM(T106:T108)</f>
        <v>0</v>
      </c>
      <c r="AR105" s="176" t="s">
        <v>230</v>
      </c>
      <c r="AT105" s="177" t="s">
        <v>68</v>
      </c>
      <c r="AU105" s="177" t="s">
        <v>76</v>
      </c>
      <c r="AY105" s="176" t="s">
        <v>229</v>
      </c>
      <c r="BK105" s="178">
        <f>SUM(BK106:BK108)</f>
        <v>0</v>
      </c>
    </row>
    <row r="106" spans="1:65" s="2" customFormat="1" ht="16.5" customHeight="1">
      <c r="A106" s="36"/>
      <c r="B106" s="37"/>
      <c r="C106" s="181" t="s">
        <v>89</v>
      </c>
      <c r="D106" s="181" t="s">
        <v>232</v>
      </c>
      <c r="E106" s="182" t="s">
        <v>1302</v>
      </c>
      <c r="F106" s="183" t="s">
        <v>1301</v>
      </c>
      <c r="G106" s="184" t="s">
        <v>861</v>
      </c>
      <c r="H106" s="185">
        <v>1</v>
      </c>
      <c r="I106" s="186"/>
      <c r="J106" s="187">
        <f>ROUND(I106*H106,2)</f>
        <v>0</v>
      </c>
      <c r="K106" s="188"/>
      <c r="L106" s="41"/>
      <c r="M106" s="189" t="s">
        <v>19</v>
      </c>
      <c r="N106" s="190" t="s">
        <v>40</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1291</v>
      </c>
      <c r="AT106" s="193" t="s">
        <v>232</v>
      </c>
      <c r="AU106" s="193" t="s">
        <v>78</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1291</v>
      </c>
      <c r="BM106" s="193" t="s">
        <v>2636</v>
      </c>
    </row>
    <row r="107" spans="1:47" s="2" customFormat="1" ht="11.25">
      <c r="A107" s="36"/>
      <c r="B107" s="37"/>
      <c r="C107" s="38"/>
      <c r="D107" s="263" t="s">
        <v>903</v>
      </c>
      <c r="E107" s="38"/>
      <c r="F107" s="264" t="s">
        <v>1304</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903</v>
      </c>
      <c r="AU107" s="19" t="s">
        <v>78</v>
      </c>
    </row>
    <row r="108" spans="1:47" s="2" customFormat="1" ht="48.75">
      <c r="A108" s="36"/>
      <c r="B108" s="37"/>
      <c r="C108" s="38"/>
      <c r="D108" s="197" t="s">
        <v>811</v>
      </c>
      <c r="E108" s="38"/>
      <c r="F108" s="248" t="s">
        <v>2052</v>
      </c>
      <c r="G108" s="38"/>
      <c r="H108" s="38"/>
      <c r="I108" s="249"/>
      <c r="J108" s="38"/>
      <c r="K108" s="38"/>
      <c r="L108" s="41"/>
      <c r="M108" s="250"/>
      <c r="N108" s="251"/>
      <c r="O108" s="66"/>
      <c r="P108" s="66"/>
      <c r="Q108" s="66"/>
      <c r="R108" s="66"/>
      <c r="S108" s="66"/>
      <c r="T108" s="67"/>
      <c r="U108" s="36"/>
      <c r="V108" s="36"/>
      <c r="W108" s="36"/>
      <c r="X108" s="36"/>
      <c r="Y108" s="36"/>
      <c r="Z108" s="36"/>
      <c r="AA108" s="36"/>
      <c r="AB108" s="36"/>
      <c r="AC108" s="36"/>
      <c r="AD108" s="36"/>
      <c r="AE108" s="36"/>
      <c r="AT108" s="19" t="s">
        <v>811</v>
      </c>
      <c r="AU108" s="19" t="s">
        <v>78</v>
      </c>
    </row>
    <row r="109" spans="2:63" s="12" customFormat="1" ht="22.9" customHeight="1">
      <c r="B109" s="165"/>
      <c r="C109" s="166"/>
      <c r="D109" s="167" t="s">
        <v>68</v>
      </c>
      <c r="E109" s="179" t="s">
        <v>1710</v>
      </c>
      <c r="F109" s="179" t="s">
        <v>1711</v>
      </c>
      <c r="G109" s="166"/>
      <c r="H109" s="166"/>
      <c r="I109" s="169"/>
      <c r="J109" s="180">
        <f>BK109</f>
        <v>0</v>
      </c>
      <c r="K109" s="166"/>
      <c r="L109" s="171"/>
      <c r="M109" s="172"/>
      <c r="N109" s="173"/>
      <c r="O109" s="173"/>
      <c r="P109" s="174">
        <f>SUM(P110:P112)</f>
        <v>0</v>
      </c>
      <c r="Q109" s="173"/>
      <c r="R109" s="174">
        <f>SUM(R110:R112)</f>
        <v>0</v>
      </c>
      <c r="S109" s="173"/>
      <c r="T109" s="175">
        <f>SUM(T110:T112)</f>
        <v>0</v>
      </c>
      <c r="AR109" s="176" t="s">
        <v>230</v>
      </c>
      <c r="AT109" s="177" t="s">
        <v>68</v>
      </c>
      <c r="AU109" s="177" t="s">
        <v>76</v>
      </c>
      <c r="AY109" s="176" t="s">
        <v>229</v>
      </c>
      <c r="BK109" s="178">
        <f>SUM(BK110:BK112)</f>
        <v>0</v>
      </c>
    </row>
    <row r="110" spans="1:65" s="2" customFormat="1" ht="16.5" customHeight="1">
      <c r="A110" s="36"/>
      <c r="B110" s="37"/>
      <c r="C110" s="181" t="s">
        <v>126</v>
      </c>
      <c r="D110" s="181" t="s">
        <v>232</v>
      </c>
      <c r="E110" s="182" t="s">
        <v>1712</v>
      </c>
      <c r="F110" s="183" t="s">
        <v>1713</v>
      </c>
      <c r="G110" s="184" t="s">
        <v>861</v>
      </c>
      <c r="H110" s="185">
        <v>1</v>
      </c>
      <c r="I110" s="186"/>
      <c r="J110" s="187">
        <f>ROUND(I110*H110,2)</f>
        <v>0</v>
      </c>
      <c r="K110" s="188"/>
      <c r="L110" s="41"/>
      <c r="M110" s="189" t="s">
        <v>19</v>
      </c>
      <c r="N110" s="190" t="s">
        <v>40</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126</v>
      </c>
      <c r="AT110" s="193" t="s">
        <v>232</v>
      </c>
      <c r="AU110" s="193" t="s">
        <v>78</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2637</v>
      </c>
    </row>
    <row r="111" spans="1:47" s="2" customFormat="1" ht="11.25">
      <c r="A111" s="36"/>
      <c r="B111" s="37"/>
      <c r="C111" s="38"/>
      <c r="D111" s="263" t="s">
        <v>903</v>
      </c>
      <c r="E111" s="38"/>
      <c r="F111" s="264" t="s">
        <v>1715</v>
      </c>
      <c r="G111" s="38"/>
      <c r="H111" s="38"/>
      <c r="I111" s="249"/>
      <c r="J111" s="38"/>
      <c r="K111" s="38"/>
      <c r="L111" s="41"/>
      <c r="M111" s="250"/>
      <c r="N111" s="251"/>
      <c r="O111" s="66"/>
      <c r="P111" s="66"/>
      <c r="Q111" s="66"/>
      <c r="R111" s="66"/>
      <c r="S111" s="66"/>
      <c r="T111" s="67"/>
      <c r="U111" s="36"/>
      <c r="V111" s="36"/>
      <c r="W111" s="36"/>
      <c r="X111" s="36"/>
      <c r="Y111" s="36"/>
      <c r="Z111" s="36"/>
      <c r="AA111" s="36"/>
      <c r="AB111" s="36"/>
      <c r="AC111" s="36"/>
      <c r="AD111" s="36"/>
      <c r="AE111" s="36"/>
      <c r="AT111" s="19" t="s">
        <v>903</v>
      </c>
      <c r="AU111" s="19" t="s">
        <v>78</v>
      </c>
    </row>
    <row r="112" spans="1:47" s="2" customFormat="1" ht="19.5">
      <c r="A112" s="36"/>
      <c r="B112" s="37"/>
      <c r="C112" s="38"/>
      <c r="D112" s="197" t="s">
        <v>811</v>
      </c>
      <c r="E112" s="38"/>
      <c r="F112" s="248" t="s">
        <v>2054</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811</v>
      </c>
      <c r="AU112" s="19" t="s">
        <v>78</v>
      </c>
    </row>
    <row r="113" spans="2:63" s="12" customFormat="1" ht="22.9" customHeight="1">
      <c r="B113" s="165"/>
      <c r="C113" s="166"/>
      <c r="D113" s="167" t="s">
        <v>68</v>
      </c>
      <c r="E113" s="179" t="s">
        <v>1306</v>
      </c>
      <c r="F113" s="179" t="s">
        <v>1307</v>
      </c>
      <c r="G113" s="166"/>
      <c r="H113" s="166"/>
      <c r="I113" s="169"/>
      <c r="J113" s="180">
        <f>BK113</f>
        <v>0</v>
      </c>
      <c r="K113" s="166"/>
      <c r="L113" s="171"/>
      <c r="M113" s="172"/>
      <c r="N113" s="173"/>
      <c r="O113" s="173"/>
      <c r="P113" s="174">
        <f>SUM(P114:P116)</f>
        <v>0</v>
      </c>
      <c r="Q113" s="173"/>
      <c r="R113" s="174">
        <f>SUM(R114:R116)</f>
        <v>0</v>
      </c>
      <c r="S113" s="173"/>
      <c r="T113" s="175">
        <f>SUM(T114:T116)</f>
        <v>0</v>
      </c>
      <c r="AR113" s="176" t="s">
        <v>230</v>
      </c>
      <c r="AT113" s="177" t="s">
        <v>68</v>
      </c>
      <c r="AU113" s="177" t="s">
        <v>76</v>
      </c>
      <c r="AY113" s="176" t="s">
        <v>229</v>
      </c>
      <c r="BK113" s="178">
        <f>SUM(BK114:BK116)</f>
        <v>0</v>
      </c>
    </row>
    <row r="114" spans="1:65" s="2" customFormat="1" ht="16.5" customHeight="1">
      <c r="A114" s="36"/>
      <c r="B114" s="37"/>
      <c r="C114" s="181" t="s">
        <v>230</v>
      </c>
      <c r="D114" s="181" t="s">
        <v>232</v>
      </c>
      <c r="E114" s="182" t="s">
        <v>1308</v>
      </c>
      <c r="F114" s="183" t="s">
        <v>1307</v>
      </c>
      <c r="G114" s="184" t="s">
        <v>861</v>
      </c>
      <c r="H114" s="185">
        <v>1</v>
      </c>
      <c r="I114" s="186"/>
      <c r="J114" s="187">
        <f>ROUND(I114*H114,2)</f>
        <v>0</v>
      </c>
      <c r="K114" s="188"/>
      <c r="L114" s="41"/>
      <c r="M114" s="189" t="s">
        <v>19</v>
      </c>
      <c r="N114" s="190" t="s">
        <v>40</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1291</v>
      </c>
      <c r="AT114" s="193" t="s">
        <v>232</v>
      </c>
      <c r="AU114" s="193" t="s">
        <v>78</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1291</v>
      </c>
      <c r="BM114" s="193" t="s">
        <v>2638</v>
      </c>
    </row>
    <row r="115" spans="1:47" s="2" customFormat="1" ht="11.25">
      <c r="A115" s="36"/>
      <c r="B115" s="37"/>
      <c r="C115" s="38"/>
      <c r="D115" s="263" t="s">
        <v>903</v>
      </c>
      <c r="E115" s="38"/>
      <c r="F115" s="264" t="s">
        <v>1310</v>
      </c>
      <c r="G115" s="38"/>
      <c r="H115" s="38"/>
      <c r="I115" s="249"/>
      <c r="J115" s="38"/>
      <c r="K115" s="38"/>
      <c r="L115" s="41"/>
      <c r="M115" s="250"/>
      <c r="N115" s="251"/>
      <c r="O115" s="66"/>
      <c r="P115" s="66"/>
      <c r="Q115" s="66"/>
      <c r="R115" s="66"/>
      <c r="S115" s="66"/>
      <c r="T115" s="67"/>
      <c r="U115" s="36"/>
      <c r="V115" s="36"/>
      <c r="W115" s="36"/>
      <c r="X115" s="36"/>
      <c r="Y115" s="36"/>
      <c r="Z115" s="36"/>
      <c r="AA115" s="36"/>
      <c r="AB115" s="36"/>
      <c r="AC115" s="36"/>
      <c r="AD115" s="36"/>
      <c r="AE115" s="36"/>
      <c r="AT115" s="19" t="s">
        <v>903</v>
      </c>
      <c r="AU115" s="19" t="s">
        <v>78</v>
      </c>
    </row>
    <row r="116" spans="1:47" s="2" customFormat="1" ht="29.25">
      <c r="A116" s="36"/>
      <c r="B116" s="37"/>
      <c r="C116" s="38"/>
      <c r="D116" s="197" t="s">
        <v>811</v>
      </c>
      <c r="E116" s="38"/>
      <c r="F116" s="248" t="s">
        <v>2639</v>
      </c>
      <c r="G116" s="38"/>
      <c r="H116" s="38"/>
      <c r="I116" s="249"/>
      <c r="J116" s="38"/>
      <c r="K116" s="38"/>
      <c r="L116" s="41"/>
      <c r="M116" s="258"/>
      <c r="N116" s="259"/>
      <c r="O116" s="245"/>
      <c r="P116" s="245"/>
      <c r="Q116" s="245"/>
      <c r="R116" s="245"/>
      <c r="S116" s="245"/>
      <c r="T116" s="260"/>
      <c r="U116" s="36"/>
      <c r="V116" s="36"/>
      <c r="W116" s="36"/>
      <c r="X116" s="36"/>
      <c r="Y116" s="36"/>
      <c r="Z116" s="36"/>
      <c r="AA116" s="36"/>
      <c r="AB116" s="36"/>
      <c r="AC116" s="36"/>
      <c r="AD116" s="36"/>
      <c r="AE116" s="36"/>
      <c r="AT116" s="19" t="s">
        <v>811</v>
      </c>
      <c r="AU116" s="19" t="s">
        <v>78</v>
      </c>
    </row>
    <row r="117" spans="1:31"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tTyvZUvjjsfKE1AG+q7jaljY53khBqaZXSpCIlJ8RDbM+hn16CUHjjhba+fWTPQOEhcn34qTEv646ppw5dVixw==" saltValue="8iiSOqk+ehgljzt5wMuRBrMq5NoS1P5zHTBjPyjYmRyfggzRwqXtZHqDzCZ+iaLw/qwzrJHBT41w5XhckpDV/Q==" spinCount="100000" sheet="1" objects="1" scenarios="1" formatColumns="0" formatRows="0" autoFilter="0"/>
  <autoFilter ref="C95:K116"/>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182</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2640</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2641</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ROUND(J102,2)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ROUND((SUM(BE102:BE500)),2)</f>
        <v>0</v>
      </c>
      <c r="G37" s="36"/>
      <c r="H37" s="36"/>
      <c r="I37" s="126">
        <v>0.21</v>
      </c>
      <c r="J37" s="125">
        <f>ROUND(((SUM(BE102:BE500))*I37),2)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ROUND((SUM(BF102:BF500)),2)</f>
        <v>0</v>
      </c>
      <c r="G38" s="36"/>
      <c r="H38" s="36"/>
      <c r="I38" s="126">
        <v>0.15</v>
      </c>
      <c r="J38" s="125">
        <f>ROUND(((SUM(BF102:BF500))*I38),2)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ROUND((SUM(BG102:BG500)),2)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ROUND((SUM(BH102:BH500)),2)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ROUND((SUM(BI102:BI500)),2)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2640</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km 61,456 - propustek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J102</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J103</f>
        <v>0</v>
      </c>
      <c r="K68" s="143"/>
      <c r="L68" s="147"/>
    </row>
    <row r="69" spans="2:12" s="10" customFormat="1" ht="19.9" customHeight="1">
      <c r="B69" s="148"/>
      <c r="C69" s="99"/>
      <c r="D69" s="149" t="s">
        <v>891</v>
      </c>
      <c r="E69" s="150"/>
      <c r="F69" s="150"/>
      <c r="G69" s="150"/>
      <c r="H69" s="150"/>
      <c r="I69" s="150"/>
      <c r="J69" s="151">
        <f>J104</f>
        <v>0</v>
      </c>
      <c r="K69" s="99"/>
      <c r="L69" s="152"/>
    </row>
    <row r="70" spans="2:12" s="10" customFormat="1" ht="19.9" customHeight="1">
      <c r="B70" s="148"/>
      <c r="C70" s="99"/>
      <c r="D70" s="149" t="s">
        <v>892</v>
      </c>
      <c r="E70" s="150"/>
      <c r="F70" s="150"/>
      <c r="G70" s="150"/>
      <c r="H70" s="150"/>
      <c r="I70" s="150"/>
      <c r="J70" s="151">
        <f>J205</f>
        <v>0</v>
      </c>
      <c r="K70" s="99"/>
      <c r="L70" s="152"/>
    </row>
    <row r="71" spans="2:12" s="10" customFormat="1" ht="19.9" customHeight="1">
      <c r="B71" s="148"/>
      <c r="C71" s="99"/>
      <c r="D71" s="149" t="s">
        <v>893</v>
      </c>
      <c r="E71" s="150"/>
      <c r="F71" s="150"/>
      <c r="G71" s="150"/>
      <c r="H71" s="150"/>
      <c r="I71" s="150"/>
      <c r="J71" s="151">
        <f>J219</f>
        <v>0</v>
      </c>
      <c r="K71" s="99"/>
      <c r="L71" s="152"/>
    </row>
    <row r="72" spans="2:12" s="10" customFormat="1" ht="19.9" customHeight="1">
      <c r="B72" s="148"/>
      <c r="C72" s="99"/>
      <c r="D72" s="149" t="s">
        <v>894</v>
      </c>
      <c r="E72" s="150"/>
      <c r="F72" s="150"/>
      <c r="G72" s="150"/>
      <c r="H72" s="150"/>
      <c r="I72" s="150"/>
      <c r="J72" s="151">
        <f>J286</f>
        <v>0</v>
      </c>
      <c r="K72" s="99"/>
      <c r="L72" s="152"/>
    </row>
    <row r="73" spans="2:12" s="10" customFormat="1" ht="19.9" customHeight="1">
      <c r="B73" s="148"/>
      <c r="C73" s="99"/>
      <c r="D73" s="149" t="s">
        <v>895</v>
      </c>
      <c r="E73" s="150"/>
      <c r="F73" s="150"/>
      <c r="G73" s="150"/>
      <c r="H73" s="150"/>
      <c r="I73" s="150"/>
      <c r="J73" s="151">
        <f>J323</f>
        <v>0</v>
      </c>
      <c r="K73" s="99"/>
      <c r="L73" s="152"/>
    </row>
    <row r="74" spans="2:12" s="10" customFormat="1" ht="19.9" customHeight="1">
      <c r="B74" s="148"/>
      <c r="C74" s="99"/>
      <c r="D74" s="149" t="s">
        <v>896</v>
      </c>
      <c r="E74" s="150"/>
      <c r="F74" s="150"/>
      <c r="G74" s="150"/>
      <c r="H74" s="150"/>
      <c r="I74" s="150"/>
      <c r="J74" s="151">
        <f>J336</f>
        <v>0</v>
      </c>
      <c r="K74" s="99"/>
      <c r="L74" s="152"/>
    </row>
    <row r="75" spans="2:12" s="10" customFormat="1" ht="19.9" customHeight="1">
      <c r="B75" s="148"/>
      <c r="C75" s="99"/>
      <c r="D75" s="149" t="s">
        <v>897</v>
      </c>
      <c r="E75" s="150"/>
      <c r="F75" s="150"/>
      <c r="G75" s="150"/>
      <c r="H75" s="150"/>
      <c r="I75" s="150"/>
      <c r="J75" s="151">
        <f>J451</f>
        <v>0</v>
      </c>
      <c r="K75" s="99"/>
      <c r="L75" s="152"/>
    </row>
    <row r="76" spans="2:12" s="10" customFormat="1" ht="19.9" customHeight="1">
      <c r="B76" s="148"/>
      <c r="C76" s="99"/>
      <c r="D76" s="149" t="s">
        <v>898</v>
      </c>
      <c r="E76" s="150"/>
      <c r="F76" s="150"/>
      <c r="G76" s="150"/>
      <c r="H76" s="150"/>
      <c r="I76" s="150"/>
      <c r="J76" s="151">
        <f>J467</f>
        <v>0</v>
      </c>
      <c r="K76" s="99"/>
      <c r="L76" s="152"/>
    </row>
    <row r="77" spans="2:12" s="9" customFormat="1" ht="24.95" customHeight="1">
      <c r="B77" s="142"/>
      <c r="C77" s="143"/>
      <c r="D77" s="144" t="s">
        <v>1474</v>
      </c>
      <c r="E77" s="145"/>
      <c r="F77" s="145"/>
      <c r="G77" s="145"/>
      <c r="H77" s="145"/>
      <c r="I77" s="145"/>
      <c r="J77" s="146">
        <f>J473</f>
        <v>0</v>
      </c>
      <c r="K77" s="143"/>
      <c r="L77" s="147"/>
    </row>
    <row r="78" spans="2:12" s="10" customFormat="1" ht="19.9" customHeight="1">
      <c r="B78" s="148"/>
      <c r="C78" s="99"/>
      <c r="D78" s="149" t="s">
        <v>1475</v>
      </c>
      <c r="E78" s="150"/>
      <c r="F78" s="150"/>
      <c r="G78" s="150"/>
      <c r="H78" s="150"/>
      <c r="I78" s="150"/>
      <c r="J78" s="151">
        <f>J474</f>
        <v>0</v>
      </c>
      <c r="K78" s="99"/>
      <c r="L78" s="152"/>
    </row>
    <row r="79" spans="1:31" s="2" customFormat="1" ht="21.7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49"/>
      <c r="C80" s="50"/>
      <c r="D80" s="50"/>
      <c r="E80" s="50"/>
      <c r="F80" s="50"/>
      <c r="G80" s="50"/>
      <c r="H80" s="50"/>
      <c r="I80" s="50"/>
      <c r="J80" s="50"/>
      <c r="K80" s="50"/>
      <c r="L80" s="115"/>
      <c r="S80" s="36"/>
      <c r="T80" s="36"/>
      <c r="U80" s="36"/>
      <c r="V80" s="36"/>
      <c r="W80" s="36"/>
      <c r="X80" s="36"/>
      <c r="Y80" s="36"/>
      <c r="Z80" s="36"/>
      <c r="AA80" s="36"/>
      <c r="AB80" s="36"/>
      <c r="AC80" s="36"/>
      <c r="AD80" s="36"/>
      <c r="AE80" s="36"/>
    </row>
    <row r="84" spans="1:31" s="2" customFormat="1" ht="6.95" customHeight="1">
      <c r="A84" s="36"/>
      <c r="B84" s="51"/>
      <c r="C84" s="52"/>
      <c r="D84" s="52"/>
      <c r="E84" s="52"/>
      <c r="F84" s="52"/>
      <c r="G84" s="52"/>
      <c r="H84" s="52"/>
      <c r="I84" s="52"/>
      <c r="J84" s="52"/>
      <c r="K84" s="52"/>
      <c r="L84" s="115"/>
      <c r="S84" s="36"/>
      <c r="T84" s="36"/>
      <c r="U84" s="36"/>
      <c r="V84" s="36"/>
      <c r="W84" s="36"/>
      <c r="X84" s="36"/>
      <c r="Y84" s="36"/>
      <c r="Z84" s="36"/>
      <c r="AA84" s="36"/>
      <c r="AB84" s="36"/>
      <c r="AC84" s="36"/>
      <c r="AD84" s="36"/>
      <c r="AE84" s="36"/>
    </row>
    <row r="85" spans="1:31" s="2" customFormat="1" ht="24.95" customHeight="1">
      <c r="A85" s="36"/>
      <c r="B85" s="37"/>
      <c r="C85" s="25" t="s">
        <v>214</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16</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424" t="str">
        <f>E7</f>
        <v>Oprava trati v úseku Liběšice - Úštěk-OPRAVA č.1</v>
      </c>
      <c r="F88" s="425"/>
      <c r="G88" s="425"/>
      <c r="H88" s="425"/>
      <c r="I88" s="38"/>
      <c r="J88" s="38"/>
      <c r="K88" s="38"/>
      <c r="L88" s="115"/>
      <c r="S88" s="36"/>
      <c r="T88" s="36"/>
      <c r="U88" s="36"/>
      <c r="V88" s="36"/>
      <c r="W88" s="36"/>
      <c r="X88" s="36"/>
      <c r="Y88" s="36"/>
      <c r="Z88" s="36"/>
      <c r="AA88" s="36"/>
      <c r="AB88" s="36"/>
      <c r="AC88" s="36"/>
      <c r="AD88" s="36"/>
      <c r="AE88" s="36"/>
    </row>
    <row r="89" spans="2:12" s="1" customFormat="1" ht="12" customHeight="1">
      <c r="B89" s="23"/>
      <c r="C89" s="31" t="s">
        <v>203</v>
      </c>
      <c r="D89" s="24"/>
      <c r="E89" s="24"/>
      <c r="F89" s="24"/>
      <c r="G89" s="24"/>
      <c r="H89" s="24"/>
      <c r="I89" s="24"/>
      <c r="J89" s="24"/>
      <c r="K89" s="24"/>
      <c r="L89" s="22"/>
    </row>
    <row r="90" spans="2:12" s="1" customFormat="1" ht="16.5" customHeight="1">
      <c r="B90" s="23"/>
      <c r="C90" s="24"/>
      <c r="D90" s="24"/>
      <c r="E90" s="424" t="s">
        <v>888</v>
      </c>
      <c r="F90" s="376"/>
      <c r="G90" s="376"/>
      <c r="H90" s="376"/>
      <c r="I90" s="24"/>
      <c r="J90" s="24"/>
      <c r="K90" s="24"/>
      <c r="L90" s="22"/>
    </row>
    <row r="91" spans="2:12" s="1" customFormat="1" ht="12" customHeight="1">
      <c r="B91" s="23"/>
      <c r="C91" s="31" t="s">
        <v>205</v>
      </c>
      <c r="D91" s="24"/>
      <c r="E91" s="24"/>
      <c r="F91" s="24"/>
      <c r="G91" s="24"/>
      <c r="H91" s="24"/>
      <c r="I91" s="24"/>
      <c r="J91" s="24"/>
      <c r="K91" s="24"/>
      <c r="L91" s="22"/>
    </row>
    <row r="92" spans="1:31" s="2" customFormat="1" ht="16.5" customHeight="1">
      <c r="A92" s="36"/>
      <c r="B92" s="37"/>
      <c r="C92" s="38"/>
      <c r="D92" s="38"/>
      <c r="E92" s="428" t="s">
        <v>2640</v>
      </c>
      <c r="F92" s="426"/>
      <c r="G92" s="426"/>
      <c r="H92" s="426"/>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1471</v>
      </c>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16.5" customHeight="1">
      <c r="A94" s="36"/>
      <c r="B94" s="37"/>
      <c r="C94" s="38"/>
      <c r="D94" s="38"/>
      <c r="E94" s="398" t="str">
        <f>E13</f>
        <v>001 - km 61,456 - propustek</v>
      </c>
      <c r="F94" s="426"/>
      <c r="G94" s="426"/>
      <c r="H94" s="426"/>
      <c r="I94" s="38"/>
      <c r="J94" s="38"/>
      <c r="K94" s="38"/>
      <c r="L94" s="115"/>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2" customFormat="1" ht="12" customHeight="1">
      <c r="A96" s="36"/>
      <c r="B96" s="37"/>
      <c r="C96" s="31" t="s">
        <v>21</v>
      </c>
      <c r="D96" s="38"/>
      <c r="E96" s="38"/>
      <c r="F96" s="29" t="str">
        <f>F16</f>
        <v xml:space="preserve"> </v>
      </c>
      <c r="G96" s="38"/>
      <c r="H96" s="38"/>
      <c r="I96" s="31" t="s">
        <v>23</v>
      </c>
      <c r="J96" s="61" t="str">
        <f>IF(J16="","",J16)</f>
        <v>10. 5. 2022</v>
      </c>
      <c r="K96" s="38"/>
      <c r="L96" s="115"/>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38"/>
      <c r="J97" s="38"/>
      <c r="K97" s="38"/>
      <c r="L97" s="115"/>
      <c r="S97" s="36"/>
      <c r="T97" s="36"/>
      <c r="U97" s="36"/>
      <c r="V97" s="36"/>
      <c r="W97" s="36"/>
      <c r="X97" s="36"/>
      <c r="Y97" s="36"/>
      <c r="Z97" s="36"/>
      <c r="AA97" s="36"/>
      <c r="AB97" s="36"/>
      <c r="AC97" s="36"/>
      <c r="AD97" s="36"/>
      <c r="AE97" s="36"/>
    </row>
    <row r="98" spans="1:31" s="2" customFormat="1" ht="15.2" customHeight="1">
      <c r="A98" s="36"/>
      <c r="B98" s="37"/>
      <c r="C98" s="31" t="s">
        <v>25</v>
      </c>
      <c r="D98" s="38"/>
      <c r="E98" s="38"/>
      <c r="F98" s="29" t="str">
        <f>E19</f>
        <v xml:space="preserve"> </v>
      </c>
      <c r="G98" s="38"/>
      <c r="H98" s="38"/>
      <c r="I98" s="31" t="s">
        <v>30</v>
      </c>
      <c r="J98" s="34" t="str">
        <f>E25</f>
        <v xml:space="preserve"> </v>
      </c>
      <c r="K98" s="38"/>
      <c r="L98" s="115"/>
      <c r="S98" s="36"/>
      <c r="T98" s="36"/>
      <c r="U98" s="36"/>
      <c r="V98" s="36"/>
      <c r="W98" s="36"/>
      <c r="X98" s="36"/>
      <c r="Y98" s="36"/>
      <c r="Z98" s="36"/>
      <c r="AA98" s="36"/>
      <c r="AB98" s="36"/>
      <c r="AC98" s="36"/>
      <c r="AD98" s="36"/>
      <c r="AE98" s="36"/>
    </row>
    <row r="99" spans="1:31" s="2" customFormat="1" ht="15.2" customHeight="1">
      <c r="A99" s="36"/>
      <c r="B99" s="37"/>
      <c r="C99" s="31" t="s">
        <v>28</v>
      </c>
      <c r="D99" s="38"/>
      <c r="E99" s="38"/>
      <c r="F99" s="29" t="str">
        <f>IF(E22="","",E22)</f>
        <v>Vyplň údaj</v>
      </c>
      <c r="G99" s="38"/>
      <c r="H99" s="38"/>
      <c r="I99" s="31" t="s">
        <v>32</v>
      </c>
      <c r="J99" s="34" t="str">
        <f>E28</f>
        <v xml:space="preserve"> </v>
      </c>
      <c r="K99" s="38"/>
      <c r="L99" s="115"/>
      <c r="S99" s="36"/>
      <c r="T99" s="36"/>
      <c r="U99" s="36"/>
      <c r="V99" s="36"/>
      <c r="W99" s="36"/>
      <c r="X99" s="36"/>
      <c r="Y99" s="36"/>
      <c r="Z99" s="36"/>
      <c r="AA99" s="36"/>
      <c r="AB99" s="36"/>
      <c r="AC99" s="36"/>
      <c r="AD99" s="36"/>
      <c r="AE99" s="36"/>
    </row>
    <row r="100" spans="1:31" s="2" customFormat="1" ht="10.35" customHeight="1">
      <c r="A100" s="36"/>
      <c r="B100" s="37"/>
      <c r="C100" s="38"/>
      <c r="D100" s="38"/>
      <c r="E100" s="38"/>
      <c r="F100" s="38"/>
      <c r="G100" s="38"/>
      <c r="H100" s="38"/>
      <c r="I100" s="38"/>
      <c r="J100" s="38"/>
      <c r="K100" s="38"/>
      <c r="L100" s="115"/>
      <c r="S100" s="36"/>
      <c r="T100" s="36"/>
      <c r="U100" s="36"/>
      <c r="V100" s="36"/>
      <c r="W100" s="36"/>
      <c r="X100" s="36"/>
      <c r="Y100" s="36"/>
      <c r="Z100" s="36"/>
      <c r="AA100" s="36"/>
      <c r="AB100" s="36"/>
      <c r="AC100" s="36"/>
      <c r="AD100" s="36"/>
      <c r="AE100" s="36"/>
    </row>
    <row r="101" spans="1:31" s="11" customFormat="1" ht="29.25" customHeight="1">
      <c r="A101" s="153"/>
      <c r="B101" s="154"/>
      <c r="C101" s="155" t="s">
        <v>215</v>
      </c>
      <c r="D101" s="156" t="s">
        <v>54</v>
      </c>
      <c r="E101" s="156" t="s">
        <v>50</v>
      </c>
      <c r="F101" s="156" t="s">
        <v>51</v>
      </c>
      <c r="G101" s="156" t="s">
        <v>216</v>
      </c>
      <c r="H101" s="156" t="s">
        <v>217</v>
      </c>
      <c r="I101" s="156" t="s">
        <v>218</v>
      </c>
      <c r="J101" s="157" t="s">
        <v>209</v>
      </c>
      <c r="K101" s="158" t="s">
        <v>219</v>
      </c>
      <c r="L101" s="159"/>
      <c r="M101" s="70" t="s">
        <v>19</v>
      </c>
      <c r="N101" s="71" t="s">
        <v>39</v>
      </c>
      <c r="O101" s="71" t="s">
        <v>220</v>
      </c>
      <c r="P101" s="71" t="s">
        <v>221</v>
      </c>
      <c r="Q101" s="71" t="s">
        <v>222</v>
      </c>
      <c r="R101" s="71" t="s">
        <v>223</v>
      </c>
      <c r="S101" s="71" t="s">
        <v>224</v>
      </c>
      <c r="T101" s="72" t="s">
        <v>225</v>
      </c>
      <c r="U101" s="153"/>
      <c r="V101" s="153"/>
      <c r="W101" s="153"/>
      <c r="X101" s="153"/>
      <c r="Y101" s="153"/>
      <c r="Z101" s="153"/>
      <c r="AA101" s="153"/>
      <c r="AB101" s="153"/>
      <c r="AC101" s="153"/>
      <c r="AD101" s="153"/>
      <c r="AE101" s="153"/>
    </row>
    <row r="102" spans="1:63" s="2" customFormat="1" ht="22.9" customHeight="1">
      <c r="A102" s="36"/>
      <c r="B102" s="37"/>
      <c r="C102" s="77" t="s">
        <v>226</v>
      </c>
      <c r="D102" s="38"/>
      <c r="E102" s="38"/>
      <c r="F102" s="38"/>
      <c r="G102" s="38"/>
      <c r="H102" s="38"/>
      <c r="I102" s="38"/>
      <c r="J102" s="160">
        <f>BK102</f>
        <v>0</v>
      </c>
      <c r="K102" s="38"/>
      <c r="L102" s="41"/>
      <c r="M102" s="73"/>
      <c r="N102" s="161"/>
      <c r="O102" s="74"/>
      <c r="P102" s="162">
        <f>P103+P473</f>
        <v>0</v>
      </c>
      <c r="Q102" s="74"/>
      <c r="R102" s="162">
        <f>R103+R473</f>
        <v>166.657725557468</v>
      </c>
      <c r="S102" s="74"/>
      <c r="T102" s="163">
        <f>T103+T473</f>
        <v>86.66098</v>
      </c>
      <c r="U102" s="36"/>
      <c r="V102" s="36"/>
      <c r="W102" s="36"/>
      <c r="X102" s="36"/>
      <c r="Y102" s="36"/>
      <c r="Z102" s="36"/>
      <c r="AA102" s="36"/>
      <c r="AB102" s="36"/>
      <c r="AC102" s="36"/>
      <c r="AD102" s="36"/>
      <c r="AE102" s="36"/>
      <c r="AT102" s="19" t="s">
        <v>68</v>
      </c>
      <c r="AU102" s="19" t="s">
        <v>210</v>
      </c>
      <c r="BK102" s="164">
        <f>BK103+BK473</f>
        <v>0</v>
      </c>
    </row>
    <row r="103" spans="2:63" s="12" customFormat="1" ht="25.9" customHeight="1">
      <c r="B103" s="165"/>
      <c r="C103" s="166"/>
      <c r="D103" s="167" t="s">
        <v>68</v>
      </c>
      <c r="E103" s="168" t="s">
        <v>227</v>
      </c>
      <c r="F103" s="168" t="s">
        <v>228</v>
      </c>
      <c r="G103" s="166"/>
      <c r="H103" s="166"/>
      <c r="I103" s="169"/>
      <c r="J103" s="170">
        <f>BK103</f>
        <v>0</v>
      </c>
      <c r="K103" s="166"/>
      <c r="L103" s="171"/>
      <c r="M103" s="172"/>
      <c r="N103" s="173"/>
      <c r="O103" s="173"/>
      <c r="P103" s="174">
        <f>P104+P205+P219+P286+P323+P336+P451+P467</f>
        <v>0</v>
      </c>
      <c r="Q103" s="173"/>
      <c r="R103" s="174">
        <f>R104+R205+R219+R286+R323+R336+R451+R467</f>
        <v>166.632725557468</v>
      </c>
      <c r="S103" s="173"/>
      <c r="T103" s="175">
        <f>T104+T205+T219+T286+T323+T336+T451+T467</f>
        <v>86.66098</v>
      </c>
      <c r="AR103" s="176" t="s">
        <v>76</v>
      </c>
      <c r="AT103" s="177" t="s">
        <v>68</v>
      </c>
      <c r="AU103" s="177" t="s">
        <v>69</v>
      </c>
      <c r="AY103" s="176" t="s">
        <v>229</v>
      </c>
      <c r="BK103" s="178">
        <f>BK104+BK205+BK219+BK286+BK323+BK336+BK451+BK467</f>
        <v>0</v>
      </c>
    </row>
    <row r="104" spans="2:63" s="12" customFormat="1" ht="22.9" customHeight="1">
      <c r="B104" s="165"/>
      <c r="C104" s="166"/>
      <c r="D104" s="167" t="s">
        <v>68</v>
      </c>
      <c r="E104" s="179" t="s">
        <v>76</v>
      </c>
      <c r="F104" s="179" t="s">
        <v>899</v>
      </c>
      <c r="G104" s="166"/>
      <c r="H104" s="166"/>
      <c r="I104" s="169"/>
      <c r="J104" s="180">
        <f>BK104</f>
        <v>0</v>
      </c>
      <c r="K104" s="166"/>
      <c r="L104" s="171"/>
      <c r="M104" s="172"/>
      <c r="N104" s="173"/>
      <c r="O104" s="173"/>
      <c r="P104" s="174">
        <f>SUM(P105:P204)</f>
        <v>0</v>
      </c>
      <c r="Q104" s="173"/>
      <c r="R104" s="174">
        <f>SUM(R105:R204)</f>
        <v>53.5271785856</v>
      </c>
      <c r="S104" s="173"/>
      <c r="T104" s="175">
        <f>SUM(T105:T204)</f>
        <v>8.79</v>
      </c>
      <c r="AR104" s="176" t="s">
        <v>76</v>
      </c>
      <c r="AT104" s="177" t="s">
        <v>68</v>
      </c>
      <c r="AU104" s="177" t="s">
        <v>76</v>
      </c>
      <c r="AY104" s="176" t="s">
        <v>229</v>
      </c>
      <c r="BK104" s="178">
        <f>SUM(BK105:BK204)</f>
        <v>0</v>
      </c>
    </row>
    <row r="105" spans="1:65" s="2" customFormat="1" ht="49.15" customHeight="1">
      <c r="A105" s="36"/>
      <c r="B105" s="37"/>
      <c r="C105" s="181" t="s">
        <v>76</v>
      </c>
      <c r="D105" s="181" t="s">
        <v>232</v>
      </c>
      <c r="E105" s="182" t="s">
        <v>1314</v>
      </c>
      <c r="F105" s="183" t="s">
        <v>1315</v>
      </c>
      <c r="G105" s="184" t="s">
        <v>495</v>
      </c>
      <c r="H105" s="185">
        <v>76</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2642</v>
      </c>
    </row>
    <row r="106" spans="1:47" s="2" customFormat="1" ht="11.25">
      <c r="A106" s="36"/>
      <c r="B106" s="37"/>
      <c r="C106" s="38"/>
      <c r="D106" s="263" t="s">
        <v>903</v>
      </c>
      <c r="E106" s="38"/>
      <c r="F106" s="264" t="s">
        <v>1317</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2:51" s="14" customFormat="1" ht="11.25">
      <c r="B107" s="218"/>
      <c r="C107" s="219"/>
      <c r="D107" s="197" t="s">
        <v>237</v>
      </c>
      <c r="E107" s="220" t="s">
        <v>19</v>
      </c>
      <c r="F107" s="221" t="s">
        <v>1724</v>
      </c>
      <c r="G107" s="219"/>
      <c r="H107" s="220" t="s">
        <v>19</v>
      </c>
      <c r="I107" s="222"/>
      <c r="J107" s="219"/>
      <c r="K107" s="219"/>
      <c r="L107" s="223"/>
      <c r="M107" s="224"/>
      <c r="N107" s="225"/>
      <c r="O107" s="225"/>
      <c r="P107" s="225"/>
      <c r="Q107" s="225"/>
      <c r="R107" s="225"/>
      <c r="S107" s="225"/>
      <c r="T107" s="226"/>
      <c r="AT107" s="227" t="s">
        <v>237</v>
      </c>
      <c r="AU107" s="227" t="s">
        <v>78</v>
      </c>
      <c r="AV107" s="14" t="s">
        <v>76</v>
      </c>
      <c r="AW107" s="14" t="s">
        <v>31</v>
      </c>
      <c r="AX107" s="14" t="s">
        <v>69</v>
      </c>
      <c r="AY107" s="227" t="s">
        <v>229</v>
      </c>
    </row>
    <row r="108" spans="2:51" s="13" customFormat="1" ht="11.25">
      <c r="B108" s="195"/>
      <c r="C108" s="196"/>
      <c r="D108" s="197" t="s">
        <v>237</v>
      </c>
      <c r="E108" s="198" t="s">
        <v>19</v>
      </c>
      <c r="F108" s="199" t="s">
        <v>2643</v>
      </c>
      <c r="G108" s="196"/>
      <c r="H108" s="200">
        <v>24</v>
      </c>
      <c r="I108" s="201"/>
      <c r="J108" s="196"/>
      <c r="K108" s="196"/>
      <c r="L108" s="202"/>
      <c r="M108" s="203"/>
      <c r="N108" s="204"/>
      <c r="O108" s="204"/>
      <c r="P108" s="204"/>
      <c r="Q108" s="204"/>
      <c r="R108" s="204"/>
      <c r="S108" s="204"/>
      <c r="T108" s="205"/>
      <c r="AT108" s="206" t="s">
        <v>237</v>
      </c>
      <c r="AU108" s="206" t="s">
        <v>78</v>
      </c>
      <c r="AV108" s="13" t="s">
        <v>78</v>
      </c>
      <c r="AW108" s="13" t="s">
        <v>31</v>
      </c>
      <c r="AX108" s="13" t="s">
        <v>69</v>
      </c>
      <c r="AY108" s="206" t="s">
        <v>229</v>
      </c>
    </row>
    <row r="109" spans="2:51" s="14" customFormat="1" ht="11.25">
      <c r="B109" s="218"/>
      <c r="C109" s="219"/>
      <c r="D109" s="197" t="s">
        <v>237</v>
      </c>
      <c r="E109" s="220" t="s">
        <v>19</v>
      </c>
      <c r="F109" s="221" t="s">
        <v>2644</v>
      </c>
      <c r="G109" s="219"/>
      <c r="H109" s="220" t="s">
        <v>19</v>
      </c>
      <c r="I109" s="222"/>
      <c r="J109" s="219"/>
      <c r="K109" s="219"/>
      <c r="L109" s="223"/>
      <c r="M109" s="224"/>
      <c r="N109" s="225"/>
      <c r="O109" s="225"/>
      <c r="P109" s="225"/>
      <c r="Q109" s="225"/>
      <c r="R109" s="225"/>
      <c r="S109" s="225"/>
      <c r="T109" s="226"/>
      <c r="AT109" s="227" t="s">
        <v>237</v>
      </c>
      <c r="AU109" s="227" t="s">
        <v>78</v>
      </c>
      <c r="AV109" s="14" t="s">
        <v>76</v>
      </c>
      <c r="AW109" s="14" t="s">
        <v>31</v>
      </c>
      <c r="AX109" s="14" t="s">
        <v>69</v>
      </c>
      <c r="AY109" s="227" t="s">
        <v>229</v>
      </c>
    </row>
    <row r="110" spans="2:51" s="13" customFormat="1" ht="11.25">
      <c r="B110" s="195"/>
      <c r="C110" s="196"/>
      <c r="D110" s="197" t="s">
        <v>237</v>
      </c>
      <c r="E110" s="198" t="s">
        <v>19</v>
      </c>
      <c r="F110" s="199" t="s">
        <v>2645</v>
      </c>
      <c r="G110" s="196"/>
      <c r="H110" s="200">
        <v>20</v>
      </c>
      <c r="I110" s="201"/>
      <c r="J110" s="196"/>
      <c r="K110" s="196"/>
      <c r="L110" s="202"/>
      <c r="M110" s="203"/>
      <c r="N110" s="204"/>
      <c r="O110" s="204"/>
      <c r="P110" s="204"/>
      <c r="Q110" s="204"/>
      <c r="R110" s="204"/>
      <c r="S110" s="204"/>
      <c r="T110" s="205"/>
      <c r="AT110" s="206" t="s">
        <v>237</v>
      </c>
      <c r="AU110" s="206" t="s">
        <v>78</v>
      </c>
      <c r="AV110" s="13" t="s">
        <v>78</v>
      </c>
      <c r="AW110" s="13" t="s">
        <v>31</v>
      </c>
      <c r="AX110" s="13" t="s">
        <v>69</v>
      </c>
      <c r="AY110" s="206" t="s">
        <v>229</v>
      </c>
    </row>
    <row r="111" spans="2:51" s="14" customFormat="1" ht="11.25">
      <c r="B111" s="218"/>
      <c r="C111" s="219"/>
      <c r="D111" s="197" t="s">
        <v>237</v>
      </c>
      <c r="E111" s="220" t="s">
        <v>19</v>
      </c>
      <c r="F111" s="221" t="s">
        <v>1722</v>
      </c>
      <c r="G111" s="219"/>
      <c r="H111" s="220" t="s">
        <v>19</v>
      </c>
      <c r="I111" s="222"/>
      <c r="J111" s="219"/>
      <c r="K111" s="219"/>
      <c r="L111" s="223"/>
      <c r="M111" s="224"/>
      <c r="N111" s="225"/>
      <c r="O111" s="225"/>
      <c r="P111" s="225"/>
      <c r="Q111" s="225"/>
      <c r="R111" s="225"/>
      <c r="S111" s="225"/>
      <c r="T111" s="226"/>
      <c r="AT111" s="227" t="s">
        <v>237</v>
      </c>
      <c r="AU111" s="227" t="s">
        <v>78</v>
      </c>
      <c r="AV111" s="14" t="s">
        <v>76</v>
      </c>
      <c r="AW111" s="14" t="s">
        <v>31</v>
      </c>
      <c r="AX111" s="14" t="s">
        <v>69</v>
      </c>
      <c r="AY111" s="227" t="s">
        <v>229</v>
      </c>
    </row>
    <row r="112" spans="2:51" s="13" customFormat="1" ht="11.25">
      <c r="B112" s="195"/>
      <c r="C112" s="196"/>
      <c r="D112" s="197" t="s">
        <v>237</v>
      </c>
      <c r="E112" s="198" t="s">
        <v>19</v>
      </c>
      <c r="F112" s="199" t="s">
        <v>2646</v>
      </c>
      <c r="G112" s="196"/>
      <c r="H112" s="200">
        <v>32</v>
      </c>
      <c r="I112" s="201"/>
      <c r="J112" s="196"/>
      <c r="K112" s="196"/>
      <c r="L112" s="202"/>
      <c r="M112" s="203"/>
      <c r="N112" s="204"/>
      <c r="O112" s="204"/>
      <c r="P112" s="204"/>
      <c r="Q112" s="204"/>
      <c r="R112" s="204"/>
      <c r="S112" s="204"/>
      <c r="T112" s="205"/>
      <c r="AT112" s="206" t="s">
        <v>237</v>
      </c>
      <c r="AU112" s="206" t="s">
        <v>78</v>
      </c>
      <c r="AV112" s="13" t="s">
        <v>78</v>
      </c>
      <c r="AW112" s="13" t="s">
        <v>31</v>
      </c>
      <c r="AX112" s="13" t="s">
        <v>69</v>
      </c>
      <c r="AY112" s="206" t="s">
        <v>229</v>
      </c>
    </row>
    <row r="113" spans="2:51" s="15" customFormat="1" ht="11.25">
      <c r="B113" s="228"/>
      <c r="C113" s="229"/>
      <c r="D113" s="197" t="s">
        <v>237</v>
      </c>
      <c r="E113" s="230" t="s">
        <v>19</v>
      </c>
      <c r="F113" s="231" t="s">
        <v>281</v>
      </c>
      <c r="G113" s="229"/>
      <c r="H113" s="232">
        <v>76</v>
      </c>
      <c r="I113" s="233"/>
      <c r="J113" s="229"/>
      <c r="K113" s="229"/>
      <c r="L113" s="234"/>
      <c r="M113" s="235"/>
      <c r="N113" s="236"/>
      <c r="O113" s="236"/>
      <c r="P113" s="236"/>
      <c r="Q113" s="236"/>
      <c r="R113" s="236"/>
      <c r="S113" s="236"/>
      <c r="T113" s="237"/>
      <c r="AT113" s="238" t="s">
        <v>237</v>
      </c>
      <c r="AU113" s="238" t="s">
        <v>78</v>
      </c>
      <c r="AV113" s="15" t="s">
        <v>126</v>
      </c>
      <c r="AW113" s="15" t="s">
        <v>31</v>
      </c>
      <c r="AX113" s="15" t="s">
        <v>76</v>
      </c>
      <c r="AY113" s="238" t="s">
        <v>229</v>
      </c>
    </row>
    <row r="114" spans="1:65" s="2" customFormat="1" ht="33" customHeight="1">
      <c r="A114" s="36"/>
      <c r="B114" s="37"/>
      <c r="C114" s="181" t="s">
        <v>78</v>
      </c>
      <c r="D114" s="181" t="s">
        <v>232</v>
      </c>
      <c r="E114" s="182" t="s">
        <v>905</v>
      </c>
      <c r="F114" s="183" t="s">
        <v>906</v>
      </c>
      <c r="G114" s="184" t="s">
        <v>495</v>
      </c>
      <c r="H114" s="185">
        <v>76</v>
      </c>
      <c r="I114" s="186"/>
      <c r="J114" s="187">
        <f>ROUND(I114*H114,2)</f>
        <v>0</v>
      </c>
      <c r="K114" s="188"/>
      <c r="L114" s="41"/>
      <c r="M114" s="189" t="s">
        <v>19</v>
      </c>
      <c r="N114" s="190" t="s">
        <v>40</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126</v>
      </c>
      <c r="AT114" s="193" t="s">
        <v>232</v>
      </c>
      <c r="AU114" s="193" t="s">
        <v>78</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126</v>
      </c>
      <c r="BM114" s="193" t="s">
        <v>2647</v>
      </c>
    </row>
    <row r="115" spans="1:47" s="2" customFormat="1" ht="11.25">
      <c r="A115" s="36"/>
      <c r="B115" s="37"/>
      <c r="C115" s="38"/>
      <c r="D115" s="263" t="s">
        <v>903</v>
      </c>
      <c r="E115" s="38"/>
      <c r="F115" s="264" t="s">
        <v>908</v>
      </c>
      <c r="G115" s="38"/>
      <c r="H115" s="38"/>
      <c r="I115" s="249"/>
      <c r="J115" s="38"/>
      <c r="K115" s="38"/>
      <c r="L115" s="41"/>
      <c r="M115" s="250"/>
      <c r="N115" s="251"/>
      <c r="O115" s="66"/>
      <c r="P115" s="66"/>
      <c r="Q115" s="66"/>
      <c r="R115" s="66"/>
      <c r="S115" s="66"/>
      <c r="T115" s="67"/>
      <c r="U115" s="36"/>
      <c r="V115" s="36"/>
      <c r="W115" s="36"/>
      <c r="X115" s="36"/>
      <c r="Y115" s="36"/>
      <c r="Z115" s="36"/>
      <c r="AA115" s="36"/>
      <c r="AB115" s="36"/>
      <c r="AC115" s="36"/>
      <c r="AD115" s="36"/>
      <c r="AE115" s="36"/>
      <c r="AT115" s="19" t="s">
        <v>903</v>
      </c>
      <c r="AU115" s="19" t="s">
        <v>78</v>
      </c>
    </row>
    <row r="116" spans="1:65" s="2" customFormat="1" ht="37.9" customHeight="1">
      <c r="A116" s="36"/>
      <c r="B116" s="37"/>
      <c r="C116" s="181" t="s">
        <v>89</v>
      </c>
      <c r="D116" s="181" t="s">
        <v>232</v>
      </c>
      <c r="E116" s="182" t="s">
        <v>2648</v>
      </c>
      <c r="F116" s="183" t="s">
        <v>2649</v>
      </c>
      <c r="G116" s="184" t="s">
        <v>242</v>
      </c>
      <c r="H116" s="185">
        <v>5</v>
      </c>
      <c r="I116" s="186"/>
      <c r="J116" s="187">
        <f>ROUND(I116*H116,2)</f>
        <v>0</v>
      </c>
      <c r="K116" s="188"/>
      <c r="L116" s="41"/>
      <c r="M116" s="189" t="s">
        <v>19</v>
      </c>
      <c r="N116" s="190" t="s">
        <v>40</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126</v>
      </c>
      <c r="AT116" s="193" t="s">
        <v>232</v>
      </c>
      <c r="AU116" s="193" t="s">
        <v>78</v>
      </c>
      <c r="AY116" s="19" t="s">
        <v>229</v>
      </c>
      <c r="BE116" s="194">
        <f>IF(N116="základní",J116,0)</f>
        <v>0</v>
      </c>
      <c r="BF116" s="194">
        <f>IF(N116="snížená",J116,0)</f>
        <v>0</v>
      </c>
      <c r="BG116" s="194">
        <f>IF(N116="zákl. přenesená",J116,0)</f>
        <v>0</v>
      </c>
      <c r="BH116" s="194">
        <f>IF(N116="sníž. přenesená",J116,0)</f>
        <v>0</v>
      </c>
      <c r="BI116" s="194">
        <f>IF(N116="nulová",J116,0)</f>
        <v>0</v>
      </c>
      <c r="BJ116" s="19" t="s">
        <v>76</v>
      </c>
      <c r="BK116" s="194">
        <f>ROUND(I116*H116,2)</f>
        <v>0</v>
      </c>
      <c r="BL116" s="19" t="s">
        <v>126</v>
      </c>
      <c r="BM116" s="193" t="s">
        <v>2650</v>
      </c>
    </row>
    <row r="117" spans="1:47" s="2" customFormat="1" ht="11.25">
      <c r="A117" s="36"/>
      <c r="B117" s="37"/>
      <c r="C117" s="38"/>
      <c r="D117" s="263" t="s">
        <v>903</v>
      </c>
      <c r="E117" s="38"/>
      <c r="F117" s="264" t="s">
        <v>2651</v>
      </c>
      <c r="G117" s="38"/>
      <c r="H117" s="38"/>
      <c r="I117" s="249"/>
      <c r="J117" s="38"/>
      <c r="K117" s="38"/>
      <c r="L117" s="41"/>
      <c r="M117" s="250"/>
      <c r="N117" s="251"/>
      <c r="O117" s="66"/>
      <c r="P117" s="66"/>
      <c r="Q117" s="66"/>
      <c r="R117" s="66"/>
      <c r="S117" s="66"/>
      <c r="T117" s="67"/>
      <c r="U117" s="36"/>
      <c r="V117" s="36"/>
      <c r="W117" s="36"/>
      <c r="X117" s="36"/>
      <c r="Y117" s="36"/>
      <c r="Z117" s="36"/>
      <c r="AA117" s="36"/>
      <c r="AB117" s="36"/>
      <c r="AC117" s="36"/>
      <c r="AD117" s="36"/>
      <c r="AE117" s="36"/>
      <c r="AT117" s="19" t="s">
        <v>903</v>
      </c>
      <c r="AU117" s="19" t="s">
        <v>78</v>
      </c>
    </row>
    <row r="118" spans="1:47" s="2" customFormat="1" ht="19.5">
      <c r="A118" s="36"/>
      <c r="B118" s="37"/>
      <c r="C118" s="38"/>
      <c r="D118" s="197" t="s">
        <v>811</v>
      </c>
      <c r="E118" s="38"/>
      <c r="F118" s="248" t="s">
        <v>2652</v>
      </c>
      <c r="G118" s="38"/>
      <c r="H118" s="38"/>
      <c r="I118" s="249"/>
      <c r="J118" s="38"/>
      <c r="K118" s="38"/>
      <c r="L118" s="41"/>
      <c r="M118" s="250"/>
      <c r="N118" s="251"/>
      <c r="O118" s="66"/>
      <c r="P118" s="66"/>
      <c r="Q118" s="66"/>
      <c r="R118" s="66"/>
      <c r="S118" s="66"/>
      <c r="T118" s="67"/>
      <c r="U118" s="36"/>
      <c r="V118" s="36"/>
      <c r="W118" s="36"/>
      <c r="X118" s="36"/>
      <c r="Y118" s="36"/>
      <c r="Z118" s="36"/>
      <c r="AA118" s="36"/>
      <c r="AB118" s="36"/>
      <c r="AC118" s="36"/>
      <c r="AD118" s="36"/>
      <c r="AE118" s="36"/>
      <c r="AT118" s="19" t="s">
        <v>811</v>
      </c>
      <c r="AU118" s="19" t="s">
        <v>78</v>
      </c>
    </row>
    <row r="119" spans="1:65" s="2" customFormat="1" ht="37.9" customHeight="1">
      <c r="A119" s="36"/>
      <c r="B119" s="37"/>
      <c r="C119" s="181" t="s">
        <v>126</v>
      </c>
      <c r="D119" s="181" t="s">
        <v>232</v>
      </c>
      <c r="E119" s="182" t="s">
        <v>2653</v>
      </c>
      <c r="F119" s="183" t="s">
        <v>2654</v>
      </c>
      <c r="G119" s="184" t="s">
        <v>242</v>
      </c>
      <c r="H119" s="185">
        <v>5</v>
      </c>
      <c r="I119" s="186"/>
      <c r="J119" s="187">
        <f>ROUND(I119*H119,2)</f>
        <v>0</v>
      </c>
      <c r="K119" s="188"/>
      <c r="L119" s="41"/>
      <c r="M119" s="189" t="s">
        <v>19</v>
      </c>
      <c r="N119" s="190" t="s">
        <v>40</v>
      </c>
      <c r="O119" s="66"/>
      <c r="P119" s="191">
        <f>O119*H119</f>
        <v>0</v>
      </c>
      <c r="Q119" s="191">
        <v>0</v>
      </c>
      <c r="R119" s="191">
        <f>Q119*H119</f>
        <v>0</v>
      </c>
      <c r="S119" s="191">
        <v>0</v>
      </c>
      <c r="T119" s="192">
        <f>S119*H119</f>
        <v>0</v>
      </c>
      <c r="U119" s="36"/>
      <c r="V119" s="36"/>
      <c r="W119" s="36"/>
      <c r="X119" s="36"/>
      <c r="Y119" s="36"/>
      <c r="Z119" s="36"/>
      <c r="AA119" s="36"/>
      <c r="AB119" s="36"/>
      <c r="AC119" s="36"/>
      <c r="AD119" s="36"/>
      <c r="AE119" s="36"/>
      <c r="AR119" s="193" t="s">
        <v>126</v>
      </c>
      <c r="AT119" s="193" t="s">
        <v>232</v>
      </c>
      <c r="AU119" s="193" t="s">
        <v>78</v>
      </c>
      <c r="AY119" s="19" t="s">
        <v>229</v>
      </c>
      <c r="BE119" s="194">
        <f>IF(N119="základní",J119,0)</f>
        <v>0</v>
      </c>
      <c r="BF119" s="194">
        <f>IF(N119="snížená",J119,0)</f>
        <v>0</v>
      </c>
      <c r="BG119" s="194">
        <f>IF(N119="zákl. přenesená",J119,0)</f>
        <v>0</v>
      </c>
      <c r="BH119" s="194">
        <f>IF(N119="sníž. přenesená",J119,0)</f>
        <v>0</v>
      </c>
      <c r="BI119" s="194">
        <f>IF(N119="nulová",J119,0)</f>
        <v>0</v>
      </c>
      <c r="BJ119" s="19" t="s">
        <v>76</v>
      </c>
      <c r="BK119" s="194">
        <f>ROUND(I119*H119,2)</f>
        <v>0</v>
      </c>
      <c r="BL119" s="19" t="s">
        <v>126</v>
      </c>
      <c r="BM119" s="193" t="s">
        <v>2655</v>
      </c>
    </row>
    <row r="120" spans="1:47" s="2" customFormat="1" ht="11.25">
      <c r="A120" s="36"/>
      <c r="B120" s="37"/>
      <c r="C120" s="38"/>
      <c r="D120" s="263" t="s">
        <v>903</v>
      </c>
      <c r="E120" s="38"/>
      <c r="F120" s="264" t="s">
        <v>2656</v>
      </c>
      <c r="G120" s="38"/>
      <c r="H120" s="38"/>
      <c r="I120" s="249"/>
      <c r="J120" s="38"/>
      <c r="K120" s="38"/>
      <c r="L120" s="41"/>
      <c r="M120" s="250"/>
      <c r="N120" s="251"/>
      <c r="O120" s="66"/>
      <c r="P120" s="66"/>
      <c r="Q120" s="66"/>
      <c r="R120" s="66"/>
      <c r="S120" s="66"/>
      <c r="T120" s="67"/>
      <c r="U120" s="36"/>
      <c r="V120" s="36"/>
      <c r="W120" s="36"/>
      <c r="X120" s="36"/>
      <c r="Y120" s="36"/>
      <c r="Z120" s="36"/>
      <c r="AA120" s="36"/>
      <c r="AB120" s="36"/>
      <c r="AC120" s="36"/>
      <c r="AD120" s="36"/>
      <c r="AE120" s="36"/>
      <c r="AT120" s="19" t="s">
        <v>903</v>
      </c>
      <c r="AU120" s="19" t="s">
        <v>78</v>
      </c>
    </row>
    <row r="121" spans="1:47" s="2" customFormat="1" ht="19.5">
      <c r="A121" s="36"/>
      <c r="B121" s="37"/>
      <c r="C121" s="38"/>
      <c r="D121" s="197" t="s">
        <v>811</v>
      </c>
      <c r="E121" s="38"/>
      <c r="F121" s="248" t="s">
        <v>2652</v>
      </c>
      <c r="G121" s="38"/>
      <c r="H121" s="38"/>
      <c r="I121" s="249"/>
      <c r="J121" s="38"/>
      <c r="K121" s="38"/>
      <c r="L121" s="41"/>
      <c r="M121" s="250"/>
      <c r="N121" s="251"/>
      <c r="O121" s="66"/>
      <c r="P121" s="66"/>
      <c r="Q121" s="66"/>
      <c r="R121" s="66"/>
      <c r="S121" s="66"/>
      <c r="T121" s="67"/>
      <c r="U121" s="36"/>
      <c r="V121" s="36"/>
      <c r="W121" s="36"/>
      <c r="X121" s="36"/>
      <c r="Y121" s="36"/>
      <c r="Z121" s="36"/>
      <c r="AA121" s="36"/>
      <c r="AB121" s="36"/>
      <c r="AC121" s="36"/>
      <c r="AD121" s="36"/>
      <c r="AE121" s="36"/>
      <c r="AT121" s="19" t="s">
        <v>811</v>
      </c>
      <c r="AU121" s="19" t="s">
        <v>78</v>
      </c>
    </row>
    <row r="122" spans="1:65" s="2" customFormat="1" ht="62.65" customHeight="1">
      <c r="A122" s="36"/>
      <c r="B122" s="37"/>
      <c r="C122" s="181" t="s">
        <v>230</v>
      </c>
      <c r="D122" s="181" t="s">
        <v>232</v>
      </c>
      <c r="E122" s="182" t="s">
        <v>1727</v>
      </c>
      <c r="F122" s="183" t="s">
        <v>1728</v>
      </c>
      <c r="G122" s="184" t="s">
        <v>495</v>
      </c>
      <c r="H122" s="185">
        <v>15</v>
      </c>
      <c r="I122" s="186"/>
      <c r="J122" s="187">
        <f>ROUND(I122*H122,2)</f>
        <v>0</v>
      </c>
      <c r="K122" s="188"/>
      <c r="L122" s="41"/>
      <c r="M122" s="189" t="s">
        <v>19</v>
      </c>
      <c r="N122" s="190" t="s">
        <v>40</v>
      </c>
      <c r="O122" s="66"/>
      <c r="P122" s="191">
        <f>O122*H122</f>
        <v>0</v>
      </c>
      <c r="Q122" s="191">
        <v>0</v>
      </c>
      <c r="R122" s="191">
        <f>Q122*H122</f>
        <v>0</v>
      </c>
      <c r="S122" s="191">
        <v>0.586</v>
      </c>
      <c r="T122" s="192">
        <f>S122*H122</f>
        <v>8.79</v>
      </c>
      <c r="U122" s="36"/>
      <c r="V122" s="36"/>
      <c r="W122" s="36"/>
      <c r="X122" s="36"/>
      <c r="Y122" s="36"/>
      <c r="Z122" s="36"/>
      <c r="AA122" s="36"/>
      <c r="AB122" s="36"/>
      <c r="AC122" s="36"/>
      <c r="AD122" s="36"/>
      <c r="AE122" s="36"/>
      <c r="AR122" s="193" t="s">
        <v>126</v>
      </c>
      <c r="AT122" s="193" t="s">
        <v>232</v>
      </c>
      <c r="AU122" s="193" t="s">
        <v>78</v>
      </c>
      <c r="AY122" s="19" t="s">
        <v>229</v>
      </c>
      <c r="BE122" s="194">
        <f>IF(N122="základní",J122,0)</f>
        <v>0</v>
      </c>
      <c r="BF122" s="194">
        <f>IF(N122="snížená",J122,0)</f>
        <v>0</v>
      </c>
      <c r="BG122" s="194">
        <f>IF(N122="zákl. přenesená",J122,0)</f>
        <v>0</v>
      </c>
      <c r="BH122" s="194">
        <f>IF(N122="sníž. přenesená",J122,0)</f>
        <v>0</v>
      </c>
      <c r="BI122" s="194">
        <f>IF(N122="nulová",J122,0)</f>
        <v>0</v>
      </c>
      <c r="BJ122" s="19" t="s">
        <v>76</v>
      </c>
      <c r="BK122" s="194">
        <f>ROUND(I122*H122,2)</f>
        <v>0</v>
      </c>
      <c r="BL122" s="19" t="s">
        <v>126</v>
      </c>
      <c r="BM122" s="193" t="s">
        <v>2657</v>
      </c>
    </row>
    <row r="123" spans="1:47" s="2" customFormat="1" ht="11.25">
      <c r="A123" s="36"/>
      <c r="B123" s="37"/>
      <c r="C123" s="38"/>
      <c r="D123" s="263" t="s">
        <v>903</v>
      </c>
      <c r="E123" s="38"/>
      <c r="F123" s="264" t="s">
        <v>1730</v>
      </c>
      <c r="G123" s="38"/>
      <c r="H123" s="38"/>
      <c r="I123" s="249"/>
      <c r="J123" s="38"/>
      <c r="K123" s="38"/>
      <c r="L123" s="41"/>
      <c r="M123" s="250"/>
      <c r="N123" s="251"/>
      <c r="O123" s="66"/>
      <c r="P123" s="66"/>
      <c r="Q123" s="66"/>
      <c r="R123" s="66"/>
      <c r="S123" s="66"/>
      <c r="T123" s="67"/>
      <c r="U123" s="36"/>
      <c r="V123" s="36"/>
      <c r="W123" s="36"/>
      <c r="X123" s="36"/>
      <c r="Y123" s="36"/>
      <c r="Z123" s="36"/>
      <c r="AA123" s="36"/>
      <c r="AB123" s="36"/>
      <c r="AC123" s="36"/>
      <c r="AD123" s="36"/>
      <c r="AE123" s="36"/>
      <c r="AT123" s="19" t="s">
        <v>903</v>
      </c>
      <c r="AU123" s="19" t="s">
        <v>78</v>
      </c>
    </row>
    <row r="124" spans="2:51" s="14" customFormat="1" ht="11.25">
      <c r="B124" s="218"/>
      <c r="C124" s="219"/>
      <c r="D124" s="197" t="s">
        <v>237</v>
      </c>
      <c r="E124" s="220" t="s">
        <v>19</v>
      </c>
      <c r="F124" s="221" t="s">
        <v>1731</v>
      </c>
      <c r="G124" s="219"/>
      <c r="H124" s="220" t="s">
        <v>19</v>
      </c>
      <c r="I124" s="222"/>
      <c r="J124" s="219"/>
      <c r="K124" s="219"/>
      <c r="L124" s="223"/>
      <c r="M124" s="224"/>
      <c r="N124" s="225"/>
      <c r="O124" s="225"/>
      <c r="P124" s="225"/>
      <c r="Q124" s="225"/>
      <c r="R124" s="225"/>
      <c r="S124" s="225"/>
      <c r="T124" s="226"/>
      <c r="AT124" s="227" t="s">
        <v>237</v>
      </c>
      <c r="AU124" s="227" t="s">
        <v>78</v>
      </c>
      <c r="AV124" s="14" t="s">
        <v>76</v>
      </c>
      <c r="AW124" s="14" t="s">
        <v>31</v>
      </c>
      <c r="AX124" s="14" t="s">
        <v>69</v>
      </c>
      <c r="AY124" s="227" t="s">
        <v>229</v>
      </c>
    </row>
    <row r="125" spans="2:51" s="13" customFormat="1" ht="11.25">
      <c r="B125" s="195"/>
      <c r="C125" s="196"/>
      <c r="D125" s="197" t="s">
        <v>237</v>
      </c>
      <c r="E125" s="198" t="s">
        <v>19</v>
      </c>
      <c r="F125" s="199" t="s">
        <v>1609</v>
      </c>
      <c r="G125" s="196"/>
      <c r="H125" s="200">
        <v>15</v>
      </c>
      <c r="I125" s="201"/>
      <c r="J125" s="196"/>
      <c r="K125" s="196"/>
      <c r="L125" s="202"/>
      <c r="M125" s="203"/>
      <c r="N125" s="204"/>
      <c r="O125" s="204"/>
      <c r="P125" s="204"/>
      <c r="Q125" s="204"/>
      <c r="R125" s="204"/>
      <c r="S125" s="204"/>
      <c r="T125" s="205"/>
      <c r="AT125" s="206" t="s">
        <v>237</v>
      </c>
      <c r="AU125" s="206" t="s">
        <v>78</v>
      </c>
      <c r="AV125" s="13" t="s">
        <v>78</v>
      </c>
      <c r="AW125" s="13" t="s">
        <v>31</v>
      </c>
      <c r="AX125" s="13" t="s">
        <v>69</v>
      </c>
      <c r="AY125" s="206" t="s">
        <v>229</v>
      </c>
    </row>
    <row r="126" spans="2:51" s="15" customFormat="1" ht="11.25">
      <c r="B126" s="228"/>
      <c r="C126" s="229"/>
      <c r="D126" s="197" t="s">
        <v>237</v>
      </c>
      <c r="E126" s="230" t="s">
        <v>19</v>
      </c>
      <c r="F126" s="231" t="s">
        <v>281</v>
      </c>
      <c r="G126" s="229"/>
      <c r="H126" s="232">
        <v>15</v>
      </c>
      <c r="I126" s="233"/>
      <c r="J126" s="229"/>
      <c r="K126" s="229"/>
      <c r="L126" s="234"/>
      <c r="M126" s="235"/>
      <c r="N126" s="236"/>
      <c r="O126" s="236"/>
      <c r="P126" s="236"/>
      <c r="Q126" s="236"/>
      <c r="R126" s="236"/>
      <c r="S126" s="236"/>
      <c r="T126" s="237"/>
      <c r="AT126" s="238" t="s">
        <v>237</v>
      </c>
      <c r="AU126" s="238" t="s">
        <v>78</v>
      </c>
      <c r="AV126" s="15" t="s">
        <v>126</v>
      </c>
      <c r="AW126" s="15" t="s">
        <v>31</v>
      </c>
      <c r="AX126" s="15" t="s">
        <v>76</v>
      </c>
      <c r="AY126" s="238" t="s">
        <v>229</v>
      </c>
    </row>
    <row r="127" spans="1:65" s="2" customFormat="1" ht="21.75" customHeight="1">
      <c r="A127" s="36"/>
      <c r="B127" s="37"/>
      <c r="C127" s="181" t="s">
        <v>257</v>
      </c>
      <c r="D127" s="181" t="s">
        <v>232</v>
      </c>
      <c r="E127" s="182" t="s">
        <v>1733</v>
      </c>
      <c r="F127" s="183" t="s">
        <v>1734</v>
      </c>
      <c r="G127" s="184" t="s">
        <v>235</v>
      </c>
      <c r="H127" s="185">
        <v>12</v>
      </c>
      <c r="I127" s="186"/>
      <c r="J127" s="187">
        <f>ROUND(I127*H127,2)</f>
        <v>0</v>
      </c>
      <c r="K127" s="188"/>
      <c r="L127" s="41"/>
      <c r="M127" s="189" t="s">
        <v>19</v>
      </c>
      <c r="N127" s="190" t="s">
        <v>40</v>
      </c>
      <c r="O127" s="66"/>
      <c r="P127" s="191">
        <f>O127*H127</f>
        <v>0</v>
      </c>
      <c r="Q127" s="191">
        <v>0.0100433238</v>
      </c>
      <c r="R127" s="191">
        <f>Q127*H127</f>
        <v>0.1205198856</v>
      </c>
      <c r="S127" s="191">
        <v>0</v>
      </c>
      <c r="T127" s="192">
        <f>S127*H127</f>
        <v>0</v>
      </c>
      <c r="U127" s="36"/>
      <c r="V127" s="36"/>
      <c r="W127" s="36"/>
      <c r="X127" s="36"/>
      <c r="Y127" s="36"/>
      <c r="Z127" s="36"/>
      <c r="AA127" s="36"/>
      <c r="AB127" s="36"/>
      <c r="AC127" s="36"/>
      <c r="AD127" s="36"/>
      <c r="AE127" s="36"/>
      <c r="AR127" s="193" t="s">
        <v>126</v>
      </c>
      <c r="AT127" s="193" t="s">
        <v>232</v>
      </c>
      <c r="AU127" s="193" t="s">
        <v>78</v>
      </c>
      <c r="AY127" s="19" t="s">
        <v>229</v>
      </c>
      <c r="BE127" s="194">
        <f>IF(N127="základní",J127,0)</f>
        <v>0</v>
      </c>
      <c r="BF127" s="194">
        <f>IF(N127="snížená",J127,0)</f>
        <v>0</v>
      </c>
      <c r="BG127" s="194">
        <f>IF(N127="zákl. přenesená",J127,0)</f>
        <v>0</v>
      </c>
      <c r="BH127" s="194">
        <f>IF(N127="sníž. přenesená",J127,0)</f>
        <v>0</v>
      </c>
      <c r="BI127" s="194">
        <f>IF(N127="nulová",J127,0)</f>
        <v>0</v>
      </c>
      <c r="BJ127" s="19" t="s">
        <v>76</v>
      </c>
      <c r="BK127" s="194">
        <f>ROUND(I127*H127,2)</f>
        <v>0</v>
      </c>
      <c r="BL127" s="19" t="s">
        <v>126</v>
      </c>
      <c r="BM127" s="193" t="s">
        <v>2658</v>
      </c>
    </row>
    <row r="128" spans="1:47" s="2" customFormat="1" ht="11.25">
      <c r="A128" s="36"/>
      <c r="B128" s="37"/>
      <c r="C128" s="38"/>
      <c r="D128" s="263" t="s">
        <v>903</v>
      </c>
      <c r="E128" s="38"/>
      <c r="F128" s="264" t="s">
        <v>1736</v>
      </c>
      <c r="G128" s="38"/>
      <c r="H128" s="38"/>
      <c r="I128" s="249"/>
      <c r="J128" s="38"/>
      <c r="K128" s="38"/>
      <c r="L128" s="41"/>
      <c r="M128" s="250"/>
      <c r="N128" s="251"/>
      <c r="O128" s="66"/>
      <c r="P128" s="66"/>
      <c r="Q128" s="66"/>
      <c r="R128" s="66"/>
      <c r="S128" s="66"/>
      <c r="T128" s="67"/>
      <c r="U128" s="36"/>
      <c r="V128" s="36"/>
      <c r="W128" s="36"/>
      <c r="X128" s="36"/>
      <c r="Y128" s="36"/>
      <c r="Z128" s="36"/>
      <c r="AA128" s="36"/>
      <c r="AB128" s="36"/>
      <c r="AC128" s="36"/>
      <c r="AD128" s="36"/>
      <c r="AE128" s="36"/>
      <c r="AT128" s="19" t="s">
        <v>903</v>
      </c>
      <c r="AU128" s="19" t="s">
        <v>78</v>
      </c>
    </row>
    <row r="129" spans="2:51" s="14" customFormat="1" ht="11.25">
      <c r="B129" s="218"/>
      <c r="C129" s="219"/>
      <c r="D129" s="197" t="s">
        <v>237</v>
      </c>
      <c r="E129" s="220" t="s">
        <v>19</v>
      </c>
      <c r="F129" s="221" t="s">
        <v>1737</v>
      </c>
      <c r="G129" s="219"/>
      <c r="H129" s="220" t="s">
        <v>19</v>
      </c>
      <c r="I129" s="222"/>
      <c r="J129" s="219"/>
      <c r="K129" s="219"/>
      <c r="L129" s="223"/>
      <c r="M129" s="224"/>
      <c r="N129" s="225"/>
      <c r="O129" s="225"/>
      <c r="P129" s="225"/>
      <c r="Q129" s="225"/>
      <c r="R129" s="225"/>
      <c r="S129" s="225"/>
      <c r="T129" s="226"/>
      <c r="AT129" s="227" t="s">
        <v>237</v>
      </c>
      <c r="AU129" s="227" t="s">
        <v>78</v>
      </c>
      <c r="AV129" s="14" t="s">
        <v>76</v>
      </c>
      <c r="AW129" s="14" t="s">
        <v>31</v>
      </c>
      <c r="AX129" s="14" t="s">
        <v>69</v>
      </c>
      <c r="AY129" s="227" t="s">
        <v>229</v>
      </c>
    </row>
    <row r="130" spans="2:51" s="13" customFormat="1" ht="11.25">
      <c r="B130" s="195"/>
      <c r="C130" s="196"/>
      <c r="D130" s="197" t="s">
        <v>237</v>
      </c>
      <c r="E130" s="198" t="s">
        <v>19</v>
      </c>
      <c r="F130" s="199" t="s">
        <v>287</v>
      </c>
      <c r="G130" s="196"/>
      <c r="H130" s="200">
        <v>12</v>
      </c>
      <c r="I130" s="201"/>
      <c r="J130" s="196"/>
      <c r="K130" s="196"/>
      <c r="L130" s="202"/>
      <c r="M130" s="203"/>
      <c r="N130" s="204"/>
      <c r="O130" s="204"/>
      <c r="P130" s="204"/>
      <c r="Q130" s="204"/>
      <c r="R130" s="204"/>
      <c r="S130" s="204"/>
      <c r="T130" s="205"/>
      <c r="AT130" s="206" t="s">
        <v>237</v>
      </c>
      <c r="AU130" s="206" t="s">
        <v>78</v>
      </c>
      <c r="AV130" s="13" t="s">
        <v>78</v>
      </c>
      <c r="AW130" s="13" t="s">
        <v>31</v>
      </c>
      <c r="AX130" s="13" t="s">
        <v>76</v>
      </c>
      <c r="AY130" s="206" t="s">
        <v>229</v>
      </c>
    </row>
    <row r="131" spans="1:65" s="2" customFormat="1" ht="90" customHeight="1">
      <c r="A131" s="36"/>
      <c r="B131" s="37"/>
      <c r="C131" s="181" t="s">
        <v>261</v>
      </c>
      <c r="D131" s="181" t="s">
        <v>232</v>
      </c>
      <c r="E131" s="182" t="s">
        <v>909</v>
      </c>
      <c r="F131" s="183" t="s">
        <v>910</v>
      </c>
      <c r="G131" s="184" t="s">
        <v>235</v>
      </c>
      <c r="H131" s="185">
        <v>9</v>
      </c>
      <c r="I131" s="186"/>
      <c r="J131" s="187">
        <f>ROUND(I131*H131,2)</f>
        <v>0</v>
      </c>
      <c r="K131" s="188"/>
      <c r="L131" s="41"/>
      <c r="M131" s="189" t="s">
        <v>19</v>
      </c>
      <c r="N131" s="190" t="s">
        <v>40</v>
      </c>
      <c r="O131" s="66"/>
      <c r="P131" s="191">
        <f>O131*H131</f>
        <v>0</v>
      </c>
      <c r="Q131" s="191">
        <v>0.0369043</v>
      </c>
      <c r="R131" s="191">
        <f>Q131*H131</f>
        <v>0.3321387</v>
      </c>
      <c r="S131" s="191">
        <v>0</v>
      </c>
      <c r="T131" s="192">
        <f>S131*H131</f>
        <v>0</v>
      </c>
      <c r="U131" s="36"/>
      <c r="V131" s="36"/>
      <c r="W131" s="36"/>
      <c r="X131" s="36"/>
      <c r="Y131" s="36"/>
      <c r="Z131" s="36"/>
      <c r="AA131" s="36"/>
      <c r="AB131" s="36"/>
      <c r="AC131" s="36"/>
      <c r="AD131" s="36"/>
      <c r="AE131" s="36"/>
      <c r="AR131" s="193" t="s">
        <v>126</v>
      </c>
      <c r="AT131" s="193" t="s">
        <v>232</v>
      </c>
      <c r="AU131" s="193" t="s">
        <v>78</v>
      </c>
      <c r="AY131" s="19" t="s">
        <v>229</v>
      </c>
      <c r="BE131" s="194">
        <f>IF(N131="základní",J131,0)</f>
        <v>0</v>
      </c>
      <c r="BF131" s="194">
        <f>IF(N131="snížená",J131,0)</f>
        <v>0</v>
      </c>
      <c r="BG131" s="194">
        <f>IF(N131="zákl. přenesená",J131,0)</f>
        <v>0</v>
      </c>
      <c r="BH131" s="194">
        <f>IF(N131="sníž. přenesená",J131,0)</f>
        <v>0</v>
      </c>
      <c r="BI131" s="194">
        <f>IF(N131="nulová",J131,0)</f>
        <v>0</v>
      </c>
      <c r="BJ131" s="19" t="s">
        <v>76</v>
      </c>
      <c r="BK131" s="194">
        <f>ROUND(I131*H131,2)</f>
        <v>0</v>
      </c>
      <c r="BL131" s="19" t="s">
        <v>126</v>
      </c>
      <c r="BM131" s="193" t="s">
        <v>2659</v>
      </c>
    </row>
    <row r="132" spans="1:47" s="2" customFormat="1" ht="11.25">
      <c r="A132" s="36"/>
      <c r="B132" s="37"/>
      <c r="C132" s="38"/>
      <c r="D132" s="263" t="s">
        <v>903</v>
      </c>
      <c r="E132" s="38"/>
      <c r="F132" s="264" t="s">
        <v>912</v>
      </c>
      <c r="G132" s="38"/>
      <c r="H132" s="38"/>
      <c r="I132" s="249"/>
      <c r="J132" s="38"/>
      <c r="K132" s="38"/>
      <c r="L132" s="41"/>
      <c r="M132" s="250"/>
      <c r="N132" s="251"/>
      <c r="O132" s="66"/>
      <c r="P132" s="66"/>
      <c r="Q132" s="66"/>
      <c r="R132" s="66"/>
      <c r="S132" s="66"/>
      <c r="T132" s="67"/>
      <c r="U132" s="36"/>
      <c r="V132" s="36"/>
      <c r="W132" s="36"/>
      <c r="X132" s="36"/>
      <c r="Y132" s="36"/>
      <c r="Z132" s="36"/>
      <c r="AA132" s="36"/>
      <c r="AB132" s="36"/>
      <c r="AC132" s="36"/>
      <c r="AD132" s="36"/>
      <c r="AE132" s="36"/>
      <c r="AT132" s="19" t="s">
        <v>903</v>
      </c>
      <c r="AU132" s="19" t="s">
        <v>78</v>
      </c>
    </row>
    <row r="133" spans="2:51" s="14" customFormat="1" ht="11.25">
      <c r="B133" s="218"/>
      <c r="C133" s="219"/>
      <c r="D133" s="197" t="s">
        <v>237</v>
      </c>
      <c r="E133" s="220" t="s">
        <v>19</v>
      </c>
      <c r="F133" s="221" t="s">
        <v>913</v>
      </c>
      <c r="G133" s="219"/>
      <c r="H133" s="220" t="s">
        <v>19</v>
      </c>
      <c r="I133" s="222"/>
      <c r="J133" s="219"/>
      <c r="K133" s="219"/>
      <c r="L133" s="223"/>
      <c r="M133" s="224"/>
      <c r="N133" s="225"/>
      <c r="O133" s="225"/>
      <c r="P133" s="225"/>
      <c r="Q133" s="225"/>
      <c r="R133" s="225"/>
      <c r="S133" s="225"/>
      <c r="T133" s="226"/>
      <c r="AT133" s="227" t="s">
        <v>237</v>
      </c>
      <c r="AU133" s="227" t="s">
        <v>78</v>
      </c>
      <c r="AV133" s="14" t="s">
        <v>76</v>
      </c>
      <c r="AW133" s="14" t="s">
        <v>31</v>
      </c>
      <c r="AX133" s="14" t="s">
        <v>69</v>
      </c>
      <c r="AY133" s="227" t="s">
        <v>229</v>
      </c>
    </row>
    <row r="134" spans="2:51" s="13" customFormat="1" ht="11.25">
      <c r="B134" s="195"/>
      <c r="C134" s="196"/>
      <c r="D134" s="197" t="s">
        <v>237</v>
      </c>
      <c r="E134" s="198" t="s">
        <v>19</v>
      </c>
      <c r="F134" s="199" t="s">
        <v>270</v>
      </c>
      <c r="G134" s="196"/>
      <c r="H134" s="200">
        <v>9</v>
      </c>
      <c r="I134" s="201"/>
      <c r="J134" s="196"/>
      <c r="K134" s="196"/>
      <c r="L134" s="202"/>
      <c r="M134" s="203"/>
      <c r="N134" s="204"/>
      <c r="O134" s="204"/>
      <c r="P134" s="204"/>
      <c r="Q134" s="204"/>
      <c r="R134" s="204"/>
      <c r="S134" s="204"/>
      <c r="T134" s="205"/>
      <c r="AT134" s="206" t="s">
        <v>237</v>
      </c>
      <c r="AU134" s="206" t="s">
        <v>78</v>
      </c>
      <c r="AV134" s="13" t="s">
        <v>78</v>
      </c>
      <c r="AW134" s="13" t="s">
        <v>31</v>
      </c>
      <c r="AX134" s="13" t="s">
        <v>76</v>
      </c>
      <c r="AY134" s="206" t="s">
        <v>229</v>
      </c>
    </row>
    <row r="135" spans="1:65" s="2" customFormat="1" ht="37.9" customHeight="1">
      <c r="A135" s="36"/>
      <c r="B135" s="37"/>
      <c r="C135" s="181" t="s">
        <v>243</v>
      </c>
      <c r="D135" s="181" t="s">
        <v>232</v>
      </c>
      <c r="E135" s="182" t="s">
        <v>914</v>
      </c>
      <c r="F135" s="183" t="s">
        <v>915</v>
      </c>
      <c r="G135" s="184" t="s">
        <v>532</v>
      </c>
      <c r="H135" s="185">
        <v>39.613</v>
      </c>
      <c r="I135" s="186"/>
      <c r="J135" s="187">
        <f>ROUND(I135*H135,2)</f>
        <v>0</v>
      </c>
      <c r="K135" s="188"/>
      <c r="L135" s="41"/>
      <c r="M135" s="189" t="s">
        <v>19</v>
      </c>
      <c r="N135" s="190" t="s">
        <v>40</v>
      </c>
      <c r="O135" s="66"/>
      <c r="P135" s="191">
        <f>O135*H135</f>
        <v>0</v>
      </c>
      <c r="Q135" s="191">
        <v>0</v>
      </c>
      <c r="R135" s="191">
        <f>Q135*H135</f>
        <v>0</v>
      </c>
      <c r="S135" s="191">
        <v>0</v>
      </c>
      <c r="T135" s="192">
        <f>S135*H135</f>
        <v>0</v>
      </c>
      <c r="U135" s="36"/>
      <c r="V135" s="36"/>
      <c r="W135" s="36"/>
      <c r="X135" s="36"/>
      <c r="Y135" s="36"/>
      <c r="Z135" s="36"/>
      <c r="AA135" s="36"/>
      <c r="AB135" s="36"/>
      <c r="AC135" s="36"/>
      <c r="AD135" s="36"/>
      <c r="AE135" s="36"/>
      <c r="AR135" s="193" t="s">
        <v>126</v>
      </c>
      <c r="AT135" s="193" t="s">
        <v>232</v>
      </c>
      <c r="AU135" s="193" t="s">
        <v>78</v>
      </c>
      <c r="AY135" s="19" t="s">
        <v>229</v>
      </c>
      <c r="BE135" s="194">
        <f>IF(N135="základní",J135,0)</f>
        <v>0</v>
      </c>
      <c r="BF135" s="194">
        <f>IF(N135="snížená",J135,0)</f>
        <v>0</v>
      </c>
      <c r="BG135" s="194">
        <f>IF(N135="zákl. přenesená",J135,0)</f>
        <v>0</v>
      </c>
      <c r="BH135" s="194">
        <f>IF(N135="sníž. přenesená",J135,0)</f>
        <v>0</v>
      </c>
      <c r="BI135" s="194">
        <f>IF(N135="nulová",J135,0)</f>
        <v>0</v>
      </c>
      <c r="BJ135" s="19" t="s">
        <v>76</v>
      </c>
      <c r="BK135" s="194">
        <f>ROUND(I135*H135,2)</f>
        <v>0</v>
      </c>
      <c r="BL135" s="19" t="s">
        <v>126</v>
      </c>
      <c r="BM135" s="193" t="s">
        <v>2660</v>
      </c>
    </row>
    <row r="136" spans="1:47" s="2" customFormat="1" ht="11.25">
      <c r="A136" s="36"/>
      <c r="B136" s="37"/>
      <c r="C136" s="38"/>
      <c r="D136" s="263" t="s">
        <v>903</v>
      </c>
      <c r="E136" s="38"/>
      <c r="F136" s="264" t="s">
        <v>917</v>
      </c>
      <c r="G136" s="38"/>
      <c r="H136" s="38"/>
      <c r="I136" s="249"/>
      <c r="J136" s="38"/>
      <c r="K136" s="38"/>
      <c r="L136" s="41"/>
      <c r="M136" s="250"/>
      <c r="N136" s="251"/>
      <c r="O136" s="66"/>
      <c r="P136" s="66"/>
      <c r="Q136" s="66"/>
      <c r="R136" s="66"/>
      <c r="S136" s="66"/>
      <c r="T136" s="67"/>
      <c r="U136" s="36"/>
      <c r="V136" s="36"/>
      <c r="W136" s="36"/>
      <c r="X136" s="36"/>
      <c r="Y136" s="36"/>
      <c r="Z136" s="36"/>
      <c r="AA136" s="36"/>
      <c r="AB136" s="36"/>
      <c r="AC136" s="36"/>
      <c r="AD136" s="36"/>
      <c r="AE136" s="36"/>
      <c r="AT136" s="19" t="s">
        <v>903</v>
      </c>
      <c r="AU136" s="19" t="s">
        <v>78</v>
      </c>
    </row>
    <row r="137" spans="2:51" s="14" customFormat="1" ht="11.25">
      <c r="B137" s="218"/>
      <c r="C137" s="219"/>
      <c r="D137" s="197" t="s">
        <v>237</v>
      </c>
      <c r="E137" s="220" t="s">
        <v>19</v>
      </c>
      <c r="F137" s="221" t="s">
        <v>2067</v>
      </c>
      <c r="G137" s="219"/>
      <c r="H137" s="220" t="s">
        <v>19</v>
      </c>
      <c r="I137" s="222"/>
      <c r="J137" s="219"/>
      <c r="K137" s="219"/>
      <c r="L137" s="223"/>
      <c r="M137" s="224"/>
      <c r="N137" s="225"/>
      <c r="O137" s="225"/>
      <c r="P137" s="225"/>
      <c r="Q137" s="225"/>
      <c r="R137" s="225"/>
      <c r="S137" s="225"/>
      <c r="T137" s="226"/>
      <c r="AT137" s="227" t="s">
        <v>237</v>
      </c>
      <c r="AU137" s="227" t="s">
        <v>78</v>
      </c>
      <c r="AV137" s="14" t="s">
        <v>76</v>
      </c>
      <c r="AW137" s="14" t="s">
        <v>31</v>
      </c>
      <c r="AX137" s="14" t="s">
        <v>69</v>
      </c>
      <c r="AY137" s="227" t="s">
        <v>229</v>
      </c>
    </row>
    <row r="138" spans="2:51" s="13" customFormat="1" ht="11.25">
      <c r="B138" s="195"/>
      <c r="C138" s="196"/>
      <c r="D138" s="197" t="s">
        <v>237</v>
      </c>
      <c r="E138" s="198" t="s">
        <v>19</v>
      </c>
      <c r="F138" s="199" t="s">
        <v>2661</v>
      </c>
      <c r="G138" s="196"/>
      <c r="H138" s="200">
        <v>18.15</v>
      </c>
      <c r="I138" s="201"/>
      <c r="J138" s="196"/>
      <c r="K138" s="196"/>
      <c r="L138" s="202"/>
      <c r="M138" s="203"/>
      <c r="N138" s="204"/>
      <c r="O138" s="204"/>
      <c r="P138" s="204"/>
      <c r="Q138" s="204"/>
      <c r="R138" s="204"/>
      <c r="S138" s="204"/>
      <c r="T138" s="205"/>
      <c r="AT138" s="206" t="s">
        <v>237</v>
      </c>
      <c r="AU138" s="206" t="s">
        <v>78</v>
      </c>
      <c r="AV138" s="13" t="s">
        <v>78</v>
      </c>
      <c r="AW138" s="13" t="s">
        <v>31</v>
      </c>
      <c r="AX138" s="13" t="s">
        <v>69</v>
      </c>
      <c r="AY138" s="206" t="s">
        <v>229</v>
      </c>
    </row>
    <row r="139" spans="2:51" s="14" customFormat="1" ht="11.25">
      <c r="B139" s="218"/>
      <c r="C139" s="219"/>
      <c r="D139" s="197" t="s">
        <v>237</v>
      </c>
      <c r="E139" s="220" t="s">
        <v>19</v>
      </c>
      <c r="F139" s="221" t="s">
        <v>2662</v>
      </c>
      <c r="G139" s="219"/>
      <c r="H139" s="220" t="s">
        <v>19</v>
      </c>
      <c r="I139" s="222"/>
      <c r="J139" s="219"/>
      <c r="K139" s="219"/>
      <c r="L139" s="223"/>
      <c r="M139" s="224"/>
      <c r="N139" s="225"/>
      <c r="O139" s="225"/>
      <c r="P139" s="225"/>
      <c r="Q139" s="225"/>
      <c r="R139" s="225"/>
      <c r="S139" s="225"/>
      <c r="T139" s="226"/>
      <c r="AT139" s="227" t="s">
        <v>237</v>
      </c>
      <c r="AU139" s="227" t="s">
        <v>78</v>
      </c>
      <c r="AV139" s="14" t="s">
        <v>76</v>
      </c>
      <c r="AW139" s="14" t="s">
        <v>31</v>
      </c>
      <c r="AX139" s="14" t="s">
        <v>69</v>
      </c>
      <c r="AY139" s="227" t="s">
        <v>229</v>
      </c>
    </row>
    <row r="140" spans="2:51" s="14" customFormat="1" ht="11.25">
      <c r="B140" s="218"/>
      <c r="C140" s="219"/>
      <c r="D140" s="197" t="s">
        <v>237</v>
      </c>
      <c r="E140" s="220" t="s">
        <v>19</v>
      </c>
      <c r="F140" s="221" t="s">
        <v>1724</v>
      </c>
      <c r="G140" s="219"/>
      <c r="H140" s="220" t="s">
        <v>19</v>
      </c>
      <c r="I140" s="222"/>
      <c r="J140" s="219"/>
      <c r="K140" s="219"/>
      <c r="L140" s="223"/>
      <c r="M140" s="224"/>
      <c r="N140" s="225"/>
      <c r="O140" s="225"/>
      <c r="P140" s="225"/>
      <c r="Q140" s="225"/>
      <c r="R140" s="225"/>
      <c r="S140" s="225"/>
      <c r="T140" s="226"/>
      <c r="AT140" s="227" t="s">
        <v>237</v>
      </c>
      <c r="AU140" s="227" t="s">
        <v>78</v>
      </c>
      <c r="AV140" s="14" t="s">
        <v>76</v>
      </c>
      <c r="AW140" s="14" t="s">
        <v>31</v>
      </c>
      <c r="AX140" s="14" t="s">
        <v>69</v>
      </c>
      <c r="AY140" s="227" t="s">
        <v>229</v>
      </c>
    </row>
    <row r="141" spans="2:51" s="13" customFormat="1" ht="11.25">
      <c r="B141" s="195"/>
      <c r="C141" s="196"/>
      <c r="D141" s="197" t="s">
        <v>237</v>
      </c>
      <c r="E141" s="198" t="s">
        <v>19</v>
      </c>
      <c r="F141" s="199" t="s">
        <v>2663</v>
      </c>
      <c r="G141" s="196"/>
      <c r="H141" s="200">
        <v>21.7</v>
      </c>
      <c r="I141" s="201"/>
      <c r="J141" s="196"/>
      <c r="K141" s="196"/>
      <c r="L141" s="202"/>
      <c r="M141" s="203"/>
      <c r="N141" s="204"/>
      <c r="O141" s="204"/>
      <c r="P141" s="204"/>
      <c r="Q141" s="204"/>
      <c r="R141" s="204"/>
      <c r="S141" s="204"/>
      <c r="T141" s="205"/>
      <c r="AT141" s="206" t="s">
        <v>237</v>
      </c>
      <c r="AU141" s="206" t="s">
        <v>78</v>
      </c>
      <c r="AV141" s="13" t="s">
        <v>78</v>
      </c>
      <c r="AW141" s="13" t="s">
        <v>31</v>
      </c>
      <c r="AX141" s="13" t="s">
        <v>69</v>
      </c>
      <c r="AY141" s="206" t="s">
        <v>229</v>
      </c>
    </row>
    <row r="142" spans="2:51" s="13" customFormat="1" ht="11.25">
      <c r="B142" s="195"/>
      <c r="C142" s="196"/>
      <c r="D142" s="197" t="s">
        <v>237</v>
      </c>
      <c r="E142" s="198" t="s">
        <v>19</v>
      </c>
      <c r="F142" s="199" t="s">
        <v>2664</v>
      </c>
      <c r="G142" s="196"/>
      <c r="H142" s="200">
        <v>6</v>
      </c>
      <c r="I142" s="201"/>
      <c r="J142" s="196"/>
      <c r="K142" s="196"/>
      <c r="L142" s="202"/>
      <c r="M142" s="203"/>
      <c r="N142" s="204"/>
      <c r="O142" s="204"/>
      <c r="P142" s="204"/>
      <c r="Q142" s="204"/>
      <c r="R142" s="204"/>
      <c r="S142" s="204"/>
      <c r="T142" s="205"/>
      <c r="AT142" s="206" t="s">
        <v>237</v>
      </c>
      <c r="AU142" s="206" t="s">
        <v>78</v>
      </c>
      <c r="AV142" s="13" t="s">
        <v>78</v>
      </c>
      <c r="AW142" s="13" t="s">
        <v>31</v>
      </c>
      <c r="AX142" s="13" t="s">
        <v>69</v>
      </c>
      <c r="AY142" s="206" t="s">
        <v>229</v>
      </c>
    </row>
    <row r="143" spans="2:51" s="14" customFormat="1" ht="11.25">
      <c r="B143" s="218"/>
      <c r="C143" s="219"/>
      <c r="D143" s="197" t="s">
        <v>237</v>
      </c>
      <c r="E143" s="220" t="s">
        <v>19</v>
      </c>
      <c r="F143" s="221" t="s">
        <v>2665</v>
      </c>
      <c r="G143" s="219"/>
      <c r="H143" s="220" t="s">
        <v>19</v>
      </c>
      <c r="I143" s="222"/>
      <c r="J143" s="219"/>
      <c r="K143" s="219"/>
      <c r="L143" s="223"/>
      <c r="M143" s="224"/>
      <c r="N143" s="225"/>
      <c r="O143" s="225"/>
      <c r="P143" s="225"/>
      <c r="Q143" s="225"/>
      <c r="R143" s="225"/>
      <c r="S143" s="225"/>
      <c r="T143" s="226"/>
      <c r="AT143" s="227" t="s">
        <v>237</v>
      </c>
      <c r="AU143" s="227" t="s">
        <v>78</v>
      </c>
      <c r="AV143" s="14" t="s">
        <v>76</v>
      </c>
      <c r="AW143" s="14" t="s">
        <v>31</v>
      </c>
      <c r="AX143" s="14" t="s">
        <v>69</v>
      </c>
      <c r="AY143" s="227" t="s">
        <v>229</v>
      </c>
    </row>
    <row r="144" spans="2:51" s="13" customFormat="1" ht="11.25">
      <c r="B144" s="195"/>
      <c r="C144" s="196"/>
      <c r="D144" s="197" t="s">
        <v>237</v>
      </c>
      <c r="E144" s="198" t="s">
        <v>19</v>
      </c>
      <c r="F144" s="199" t="s">
        <v>2666</v>
      </c>
      <c r="G144" s="196"/>
      <c r="H144" s="200">
        <v>15.5</v>
      </c>
      <c r="I144" s="201"/>
      <c r="J144" s="196"/>
      <c r="K144" s="196"/>
      <c r="L144" s="202"/>
      <c r="M144" s="203"/>
      <c r="N144" s="204"/>
      <c r="O144" s="204"/>
      <c r="P144" s="204"/>
      <c r="Q144" s="204"/>
      <c r="R144" s="204"/>
      <c r="S144" s="204"/>
      <c r="T144" s="205"/>
      <c r="AT144" s="206" t="s">
        <v>237</v>
      </c>
      <c r="AU144" s="206" t="s">
        <v>78</v>
      </c>
      <c r="AV144" s="13" t="s">
        <v>78</v>
      </c>
      <c r="AW144" s="13" t="s">
        <v>31</v>
      </c>
      <c r="AX144" s="13" t="s">
        <v>69</v>
      </c>
      <c r="AY144" s="206" t="s">
        <v>229</v>
      </c>
    </row>
    <row r="145" spans="2:51" s="14" customFormat="1" ht="11.25">
      <c r="B145" s="218"/>
      <c r="C145" s="219"/>
      <c r="D145" s="197" t="s">
        <v>237</v>
      </c>
      <c r="E145" s="220" t="s">
        <v>19</v>
      </c>
      <c r="F145" s="221" t="s">
        <v>1749</v>
      </c>
      <c r="G145" s="219"/>
      <c r="H145" s="220" t="s">
        <v>19</v>
      </c>
      <c r="I145" s="222"/>
      <c r="J145" s="219"/>
      <c r="K145" s="219"/>
      <c r="L145" s="223"/>
      <c r="M145" s="224"/>
      <c r="N145" s="225"/>
      <c r="O145" s="225"/>
      <c r="P145" s="225"/>
      <c r="Q145" s="225"/>
      <c r="R145" s="225"/>
      <c r="S145" s="225"/>
      <c r="T145" s="226"/>
      <c r="AT145" s="227" t="s">
        <v>237</v>
      </c>
      <c r="AU145" s="227" t="s">
        <v>78</v>
      </c>
      <c r="AV145" s="14" t="s">
        <v>76</v>
      </c>
      <c r="AW145" s="14" t="s">
        <v>31</v>
      </c>
      <c r="AX145" s="14" t="s">
        <v>69</v>
      </c>
      <c r="AY145" s="227" t="s">
        <v>229</v>
      </c>
    </row>
    <row r="146" spans="2:51" s="13" customFormat="1" ht="11.25">
      <c r="B146" s="195"/>
      <c r="C146" s="196"/>
      <c r="D146" s="197" t="s">
        <v>237</v>
      </c>
      <c r="E146" s="198" t="s">
        <v>19</v>
      </c>
      <c r="F146" s="199" t="s">
        <v>2667</v>
      </c>
      <c r="G146" s="196"/>
      <c r="H146" s="200">
        <v>-21.737</v>
      </c>
      <c r="I146" s="201"/>
      <c r="J146" s="196"/>
      <c r="K146" s="196"/>
      <c r="L146" s="202"/>
      <c r="M146" s="203"/>
      <c r="N146" s="204"/>
      <c r="O146" s="204"/>
      <c r="P146" s="204"/>
      <c r="Q146" s="204"/>
      <c r="R146" s="204"/>
      <c r="S146" s="204"/>
      <c r="T146" s="205"/>
      <c r="AT146" s="206" t="s">
        <v>237</v>
      </c>
      <c r="AU146" s="206" t="s">
        <v>78</v>
      </c>
      <c r="AV146" s="13" t="s">
        <v>78</v>
      </c>
      <c r="AW146" s="13" t="s">
        <v>31</v>
      </c>
      <c r="AX146" s="13" t="s">
        <v>69</v>
      </c>
      <c r="AY146" s="206" t="s">
        <v>229</v>
      </c>
    </row>
    <row r="147" spans="2:51" s="15" customFormat="1" ht="11.25">
      <c r="B147" s="228"/>
      <c r="C147" s="229"/>
      <c r="D147" s="197" t="s">
        <v>237</v>
      </c>
      <c r="E147" s="230" t="s">
        <v>19</v>
      </c>
      <c r="F147" s="231" t="s">
        <v>281</v>
      </c>
      <c r="G147" s="229"/>
      <c r="H147" s="232">
        <v>39.613</v>
      </c>
      <c r="I147" s="233"/>
      <c r="J147" s="229"/>
      <c r="K147" s="229"/>
      <c r="L147" s="234"/>
      <c r="M147" s="235"/>
      <c r="N147" s="236"/>
      <c r="O147" s="236"/>
      <c r="P147" s="236"/>
      <c r="Q147" s="236"/>
      <c r="R147" s="236"/>
      <c r="S147" s="236"/>
      <c r="T147" s="237"/>
      <c r="AT147" s="238" t="s">
        <v>237</v>
      </c>
      <c r="AU147" s="238" t="s">
        <v>78</v>
      </c>
      <c r="AV147" s="15" t="s">
        <v>126</v>
      </c>
      <c r="AW147" s="15" t="s">
        <v>31</v>
      </c>
      <c r="AX147" s="15" t="s">
        <v>76</v>
      </c>
      <c r="AY147" s="238" t="s">
        <v>229</v>
      </c>
    </row>
    <row r="148" spans="1:65" s="2" customFormat="1" ht="49.15" customHeight="1">
      <c r="A148" s="36"/>
      <c r="B148" s="37"/>
      <c r="C148" s="181" t="s">
        <v>270</v>
      </c>
      <c r="D148" s="181" t="s">
        <v>232</v>
      </c>
      <c r="E148" s="182" t="s">
        <v>1752</v>
      </c>
      <c r="F148" s="183" t="s">
        <v>1753</v>
      </c>
      <c r="G148" s="184" t="s">
        <v>532</v>
      </c>
      <c r="H148" s="185">
        <v>39.613</v>
      </c>
      <c r="I148" s="186"/>
      <c r="J148" s="187">
        <f>ROUND(I148*H148,2)</f>
        <v>0</v>
      </c>
      <c r="K148" s="188"/>
      <c r="L148" s="41"/>
      <c r="M148" s="189" t="s">
        <v>19</v>
      </c>
      <c r="N148" s="190" t="s">
        <v>40</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126</v>
      </c>
      <c r="AT148" s="193" t="s">
        <v>232</v>
      </c>
      <c r="AU148" s="193" t="s">
        <v>78</v>
      </c>
      <c r="AY148" s="19" t="s">
        <v>229</v>
      </c>
      <c r="BE148" s="194">
        <f>IF(N148="základní",J148,0)</f>
        <v>0</v>
      </c>
      <c r="BF148" s="194">
        <f>IF(N148="snížená",J148,0)</f>
        <v>0</v>
      </c>
      <c r="BG148" s="194">
        <f>IF(N148="zákl. přenesená",J148,0)</f>
        <v>0</v>
      </c>
      <c r="BH148" s="194">
        <f>IF(N148="sníž. přenesená",J148,0)</f>
        <v>0</v>
      </c>
      <c r="BI148" s="194">
        <f>IF(N148="nulová",J148,0)</f>
        <v>0</v>
      </c>
      <c r="BJ148" s="19" t="s">
        <v>76</v>
      </c>
      <c r="BK148" s="194">
        <f>ROUND(I148*H148,2)</f>
        <v>0</v>
      </c>
      <c r="BL148" s="19" t="s">
        <v>126</v>
      </c>
      <c r="BM148" s="193" t="s">
        <v>2668</v>
      </c>
    </row>
    <row r="149" spans="1:47" s="2" customFormat="1" ht="11.25">
      <c r="A149" s="36"/>
      <c r="B149" s="37"/>
      <c r="C149" s="38"/>
      <c r="D149" s="263" t="s">
        <v>903</v>
      </c>
      <c r="E149" s="38"/>
      <c r="F149" s="264" t="s">
        <v>1755</v>
      </c>
      <c r="G149" s="38"/>
      <c r="H149" s="38"/>
      <c r="I149" s="249"/>
      <c r="J149" s="38"/>
      <c r="K149" s="38"/>
      <c r="L149" s="41"/>
      <c r="M149" s="250"/>
      <c r="N149" s="251"/>
      <c r="O149" s="66"/>
      <c r="P149" s="66"/>
      <c r="Q149" s="66"/>
      <c r="R149" s="66"/>
      <c r="S149" s="66"/>
      <c r="T149" s="67"/>
      <c r="U149" s="36"/>
      <c r="V149" s="36"/>
      <c r="W149" s="36"/>
      <c r="X149" s="36"/>
      <c r="Y149" s="36"/>
      <c r="Z149" s="36"/>
      <c r="AA149" s="36"/>
      <c r="AB149" s="36"/>
      <c r="AC149" s="36"/>
      <c r="AD149" s="36"/>
      <c r="AE149" s="36"/>
      <c r="AT149" s="19" t="s">
        <v>903</v>
      </c>
      <c r="AU149" s="19" t="s">
        <v>78</v>
      </c>
    </row>
    <row r="150" spans="1:65" s="2" customFormat="1" ht="37.9" customHeight="1">
      <c r="A150" s="36"/>
      <c r="B150" s="37"/>
      <c r="C150" s="181" t="s">
        <v>275</v>
      </c>
      <c r="D150" s="181" t="s">
        <v>232</v>
      </c>
      <c r="E150" s="182" t="s">
        <v>922</v>
      </c>
      <c r="F150" s="183" t="s">
        <v>923</v>
      </c>
      <c r="G150" s="184" t="s">
        <v>532</v>
      </c>
      <c r="H150" s="185">
        <v>9</v>
      </c>
      <c r="I150" s="186"/>
      <c r="J150" s="187">
        <f>ROUND(I150*H150,2)</f>
        <v>0</v>
      </c>
      <c r="K150" s="188"/>
      <c r="L150" s="41"/>
      <c r="M150" s="189" t="s">
        <v>19</v>
      </c>
      <c r="N150" s="190" t="s">
        <v>40</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126</v>
      </c>
      <c r="AT150" s="193" t="s">
        <v>232</v>
      </c>
      <c r="AU150" s="193" t="s">
        <v>78</v>
      </c>
      <c r="AY150" s="19" t="s">
        <v>229</v>
      </c>
      <c r="BE150" s="194">
        <f>IF(N150="základní",J150,0)</f>
        <v>0</v>
      </c>
      <c r="BF150" s="194">
        <f>IF(N150="snížená",J150,0)</f>
        <v>0</v>
      </c>
      <c r="BG150" s="194">
        <f>IF(N150="zákl. přenesená",J150,0)</f>
        <v>0</v>
      </c>
      <c r="BH150" s="194">
        <f>IF(N150="sníž. přenesená",J150,0)</f>
        <v>0</v>
      </c>
      <c r="BI150" s="194">
        <f>IF(N150="nulová",J150,0)</f>
        <v>0</v>
      </c>
      <c r="BJ150" s="19" t="s">
        <v>76</v>
      </c>
      <c r="BK150" s="194">
        <f>ROUND(I150*H150,2)</f>
        <v>0</v>
      </c>
      <c r="BL150" s="19" t="s">
        <v>126</v>
      </c>
      <c r="BM150" s="193" t="s">
        <v>2669</v>
      </c>
    </row>
    <row r="151" spans="1:47" s="2" customFormat="1" ht="11.25">
      <c r="A151" s="36"/>
      <c r="B151" s="37"/>
      <c r="C151" s="38"/>
      <c r="D151" s="263" t="s">
        <v>903</v>
      </c>
      <c r="E151" s="38"/>
      <c r="F151" s="264" t="s">
        <v>925</v>
      </c>
      <c r="G151" s="38"/>
      <c r="H151" s="38"/>
      <c r="I151" s="249"/>
      <c r="J151" s="38"/>
      <c r="K151" s="38"/>
      <c r="L151" s="41"/>
      <c r="M151" s="250"/>
      <c r="N151" s="251"/>
      <c r="O151" s="66"/>
      <c r="P151" s="66"/>
      <c r="Q151" s="66"/>
      <c r="R151" s="66"/>
      <c r="S151" s="66"/>
      <c r="T151" s="67"/>
      <c r="U151" s="36"/>
      <c r="V151" s="36"/>
      <c r="W151" s="36"/>
      <c r="X151" s="36"/>
      <c r="Y151" s="36"/>
      <c r="Z151" s="36"/>
      <c r="AA151" s="36"/>
      <c r="AB151" s="36"/>
      <c r="AC151" s="36"/>
      <c r="AD151" s="36"/>
      <c r="AE151" s="36"/>
      <c r="AT151" s="19" t="s">
        <v>903</v>
      </c>
      <c r="AU151" s="19" t="s">
        <v>78</v>
      </c>
    </row>
    <row r="152" spans="2:51" s="14" customFormat="1" ht="11.25">
      <c r="B152" s="218"/>
      <c r="C152" s="219"/>
      <c r="D152" s="197" t="s">
        <v>237</v>
      </c>
      <c r="E152" s="220" t="s">
        <v>19</v>
      </c>
      <c r="F152" s="221" t="s">
        <v>913</v>
      </c>
      <c r="G152" s="219"/>
      <c r="H152" s="220" t="s">
        <v>19</v>
      </c>
      <c r="I152" s="222"/>
      <c r="J152" s="219"/>
      <c r="K152" s="219"/>
      <c r="L152" s="223"/>
      <c r="M152" s="224"/>
      <c r="N152" s="225"/>
      <c r="O152" s="225"/>
      <c r="P152" s="225"/>
      <c r="Q152" s="225"/>
      <c r="R152" s="225"/>
      <c r="S152" s="225"/>
      <c r="T152" s="226"/>
      <c r="AT152" s="227" t="s">
        <v>237</v>
      </c>
      <c r="AU152" s="227" t="s">
        <v>78</v>
      </c>
      <c r="AV152" s="14" t="s">
        <v>76</v>
      </c>
      <c r="AW152" s="14" t="s">
        <v>31</v>
      </c>
      <c r="AX152" s="14" t="s">
        <v>69</v>
      </c>
      <c r="AY152" s="227" t="s">
        <v>229</v>
      </c>
    </row>
    <row r="153" spans="2:51" s="13" customFormat="1" ht="11.25">
      <c r="B153" s="195"/>
      <c r="C153" s="196"/>
      <c r="D153" s="197" t="s">
        <v>237</v>
      </c>
      <c r="E153" s="198" t="s">
        <v>19</v>
      </c>
      <c r="F153" s="199" t="s">
        <v>2470</v>
      </c>
      <c r="G153" s="196"/>
      <c r="H153" s="200">
        <v>9</v>
      </c>
      <c r="I153" s="201"/>
      <c r="J153" s="196"/>
      <c r="K153" s="196"/>
      <c r="L153" s="202"/>
      <c r="M153" s="203"/>
      <c r="N153" s="204"/>
      <c r="O153" s="204"/>
      <c r="P153" s="204"/>
      <c r="Q153" s="204"/>
      <c r="R153" s="204"/>
      <c r="S153" s="204"/>
      <c r="T153" s="205"/>
      <c r="AT153" s="206" t="s">
        <v>237</v>
      </c>
      <c r="AU153" s="206" t="s">
        <v>78</v>
      </c>
      <c r="AV153" s="13" t="s">
        <v>78</v>
      </c>
      <c r="AW153" s="13" t="s">
        <v>31</v>
      </c>
      <c r="AX153" s="13" t="s">
        <v>76</v>
      </c>
      <c r="AY153" s="206" t="s">
        <v>229</v>
      </c>
    </row>
    <row r="154" spans="1:65" s="2" customFormat="1" ht="44.25" customHeight="1">
      <c r="A154" s="36"/>
      <c r="B154" s="37"/>
      <c r="C154" s="181" t="s">
        <v>282</v>
      </c>
      <c r="D154" s="181" t="s">
        <v>232</v>
      </c>
      <c r="E154" s="182" t="s">
        <v>941</v>
      </c>
      <c r="F154" s="183" t="s">
        <v>942</v>
      </c>
      <c r="G154" s="184" t="s">
        <v>326</v>
      </c>
      <c r="H154" s="185">
        <v>165.887</v>
      </c>
      <c r="I154" s="186"/>
      <c r="J154" s="187">
        <f>ROUND(I154*H154,2)</f>
        <v>0</v>
      </c>
      <c r="K154" s="188"/>
      <c r="L154" s="41"/>
      <c r="M154" s="189" t="s">
        <v>19</v>
      </c>
      <c r="N154" s="190" t="s">
        <v>40</v>
      </c>
      <c r="O154" s="66"/>
      <c r="P154" s="191">
        <f>O154*H154</f>
        <v>0</v>
      </c>
      <c r="Q154" s="191">
        <v>0</v>
      </c>
      <c r="R154" s="191">
        <f>Q154*H154</f>
        <v>0</v>
      </c>
      <c r="S154" s="191">
        <v>0</v>
      </c>
      <c r="T154" s="192">
        <f>S154*H154</f>
        <v>0</v>
      </c>
      <c r="U154" s="36"/>
      <c r="V154" s="36"/>
      <c r="W154" s="36"/>
      <c r="X154" s="36"/>
      <c r="Y154" s="36"/>
      <c r="Z154" s="36"/>
      <c r="AA154" s="36"/>
      <c r="AB154" s="36"/>
      <c r="AC154" s="36"/>
      <c r="AD154" s="36"/>
      <c r="AE154" s="36"/>
      <c r="AR154" s="193" t="s">
        <v>126</v>
      </c>
      <c r="AT154" s="193" t="s">
        <v>232</v>
      </c>
      <c r="AU154" s="193" t="s">
        <v>78</v>
      </c>
      <c r="AY154" s="19" t="s">
        <v>229</v>
      </c>
      <c r="BE154" s="194">
        <f>IF(N154="základní",J154,0)</f>
        <v>0</v>
      </c>
      <c r="BF154" s="194">
        <f>IF(N154="snížená",J154,0)</f>
        <v>0</v>
      </c>
      <c r="BG154" s="194">
        <f>IF(N154="zákl. přenesená",J154,0)</f>
        <v>0</v>
      </c>
      <c r="BH154" s="194">
        <f>IF(N154="sníž. přenesená",J154,0)</f>
        <v>0</v>
      </c>
      <c r="BI154" s="194">
        <f>IF(N154="nulová",J154,0)</f>
        <v>0</v>
      </c>
      <c r="BJ154" s="19" t="s">
        <v>76</v>
      </c>
      <c r="BK154" s="194">
        <f>ROUND(I154*H154,2)</f>
        <v>0</v>
      </c>
      <c r="BL154" s="19" t="s">
        <v>126</v>
      </c>
      <c r="BM154" s="193" t="s">
        <v>2670</v>
      </c>
    </row>
    <row r="155" spans="1:47" s="2" customFormat="1" ht="11.25">
      <c r="A155" s="36"/>
      <c r="B155" s="37"/>
      <c r="C155" s="38"/>
      <c r="D155" s="263" t="s">
        <v>903</v>
      </c>
      <c r="E155" s="38"/>
      <c r="F155" s="264" t="s">
        <v>944</v>
      </c>
      <c r="G155" s="38"/>
      <c r="H155" s="38"/>
      <c r="I155" s="249"/>
      <c r="J155" s="38"/>
      <c r="K155" s="38"/>
      <c r="L155" s="41"/>
      <c r="M155" s="250"/>
      <c r="N155" s="251"/>
      <c r="O155" s="66"/>
      <c r="P155" s="66"/>
      <c r="Q155" s="66"/>
      <c r="R155" s="66"/>
      <c r="S155" s="66"/>
      <c r="T155" s="67"/>
      <c r="U155" s="36"/>
      <c r="V155" s="36"/>
      <c r="W155" s="36"/>
      <c r="X155" s="36"/>
      <c r="Y155" s="36"/>
      <c r="Z155" s="36"/>
      <c r="AA155" s="36"/>
      <c r="AB155" s="36"/>
      <c r="AC155" s="36"/>
      <c r="AD155" s="36"/>
      <c r="AE155" s="36"/>
      <c r="AT155" s="19" t="s">
        <v>903</v>
      </c>
      <c r="AU155" s="19" t="s">
        <v>78</v>
      </c>
    </row>
    <row r="156" spans="1:47" s="2" customFormat="1" ht="19.5">
      <c r="A156" s="36"/>
      <c r="B156" s="37"/>
      <c r="C156" s="38"/>
      <c r="D156" s="197" t="s">
        <v>811</v>
      </c>
      <c r="E156" s="38"/>
      <c r="F156" s="248" t="s">
        <v>2671</v>
      </c>
      <c r="G156" s="38"/>
      <c r="H156" s="38"/>
      <c r="I156" s="249"/>
      <c r="J156" s="38"/>
      <c r="K156" s="38"/>
      <c r="L156" s="41"/>
      <c r="M156" s="250"/>
      <c r="N156" s="251"/>
      <c r="O156" s="66"/>
      <c r="P156" s="66"/>
      <c r="Q156" s="66"/>
      <c r="R156" s="66"/>
      <c r="S156" s="66"/>
      <c r="T156" s="67"/>
      <c r="U156" s="36"/>
      <c r="V156" s="36"/>
      <c r="W156" s="36"/>
      <c r="X156" s="36"/>
      <c r="Y156" s="36"/>
      <c r="Z156" s="36"/>
      <c r="AA156" s="36"/>
      <c r="AB156" s="36"/>
      <c r="AC156" s="36"/>
      <c r="AD156" s="36"/>
      <c r="AE156" s="36"/>
      <c r="AT156" s="19" t="s">
        <v>811</v>
      </c>
      <c r="AU156" s="19" t="s">
        <v>78</v>
      </c>
    </row>
    <row r="157" spans="2:51" s="14" customFormat="1" ht="11.25">
      <c r="B157" s="218"/>
      <c r="C157" s="219"/>
      <c r="D157" s="197" t="s">
        <v>237</v>
      </c>
      <c r="E157" s="220" t="s">
        <v>19</v>
      </c>
      <c r="F157" s="221" t="s">
        <v>946</v>
      </c>
      <c r="G157" s="219"/>
      <c r="H157" s="220" t="s">
        <v>19</v>
      </c>
      <c r="I157" s="222"/>
      <c r="J157" s="219"/>
      <c r="K157" s="219"/>
      <c r="L157" s="223"/>
      <c r="M157" s="224"/>
      <c r="N157" s="225"/>
      <c r="O157" s="225"/>
      <c r="P157" s="225"/>
      <c r="Q157" s="225"/>
      <c r="R157" s="225"/>
      <c r="S157" s="225"/>
      <c r="T157" s="226"/>
      <c r="AT157" s="227" t="s">
        <v>237</v>
      </c>
      <c r="AU157" s="227" t="s">
        <v>78</v>
      </c>
      <c r="AV157" s="14" t="s">
        <v>76</v>
      </c>
      <c r="AW157" s="14" t="s">
        <v>31</v>
      </c>
      <c r="AX157" s="14" t="s">
        <v>69</v>
      </c>
      <c r="AY157" s="227" t="s">
        <v>229</v>
      </c>
    </row>
    <row r="158" spans="2:51" s="13" customFormat="1" ht="11.25">
      <c r="B158" s="195"/>
      <c r="C158" s="196"/>
      <c r="D158" s="197" t="s">
        <v>237</v>
      </c>
      <c r="E158" s="198" t="s">
        <v>19</v>
      </c>
      <c r="F158" s="199" t="s">
        <v>2672</v>
      </c>
      <c r="G158" s="196"/>
      <c r="H158" s="200">
        <v>79.226</v>
      </c>
      <c r="I158" s="201"/>
      <c r="J158" s="196"/>
      <c r="K158" s="196"/>
      <c r="L158" s="202"/>
      <c r="M158" s="203"/>
      <c r="N158" s="204"/>
      <c r="O158" s="204"/>
      <c r="P158" s="204"/>
      <c r="Q158" s="204"/>
      <c r="R158" s="204"/>
      <c r="S158" s="204"/>
      <c r="T158" s="205"/>
      <c r="AT158" s="206" t="s">
        <v>237</v>
      </c>
      <c r="AU158" s="206" t="s">
        <v>78</v>
      </c>
      <c r="AV158" s="13" t="s">
        <v>78</v>
      </c>
      <c r="AW158" s="13" t="s">
        <v>31</v>
      </c>
      <c r="AX158" s="13" t="s">
        <v>69</v>
      </c>
      <c r="AY158" s="206" t="s">
        <v>229</v>
      </c>
    </row>
    <row r="159" spans="2:51" s="14" customFormat="1" ht="11.25">
      <c r="B159" s="218"/>
      <c r="C159" s="219"/>
      <c r="D159" s="197" t="s">
        <v>237</v>
      </c>
      <c r="E159" s="220" t="s">
        <v>19</v>
      </c>
      <c r="F159" s="221" t="s">
        <v>948</v>
      </c>
      <c r="G159" s="219"/>
      <c r="H159" s="220" t="s">
        <v>19</v>
      </c>
      <c r="I159" s="222"/>
      <c r="J159" s="219"/>
      <c r="K159" s="219"/>
      <c r="L159" s="223"/>
      <c r="M159" s="224"/>
      <c r="N159" s="225"/>
      <c r="O159" s="225"/>
      <c r="P159" s="225"/>
      <c r="Q159" s="225"/>
      <c r="R159" s="225"/>
      <c r="S159" s="225"/>
      <c r="T159" s="226"/>
      <c r="AT159" s="227" t="s">
        <v>237</v>
      </c>
      <c r="AU159" s="227" t="s">
        <v>78</v>
      </c>
      <c r="AV159" s="14" t="s">
        <v>76</v>
      </c>
      <c r="AW159" s="14" t="s">
        <v>31</v>
      </c>
      <c r="AX159" s="14" t="s">
        <v>69</v>
      </c>
      <c r="AY159" s="227" t="s">
        <v>229</v>
      </c>
    </row>
    <row r="160" spans="2:51" s="13" customFormat="1" ht="11.25">
      <c r="B160" s="195"/>
      <c r="C160" s="196"/>
      <c r="D160" s="197" t="s">
        <v>237</v>
      </c>
      <c r="E160" s="198" t="s">
        <v>19</v>
      </c>
      <c r="F160" s="199" t="s">
        <v>2673</v>
      </c>
      <c r="G160" s="196"/>
      <c r="H160" s="200">
        <v>86.661</v>
      </c>
      <c r="I160" s="201"/>
      <c r="J160" s="196"/>
      <c r="K160" s="196"/>
      <c r="L160" s="202"/>
      <c r="M160" s="203"/>
      <c r="N160" s="204"/>
      <c r="O160" s="204"/>
      <c r="P160" s="204"/>
      <c r="Q160" s="204"/>
      <c r="R160" s="204"/>
      <c r="S160" s="204"/>
      <c r="T160" s="205"/>
      <c r="AT160" s="206" t="s">
        <v>237</v>
      </c>
      <c r="AU160" s="206" t="s">
        <v>78</v>
      </c>
      <c r="AV160" s="13" t="s">
        <v>78</v>
      </c>
      <c r="AW160" s="13" t="s">
        <v>31</v>
      </c>
      <c r="AX160" s="13" t="s">
        <v>69</v>
      </c>
      <c r="AY160" s="206" t="s">
        <v>229</v>
      </c>
    </row>
    <row r="161" spans="2:51" s="15" customFormat="1" ht="11.25">
      <c r="B161" s="228"/>
      <c r="C161" s="229"/>
      <c r="D161" s="197" t="s">
        <v>237</v>
      </c>
      <c r="E161" s="230" t="s">
        <v>19</v>
      </c>
      <c r="F161" s="231" t="s">
        <v>281</v>
      </c>
      <c r="G161" s="229"/>
      <c r="H161" s="232">
        <v>165.887</v>
      </c>
      <c r="I161" s="233"/>
      <c r="J161" s="229"/>
      <c r="K161" s="229"/>
      <c r="L161" s="234"/>
      <c r="M161" s="235"/>
      <c r="N161" s="236"/>
      <c r="O161" s="236"/>
      <c r="P161" s="236"/>
      <c r="Q161" s="236"/>
      <c r="R161" s="236"/>
      <c r="S161" s="236"/>
      <c r="T161" s="237"/>
      <c r="AT161" s="238" t="s">
        <v>237</v>
      </c>
      <c r="AU161" s="238" t="s">
        <v>78</v>
      </c>
      <c r="AV161" s="15" t="s">
        <v>126</v>
      </c>
      <c r="AW161" s="15" t="s">
        <v>31</v>
      </c>
      <c r="AX161" s="15" t="s">
        <v>76</v>
      </c>
      <c r="AY161" s="238" t="s">
        <v>229</v>
      </c>
    </row>
    <row r="162" spans="1:65" s="2" customFormat="1" ht="62.65" customHeight="1">
      <c r="A162" s="36"/>
      <c r="B162" s="37"/>
      <c r="C162" s="181" t="s">
        <v>287</v>
      </c>
      <c r="D162" s="181" t="s">
        <v>232</v>
      </c>
      <c r="E162" s="182" t="s">
        <v>950</v>
      </c>
      <c r="F162" s="183" t="s">
        <v>951</v>
      </c>
      <c r="G162" s="184" t="s">
        <v>532</v>
      </c>
      <c r="H162" s="185">
        <v>39.613</v>
      </c>
      <c r="I162" s="186"/>
      <c r="J162" s="187">
        <f>ROUND(I162*H162,2)</f>
        <v>0</v>
      </c>
      <c r="K162" s="188"/>
      <c r="L162" s="41"/>
      <c r="M162" s="189" t="s">
        <v>19</v>
      </c>
      <c r="N162" s="190" t="s">
        <v>40</v>
      </c>
      <c r="O162" s="66"/>
      <c r="P162" s="191">
        <f>O162*H162</f>
        <v>0</v>
      </c>
      <c r="Q162" s="191">
        <v>0</v>
      </c>
      <c r="R162" s="191">
        <f>Q162*H162</f>
        <v>0</v>
      </c>
      <c r="S162" s="191">
        <v>0</v>
      </c>
      <c r="T162" s="192">
        <f>S162*H162</f>
        <v>0</v>
      </c>
      <c r="U162" s="36"/>
      <c r="V162" s="36"/>
      <c r="W162" s="36"/>
      <c r="X162" s="36"/>
      <c r="Y162" s="36"/>
      <c r="Z162" s="36"/>
      <c r="AA162" s="36"/>
      <c r="AB162" s="36"/>
      <c r="AC162" s="36"/>
      <c r="AD162" s="36"/>
      <c r="AE162" s="36"/>
      <c r="AR162" s="193" t="s">
        <v>126</v>
      </c>
      <c r="AT162" s="193" t="s">
        <v>232</v>
      </c>
      <c r="AU162" s="193" t="s">
        <v>78</v>
      </c>
      <c r="AY162" s="19" t="s">
        <v>229</v>
      </c>
      <c r="BE162" s="194">
        <f>IF(N162="základní",J162,0)</f>
        <v>0</v>
      </c>
      <c r="BF162" s="194">
        <f>IF(N162="snížená",J162,0)</f>
        <v>0</v>
      </c>
      <c r="BG162" s="194">
        <f>IF(N162="zákl. přenesená",J162,0)</f>
        <v>0</v>
      </c>
      <c r="BH162" s="194">
        <f>IF(N162="sníž. přenesená",J162,0)</f>
        <v>0</v>
      </c>
      <c r="BI162" s="194">
        <f>IF(N162="nulová",J162,0)</f>
        <v>0</v>
      </c>
      <c r="BJ162" s="19" t="s">
        <v>76</v>
      </c>
      <c r="BK162" s="194">
        <f>ROUND(I162*H162,2)</f>
        <v>0</v>
      </c>
      <c r="BL162" s="19" t="s">
        <v>126</v>
      </c>
      <c r="BM162" s="193" t="s">
        <v>2674</v>
      </c>
    </row>
    <row r="163" spans="1:47" s="2" customFormat="1" ht="11.25">
      <c r="A163" s="36"/>
      <c r="B163" s="37"/>
      <c r="C163" s="38"/>
      <c r="D163" s="263" t="s">
        <v>903</v>
      </c>
      <c r="E163" s="38"/>
      <c r="F163" s="264" t="s">
        <v>953</v>
      </c>
      <c r="G163" s="38"/>
      <c r="H163" s="38"/>
      <c r="I163" s="249"/>
      <c r="J163" s="38"/>
      <c r="K163" s="38"/>
      <c r="L163" s="41"/>
      <c r="M163" s="250"/>
      <c r="N163" s="251"/>
      <c r="O163" s="66"/>
      <c r="P163" s="66"/>
      <c r="Q163" s="66"/>
      <c r="R163" s="66"/>
      <c r="S163" s="66"/>
      <c r="T163" s="67"/>
      <c r="U163" s="36"/>
      <c r="V163" s="36"/>
      <c r="W163" s="36"/>
      <c r="X163" s="36"/>
      <c r="Y163" s="36"/>
      <c r="Z163" s="36"/>
      <c r="AA163" s="36"/>
      <c r="AB163" s="36"/>
      <c r="AC163" s="36"/>
      <c r="AD163" s="36"/>
      <c r="AE163" s="36"/>
      <c r="AT163" s="19" t="s">
        <v>903</v>
      </c>
      <c r="AU163" s="19" t="s">
        <v>78</v>
      </c>
    </row>
    <row r="164" spans="1:65" s="2" customFormat="1" ht="66.75" customHeight="1">
      <c r="A164" s="36"/>
      <c r="B164" s="37"/>
      <c r="C164" s="181" t="s">
        <v>292</v>
      </c>
      <c r="D164" s="181" t="s">
        <v>232</v>
      </c>
      <c r="E164" s="182" t="s">
        <v>955</v>
      </c>
      <c r="F164" s="183" t="s">
        <v>956</v>
      </c>
      <c r="G164" s="184" t="s">
        <v>532</v>
      </c>
      <c r="H164" s="185">
        <v>594.195</v>
      </c>
      <c r="I164" s="186"/>
      <c r="J164" s="187">
        <f>ROUND(I164*H164,2)</f>
        <v>0</v>
      </c>
      <c r="K164" s="188"/>
      <c r="L164" s="41"/>
      <c r="M164" s="189" t="s">
        <v>19</v>
      </c>
      <c r="N164" s="190" t="s">
        <v>40</v>
      </c>
      <c r="O164" s="66"/>
      <c r="P164" s="191">
        <f>O164*H164</f>
        <v>0</v>
      </c>
      <c r="Q164" s="191">
        <v>0</v>
      </c>
      <c r="R164" s="191">
        <f>Q164*H164</f>
        <v>0</v>
      </c>
      <c r="S164" s="191">
        <v>0</v>
      </c>
      <c r="T164" s="192">
        <f>S164*H164</f>
        <v>0</v>
      </c>
      <c r="U164" s="36"/>
      <c r="V164" s="36"/>
      <c r="W164" s="36"/>
      <c r="X164" s="36"/>
      <c r="Y164" s="36"/>
      <c r="Z164" s="36"/>
      <c r="AA164" s="36"/>
      <c r="AB164" s="36"/>
      <c r="AC164" s="36"/>
      <c r="AD164" s="36"/>
      <c r="AE164" s="36"/>
      <c r="AR164" s="193" t="s">
        <v>126</v>
      </c>
      <c r="AT164" s="193" t="s">
        <v>232</v>
      </c>
      <c r="AU164" s="193" t="s">
        <v>78</v>
      </c>
      <c r="AY164" s="19" t="s">
        <v>229</v>
      </c>
      <c r="BE164" s="194">
        <f>IF(N164="základní",J164,0)</f>
        <v>0</v>
      </c>
      <c r="BF164" s="194">
        <f>IF(N164="snížená",J164,0)</f>
        <v>0</v>
      </c>
      <c r="BG164" s="194">
        <f>IF(N164="zákl. přenesená",J164,0)</f>
        <v>0</v>
      </c>
      <c r="BH164" s="194">
        <f>IF(N164="sníž. přenesená",J164,0)</f>
        <v>0</v>
      </c>
      <c r="BI164" s="194">
        <f>IF(N164="nulová",J164,0)</f>
        <v>0</v>
      </c>
      <c r="BJ164" s="19" t="s">
        <v>76</v>
      </c>
      <c r="BK164" s="194">
        <f>ROUND(I164*H164,2)</f>
        <v>0</v>
      </c>
      <c r="BL164" s="19" t="s">
        <v>126</v>
      </c>
      <c r="BM164" s="193" t="s">
        <v>2675</v>
      </c>
    </row>
    <row r="165" spans="1:47" s="2" customFormat="1" ht="11.25">
      <c r="A165" s="36"/>
      <c r="B165" s="37"/>
      <c r="C165" s="38"/>
      <c r="D165" s="263" t="s">
        <v>903</v>
      </c>
      <c r="E165" s="38"/>
      <c r="F165" s="264" t="s">
        <v>958</v>
      </c>
      <c r="G165" s="38"/>
      <c r="H165" s="38"/>
      <c r="I165" s="249"/>
      <c r="J165" s="38"/>
      <c r="K165" s="38"/>
      <c r="L165" s="41"/>
      <c r="M165" s="250"/>
      <c r="N165" s="251"/>
      <c r="O165" s="66"/>
      <c r="P165" s="66"/>
      <c r="Q165" s="66"/>
      <c r="R165" s="66"/>
      <c r="S165" s="66"/>
      <c r="T165" s="67"/>
      <c r="U165" s="36"/>
      <c r="V165" s="36"/>
      <c r="W165" s="36"/>
      <c r="X165" s="36"/>
      <c r="Y165" s="36"/>
      <c r="Z165" s="36"/>
      <c r="AA165" s="36"/>
      <c r="AB165" s="36"/>
      <c r="AC165" s="36"/>
      <c r="AD165" s="36"/>
      <c r="AE165" s="36"/>
      <c r="AT165" s="19" t="s">
        <v>903</v>
      </c>
      <c r="AU165" s="19" t="s">
        <v>78</v>
      </c>
    </row>
    <row r="166" spans="1:47" s="2" customFormat="1" ht="29.25">
      <c r="A166" s="36"/>
      <c r="B166" s="37"/>
      <c r="C166" s="38"/>
      <c r="D166" s="197" t="s">
        <v>811</v>
      </c>
      <c r="E166" s="38"/>
      <c r="F166" s="248" t="s">
        <v>2676</v>
      </c>
      <c r="G166" s="38"/>
      <c r="H166" s="38"/>
      <c r="I166" s="249"/>
      <c r="J166" s="38"/>
      <c r="K166" s="38"/>
      <c r="L166" s="41"/>
      <c r="M166" s="250"/>
      <c r="N166" s="251"/>
      <c r="O166" s="66"/>
      <c r="P166" s="66"/>
      <c r="Q166" s="66"/>
      <c r="R166" s="66"/>
      <c r="S166" s="66"/>
      <c r="T166" s="67"/>
      <c r="U166" s="36"/>
      <c r="V166" s="36"/>
      <c r="W166" s="36"/>
      <c r="X166" s="36"/>
      <c r="Y166" s="36"/>
      <c r="Z166" s="36"/>
      <c r="AA166" s="36"/>
      <c r="AB166" s="36"/>
      <c r="AC166" s="36"/>
      <c r="AD166" s="36"/>
      <c r="AE166" s="36"/>
      <c r="AT166" s="19" t="s">
        <v>811</v>
      </c>
      <c r="AU166" s="19" t="s">
        <v>78</v>
      </c>
    </row>
    <row r="167" spans="2:51" s="13" customFormat="1" ht="11.25">
      <c r="B167" s="195"/>
      <c r="C167" s="196"/>
      <c r="D167" s="197" t="s">
        <v>237</v>
      </c>
      <c r="E167" s="198" t="s">
        <v>19</v>
      </c>
      <c r="F167" s="199" t="s">
        <v>2677</v>
      </c>
      <c r="G167" s="196"/>
      <c r="H167" s="200">
        <v>594.195</v>
      </c>
      <c r="I167" s="201"/>
      <c r="J167" s="196"/>
      <c r="K167" s="196"/>
      <c r="L167" s="202"/>
      <c r="M167" s="203"/>
      <c r="N167" s="204"/>
      <c r="O167" s="204"/>
      <c r="P167" s="204"/>
      <c r="Q167" s="204"/>
      <c r="R167" s="204"/>
      <c r="S167" s="204"/>
      <c r="T167" s="205"/>
      <c r="AT167" s="206" t="s">
        <v>237</v>
      </c>
      <c r="AU167" s="206" t="s">
        <v>78</v>
      </c>
      <c r="AV167" s="13" t="s">
        <v>78</v>
      </c>
      <c r="AW167" s="13" t="s">
        <v>31</v>
      </c>
      <c r="AX167" s="13" t="s">
        <v>76</v>
      </c>
      <c r="AY167" s="206" t="s">
        <v>229</v>
      </c>
    </row>
    <row r="168" spans="1:65" s="2" customFormat="1" ht="44.25" customHeight="1">
      <c r="A168" s="36"/>
      <c r="B168" s="37"/>
      <c r="C168" s="181" t="s">
        <v>307</v>
      </c>
      <c r="D168" s="181" t="s">
        <v>232</v>
      </c>
      <c r="E168" s="182" t="s">
        <v>965</v>
      </c>
      <c r="F168" s="183" t="s">
        <v>966</v>
      </c>
      <c r="G168" s="184" t="s">
        <v>326</v>
      </c>
      <c r="H168" s="185">
        <v>79.226</v>
      </c>
      <c r="I168" s="186"/>
      <c r="J168" s="187">
        <f>ROUND(I168*H168,2)</f>
        <v>0</v>
      </c>
      <c r="K168" s="188"/>
      <c r="L168" s="41"/>
      <c r="M168" s="189" t="s">
        <v>19</v>
      </c>
      <c r="N168" s="190" t="s">
        <v>40</v>
      </c>
      <c r="O168" s="66"/>
      <c r="P168" s="191">
        <f>O168*H168</f>
        <v>0</v>
      </c>
      <c r="Q168" s="191">
        <v>0</v>
      </c>
      <c r="R168" s="191">
        <f>Q168*H168</f>
        <v>0</v>
      </c>
      <c r="S168" s="191">
        <v>0</v>
      </c>
      <c r="T168" s="192">
        <f>S168*H168</f>
        <v>0</v>
      </c>
      <c r="U168" s="36"/>
      <c r="V168" s="36"/>
      <c r="W168" s="36"/>
      <c r="X168" s="36"/>
      <c r="Y168" s="36"/>
      <c r="Z168" s="36"/>
      <c r="AA168" s="36"/>
      <c r="AB168" s="36"/>
      <c r="AC168" s="36"/>
      <c r="AD168" s="36"/>
      <c r="AE168" s="36"/>
      <c r="AR168" s="193" t="s">
        <v>126</v>
      </c>
      <c r="AT168" s="193" t="s">
        <v>232</v>
      </c>
      <c r="AU168" s="193" t="s">
        <v>78</v>
      </c>
      <c r="AY168" s="19" t="s">
        <v>229</v>
      </c>
      <c r="BE168" s="194">
        <f>IF(N168="základní",J168,0)</f>
        <v>0</v>
      </c>
      <c r="BF168" s="194">
        <f>IF(N168="snížená",J168,0)</f>
        <v>0</v>
      </c>
      <c r="BG168" s="194">
        <f>IF(N168="zákl. přenesená",J168,0)</f>
        <v>0</v>
      </c>
      <c r="BH168" s="194">
        <f>IF(N168="sníž. přenesená",J168,0)</f>
        <v>0</v>
      </c>
      <c r="BI168" s="194">
        <f>IF(N168="nulová",J168,0)</f>
        <v>0</v>
      </c>
      <c r="BJ168" s="19" t="s">
        <v>76</v>
      </c>
      <c r="BK168" s="194">
        <f>ROUND(I168*H168,2)</f>
        <v>0</v>
      </c>
      <c r="BL168" s="19" t="s">
        <v>126</v>
      </c>
      <c r="BM168" s="193" t="s">
        <v>2678</v>
      </c>
    </row>
    <row r="169" spans="1:47" s="2" customFormat="1" ht="11.25">
      <c r="A169" s="36"/>
      <c r="B169" s="37"/>
      <c r="C169" s="38"/>
      <c r="D169" s="263" t="s">
        <v>903</v>
      </c>
      <c r="E169" s="38"/>
      <c r="F169" s="264" t="s">
        <v>968</v>
      </c>
      <c r="G169" s="38"/>
      <c r="H169" s="38"/>
      <c r="I169" s="249"/>
      <c r="J169" s="38"/>
      <c r="K169" s="38"/>
      <c r="L169" s="41"/>
      <c r="M169" s="250"/>
      <c r="N169" s="251"/>
      <c r="O169" s="66"/>
      <c r="P169" s="66"/>
      <c r="Q169" s="66"/>
      <c r="R169" s="66"/>
      <c r="S169" s="66"/>
      <c r="T169" s="67"/>
      <c r="U169" s="36"/>
      <c r="V169" s="36"/>
      <c r="W169" s="36"/>
      <c r="X169" s="36"/>
      <c r="Y169" s="36"/>
      <c r="Z169" s="36"/>
      <c r="AA169" s="36"/>
      <c r="AB169" s="36"/>
      <c r="AC169" s="36"/>
      <c r="AD169" s="36"/>
      <c r="AE169" s="36"/>
      <c r="AT169" s="19" t="s">
        <v>903</v>
      </c>
      <c r="AU169" s="19" t="s">
        <v>78</v>
      </c>
    </row>
    <row r="170" spans="2:51" s="13" customFormat="1" ht="11.25">
      <c r="B170" s="195"/>
      <c r="C170" s="196"/>
      <c r="D170" s="197" t="s">
        <v>237</v>
      </c>
      <c r="E170" s="198" t="s">
        <v>19</v>
      </c>
      <c r="F170" s="199" t="s">
        <v>2679</v>
      </c>
      <c r="G170" s="196"/>
      <c r="H170" s="200">
        <v>79.226</v>
      </c>
      <c r="I170" s="201"/>
      <c r="J170" s="196"/>
      <c r="K170" s="196"/>
      <c r="L170" s="202"/>
      <c r="M170" s="203"/>
      <c r="N170" s="204"/>
      <c r="O170" s="204"/>
      <c r="P170" s="204"/>
      <c r="Q170" s="204"/>
      <c r="R170" s="204"/>
      <c r="S170" s="204"/>
      <c r="T170" s="205"/>
      <c r="AT170" s="206" t="s">
        <v>237</v>
      </c>
      <c r="AU170" s="206" t="s">
        <v>78</v>
      </c>
      <c r="AV170" s="13" t="s">
        <v>78</v>
      </c>
      <c r="AW170" s="13" t="s">
        <v>31</v>
      </c>
      <c r="AX170" s="13" t="s">
        <v>76</v>
      </c>
      <c r="AY170" s="206" t="s">
        <v>229</v>
      </c>
    </row>
    <row r="171" spans="1:65" s="2" customFormat="1" ht="24.2" customHeight="1">
      <c r="A171" s="36"/>
      <c r="B171" s="37"/>
      <c r="C171" s="181" t="s">
        <v>8</v>
      </c>
      <c r="D171" s="181" t="s">
        <v>232</v>
      </c>
      <c r="E171" s="182" t="s">
        <v>970</v>
      </c>
      <c r="F171" s="183" t="s">
        <v>971</v>
      </c>
      <c r="G171" s="184" t="s">
        <v>532</v>
      </c>
      <c r="H171" s="185">
        <v>24.186</v>
      </c>
      <c r="I171" s="186"/>
      <c r="J171" s="187">
        <f>ROUND(I171*H171,2)</f>
        <v>0</v>
      </c>
      <c r="K171" s="188"/>
      <c r="L171" s="41"/>
      <c r="M171" s="189" t="s">
        <v>19</v>
      </c>
      <c r="N171" s="190" t="s">
        <v>40</v>
      </c>
      <c r="O171" s="66"/>
      <c r="P171" s="191">
        <f>O171*H171</f>
        <v>0</v>
      </c>
      <c r="Q171" s="191">
        <v>0</v>
      </c>
      <c r="R171" s="191">
        <f>Q171*H171</f>
        <v>0</v>
      </c>
      <c r="S171" s="191">
        <v>0</v>
      </c>
      <c r="T171" s="192">
        <f>S171*H171</f>
        <v>0</v>
      </c>
      <c r="U171" s="36"/>
      <c r="V171" s="36"/>
      <c r="W171" s="36"/>
      <c r="X171" s="36"/>
      <c r="Y171" s="36"/>
      <c r="Z171" s="36"/>
      <c r="AA171" s="36"/>
      <c r="AB171" s="36"/>
      <c r="AC171" s="36"/>
      <c r="AD171" s="36"/>
      <c r="AE171" s="36"/>
      <c r="AR171" s="193" t="s">
        <v>126</v>
      </c>
      <c r="AT171" s="193" t="s">
        <v>232</v>
      </c>
      <c r="AU171" s="193" t="s">
        <v>78</v>
      </c>
      <c r="AY171" s="19" t="s">
        <v>229</v>
      </c>
      <c r="BE171" s="194">
        <f>IF(N171="základní",J171,0)</f>
        <v>0</v>
      </c>
      <c r="BF171" s="194">
        <f>IF(N171="snížená",J171,0)</f>
        <v>0</v>
      </c>
      <c r="BG171" s="194">
        <f>IF(N171="zákl. přenesená",J171,0)</f>
        <v>0</v>
      </c>
      <c r="BH171" s="194">
        <f>IF(N171="sníž. přenesená",J171,0)</f>
        <v>0</v>
      </c>
      <c r="BI171" s="194">
        <f>IF(N171="nulová",J171,0)</f>
        <v>0</v>
      </c>
      <c r="BJ171" s="19" t="s">
        <v>76</v>
      </c>
      <c r="BK171" s="194">
        <f>ROUND(I171*H171,2)</f>
        <v>0</v>
      </c>
      <c r="BL171" s="19" t="s">
        <v>126</v>
      </c>
      <c r="BM171" s="193" t="s">
        <v>2680</v>
      </c>
    </row>
    <row r="172" spans="1:47" s="2" customFormat="1" ht="11.25">
      <c r="A172" s="36"/>
      <c r="B172" s="37"/>
      <c r="C172" s="38"/>
      <c r="D172" s="263" t="s">
        <v>903</v>
      </c>
      <c r="E172" s="38"/>
      <c r="F172" s="264" t="s">
        <v>973</v>
      </c>
      <c r="G172" s="38"/>
      <c r="H172" s="38"/>
      <c r="I172" s="249"/>
      <c r="J172" s="38"/>
      <c r="K172" s="38"/>
      <c r="L172" s="41"/>
      <c r="M172" s="250"/>
      <c r="N172" s="251"/>
      <c r="O172" s="66"/>
      <c r="P172" s="66"/>
      <c r="Q172" s="66"/>
      <c r="R172" s="66"/>
      <c r="S172" s="66"/>
      <c r="T172" s="67"/>
      <c r="U172" s="36"/>
      <c r="V172" s="36"/>
      <c r="W172" s="36"/>
      <c r="X172" s="36"/>
      <c r="Y172" s="36"/>
      <c r="Z172" s="36"/>
      <c r="AA172" s="36"/>
      <c r="AB172" s="36"/>
      <c r="AC172" s="36"/>
      <c r="AD172" s="36"/>
      <c r="AE172" s="36"/>
      <c r="AT172" s="19" t="s">
        <v>903</v>
      </c>
      <c r="AU172" s="19" t="s">
        <v>78</v>
      </c>
    </row>
    <row r="173" spans="2:51" s="14" customFormat="1" ht="11.25">
      <c r="B173" s="218"/>
      <c r="C173" s="219"/>
      <c r="D173" s="197" t="s">
        <v>237</v>
      </c>
      <c r="E173" s="220" t="s">
        <v>19</v>
      </c>
      <c r="F173" s="221" t="s">
        <v>2681</v>
      </c>
      <c r="G173" s="219"/>
      <c r="H173" s="220" t="s">
        <v>19</v>
      </c>
      <c r="I173" s="222"/>
      <c r="J173" s="219"/>
      <c r="K173" s="219"/>
      <c r="L173" s="223"/>
      <c r="M173" s="224"/>
      <c r="N173" s="225"/>
      <c r="O173" s="225"/>
      <c r="P173" s="225"/>
      <c r="Q173" s="225"/>
      <c r="R173" s="225"/>
      <c r="S173" s="225"/>
      <c r="T173" s="226"/>
      <c r="AT173" s="227" t="s">
        <v>237</v>
      </c>
      <c r="AU173" s="227" t="s">
        <v>78</v>
      </c>
      <c r="AV173" s="14" t="s">
        <v>76</v>
      </c>
      <c r="AW173" s="14" t="s">
        <v>31</v>
      </c>
      <c r="AX173" s="14" t="s">
        <v>69</v>
      </c>
      <c r="AY173" s="227" t="s">
        <v>229</v>
      </c>
    </row>
    <row r="174" spans="2:51" s="13" customFormat="1" ht="11.25">
      <c r="B174" s="195"/>
      <c r="C174" s="196"/>
      <c r="D174" s="197" t="s">
        <v>237</v>
      </c>
      <c r="E174" s="198" t="s">
        <v>19</v>
      </c>
      <c r="F174" s="199" t="s">
        <v>2682</v>
      </c>
      <c r="G174" s="196"/>
      <c r="H174" s="200">
        <v>11.22</v>
      </c>
      <c r="I174" s="201"/>
      <c r="J174" s="196"/>
      <c r="K174" s="196"/>
      <c r="L174" s="202"/>
      <c r="M174" s="203"/>
      <c r="N174" s="204"/>
      <c r="O174" s="204"/>
      <c r="P174" s="204"/>
      <c r="Q174" s="204"/>
      <c r="R174" s="204"/>
      <c r="S174" s="204"/>
      <c r="T174" s="205"/>
      <c r="AT174" s="206" t="s">
        <v>237</v>
      </c>
      <c r="AU174" s="206" t="s">
        <v>78</v>
      </c>
      <c r="AV174" s="13" t="s">
        <v>78</v>
      </c>
      <c r="AW174" s="13" t="s">
        <v>31</v>
      </c>
      <c r="AX174" s="13" t="s">
        <v>69</v>
      </c>
      <c r="AY174" s="206" t="s">
        <v>229</v>
      </c>
    </row>
    <row r="175" spans="2:51" s="14" customFormat="1" ht="11.25">
      <c r="B175" s="218"/>
      <c r="C175" s="219"/>
      <c r="D175" s="197" t="s">
        <v>237</v>
      </c>
      <c r="E175" s="220" t="s">
        <v>19</v>
      </c>
      <c r="F175" s="221" t="s">
        <v>2683</v>
      </c>
      <c r="G175" s="219"/>
      <c r="H175" s="220" t="s">
        <v>19</v>
      </c>
      <c r="I175" s="222"/>
      <c r="J175" s="219"/>
      <c r="K175" s="219"/>
      <c r="L175" s="223"/>
      <c r="M175" s="224"/>
      <c r="N175" s="225"/>
      <c r="O175" s="225"/>
      <c r="P175" s="225"/>
      <c r="Q175" s="225"/>
      <c r="R175" s="225"/>
      <c r="S175" s="225"/>
      <c r="T175" s="226"/>
      <c r="AT175" s="227" t="s">
        <v>237</v>
      </c>
      <c r="AU175" s="227" t="s">
        <v>78</v>
      </c>
      <c r="AV175" s="14" t="s">
        <v>76</v>
      </c>
      <c r="AW175" s="14" t="s">
        <v>31</v>
      </c>
      <c r="AX175" s="14" t="s">
        <v>69</v>
      </c>
      <c r="AY175" s="227" t="s">
        <v>229</v>
      </c>
    </row>
    <row r="176" spans="2:51" s="13" customFormat="1" ht="11.25">
      <c r="B176" s="195"/>
      <c r="C176" s="196"/>
      <c r="D176" s="197" t="s">
        <v>237</v>
      </c>
      <c r="E176" s="198" t="s">
        <v>19</v>
      </c>
      <c r="F176" s="199" t="s">
        <v>2684</v>
      </c>
      <c r="G176" s="196"/>
      <c r="H176" s="200">
        <v>3.366</v>
      </c>
      <c r="I176" s="201"/>
      <c r="J176" s="196"/>
      <c r="K176" s="196"/>
      <c r="L176" s="202"/>
      <c r="M176" s="203"/>
      <c r="N176" s="204"/>
      <c r="O176" s="204"/>
      <c r="P176" s="204"/>
      <c r="Q176" s="204"/>
      <c r="R176" s="204"/>
      <c r="S176" s="204"/>
      <c r="T176" s="205"/>
      <c r="AT176" s="206" t="s">
        <v>237</v>
      </c>
      <c r="AU176" s="206" t="s">
        <v>78</v>
      </c>
      <c r="AV176" s="13" t="s">
        <v>78</v>
      </c>
      <c r="AW176" s="13" t="s">
        <v>31</v>
      </c>
      <c r="AX176" s="13" t="s">
        <v>69</v>
      </c>
      <c r="AY176" s="206" t="s">
        <v>229</v>
      </c>
    </row>
    <row r="177" spans="2:51" s="14" customFormat="1" ht="11.25">
      <c r="B177" s="218"/>
      <c r="C177" s="219"/>
      <c r="D177" s="197" t="s">
        <v>237</v>
      </c>
      <c r="E177" s="220" t="s">
        <v>19</v>
      </c>
      <c r="F177" s="221" t="s">
        <v>2685</v>
      </c>
      <c r="G177" s="219"/>
      <c r="H177" s="220" t="s">
        <v>19</v>
      </c>
      <c r="I177" s="222"/>
      <c r="J177" s="219"/>
      <c r="K177" s="219"/>
      <c r="L177" s="223"/>
      <c r="M177" s="224"/>
      <c r="N177" s="225"/>
      <c r="O177" s="225"/>
      <c r="P177" s="225"/>
      <c r="Q177" s="225"/>
      <c r="R177" s="225"/>
      <c r="S177" s="225"/>
      <c r="T177" s="226"/>
      <c r="AT177" s="227" t="s">
        <v>237</v>
      </c>
      <c r="AU177" s="227" t="s">
        <v>78</v>
      </c>
      <c r="AV177" s="14" t="s">
        <v>76</v>
      </c>
      <c r="AW177" s="14" t="s">
        <v>31</v>
      </c>
      <c r="AX177" s="14" t="s">
        <v>69</v>
      </c>
      <c r="AY177" s="227" t="s">
        <v>229</v>
      </c>
    </row>
    <row r="178" spans="2:51" s="13" customFormat="1" ht="11.25">
      <c r="B178" s="195"/>
      <c r="C178" s="196"/>
      <c r="D178" s="197" t="s">
        <v>237</v>
      </c>
      <c r="E178" s="198" t="s">
        <v>19</v>
      </c>
      <c r="F178" s="199" t="s">
        <v>2686</v>
      </c>
      <c r="G178" s="196"/>
      <c r="H178" s="200">
        <v>5.6</v>
      </c>
      <c r="I178" s="201"/>
      <c r="J178" s="196"/>
      <c r="K178" s="196"/>
      <c r="L178" s="202"/>
      <c r="M178" s="203"/>
      <c r="N178" s="204"/>
      <c r="O178" s="204"/>
      <c r="P178" s="204"/>
      <c r="Q178" s="204"/>
      <c r="R178" s="204"/>
      <c r="S178" s="204"/>
      <c r="T178" s="205"/>
      <c r="AT178" s="206" t="s">
        <v>237</v>
      </c>
      <c r="AU178" s="206" t="s">
        <v>78</v>
      </c>
      <c r="AV178" s="13" t="s">
        <v>78</v>
      </c>
      <c r="AW178" s="13" t="s">
        <v>31</v>
      </c>
      <c r="AX178" s="13" t="s">
        <v>69</v>
      </c>
      <c r="AY178" s="206" t="s">
        <v>229</v>
      </c>
    </row>
    <row r="179" spans="2:51" s="13" customFormat="1" ht="11.25">
      <c r="B179" s="195"/>
      <c r="C179" s="196"/>
      <c r="D179" s="197" t="s">
        <v>237</v>
      </c>
      <c r="E179" s="198" t="s">
        <v>19</v>
      </c>
      <c r="F179" s="199" t="s">
        <v>2687</v>
      </c>
      <c r="G179" s="196"/>
      <c r="H179" s="200">
        <v>4</v>
      </c>
      <c r="I179" s="201"/>
      <c r="J179" s="196"/>
      <c r="K179" s="196"/>
      <c r="L179" s="202"/>
      <c r="M179" s="203"/>
      <c r="N179" s="204"/>
      <c r="O179" s="204"/>
      <c r="P179" s="204"/>
      <c r="Q179" s="204"/>
      <c r="R179" s="204"/>
      <c r="S179" s="204"/>
      <c r="T179" s="205"/>
      <c r="AT179" s="206" t="s">
        <v>237</v>
      </c>
      <c r="AU179" s="206" t="s">
        <v>78</v>
      </c>
      <c r="AV179" s="13" t="s">
        <v>78</v>
      </c>
      <c r="AW179" s="13" t="s">
        <v>31</v>
      </c>
      <c r="AX179" s="13" t="s">
        <v>69</v>
      </c>
      <c r="AY179" s="206" t="s">
        <v>229</v>
      </c>
    </row>
    <row r="180" spans="2:51" s="15" customFormat="1" ht="11.25">
      <c r="B180" s="228"/>
      <c r="C180" s="229"/>
      <c r="D180" s="197" t="s">
        <v>237</v>
      </c>
      <c r="E180" s="230" t="s">
        <v>19</v>
      </c>
      <c r="F180" s="231" t="s">
        <v>281</v>
      </c>
      <c r="G180" s="229"/>
      <c r="H180" s="232">
        <v>24.186</v>
      </c>
      <c r="I180" s="233"/>
      <c r="J180" s="229"/>
      <c r="K180" s="229"/>
      <c r="L180" s="234"/>
      <c r="M180" s="235"/>
      <c r="N180" s="236"/>
      <c r="O180" s="236"/>
      <c r="P180" s="236"/>
      <c r="Q180" s="236"/>
      <c r="R180" s="236"/>
      <c r="S180" s="236"/>
      <c r="T180" s="237"/>
      <c r="AT180" s="238" t="s">
        <v>237</v>
      </c>
      <c r="AU180" s="238" t="s">
        <v>78</v>
      </c>
      <c r="AV180" s="15" t="s">
        <v>126</v>
      </c>
      <c r="AW180" s="15" t="s">
        <v>31</v>
      </c>
      <c r="AX180" s="15" t="s">
        <v>76</v>
      </c>
      <c r="AY180" s="238" t="s">
        <v>229</v>
      </c>
    </row>
    <row r="181" spans="1:65" s="2" customFormat="1" ht="16.5" customHeight="1">
      <c r="A181" s="36"/>
      <c r="B181" s="37"/>
      <c r="C181" s="207" t="s">
        <v>315</v>
      </c>
      <c r="D181" s="207" t="s">
        <v>239</v>
      </c>
      <c r="E181" s="208" t="s">
        <v>2688</v>
      </c>
      <c r="F181" s="209" t="s">
        <v>2689</v>
      </c>
      <c r="G181" s="210" t="s">
        <v>326</v>
      </c>
      <c r="H181" s="211">
        <v>45.953</v>
      </c>
      <c r="I181" s="212"/>
      <c r="J181" s="213">
        <f>ROUND(I181*H181,2)</f>
        <v>0</v>
      </c>
      <c r="K181" s="214"/>
      <c r="L181" s="215"/>
      <c r="M181" s="216" t="s">
        <v>19</v>
      </c>
      <c r="N181" s="217" t="s">
        <v>40</v>
      </c>
      <c r="O181" s="66"/>
      <c r="P181" s="191">
        <f>O181*H181</f>
        <v>0</v>
      </c>
      <c r="Q181" s="191">
        <v>1</v>
      </c>
      <c r="R181" s="191">
        <f>Q181*H181</f>
        <v>45.953</v>
      </c>
      <c r="S181" s="191">
        <v>0</v>
      </c>
      <c r="T181" s="192">
        <f>S181*H181</f>
        <v>0</v>
      </c>
      <c r="U181" s="36"/>
      <c r="V181" s="36"/>
      <c r="W181" s="36"/>
      <c r="X181" s="36"/>
      <c r="Y181" s="36"/>
      <c r="Z181" s="36"/>
      <c r="AA181" s="36"/>
      <c r="AB181" s="36"/>
      <c r="AC181" s="36"/>
      <c r="AD181" s="36"/>
      <c r="AE181" s="36"/>
      <c r="AR181" s="193" t="s">
        <v>243</v>
      </c>
      <c r="AT181" s="193" t="s">
        <v>239</v>
      </c>
      <c r="AU181" s="193" t="s">
        <v>78</v>
      </c>
      <c r="AY181" s="19" t="s">
        <v>229</v>
      </c>
      <c r="BE181" s="194">
        <f>IF(N181="základní",J181,0)</f>
        <v>0</v>
      </c>
      <c r="BF181" s="194">
        <f>IF(N181="snížená",J181,0)</f>
        <v>0</v>
      </c>
      <c r="BG181" s="194">
        <f>IF(N181="zákl. přenesená",J181,0)</f>
        <v>0</v>
      </c>
      <c r="BH181" s="194">
        <f>IF(N181="sníž. přenesená",J181,0)</f>
        <v>0</v>
      </c>
      <c r="BI181" s="194">
        <f>IF(N181="nulová",J181,0)</f>
        <v>0</v>
      </c>
      <c r="BJ181" s="19" t="s">
        <v>76</v>
      </c>
      <c r="BK181" s="194">
        <f>ROUND(I181*H181,2)</f>
        <v>0</v>
      </c>
      <c r="BL181" s="19" t="s">
        <v>126</v>
      </c>
      <c r="BM181" s="193" t="s">
        <v>2690</v>
      </c>
    </row>
    <row r="182" spans="2:51" s="13" customFormat="1" ht="11.25">
      <c r="B182" s="195"/>
      <c r="C182" s="196"/>
      <c r="D182" s="197" t="s">
        <v>237</v>
      </c>
      <c r="E182" s="198" t="s">
        <v>19</v>
      </c>
      <c r="F182" s="199" t="s">
        <v>2691</v>
      </c>
      <c r="G182" s="196"/>
      <c r="H182" s="200">
        <v>45.953</v>
      </c>
      <c r="I182" s="201"/>
      <c r="J182" s="196"/>
      <c r="K182" s="196"/>
      <c r="L182" s="202"/>
      <c r="M182" s="203"/>
      <c r="N182" s="204"/>
      <c r="O182" s="204"/>
      <c r="P182" s="204"/>
      <c r="Q182" s="204"/>
      <c r="R182" s="204"/>
      <c r="S182" s="204"/>
      <c r="T182" s="205"/>
      <c r="AT182" s="206" t="s">
        <v>237</v>
      </c>
      <c r="AU182" s="206" t="s">
        <v>78</v>
      </c>
      <c r="AV182" s="13" t="s">
        <v>78</v>
      </c>
      <c r="AW182" s="13" t="s">
        <v>31</v>
      </c>
      <c r="AX182" s="13" t="s">
        <v>76</v>
      </c>
      <c r="AY182" s="206" t="s">
        <v>229</v>
      </c>
    </row>
    <row r="183" spans="1:65" s="2" customFormat="1" ht="66.75" customHeight="1">
      <c r="A183" s="36"/>
      <c r="B183" s="37"/>
      <c r="C183" s="181" t="s">
        <v>319</v>
      </c>
      <c r="D183" s="181" t="s">
        <v>232</v>
      </c>
      <c r="E183" s="182" t="s">
        <v>2279</v>
      </c>
      <c r="F183" s="183" t="s">
        <v>2280</v>
      </c>
      <c r="G183" s="184" t="s">
        <v>532</v>
      </c>
      <c r="H183" s="185">
        <v>3.506</v>
      </c>
      <c r="I183" s="186"/>
      <c r="J183" s="187">
        <f>ROUND(I183*H183,2)</f>
        <v>0</v>
      </c>
      <c r="K183" s="188"/>
      <c r="L183" s="41"/>
      <c r="M183" s="189" t="s">
        <v>19</v>
      </c>
      <c r="N183" s="190" t="s">
        <v>40</v>
      </c>
      <c r="O183" s="66"/>
      <c r="P183" s="191">
        <f>O183*H183</f>
        <v>0</v>
      </c>
      <c r="Q183" s="191">
        <v>0</v>
      </c>
      <c r="R183" s="191">
        <f>Q183*H183</f>
        <v>0</v>
      </c>
      <c r="S183" s="191">
        <v>0</v>
      </c>
      <c r="T183" s="192">
        <f>S183*H183</f>
        <v>0</v>
      </c>
      <c r="U183" s="36"/>
      <c r="V183" s="36"/>
      <c r="W183" s="36"/>
      <c r="X183" s="36"/>
      <c r="Y183" s="36"/>
      <c r="Z183" s="36"/>
      <c r="AA183" s="36"/>
      <c r="AB183" s="36"/>
      <c r="AC183" s="36"/>
      <c r="AD183" s="36"/>
      <c r="AE183" s="36"/>
      <c r="AR183" s="193" t="s">
        <v>126</v>
      </c>
      <c r="AT183" s="193" t="s">
        <v>232</v>
      </c>
      <c r="AU183" s="193" t="s">
        <v>78</v>
      </c>
      <c r="AY183" s="19" t="s">
        <v>229</v>
      </c>
      <c r="BE183" s="194">
        <f>IF(N183="základní",J183,0)</f>
        <v>0</v>
      </c>
      <c r="BF183" s="194">
        <f>IF(N183="snížená",J183,0)</f>
        <v>0</v>
      </c>
      <c r="BG183" s="194">
        <f>IF(N183="zákl. přenesená",J183,0)</f>
        <v>0</v>
      </c>
      <c r="BH183" s="194">
        <f>IF(N183="sníž. přenesená",J183,0)</f>
        <v>0</v>
      </c>
      <c r="BI183" s="194">
        <f>IF(N183="nulová",J183,0)</f>
        <v>0</v>
      </c>
      <c r="BJ183" s="19" t="s">
        <v>76</v>
      </c>
      <c r="BK183" s="194">
        <f>ROUND(I183*H183,2)</f>
        <v>0</v>
      </c>
      <c r="BL183" s="19" t="s">
        <v>126</v>
      </c>
      <c r="BM183" s="193" t="s">
        <v>2692</v>
      </c>
    </row>
    <row r="184" spans="1:47" s="2" customFormat="1" ht="11.25">
      <c r="A184" s="36"/>
      <c r="B184" s="37"/>
      <c r="C184" s="38"/>
      <c r="D184" s="263" t="s">
        <v>903</v>
      </c>
      <c r="E184" s="38"/>
      <c r="F184" s="264" t="s">
        <v>2282</v>
      </c>
      <c r="G184" s="38"/>
      <c r="H184" s="38"/>
      <c r="I184" s="249"/>
      <c r="J184" s="38"/>
      <c r="K184" s="38"/>
      <c r="L184" s="41"/>
      <c r="M184" s="250"/>
      <c r="N184" s="251"/>
      <c r="O184" s="66"/>
      <c r="P184" s="66"/>
      <c r="Q184" s="66"/>
      <c r="R184" s="66"/>
      <c r="S184" s="66"/>
      <c r="T184" s="67"/>
      <c r="U184" s="36"/>
      <c r="V184" s="36"/>
      <c r="W184" s="36"/>
      <c r="X184" s="36"/>
      <c r="Y184" s="36"/>
      <c r="Z184" s="36"/>
      <c r="AA184" s="36"/>
      <c r="AB184" s="36"/>
      <c r="AC184" s="36"/>
      <c r="AD184" s="36"/>
      <c r="AE184" s="36"/>
      <c r="AT184" s="19" t="s">
        <v>903</v>
      </c>
      <c r="AU184" s="19" t="s">
        <v>78</v>
      </c>
    </row>
    <row r="185" spans="2:51" s="14" customFormat="1" ht="11.25">
      <c r="B185" s="218"/>
      <c r="C185" s="219"/>
      <c r="D185" s="197" t="s">
        <v>237</v>
      </c>
      <c r="E185" s="220" t="s">
        <v>19</v>
      </c>
      <c r="F185" s="221" t="s">
        <v>2283</v>
      </c>
      <c r="G185" s="219"/>
      <c r="H185" s="220" t="s">
        <v>19</v>
      </c>
      <c r="I185" s="222"/>
      <c r="J185" s="219"/>
      <c r="K185" s="219"/>
      <c r="L185" s="223"/>
      <c r="M185" s="224"/>
      <c r="N185" s="225"/>
      <c r="O185" s="225"/>
      <c r="P185" s="225"/>
      <c r="Q185" s="225"/>
      <c r="R185" s="225"/>
      <c r="S185" s="225"/>
      <c r="T185" s="226"/>
      <c r="AT185" s="227" t="s">
        <v>237</v>
      </c>
      <c r="AU185" s="227" t="s">
        <v>78</v>
      </c>
      <c r="AV185" s="14" t="s">
        <v>76</v>
      </c>
      <c r="AW185" s="14" t="s">
        <v>31</v>
      </c>
      <c r="AX185" s="14" t="s">
        <v>69</v>
      </c>
      <c r="AY185" s="227" t="s">
        <v>229</v>
      </c>
    </row>
    <row r="186" spans="2:51" s="13" customFormat="1" ht="11.25">
      <c r="B186" s="195"/>
      <c r="C186" s="196"/>
      <c r="D186" s="197" t="s">
        <v>237</v>
      </c>
      <c r="E186" s="198" t="s">
        <v>19</v>
      </c>
      <c r="F186" s="199" t="s">
        <v>2693</v>
      </c>
      <c r="G186" s="196"/>
      <c r="H186" s="200">
        <v>3.506</v>
      </c>
      <c r="I186" s="201"/>
      <c r="J186" s="196"/>
      <c r="K186" s="196"/>
      <c r="L186" s="202"/>
      <c r="M186" s="203"/>
      <c r="N186" s="204"/>
      <c r="O186" s="204"/>
      <c r="P186" s="204"/>
      <c r="Q186" s="204"/>
      <c r="R186" s="204"/>
      <c r="S186" s="204"/>
      <c r="T186" s="205"/>
      <c r="AT186" s="206" t="s">
        <v>237</v>
      </c>
      <c r="AU186" s="206" t="s">
        <v>78</v>
      </c>
      <c r="AV186" s="13" t="s">
        <v>78</v>
      </c>
      <c r="AW186" s="13" t="s">
        <v>31</v>
      </c>
      <c r="AX186" s="13" t="s">
        <v>69</v>
      </c>
      <c r="AY186" s="206" t="s">
        <v>229</v>
      </c>
    </row>
    <row r="187" spans="2:51" s="15" customFormat="1" ht="11.25">
      <c r="B187" s="228"/>
      <c r="C187" s="229"/>
      <c r="D187" s="197" t="s">
        <v>237</v>
      </c>
      <c r="E187" s="230" t="s">
        <v>19</v>
      </c>
      <c r="F187" s="231" t="s">
        <v>281</v>
      </c>
      <c r="G187" s="229"/>
      <c r="H187" s="232">
        <v>3.506</v>
      </c>
      <c r="I187" s="233"/>
      <c r="J187" s="229"/>
      <c r="K187" s="229"/>
      <c r="L187" s="234"/>
      <c r="M187" s="235"/>
      <c r="N187" s="236"/>
      <c r="O187" s="236"/>
      <c r="P187" s="236"/>
      <c r="Q187" s="236"/>
      <c r="R187" s="236"/>
      <c r="S187" s="236"/>
      <c r="T187" s="237"/>
      <c r="AT187" s="238" t="s">
        <v>237</v>
      </c>
      <c r="AU187" s="238" t="s">
        <v>78</v>
      </c>
      <c r="AV187" s="15" t="s">
        <v>126</v>
      </c>
      <c r="AW187" s="15" t="s">
        <v>31</v>
      </c>
      <c r="AX187" s="15" t="s">
        <v>76</v>
      </c>
      <c r="AY187" s="238" t="s">
        <v>229</v>
      </c>
    </row>
    <row r="188" spans="1:65" s="2" customFormat="1" ht="16.5" customHeight="1">
      <c r="A188" s="36"/>
      <c r="B188" s="37"/>
      <c r="C188" s="207" t="s">
        <v>323</v>
      </c>
      <c r="D188" s="207" t="s">
        <v>239</v>
      </c>
      <c r="E188" s="208" t="s">
        <v>2694</v>
      </c>
      <c r="F188" s="209" t="s">
        <v>2695</v>
      </c>
      <c r="G188" s="210" t="s">
        <v>326</v>
      </c>
      <c r="H188" s="211">
        <v>7.12</v>
      </c>
      <c r="I188" s="212"/>
      <c r="J188" s="213">
        <f>ROUND(I188*H188,2)</f>
        <v>0</v>
      </c>
      <c r="K188" s="214"/>
      <c r="L188" s="215"/>
      <c r="M188" s="216" t="s">
        <v>19</v>
      </c>
      <c r="N188" s="217" t="s">
        <v>40</v>
      </c>
      <c r="O188" s="66"/>
      <c r="P188" s="191">
        <f>O188*H188</f>
        <v>0</v>
      </c>
      <c r="Q188" s="191">
        <v>1</v>
      </c>
      <c r="R188" s="191">
        <f>Q188*H188</f>
        <v>7.12</v>
      </c>
      <c r="S188" s="191">
        <v>0</v>
      </c>
      <c r="T188" s="192">
        <f>S188*H188</f>
        <v>0</v>
      </c>
      <c r="U188" s="36"/>
      <c r="V188" s="36"/>
      <c r="W188" s="36"/>
      <c r="X188" s="36"/>
      <c r="Y188" s="36"/>
      <c r="Z188" s="36"/>
      <c r="AA188" s="36"/>
      <c r="AB188" s="36"/>
      <c r="AC188" s="36"/>
      <c r="AD188" s="36"/>
      <c r="AE188" s="36"/>
      <c r="AR188" s="193" t="s">
        <v>243</v>
      </c>
      <c r="AT188" s="193" t="s">
        <v>239</v>
      </c>
      <c r="AU188" s="193" t="s">
        <v>78</v>
      </c>
      <c r="AY188" s="19" t="s">
        <v>229</v>
      </c>
      <c r="BE188" s="194">
        <f>IF(N188="základní",J188,0)</f>
        <v>0</v>
      </c>
      <c r="BF188" s="194">
        <f>IF(N188="snížená",J188,0)</f>
        <v>0</v>
      </c>
      <c r="BG188" s="194">
        <f>IF(N188="zákl. přenesená",J188,0)</f>
        <v>0</v>
      </c>
      <c r="BH188" s="194">
        <f>IF(N188="sníž. přenesená",J188,0)</f>
        <v>0</v>
      </c>
      <c r="BI188" s="194">
        <f>IF(N188="nulová",J188,0)</f>
        <v>0</v>
      </c>
      <c r="BJ188" s="19" t="s">
        <v>76</v>
      </c>
      <c r="BK188" s="194">
        <f>ROUND(I188*H188,2)</f>
        <v>0</v>
      </c>
      <c r="BL188" s="19" t="s">
        <v>126</v>
      </c>
      <c r="BM188" s="193" t="s">
        <v>2696</v>
      </c>
    </row>
    <row r="189" spans="2:51" s="13" customFormat="1" ht="11.25">
      <c r="B189" s="195"/>
      <c r="C189" s="196"/>
      <c r="D189" s="197" t="s">
        <v>237</v>
      </c>
      <c r="E189" s="198" t="s">
        <v>19</v>
      </c>
      <c r="F189" s="199" t="s">
        <v>2697</v>
      </c>
      <c r="G189" s="196"/>
      <c r="H189" s="200">
        <v>3.56</v>
      </c>
      <c r="I189" s="201"/>
      <c r="J189" s="196"/>
      <c r="K189" s="196"/>
      <c r="L189" s="202"/>
      <c r="M189" s="203"/>
      <c r="N189" s="204"/>
      <c r="O189" s="204"/>
      <c r="P189" s="204"/>
      <c r="Q189" s="204"/>
      <c r="R189" s="204"/>
      <c r="S189" s="204"/>
      <c r="T189" s="205"/>
      <c r="AT189" s="206" t="s">
        <v>237</v>
      </c>
      <c r="AU189" s="206" t="s">
        <v>78</v>
      </c>
      <c r="AV189" s="13" t="s">
        <v>78</v>
      </c>
      <c r="AW189" s="13" t="s">
        <v>31</v>
      </c>
      <c r="AX189" s="13" t="s">
        <v>76</v>
      </c>
      <c r="AY189" s="206" t="s">
        <v>229</v>
      </c>
    </row>
    <row r="190" spans="2:51" s="13" customFormat="1" ht="11.25">
      <c r="B190" s="195"/>
      <c r="C190" s="196"/>
      <c r="D190" s="197" t="s">
        <v>237</v>
      </c>
      <c r="E190" s="196"/>
      <c r="F190" s="199" t="s">
        <v>2698</v>
      </c>
      <c r="G190" s="196"/>
      <c r="H190" s="200">
        <v>7.12</v>
      </c>
      <c r="I190" s="201"/>
      <c r="J190" s="196"/>
      <c r="K190" s="196"/>
      <c r="L190" s="202"/>
      <c r="M190" s="203"/>
      <c r="N190" s="204"/>
      <c r="O190" s="204"/>
      <c r="P190" s="204"/>
      <c r="Q190" s="204"/>
      <c r="R190" s="204"/>
      <c r="S190" s="204"/>
      <c r="T190" s="205"/>
      <c r="AT190" s="206" t="s">
        <v>237</v>
      </c>
      <c r="AU190" s="206" t="s">
        <v>78</v>
      </c>
      <c r="AV190" s="13" t="s">
        <v>78</v>
      </c>
      <c r="AW190" s="13" t="s">
        <v>4</v>
      </c>
      <c r="AX190" s="13" t="s">
        <v>76</v>
      </c>
      <c r="AY190" s="206" t="s">
        <v>229</v>
      </c>
    </row>
    <row r="191" spans="1:65" s="2" customFormat="1" ht="55.5" customHeight="1">
      <c r="A191" s="36"/>
      <c r="B191" s="37"/>
      <c r="C191" s="181" t="s">
        <v>328</v>
      </c>
      <c r="D191" s="181" t="s">
        <v>232</v>
      </c>
      <c r="E191" s="182" t="s">
        <v>1780</v>
      </c>
      <c r="F191" s="183" t="s">
        <v>1781</v>
      </c>
      <c r="G191" s="184" t="s">
        <v>495</v>
      </c>
      <c r="H191" s="185">
        <v>76</v>
      </c>
      <c r="I191" s="186"/>
      <c r="J191" s="187">
        <f>ROUND(I191*H191,2)</f>
        <v>0</v>
      </c>
      <c r="K191" s="188"/>
      <c r="L191" s="41"/>
      <c r="M191" s="189" t="s">
        <v>19</v>
      </c>
      <c r="N191" s="190" t="s">
        <v>40</v>
      </c>
      <c r="O191" s="66"/>
      <c r="P191" s="191">
        <f>O191*H191</f>
        <v>0</v>
      </c>
      <c r="Q191" s="191">
        <v>0</v>
      </c>
      <c r="R191" s="191">
        <f>Q191*H191</f>
        <v>0</v>
      </c>
      <c r="S191" s="191">
        <v>0</v>
      </c>
      <c r="T191" s="192">
        <f>S191*H191</f>
        <v>0</v>
      </c>
      <c r="U191" s="36"/>
      <c r="V191" s="36"/>
      <c r="W191" s="36"/>
      <c r="X191" s="36"/>
      <c r="Y191" s="36"/>
      <c r="Z191" s="36"/>
      <c r="AA191" s="36"/>
      <c r="AB191" s="36"/>
      <c r="AC191" s="36"/>
      <c r="AD191" s="36"/>
      <c r="AE191" s="36"/>
      <c r="AR191" s="193" t="s">
        <v>126</v>
      </c>
      <c r="AT191" s="193" t="s">
        <v>232</v>
      </c>
      <c r="AU191" s="193" t="s">
        <v>78</v>
      </c>
      <c r="AY191" s="19" t="s">
        <v>229</v>
      </c>
      <c r="BE191" s="194">
        <f>IF(N191="základní",J191,0)</f>
        <v>0</v>
      </c>
      <c r="BF191" s="194">
        <f>IF(N191="snížená",J191,0)</f>
        <v>0</v>
      </c>
      <c r="BG191" s="194">
        <f>IF(N191="zákl. přenesená",J191,0)</f>
        <v>0</v>
      </c>
      <c r="BH191" s="194">
        <f>IF(N191="sníž. přenesená",J191,0)</f>
        <v>0</v>
      </c>
      <c r="BI191" s="194">
        <f>IF(N191="nulová",J191,0)</f>
        <v>0</v>
      </c>
      <c r="BJ191" s="19" t="s">
        <v>76</v>
      </c>
      <c r="BK191" s="194">
        <f>ROUND(I191*H191,2)</f>
        <v>0</v>
      </c>
      <c r="BL191" s="19" t="s">
        <v>126</v>
      </c>
      <c r="BM191" s="193" t="s">
        <v>2699</v>
      </c>
    </row>
    <row r="192" spans="1:47" s="2" customFormat="1" ht="11.25">
      <c r="A192" s="36"/>
      <c r="B192" s="37"/>
      <c r="C192" s="38"/>
      <c r="D192" s="263" t="s">
        <v>903</v>
      </c>
      <c r="E192" s="38"/>
      <c r="F192" s="264" t="s">
        <v>1783</v>
      </c>
      <c r="G192" s="38"/>
      <c r="H192" s="38"/>
      <c r="I192" s="249"/>
      <c r="J192" s="38"/>
      <c r="K192" s="38"/>
      <c r="L192" s="41"/>
      <c r="M192" s="250"/>
      <c r="N192" s="251"/>
      <c r="O192" s="66"/>
      <c r="P192" s="66"/>
      <c r="Q192" s="66"/>
      <c r="R192" s="66"/>
      <c r="S192" s="66"/>
      <c r="T192" s="67"/>
      <c r="U192" s="36"/>
      <c r="V192" s="36"/>
      <c r="W192" s="36"/>
      <c r="X192" s="36"/>
      <c r="Y192" s="36"/>
      <c r="Z192" s="36"/>
      <c r="AA192" s="36"/>
      <c r="AB192" s="36"/>
      <c r="AC192" s="36"/>
      <c r="AD192" s="36"/>
      <c r="AE192" s="36"/>
      <c r="AT192" s="19" t="s">
        <v>903</v>
      </c>
      <c r="AU192" s="19" t="s">
        <v>78</v>
      </c>
    </row>
    <row r="193" spans="2:51" s="14" customFormat="1" ht="11.25">
      <c r="B193" s="218"/>
      <c r="C193" s="219"/>
      <c r="D193" s="197" t="s">
        <v>237</v>
      </c>
      <c r="E193" s="220" t="s">
        <v>19</v>
      </c>
      <c r="F193" s="221" t="s">
        <v>1724</v>
      </c>
      <c r="G193" s="219"/>
      <c r="H193" s="220" t="s">
        <v>19</v>
      </c>
      <c r="I193" s="222"/>
      <c r="J193" s="219"/>
      <c r="K193" s="219"/>
      <c r="L193" s="223"/>
      <c r="M193" s="224"/>
      <c r="N193" s="225"/>
      <c r="O193" s="225"/>
      <c r="P193" s="225"/>
      <c r="Q193" s="225"/>
      <c r="R193" s="225"/>
      <c r="S193" s="225"/>
      <c r="T193" s="226"/>
      <c r="AT193" s="227" t="s">
        <v>237</v>
      </c>
      <c r="AU193" s="227" t="s">
        <v>78</v>
      </c>
      <c r="AV193" s="14" t="s">
        <v>76</v>
      </c>
      <c r="AW193" s="14" t="s">
        <v>31</v>
      </c>
      <c r="AX193" s="14" t="s">
        <v>69</v>
      </c>
      <c r="AY193" s="227" t="s">
        <v>229</v>
      </c>
    </row>
    <row r="194" spans="2:51" s="13" customFormat="1" ht="11.25">
      <c r="B194" s="195"/>
      <c r="C194" s="196"/>
      <c r="D194" s="197" t="s">
        <v>237</v>
      </c>
      <c r="E194" s="198" t="s">
        <v>19</v>
      </c>
      <c r="F194" s="199" t="s">
        <v>2643</v>
      </c>
      <c r="G194" s="196"/>
      <c r="H194" s="200">
        <v>24</v>
      </c>
      <c r="I194" s="201"/>
      <c r="J194" s="196"/>
      <c r="K194" s="196"/>
      <c r="L194" s="202"/>
      <c r="M194" s="203"/>
      <c r="N194" s="204"/>
      <c r="O194" s="204"/>
      <c r="P194" s="204"/>
      <c r="Q194" s="204"/>
      <c r="R194" s="204"/>
      <c r="S194" s="204"/>
      <c r="T194" s="205"/>
      <c r="AT194" s="206" t="s">
        <v>237</v>
      </c>
      <c r="AU194" s="206" t="s">
        <v>78</v>
      </c>
      <c r="AV194" s="13" t="s">
        <v>78</v>
      </c>
      <c r="AW194" s="13" t="s">
        <v>31</v>
      </c>
      <c r="AX194" s="13" t="s">
        <v>69</v>
      </c>
      <c r="AY194" s="206" t="s">
        <v>229</v>
      </c>
    </row>
    <row r="195" spans="2:51" s="14" customFormat="1" ht="11.25">
      <c r="B195" s="218"/>
      <c r="C195" s="219"/>
      <c r="D195" s="197" t="s">
        <v>237</v>
      </c>
      <c r="E195" s="220" t="s">
        <v>19</v>
      </c>
      <c r="F195" s="221" t="s">
        <v>2644</v>
      </c>
      <c r="G195" s="219"/>
      <c r="H195" s="220" t="s">
        <v>19</v>
      </c>
      <c r="I195" s="222"/>
      <c r="J195" s="219"/>
      <c r="K195" s="219"/>
      <c r="L195" s="223"/>
      <c r="M195" s="224"/>
      <c r="N195" s="225"/>
      <c r="O195" s="225"/>
      <c r="P195" s="225"/>
      <c r="Q195" s="225"/>
      <c r="R195" s="225"/>
      <c r="S195" s="225"/>
      <c r="T195" s="226"/>
      <c r="AT195" s="227" t="s">
        <v>237</v>
      </c>
      <c r="AU195" s="227" t="s">
        <v>78</v>
      </c>
      <c r="AV195" s="14" t="s">
        <v>76</v>
      </c>
      <c r="AW195" s="14" t="s">
        <v>31</v>
      </c>
      <c r="AX195" s="14" t="s">
        <v>69</v>
      </c>
      <c r="AY195" s="227" t="s">
        <v>229</v>
      </c>
    </row>
    <row r="196" spans="2:51" s="13" customFormat="1" ht="11.25">
      <c r="B196" s="195"/>
      <c r="C196" s="196"/>
      <c r="D196" s="197" t="s">
        <v>237</v>
      </c>
      <c r="E196" s="198" t="s">
        <v>19</v>
      </c>
      <c r="F196" s="199" t="s">
        <v>2645</v>
      </c>
      <c r="G196" s="196"/>
      <c r="H196" s="200">
        <v>20</v>
      </c>
      <c r="I196" s="201"/>
      <c r="J196" s="196"/>
      <c r="K196" s="196"/>
      <c r="L196" s="202"/>
      <c r="M196" s="203"/>
      <c r="N196" s="204"/>
      <c r="O196" s="204"/>
      <c r="P196" s="204"/>
      <c r="Q196" s="204"/>
      <c r="R196" s="204"/>
      <c r="S196" s="204"/>
      <c r="T196" s="205"/>
      <c r="AT196" s="206" t="s">
        <v>237</v>
      </c>
      <c r="AU196" s="206" t="s">
        <v>78</v>
      </c>
      <c r="AV196" s="13" t="s">
        <v>78</v>
      </c>
      <c r="AW196" s="13" t="s">
        <v>31</v>
      </c>
      <c r="AX196" s="13" t="s">
        <v>69</v>
      </c>
      <c r="AY196" s="206" t="s">
        <v>229</v>
      </c>
    </row>
    <row r="197" spans="2:51" s="14" customFormat="1" ht="11.25">
      <c r="B197" s="218"/>
      <c r="C197" s="219"/>
      <c r="D197" s="197" t="s">
        <v>237</v>
      </c>
      <c r="E197" s="220" t="s">
        <v>19</v>
      </c>
      <c r="F197" s="221" t="s">
        <v>1722</v>
      </c>
      <c r="G197" s="219"/>
      <c r="H197" s="220" t="s">
        <v>19</v>
      </c>
      <c r="I197" s="222"/>
      <c r="J197" s="219"/>
      <c r="K197" s="219"/>
      <c r="L197" s="223"/>
      <c r="M197" s="224"/>
      <c r="N197" s="225"/>
      <c r="O197" s="225"/>
      <c r="P197" s="225"/>
      <c r="Q197" s="225"/>
      <c r="R197" s="225"/>
      <c r="S197" s="225"/>
      <c r="T197" s="226"/>
      <c r="AT197" s="227" t="s">
        <v>237</v>
      </c>
      <c r="AU197" s="227" t="s">
        <v>78</v>
      </c>
      <c r="AV197" s="14" t="s">
        <v>76</v>
      </c>
      <c r="AW197" s="14" t="s">
        <v>31</v>
      </c>
      <c r="AX197" s="14" t="s">
        <v>69</v>
      </c>
      <c r="AY197" s="227" t="s">
        <v>229</v>
      </c>
    </row>
    <row r="198" spans="2:51" s="13" customFormat="1" ht="11.25">
      <c r="B198" s="195"/>
      <c r="C198" s="196"/>
      <c r="D198" s="197" t="s">
        <v>237</v>
      </c>
      <c r="E198" s="198" t="s">
        <v>19</v>
      </c>
      <c r="F198" s="199" t="s">
        <v>2646</v>
      </c>
      <c r="G198" s="196"/>
      <c r="H198" s="200">
        <v>32</v>
      </c>
      <c r="I198" s="201"/>
      <c r="J198" s="196"/>
      <c r="K198" s="196"/>
      <c r="L198" s="202"/>
      <c r="M198" s="203"/>
      <c r="N198" s="204"/>
      <c r="O198" s="204"/>
      <c r="P198" s="204"/>
      <c r="Q198" s="204"/>
      <c r="R198" s="204"/>
      <c r="S198" s="204"/>
      <c r="T198" s="205"/>
      <c r="AT198" s="206" t="s">
        <v>237</v>
      </c>
      <c r="AU198" s="206" t="s">
        <v>78</v>
      </c>
      <c r="AV198" s="13" t="s">
        <v>78</v>
      </c>
      <c r="AW198" s="13" t="s">
        <v>31</v>
      </c>
      <c r="AX198" s="13" t="s">
        <v>69</v>
      </c>
      <c r="AY198" s="206" t="s">
        <v>229</v>
      </c>
    </row>
    <row r="199" spans="2:51" s="15" customFormat="1" ht="11.25">
      <c r="B199" s="228"/>
      <c r="C199" s="229"/>
      <c r="D199" s="197" t="s">
        <v>237</v>
      </c>
      <c r="E199" s="230" t="s">
        <v>19</v>
      </c>
      <c r="F199" s="231" t="s">
        <v>281</v>
      </c>
      <c r="G199" s="229"/>
      <c r="H199" s="232">
        <v>76</v>
      </c>
      <c r="I199" s="233"/>
      <c r="J199" s="229"/>
      <c r="K199" s="229"/>
      <c r="L199" s="234"/>
      <c r="M199" s="235"/>
      <c r="N199" s="236"/>
      <c r="O199" s="236"/>
      <c r="P199" s="236"/>
      <c r="Q199" s="236"/>
      <c r="R199" s="236"/>
      <c r="S199" s="236"/>
      <c r="T199" s="237"/>
      <c r="AT199" s="238" t="s">
        <v>237</v>
      </c>
      <c r="AU199" s="238" t="s">
        <v>78</v>
      </c>
      <c r="AV199" s="15" t="s">
        <v>126</v>
      </c>
      <c r="AW199" s="15" t="s">
        <v>31</v>
      </c>
      <c r="AX199" s="15" t="s">
        <v>76</v>
      </c>
      <c r="AY199" s="238" t="s">
        <v>229</v>
      </c>
    </row>
    <row r="200" spans="1:65" s="2" customFormat="1" ht="37.9" customHeight="1">
      <c r="A200" s="36"/>
      <c r="B200" s="37"/>
      <c r="C200" s="181" t="s">
        <v>333</v>
      </c>
      <c r="D200" s="181" t="s">
        <v>232</v>
      </c>
      <c r="E200" s="182" t="s">
        <v>1784</v>
      </c>
      <c r="F200" s="183" t="s">
        <v>1785</v>
      </c>
      <c r="G200" s="184" t="s">
        <v>495</v>
      </c>
      <c r="H200" s="185">
        <v>76</v>
      </c>
      <c r="I200" s="186"/>
      <c r="J200" s="187">
        <f>ROUND(I200*H200,2)</f>
        <v>0</v>
      </c>
      <c r="K200" s="188"/>
      <c r="L200" s="41"/>
      <c r="M200" s="189" t="s">
        <v>19</v>
      </c>
      <c r="N200" s="190" t="s">
        <v>40</v>
      </c>
      <c r="O200" s="66"/>
      <c r="P200" s="191">
        <f>O200*H200</f>
        <v>0</v>
      </c>
      <c r="Q200" s="191">
        <v>0</v>
      </c>
      <c r="R200" s="191">
        <f>Q200*H200</f>
        <v>0</v>
      </c>
      <c r="S200" s="191">
        <v>0</v>
      </c>
      <c r="T200" s="192">
        <f>S200*H200</f>
        <v>0</v>
      </c>
      <c r="U200" s="36"/>
      <c r="V200" s="36"/>
      <c r="W200" s="36"/>
      <c r="X200" s="36"/>
      <c r="Y200" s="36"/>
      <c r="Z200" s="36"/>
      <c r="AA200" s="36"/>
      <c r="AB200" s="36"/>
      <c r="AC200" s="36"/>
      <c r="AD200" s="36"/>
      <c r="AE200" s="36"/>
      <c r="AR200" s="193" t="s">
        <v>126</v>
      </c>
      <c r="AT200" s="193" t="s">
        <v>232</v>
      </c>
      <c r="AU200" s="193" t="s">
        <v>78</v>
      </c>
      <c r="AY200" s="19" t="s">
        <v>229</v>
      </c>
      <c r="BE200" s="194">
        <f>IF(N200="základní",J200,0)</f>
        <v>0</v>
      </c>
      <c r="BF200" s="194">
        <f>IF(N200="snížená",J200,0)</f>
        <v>0</v>
      </c>
      <c r="BG200" s="194">
        <f>IF(N200="zákl. přenesená",J200,0)</f>
        <v>0</v>
      </c>
      <c r="BH200" s="194">
        <f>IF(N200="sníž. přenesená",J200,0)</f>
        <v>0</v>
      </c>
      <c r="BI200" s="194">
        <f>IF(N200="nulová",J200,0)</f>
        <v>0</v>
      </c>
      <c r="BJ200" s="19" t="s">
        <v>76</v>
      </c>
      <c r="BK200" s="194">
        <f>ROUND(I200*H200,2)</f>
        <v>0</v>
      </c>
      <c r="BL200" s="19" t="s">
        <v>126</v>
      </c>
      <c r="BM200" s="193" t="s">
        <v>2700</v>
      </c>
    </row>
    <row r="201" spans="1:47" s="2" customFormat="1" ht="11.25">
      <c r="A201" s="36"/>
      <c r="B201" s="37"/>
      <c r="C201" s="38"/>
      <c r="D201" s="263" t="s">
        <v>903</v>
      </c>
      <c r="E201" s="38"/>
      <c r="F201" s="264" t="s">
        <v>1787</v>
      </c>
      <c r="G201" s="38"/>
      <c r="H201" s="38"/>
      <c r="I201" s="249"/>
      <c r="J201" s="38"/>
      <c r="K201" s="38"/>
      <c r="L201" s="41"/>
      <c r="M201" s="250"/>
      <c r="N201" s="251"/>
      <c r="O201" s="66"/>
      <c r="P201" s="66"/>
      <c r="Q201" s="66"/>
      <c r="R201" s="66"/>
      <c r="S201" s="66"/>
      <c r="T201" s="67"/>
      <c r="U201" s="36"/>
      <c r="V201" s="36"/>
      <c r="W201" s="36"/>
      <c r="X201" s="36"/>
      <c r="Y201" s="36"/>
      <c r="Z201" s="36"/>
      <c r="AA201" s="36"/>
      <c r="AB201" s="36"/>
      <c r="AC201" s="36"/>
      <c r="AD201" s="36"/>
      <c r="AE201" s="36"/>
      <c r="AT201" s="19" t="s">
        <v>903</v>
      </c>
      <c r="AU201" s="19" t="s">
        <v>78</v>
      </c>
    </row>
    <row r="202" spans="1:65" s="2" customFormat="1" ht="16.5" customHeight="1">
      <c r="A202" s="36"/>
      <c r="B202" s="37"/>
      <c r="C202" s="207" t="s">
        <v>7</v>
      </c>
      <c r="D202" s="207" t="s">
        <v>239</v>
      </c>
      <c r="E202" s="208" t="s">
        <v>1788</v>
      </c>
      <c r="F202" s="209" t="s">
        <v>1789</v>
      </c>
      <c r="G202" s="210" t="s">
        <v>1080</v>
      </c>
      <c r="H202" s="211">
        <v>1.52</v>
      </c>
      <c r="I202" s="212"/>
      <c r="J202" s="213">
        <f>ROUND(I202*H202,2)</f>
        <v>0</v>
      </c>
      <c r="K202" s="214"/>
      <c r="L202" s="215"/>
      <c r="M202" s="216" t="s">
        <v>19</v>
      </c>
      <c r="N202" s="217" t="s">
        <v>40</v>
      </c>
      <c r="O202" s="66"/>
      <c r="P202" s="191">
        <f>O202*H202</f>
        <v>0</v>
      </c>
      <c r="Q202" s="191">
        <v>0.001</v>
      </c>
      <c r="R202" s="191">
        <f>Q202*H202</f>
        <v>0.00152</v>
      </c>
      <c r="S202" s="191">
        <v>0</v>
      </c>
      <c r="T202" s="192">
        <f>S202*H202</f>
        <v>0</v>
      </c>
      <c r="U202" s="36"/>
      <c r="V202" s="36"/>
      <c r="W202" s="36"/>
      <c r="X202" s="36"/>
      <c r="Y202" s="36"/>
      <c r="Z202" s="36"/>
      <c r="AA202" s="36"/>
      <c r="AB202" s="36"/>
      <c r="AC202" s="36"/>
      <c r="AD202" s="36"/>
      <c r="AE202" s="36"/>
      <c r="AR202" s="193" t="s">
        <v>243</v>
      </c>
      <c r="AT202" s="193" t="s">
        <v>239</v>
      </c>
      <c r="AU202" s="193" t="s">
        <v>78</v>
      </c>
      <c r="AY202" s="19" t="s">
        <v>229</v>
      </c>
      <c r="BE202" s="194">
        <f>IF(N202="základní",J202,0)</f>
        <v>0</v>
      </c>
      <c r="BF202" s="194">
        <f>IF(N202="snížená",J202,0)</f>
        <v>0</v>
      </c>
      <c r="BG202" s="194">
        <f>IF(N202="zákl. přenesená",J202,0)</f>
        <v>0</v>
      </c>
      <c r="BH202" s="194">
        <f>IF(N202="sníž. přenesená",J202,0)</f>
        <v>0</v>
      </c>
      <c r="BI202" s="194">
        <f>IF(N202="nulová",J202,0)</f>
        <v>0</v>
      </c>
      <c r="BJ202" s="19" t="s">
        <v>76</v>
      </c>
      <c r="BK202" s="194">
        <f>ROUND(I202*H202,2)</f>
        <v>0</v>
      </c>
      <c r="BL202" s="19" t="s">
        <v>126</v>
      </c>
      <c r="BM202" s="193" t="s">
        <v>2701</v>
      </c>
    </row>
    <row r="203" spans="2:51" s="13" customFormat="1" ht="11.25">
      <c r="B203" s="195"/>
      <c r="C203" s="196"/>
      <c r="D203" s="197" t="s">
        <v>237</v>
      </c>
      <c r="E203" s="198" t="s">
        <v>19</v>
      </c>
      <c r="F203" s="199" t="s">
        <v>373</v>
      </c>
      <c r="G203" s="196"/>
      <c r="H203" s="200">
        <v>76</v>
      </c>
      <c r="I203" s="201"/>
      <c r="J203" s="196"/>
      <c r="K203" s="196"/>
      <c r="L203" s="202"/>
      <c r="M203" s="203"/>
      <c r="N203" s="204"/>
      <c r="O203" s="204"/>
      <c r="P203" s="204"/>
      <c r="Q203" s="204"/>
      <c r="R203" s="204"/>
      <c r="S203" s="204"/>
      <c r="T203" s="205"/>
      <c r="AT203" s="206" t="s">
        <v>237</v>
      </c>
      <c r="AU203" s="206" t="s">
        <v>78</v>
      </c>
      <c r="AV203" s="13" t="s">
        <v>78</v>
      </c>
      <c r="AW203" s="13" t="s">
        <v>31</v>
      </c>
      <c r="AX203" s="13" t="s">
        <v>76</v>
      </c>
      <c r="AY203" s="206" t="s">
        <v>229</v>
      </c>
    </row>
    <row r="204" spans="2:51" s="13" customFormat="1" ht="11.25">
      <c r="B204" s="195"/>
      <c r="C204" s="196"/>
      <c r="D204" s="197" t="s">
        <v>237</v>
      </c>
      <c r="E204" s="196"/>
      <c r="F204" s="199" t="s">
        <v>2702</v>
      </c>
      <c r="G204" s="196"/>
      <c r="H204" s="200">
        <v>1.52</v>
      </c>
      <c r="I204" s="201"/>
      <c r="J204" s="196"/>
      <c r="K204" s="196"/>
      <c r="L204" s="202"/>
      <c r="M204" s="203"/>
      <c r="N204" s="204"/>
      <c r="O204" s="204"/>
      <c r="P204" s="204"/>
      <c r="Q204" s="204"/>
      <c r="R204" s="204"/>
      <c r="S204" s="204"/>
      <c r="T204" s="205"/>
      <c r="AT204" s="206" t="s">
        <v>237</v>
      </c>
      <c r="AU204" s="206" t="s">
        <v>78</v>
      </c>
      <c r="AV204" s="13" t="s">
        <v>78</v>
      </c>
      <c r="AW204" s="13" t="s">
        <v>4</v>
      </c>
      <c r="AX204" s="13" t="s">
        <v>76</v>
      </c>
      <c r="AY204" s="206" t="s">
        <v>229</v>
      </c>
    </row>
    <row r="205" spans="2:63" s="12" customFormat="1" ht="22.9" customHeight="1">
      <c r="B205" s="165"/>
      <c r="C205" s="166"/>
      <c r="D205" s="167" t="s">
        <v>68</v>
      </c>
      <c r="E205" s="179" t="s">
        <v>78</v>
      </c>
      <c r="F205" s="179" t="s">
        <v>977</v>
      </c>
      <c r="G205" s="166"/>
      <c r="H205" s="166"/>
      <c r="I205" s="169"/>
      <c r="J205" s="180">
        <f>BK205</f>
        <v>0</v>
      </c>
      <c r="K205" s="166"/>
      <c r="L205" s="171"/>
      <c r="M205" s="172"/>
      <c r="N205" s="173"/>
      <c r="O205" s="173"/>
      <c r="P205" s="174">
        <f>SUM(P206:P218)</f>
        <v>0</v>
      </c>
      <c r="Q205" s="173"/>
      <c r="R205" s="174">
        <f>SUM(R206:R218)</f>
        <v>2.5092816</v>
      </c>
      <c r="S205" s="173"/>
      <c r="T205" s="175">
        <f>SUM(T206:T218)</f>
        <v>0</v>
      </c>
      <c r="AR205" s="176" t="s">
        <v>76</v>
      </c>
      <c r="AT205" s="177" t="s">
        <v>68</v>
      </c>
      <c r="AU205" s="177" t="s">
        <v>76</v>
      </c>
      <c r="AY205" s="176" t="s">
        <v>229</v>
      </c>
      <c r="BK205" s="178">
        <f>SUM(BK206:BK218)</f>
        <v>0</v>
      </c>
    </row>
    <row r="206" spans="1:65" s="2" customFormat="1" ht="24.2" customHeight="1">
      <c r="A206" s="36"/>
      <c r="B206" s="37"/>
      <c r="C206" s="181" t="s">
        <v>341</v>
      </c>
      <c r="D206" s="181" t="s">
        <v>232</v>
      </c>
      <c r="E206" s="182" t="s">
        <v>2703</v>
      </c>
      <c r="F206" s="183" t="s">
        <v>2704</v>
      </c>
      <c r="G206" s="184" t="s">
        <v>532</v>
      </c>
      <c r="H206" s="185">
        <v>0.96</v>
      </c>
      <c r="I206" s="186"/>
      <c r="J206" s="187">
        <f>ROUND(I206*H206,2)</f>
        <v>0</v>
      </c>
      <c r="K206" s="188"/>
      <c r="L206" s="41"/>
      <c r="M206" s="189" t="s">
        <v>19</v>
      </c>
      <c r="N206" s="190" t="s">
        <v>40</v>
      </c>
      <c r="O206" s="66"/>
      <c r="P206" s="191">
        <f>O206*H206</f>
        <v>0</v>
      </c>
      <c r="Q206" s="191">
        <v>2.550538</v>
      </c>
      <c r="R206" s="191">
        <f>Q206*H206</f>
        <v>2.44851648</v>
      </c>
      <c r="S206" s="191">
        <v>0</v>
      </c>
      <c r="T206" s="192">
        <f>S206*H206</f>
        <v>0</v>
      </c>
      <c r="U206" s="36"/>
      <c r="V206" s="36"/>
      <c r="W206" s="36"/>
      <c r="X206" s="36"/>
      <c r="Y206" s="36"/>
      <c r="Z206" s="36"/>
      <c r="AA206" s="36"/>
      <c r="AB206" s="36"/>
      <c r="AC206" s="36"/>
      <c r="AD206" s="36"/>
      <c r="AE206" s="36"/>
      <c r="AR206" s="193" t="s">
        <v>126</v>
      </c>
      <c r="AT206" s="193" t="s">
        <v>232</v>
      </c>
      <c r="AU206" s="193" t="s">
        <v>78</v>
      </c>
      <c r="AY206" s="19" t="s">
        <v>229</v>
      </c>
      <c r="BE206" s="194">
        <f>IF(N206="základní",J206,0)</f>
        <v>0</v>
      </c>
      <c r="BF206" s="194">
        <f>IF(N206="snížená",J206,0)</f>
        <v>0</v>
      </c>
      <c r="BG206" s="194">
        <f>IF(N206="zákl. přenesená",J206,0)</f>
        <v>0</v>
      </c>
      <c r="BH206" s="194">
        <f>IF(N206="sníž. přenesená",J206,0)</f>
        <v>0</v>
      </c>
      <c r="BI206" s="194">
        <f>IF(N206="nulová",J206,0)</f>
        <v>0</v>
      </c>
      <c r="BJ206" s="19" t="s">
        <v>76</v>
      </c>
      <c r="BK206" s="194">
        <f>ROUND(I206*H206,2)</f>
        <v>0</v>
      </c>
      <c r="BL206" s="19" t="s">
        <v>126</v>
      </c>
      <c r="BM206" s="193" t="s">
        <v>2705</v>
      </c>
    </row>
    <row r="207" spans="1:47" s="2" customFormat="1" ht="11.25">
      <c r="A207" s="36"/>
      <c r="B207" s="37"/>
      <c r="C207" s="38"/>
      <c r="D207" s="263" t="s">
        <v>903</v>
      </c>
      <c r="E207" s="38"/>
      <c r="F207" s="264" t="s">
        <v>2706</v>
      </c>
      <c r="G207" s="38"/>
      <c r="H207" s="38"/>
      <c r="I207" s="249"/>
      <c r="J207" s="38"/>
      <c r="K207" s="38"/>
      <c r="L207" s="41"/>
      <c r="M207" s="250"/>
      <c r="N207" s="251"/>
      <c r="O207" s="66"/>
      <c r="P207" s="66"/>
      <c r="Q207" s="66"/>
      <c r="R207" s="66"/>
      <c r="S207" s="66"/>
      <c r="T207" s="67"/>
      <c r="U207" s="36"/>
      <c r="V207" s="36"/>
      <c r="W207" s="36"/>
      <c r="X207" s="36"/>
      <c r="Y207" s="36"/>
      <c r="Z207" s="36"/>
      <c r="AA207" s="36"/>
      <c r="AB207" s="36"/>
      <c r="AC207" s="36"/>
      <c r="AD207" s="36"/>
      <c r="AE207" s="36"/>
      <c r="AT207" s="19" t="s">
        <v>903</v>
      </c>
      <c r="AU207" s="19" t="s">
        <v>78</v>
      </c>
    </row>
    <row r="208" spans="2:51" s="14" customFormat="1" ht="11.25">
      <c r="B208" s="218"/>
      <c r="C208" s="219"/>
      <c r="D208" s="197" t="s">
        <v>237</v>
      </c>
      <c r="E208" s="220" t="s">
        <v>19</v>
      </c>
      <c r="F208" s="221" t="s">
        <v>2707</v>
      </c>
      <c r="G208" s="219"/>
      <c r="H208" s="220" t="s">
        <v>19</v>
      </c>
      <c r="I208" s="222"/>
      <c r="J208" s="219"/>
      <c r="K208" s="219"/>
      <c r="L208" s="223"/>
      <c r="M208" s="224"/>
      <c r="N208" s="225"/>
      <c r="O208" s="225"/>
      <c r="P208" s="225"/>
      <c r="Q208" s="225"/>
      <c r="R208" s="225"/>
      <c r="S208" s="225"/>
      <c r="T208" s="226"/>
      <c r="AT208" s="227" t="s">
        <v>237</v>
      </c>
      <c r="AU208" s="227" t="s">
        <v>78</v>
      </c>
      <c r="AV208" s="14" t="s">
        <v>76</v>
      </c>
      <c r="AW208" s="14" t="s">
        <v>31</v>
      </c>
      <c r="AX208" s="14" t="s">
        <v>69</v>
      </c>
      <c r="AY208" s="227" t="s">
        <v>229</v>
      </c>
    </row>
    <row r="209" spans="2:51" s="13" customFormat="1" ht="11.25">
      <c r="B209" s="195"/>
      <c r="C209" s="196"/>
      <c r="D209" s="197" t="s">
        <v>237</v>
      </c>
      <c r="E209" s="198" t="s">
        <v>19</v>
      </c>
      <c r="F209" s="199" t="s">
        <v>2708</v>
      </c>
      <c r="G209" s="196"/>
      <c r="H209" s="200">
        <v>0.96</v>
      </c>
      <c r="I209" s="201"/>
      <c r="J209" s="196"/>
      <c r="K209" s="196"/>
      <c r="L209" s="202"/>
      <c r="M209" s="203"/>
      <c r="N209" s="204"/>
      <c r="O209" s="204"/>
      <c r="P209" s="204"/>
      <c r="Q209" s="204"/>
      <c r="R209" s="204"/>
      <c r="S209" s="204"/>
      <c r="T209" s="205"/>
      <c r="AT209" s="206" t="s">
        <v>237</v>
      </c>
      <c r="AU209" s="206" t="s">
        <v>78</v>
      </c>
      <c r="AV209" s="13" t="s">
        <v>78</v>
      </c>
      <c r="AW209" s="13" t="s">
        <v>31</v>
      </c>
      <c r="AX209" s="13" t="s">
        <v>69</v>
      </c>
      <c r="AY209" s="206" t="s">
        <v>229</v>
      </c>
    </row>
    <row r="210" spans="2:51" s="15" customFormat="1" ht="11.25">
      <c r="B210" s="228"/>
      <c r="C210" s="229"/>
      <c r="D210" s="197" t="s">
        <v>237</v>
      </c>
      <c r="E210" s="230" t="s">
        <v>19</v>
      </c>
      <c r="F210" s="231" t="s">
        <v>281</v>
      </c>
      <c r="G210" s="229"/>
      <c r="H210" s="232">
        <v>0.96</v>
      </c>
      <c r="I210" s="233"/>
      <c r="J210" s="229"/>
      <c r="K210" s="229"/>
      <c r="L210" s="234"/>
      <c r="M210" s="235"/>
      <c r="N210" s="236"/>
      <c r="O210" s="236"/>
      <c r="P210" s="236"/>
      <c r="Q210" s="236"/>
      <c r="R210" s="236"/>
      <c r="S210" s="236"/>
      <c r="T210" s="237"/>
      <c r="AT210" s="238" t="s">
        <v>237</v>
      </c>
      <c r="AU210" s="238" t="s">
        <v>78</v>
      </c>
      <c r="AV210" s="15" t="s">
        <v>126</v>
      </c>
      <c r="AW210" s="15" t="s">
        <v>31</v>
      </c>
      <c r="AX210" s="15" t="s">
        <v>76</v>
      </c>
      <c r="AY210" s="238" t="s">
        <v>229</v>
      </c>
    </row>
    <row r="211" spans="1:65" s="2" customFormat="1" ht="33" customHeight="1">
      <c r="A211" s="36"/>
      <c r="B211" s="37"/>
      <c r="C211" s="181" t="s">
        <v>345</v>
      </c>
      <c r="D211" s="181" t="s">
        <v>232</v>
      </c>
      <c r="E211" s="182" t="s">
        <v>985</v>
      </c>
      <c r="F211" s="183" t="s">
        <v>986</v>
      </c>
      <c r="G211" s="184" t="s">
        <v>532</v>
      </c>
      <c r="H211" s="185">
        <v>0.96</v>
      </c>
      <c r="I211" s="186"/>
      <c r="J211" s="187">
        <f>ROUND(I211*H211,2)</f>
        <v>0</v>
      </c>
      <c r="K211" s="188"/>
      <c r="L211" s="41"/>
      <c r="M211" s="189" t="s">
        <v>19</v>
      </c>
      <c r="N211" s="190" t="s">
        <v>40</v>
      </c>
      <c r="O211" s="66"/>
      <c r="P211" s="191">
        <f>O211*H211</f>
        <v>0</v>
      </c>
      <c r="Q211" s="191">
        <v>0.04858</v>
      </c>
      <c r="R211" s="191">
        <f>Q211*H211</f>
        <v>0.0466368</v>
      </c>
      <c r="S211" s="191">
        <v>0</v>
      </c>
      <c r="T211" s="192">
        <f>S211*H211</f>
        <v>0</v>
      </c>
      <c r="U211" s="36"/>
      <c r="V211" s="36"/>
      <c r="W211" s="36"/>
      <c r="X211" s="36"/>
      <c r="Y211" s="36"/>
      <c r="Z211" s="36"/>
      <c r="AA211" s="36"/>
      <c r="AB211" s="36"/>
      <c r="AC211" s="36"/>
      <c r="AD211" s="36"/>
      <c r="AE211" s="36"/>
      <c r="AR211" s="193" t="s">
        <v>126</v>
      </c>
      <c r="AT211" s="193" t="s">
        <v>232</v>
      </c>
      <c r="AU211" s="193" t="s">
        <v>78</v>
      </c>
      <c r="AY211" s="19" t="s">
        <v>229</v>
      </c>
      <c r="BE211" s="194">
        <f>IF(N211="základní",J211,0)</f>
        <v>0</v>
      </c>
      <c r="BF211" s="194">
        <f>IF(N211="snížená",J211,0)</f>
        <v>0</v>
      </c>
      <c r="BG211" s="194">
        <f>IF(N211="zákl. přenesená",J211,0)</f>
        <v>0</v>
      </c>
      <c r="BH211" s="194">
        <f>IF(N211="sníž. přenesená",J211,0)</f>
        <v>0</v>
      </c>
      <c r="BI211" s="194">
        <f>IF(N211="nulová",J211,0)</f>
        <v>0</v>
      </c>
      <c r="BJ211" s="19" t="s">
        <v>76</v>
      </c>
      <c r="BK211" s="194">
        <f>ROUND(I211*H211,2)</f>
        <v>0</v>
      </c>
      <c r="BL211" s="19" t="s">
        <v>126</v>
      </c>
      <c r="BM211" s="193" t="s">
        <v>2709</v>
      </c>
    </row>
    <row r="212" spans="1:47" s="2" customFormat="1" ht="11.25">
      <c r="A212" s="36"/>
      <c r="B212" s="37"/>
      <c r="C212" s="38"/>
      <c r="D212" s="263" t="s">
        <v>903</v>
      </c>
      <c r="E212" s="38"/>
      <c r="F212" s="264" t="s">
        <v>988</v>
      </c>
      <c r="G212" s="38"/>
      <c r="H212" s="38"/>
      <c r="I212" s="249"/>
      <c r="J212" s="38"/>
      <c r="K212" s="38"/>
      <c r="L212" s="41"/>
      <c r="M212" s="250"/>
      <c r="N212" s="251"/>
      <c r="O212" s="66"/>
      <c r="P212" s="66"/>
      <c r="Q212" s="66"/>
      <c r="R212" s="66"/>
      <c r="S212" s="66"/>
      <c r="T212" s="67"/>
      <c r="U212" s="36"/>
      <c r="V212" s="36"/>
      <c r="W212" s="36"/>
      <c r="X212" s="36"/>
      <c r="Y212" s="36"/>
      <c r="Z212" s="36"/>
      <c r="AA212" s="36"/>
      <c r="AB212" s="36"/>
      <c r="AC212" s="36"/>
      <c r="AD212" s="36"/>
      <c r="AE212" s="36"/>
      <c r="AT212" s="19" t="s">
        <v>903</v>
      </c>
      <c r="AU212" s="19" t="s">
        <v>78</v>
      </c>
    </row>
    <row r="213" spans="1:65" s="2" customFormat="1" ht="21.75" customHeight="1">
      <c r="A213" s="36"/>
      <c r="B213" s="37"/>
      <c r="C213" s="181" t="s">
        <v>349</v>
      </c>
      <c r="D213" s="181" t="s">
        <v>232</v>
      </c>
      <c r="E213" s="182" t="s">
        <v>989</v>
      </c>
      <c r="F213" s="183" t="s">
        <v>990</v>
      </c>
      <c r="G213" s="184" t="s">
        <v>495</v>
      </c>
      <c r="H213" s="185">
        <v>9.6</v>
      </c>
      <c r="I213" s="186"/>
      <c r="J213" s="187">
        <f>ROUND(I213*H213,2)</f>
        <v>0</v>
      </c>
      <c r="K213" s="188"/>
      <c r="L213" s="41"/>
      <c r="M213" s="189" t="s">
        <v>19</v>
      </c>
      <c r="N213" s="190" t="s">
        <v>40</v>
      </c>
      <c r="O213" s="66"/>
      <c r="P213" s="191">
        <f>O213*H213</f>
        <v>0</v>
      </c>
      <c r="Q213" s="191">
        <v>0.0014357</v>
      </c>
      <c r="R213" s="191">
        <f>Q213*H213</f>
        <v>0.01378272</v>
      </c>
      <c r="S213" s="191">
        <v>0</v>
      </c>
      <c r="T213" s="192">
        <f>S213*H213</f>
        <v>0</v>
      </c>
      <c r="U213" s="36"/>
      <c r="V213" s="36"/>
      <c r="W213" s="36"/>
      <c r="X213" s="36"/>
      <c r="Y213" s="36"/>
      <c r="Z213" s="36"/>
      <c r="AA213" s="36"/>
      <c r="AB213" s="36"/>
      <c r="AC213" s="36"/>
      <c r="AD213" s="36"/>
      <c r="AE213" s="36"/>
      <c r="AR213" s="193" t="s">
        <v>126</v>
      </c>
      <c r="AT213" s="193" t="s">
        <v>232</v>
      </c>
      <c r="AU213" s="193" t="s">
        <v>78</v>
      </c>
      <c r="AY213" s="19" t="s">
        <v>229</v>
      </c>
      <c r="BE213" s="194">
        <f>IF(N213="základní",J213,0)</f>
        <v>0</v>
      </c>
      <c r="BF213" s="194">
        <f>IF(N213="snížená",J213,0)</f>
        <v>0</v>
      </c>
      <c r="BG213" s="194">
        <f>IF(N213="zákl. přenesená",J213,0)</f>
        <v>0</v>
      </c>
      <c r="BH213" s="194">
        <f>IF(N213="sníž. přenesená",J213,0)</f>
        <v>0</v>
      </c>
      <c r="BI213" s="194">
        <f>IF(N213="nulová",J213,0)</f>
        <v>0</v>
      </c>
      <c r="BJ213" s="19" t="s">
        <v>76</v>
      </c>
      <c r="BK213" s="194">
        <f>ROUND(I213*H213,2)</f>
        <v>0</v>
      </c>
      <c r="BL213" s="19" t="s">
        <v>126</v>
      </c>
      <c r="BM213" s="193" t="s">
        <v>2710</v>
      </c>
    </row>
    <row r="214" spans="1:47" s="2" customFormat="1" ht="11.25">
      <c r="A214" s="36"/>
      <c r="B214" s="37"/>
      <c r="C214" s="38"/>
      <c r="D214" s="263" t="s">
        <v>903</v>
      </c>
      <c r="E214" s="38"/>
      <c r="F214" s="264" t="s">
        <v>992</v>
      </c>
      <c r="G214" s="38"/>
      <c r="H214" s="38"/>
      <c r="I214" s="249"/>
      <c r="J214" s="38"/>
      <c r="K214" s="38"/>
      <c r="L214" s="41"/>
      <c r="M214" s="250"/>
      <c r="N214" s="251"/>
      <c r="O214" s="66"/>
      <c r="P214" s="66"/>
      <c r="Q214" s="66"/>
      <c r="R214" s="66"/>
      <c r="S214" s="66"/>
      <c r="T214" s="67"/>
      <c r="U214" s="36"/>
      <c r="V214" s="36"/>
      <c r="W214" s="36"/>
      <c r="X214" s="36"/>
      <c r="Y214" s="36"/>
      <c r="Z214" s="36"/>
      <c r="AA214" s="36"/>
      <c r="AB214" s="36"/>
      <c r="AC214" s="36"/>
      <c r="AD214" s="36"/>
      <c r="AE214" s="36"/>
      <c r="AT214" s="19" t="s">
        <v>903</v>
      </c>
      <c r="AU214" s="19" t="s">
        <v>78</v>
      </c>
    </row>
    <row r="215" spans="2:51" s="13" customFormat="1" ht="11.25">
      <c r="B215" s="195"/>
      <c r="C215" s="196"/>
      <c r="D215" s="197" t="s">
        <v>237</v>
      </c>
      <c r="E215" s="198" t="s">
        <v>19</v>
      </c>
      <c r="F215" s="199" t="s">
        <v>2711</v>
      </c>
      <c r="G215" s="196"/>
      <c r="H215" s="200">
        <v>9.6</v>
      </c>
      <c r="I215" s="201"/>
      <c r="J215" s="196"/>
      <c r="K215" s="196"/>
      <c r="L215" s="202"/>
      <c r="M215" s="203"/>
      <c r="N215" s="204"/>
      <c r="O215" s="204"/>
      <c r="P215" s="204"/>
      <c r="Q215" s="204"/>
      <c r="R215" s="204"/>
      <c r="S215" s="204"/>
      <c r="T215" s="205"/>
      <c r="AT215" s="206" t="s">
        <v>237</v>
      </c>
      <c r="AU215" s="206" t="s">
        <v>78</v>
      </c>
      <c r="AV215" s="13" t="s">
        <v>78</v>
      </c>
      <c r="AW215" s="13" t="s">
        <v>31</v>
      </c>
      <c r="AX215" s="13" t="s">
        <v>69</v>
      </c>
      <c r="AY215" s="206" t="s">
        <v>229</v>
      </c>
    </row>
    <row r="216" spans="2:51" s="15" customFormat="1" ht="11.25">
      <c r="B216" s="228"/>
      <c r="C216" s="229"/>
      <c r="D216" s="197" t="s">
        <v>237</v>
      </c>
      <c r="E216" s="230" t="s">
        <v>19</v>
      </c>
      <c r="F216" s="231" t="s">
        <v>281</v>
      </c>
      <c r="G216" s="229"/>
      <c r="H216" s="232">
        <v>9.6</v>
      </c>
      <c r="I216" s="233"/>
      <c r="J216" s="229"/>
      <c r="K216" s="229"/>
      <c r="L216" s="234"/>
      <c r="M216" s="235"/>
      <c r="N216" s="236"/>
      <c r="O216" s="236"/>
      <c r="P216" s="236"/>
      <c r="Q216" s="236"/>
      <c r="R216" s="236"/>
      <c r="S216" s="236"/>
      <c r="T216" s="237"/>
      <c r="AT216" s="238" t="s">
        <v>237</v>
      </c>
      <c r="AU216" s="238" t="s">
        <v>78</v>
      </c>
      <c r="AV216" s="15" t="s">
        <v>126</v>
      </c>
      <c r="AW216" s="15" t="s">
        <v>31</v>
      </c>
      <c r="AX216" s="15" t="s">
        <v>76</v>
      </c>
      <c r="AY216" s="238" t="s">
        <v>229</v>
      </c>
    </row>
    <row r="217" spans="1:65" s="2" customFormat="1" ht="24.2" customHeight="1">
      <c r="A217" s="36"/>
      <c r="B217" s="37"/>
      <c r="C217" s="181" t="s">
        <v>809</v>
      </c>
      <c r="D217" s="181" t="s">
        <v>232</v>
      </c>
      <c r="E217" s="182" t="s">
        <v>995</v>
      </c>
      <c r="F217" s="183" t="s">
        <v>996</v>
      </c>
      <c r="G217" s="184" t="s">
        <v>495</v>
      </c>
      <c r="H217" s="185">
        <v>9.6</v>
      </c>
      <c r="I217" s="186"/>
      <c r="J217" s="187">
        <f>ROUND(I217*H217,2)</f>
        <v>0</v>
      </c>
      <c r="K217" s="188"/>
      <c r="L217" s="41"/>
      <c r="M217" s="189" t="s">
        <v>19</v>
      </c>
      <c r="N217" s="190" t="s">
        <v>40</v>
      </c>
      <c r="O217" s="66"/>
      <c r="P217" s="191">
        <f>O217*H217</f>
        <v>0</v>
      </c>
      <c r="Q217" s="191">
        <v>3.6E-05</v>
      </c>
      <c r="R217" s="191">
        <f>Q217*H217</f>
        <v>0.0003456</v>
      </c>
      <c r="S217" s="191">
        <v>0</v>
      </c>
      <c r="T217" s="192">
        <f>S217*H217</f>
        <v>0</v>
      </c>
      <c r="U217" s="36"/>
      <c r="V217" s="36"/>
      <c r="W217" s="36"/>
      <c r="X217" s="36"/>
      <c r="Y217" s="36"/>
      <c r="Z217" s="36"/>
      <c r="AA217" s="36"/>
      <c r="AB217" s="36"/>
      <c r="AC217" s="36"/>
      <c r="AD217" s="36"/>
      <c r="AE217" s="36"/>
      <c r="AR217" s="193" t="s">
        <v>126</v>
      </c>
      <c r="AT217" s="193" t="s">
        <v>232</v>
      </c>
      <c r="AU217" s="193" t="s">
        <v>78</v>
      </c>
      <c r="AY217" s="19" t="s">
        <v>229</v>
      </c>
      <c r="BE217" s="194">
        <f>IF(N217="základní",J217,0)</f>
        <v>0</v>
      </c>
      <c r="BF217" s="194">
        <f>IF(N217="snížená",J217,0)</f>
        <v>0</v>
      </c>
      <c r="BG217" s="194">
        <f>IF(N217="zákl. přenesená",J217,0)</f>
        <v>0</v>
      </c>
      <c r="BH217" s="194">
        <f>IF(N217="sníž. přenesená",J217,0)</f>
        <v>0</v>
      </c>
      <c r="BI217" s="194">
        <f>IF(N217="nulová",J217,0)</f>
        <v>0</v>
      </c>
      <c r="BJ217" s="19" t="s">
        <v>76</v>
      </c>
      <c r="BK217" s="194">
        <f>ROUND(I217*H217,2)</f>
        <v>0</v>
      </c>
      <c r="BL217" s="19" t="s">
        <v>126</v>
      </c>
      <c r="BM217" s="193" t="s">
        <v>2712</v>
      </c>
    </row>
    <row r="218" spans="1:47" s="2" customFormat="1" ht="11.25">
      <c r="A218" s="36"/>
      <c r="B218" s="37"/>
      <c r="C218" s="38"/>
      <c r="D218" s="263" t="s">
        <v>903</v>
      </c>
      <c r="E218" s="38"/>
      <c r="F218" s="264" t="s">
        <v>998</v>
      </c>
      <c r="G218" s="38"/>
      <c r="H218" s="38"/>
      <c r="I218" s="249"/>
      <c r="J218" s="38"/>
      <c r="K218" s="38"/>
      <c r="L218" s="41"/>
      <c r="M218" s="250"/>
      <c r="N218" s="251"/>
      <c r="O218" s="66"/>
      <c r="P218" s="66"/>
      <c r="Q218" s="66"/>
      <c r="R218" s="66"/>
      <c r="S218" s="66"/>
      <c r="T218" s="67"/>
      <c r="U218" s="36"/>
      <c r="V218" s="36"/>
      <c r="W218" s="36"/>
      <c r="X218" s="36"/>
      <c r="Y218" s="36"/>
      <c r="Z218" s="36"/>
      <c r="AA218" s="36"/>
      <c r="AB218" s="36"/>
      <c r="AC218" s="36"/>
      <c r="AD218" s="36"/>
      <c r="AE218" s="36"/>
      <c r="AT218" s="19" t="s">
        <v>903</v>
      </c>
      <c r="AU218" s="19" t="s">
        <v>78</v>
      </c>
    </row>
    <row r="219" spans="2:63" s="12" customFormat="1" ht="22.9" customHeight="1">
      <c r="B219" s="165"/>
      <c r="C219" s="166"/>
      <c r="D219" s="167" t="s">
        <v>68</v>
      </c>
      <c r="E219" s="179" t="s">
        <v>89</v>
      </c>
      <c r="F219" s="179" t="s">
        <v>999</v>
      </c>
      <c r="G219" s="166"/>
      <c r="H219" s="166"/>
      <c r="I219" s="169"/>
      <c r="J219" s="180">
        <f>BK219</f>
        <v>0</v>
      </c>
      <c r="K219" s="166"/>
      <c r="L219" s="171"/>
      <c r="M219" s="172"/>
      <c r="N219" s="173"/>
      <c r="O219" s="173"/>
      <c r="P219" s="174">
        <f>SUM(P220:P285)</f>
        <v>0</v>
      </c>
      <c r="Q219" s="173"/>
      <c r="R219" s="174">
        <f>SUM(R220:R285)</f>
        <v>49.34130087590001</v>
      </c>
      <c r="S219" s="173"/>
      <c r="T219" s="175">
        <f>SUM(T220:T285)</f>
        <v>0</v>
      </c>
      <c r="AR219" s="176" t="s">
        <v>76</v>
      </c>
      <c r="AT219" s="177" t="s">
        <v>68</v>
      </c>
      <c r="AU219" s="177" t="s">
        <v>76</v>
      </c>
      <c r="AY219" s="176" t="s">
        <v>229</v>
      </c>
      <c r="BK219" s="178">
        <f>SUM(BK220:BK285)</f>
        <v>0</v>
      </c>
    </row>
    <row r="220" spans="1:65" s="2" customFormat="1" ht="16.5" customHeight="1">
      <c r="A220" s="36"/>
      <c r="B220" s="37"/>
      <c r="C220" s="181" t="s">
        <v>482</v>
      </c>
      <c r="D220" s="181" t="s">
        <v>232</v>
      </c>
      <c r="E220" s="182" t="s">
        <v>1000</v>
      </c>
      <c r="F220" s="183" t="s">
        <v>1001</v>
      </c>
      <c r="G220" s="184" t="s">
        <v>532</v>
      </c>
      <c r="H220" s="185">
        <v>1.478</v>
      </c>
      <c r="I220" s="186"/>
      <c r="J220" s="187">
        <f>ROUND(I220*H220,2)</f>
        <v>0</v>
      </c>
      <c r="K220" s="188"/>
      <c r="L220" s="41"/>
      <c r="M220" s="189" t="s">
        <v>19</v>
      </c>
      <c r="N220" s="190" t="s">
        <v>40</v>
      </c>
      <c r="O220" s="66"/>
      <c r="P220" s="191">
        <f>O220*H220</f>
        <v>0</v>
      </c>
      <c r="Q220" s="191">
        <v>2.50215</v>
      </c>
      <c r="R220" s="191">
        <f>Q220*H220</f>
        <v>3.6981776999999996</v>
      </c>
      <c r="S220" s="191">
        <v>0</v>
      </c>
      <c r="T220" s="192">
        <f>S220*H220</f>
        <v>0</v>
      </c>
      <c r="U220" s="36"/>
      <c r="V220" s="36"/>
      <c r="W220" s="36"/>
      <c r="X220" s="36"/>
      <c r="Y220" s="36"/>
      <c r="Z220" s="36"/>
      <c r="AA220" s="36"/>
      <c r="AB220" s="36"/>
      <c r="AC220" s="36"/>
      <c r="AD220" s="36"/>
      <c r="AE220" s="36"/>
      <c r="AR220" s="193" t="s">
        <v>126</v>
      </c>
      <c r="AT220" s="193" t="s">
        <v>232</v>
      </c>
      <c r="AU220" s="193" t="s">
        <v>78</v>
      </c>
      <c r="AY220" s="19" t="s">
        <v>229</v>
      </c>
      <c r="BE220" s="194">
        <f>IF(N220="základní",J220,0)</f>
        <v>0</v>
      </c>
      <c r="BF220" s="194">
        <f>IF(N220="snížená",J220,0)</f>
        <v>0</v>
      </c>
      <c r="BG220" s="194">
        <f>IF(N220="zákl. přenesená",J220,0)</f>
        <v>0</v>
      </c>
      <c r="BH220" s="194">
        <f>IF(N220="sníž. přenesená",J220,0)</f>
        <v>0</v>
      </c>
      <c r="BI220" s="194">
        <f>IF(N220="nulová",J220,0)</f>
        <v>0</v>
      </c>
      <c r="BJ220" s="19" t="s">
        <v>76</v>
      </c>
      <c r="BK220" s="194">
        <f>ROUND(I220*H220,2)</f>
        <v>0</v>
      </c>
      <c r="BL220" s="19" t="s">
        <v>126</v>
      </c>
      <c r="BM220" s="193" t="s">
        <v>2713</v>
      </c>
    </row>
    <row r="221" spans="1:47" s="2" customFormat="1" ht="11.25">
      <c r="A221" s="36"/>
      <c r="B221" s="37"/>
      <c r="C221" s="38"/>
      <c r="D221" s="263" t="s">
        <v>903</v>
      </c>
      <c r="E221" s="38"/>
      <c r="F221" s="264" t="s">
        <v>1003</v>
      </c>
      <c r="G221" s="38"/>
      <c r="H221" s="38"/>
      <c r="I221" s="249"/>
      <c r="J221" s="38"/>
      <c r="K221" s="38"/>
      <c r="L221" s="41"/>
      <c r="M221" s="250"/>
      <c r="N221" s="251"/>
      <c r="O221" s="66"/>
      <c r="P221" s="66"/>
      <c r="Q221" s="66"/>
      <c r="R221" s="66"/>
      <c r="S221" s="66"/>
      <c r="T221" s="67"/>
      <c r="U221" s="36"/>
      <c r="V221" s="36"/>
      <c r="W221" s="36"/>
      <c r="X221" s="36"/>
      <c r="Y221" s="36"/>
      <c r="Z221" s="36"/>
      <c r="AA221" s="36"/>
      <c r="AB221" s="36"/>
      <c r="AC221" s="36"/>
      <c r="AD221" s="36"/>
      <c r="AE221" s="36"/>
      <c r="AT221" s="19" t="s">
        <v>903</v>
      </c>
      <c r="AU221" s="19" t="s">
        <v>78</v>
      </c>
    </row>
    <row r="222" spans="2:51" s="14" customFormat="1" ht="11.25">
      <c r="B222" s="218"/>
      <c r="C222" s="219"/>
      <c r="D222" s="197" t="s">
        <v>237</v>
      </c>
      <c r="E222" s="220" t="s">
        <v>19</v>
      </c>
      <c r="F222" s="221" t="s">
        <v>1847</v>
      </c>
      <c r="G222" s="219"/>
      <c r="H222" s="220" t="s">
        <v>19</v>
      </c>
      <c r="I222" s="222"/>
      <c r="J222" s="219"/>
      <c r="K222" s="219"/>
      <c r="L222" s="223"/>
      <c r="M222" s="224"/>
      <c r="N222" s="225"/>
      <c r="O222" s="225"/>
      <c r="P222" s="225"/>
      <c r="Q222" s="225"/>
      <c r="R222" s="225"/>
      <c r="S222" s="225"/>
      <c r="T222" s="226"/>
      <c r="AT222" s="227" t="s">
        <v>237</v>
      </c>
      <c r="AU222" s="227" t="s">
        <v>78</v>
      </c>
      <c r="AV222" s="14" t="s">
        <v>76</v>
      </c>
      <c r="AW222" s="14" t="s">
        <v>31</v>
      </c>
      <c r="AX222" s="14" t="s">
        <v>69</v>
      </c>
      <c r="AY222" s="227" t="s">
        <v>229</v>
      </c>
    </row>
    <row r="223" spans="2:51" s="14" customFormat="1" ht="11.25">
      <c r="B223" s="218"/>
      <c r="C223" s="219"/>
      <c r="D223" s="197" t="s">
        <v>237</v>
      </c>
      <c r="E223" s="220" t="s">
        <v>19</v>
      </c>
      <c r="F223" s="221" t="s">
        <v>1724</v>
      </c>
      <c r="G223" s="219"/>
      <c r="H223" s="220" t="s">
        <v>19</v>
      </c>
      <c r="I223" s="222"/>
      <c r="J223" s="219"/>
      <c r="K223" s="219"/>
      <c r="L223" s="223"/>
      <c r="M223" s="224"/>
      <c r="N223" s="225"/>
      <c r="O223" s="225"/>
      <c r="P223" s="225"/>
      <c r="Q223" s="225"/>
      <c r="R223" s="225"/>
      <c r="S223" s="225"/>
      <c r="T223" s="226"/>
      <c r="AT223" s="227" t="s">
        <v>237</v>
      </c>
      <c r="AU223" s="227" t="s">
        <v>78</v>
      </c>
      <c r="AV223" s="14" t="s">
        <v>76</v>
      </c>
      <c r="AW223" s="14" t="s">
        <v>31</v>
      </c>
      <c r="AX223" s="14" t="s">
        <v>69</v>
      </c>
      <c r="AY223" s="227" t="s">
        <v>229</v>
      </c>
    </row>
    <row r="224" spans="2:51" s="13" customFormat="1" ht="11.25">
      <c r="B224" s="195"/>
      <c r="C224" s="196"/>
      <c r="D224" s="197" t="s">
        <v>237</v>
      </c>
      <c r="E224" s="198" t="s">
        <v>19</v>
      </c>
      <c r="F224" s="199" t="s">
        <v>2714</v>
      </c>
      <c r="G224" s="196"/>
      <c r="H224" s="200">
        <v>0.792</v>
      </c>
      <c r="I224" s="201"/>
      <c r="J224" s="196"/>
      <c r="K224" s="196"/>
      <c r="L224" s="202"/>
      <c r="M224" s="203"/>
      <c r="N224" s="204"/>
      <c r="O224" s="204"/>
      <c r="P224" s="204"/>
      <c r="Q224" s="204"/>
      <c r="R224" s="204"/>
      <c r="S224" s="204"/>
      <c r="T224" s="205"/>
      <c r="AT224" s="206" t="s">
        <v>237</v>
      </c>
      <c r="AU224" s="206" t="s">
        <v>78</v>
      </c>
      <c r="AV224" s="13" t="s">
        <v>78</v>
      </c>
      <c r="AW224" s="13" t="s">
        <v>31</v>
      </c>
      <c r="AX224" s="13" t="s">
        <v>69</v>
      </c>
      <c r="AY224" s="206" t="s">
        <v>229</v>
      </c>
    </row>
    <row r="225" spans="2:51" s="14" customFormat="1" ht="11.25">
      <c r="B225" s="218"/>
      <c r="C225" s="219"/>
      <c r="D225" s="197" t="s">
        <v>237</v>
      </c>
      <c r="E225" s="220" t="s">
        <v>19</v>
      </c>
      <c r="F225" s="221" t="s">
        <v>1722</v>
      </c>
      <c r="G225" s="219"/>
      <c r="H225" s="220" t="s">
        <v>19</v>
      </c>
      <c r="I225" s="222"/>
      <c r="J225" s="219"/>
      <c r="K225" s="219"/>
      <c r="L225" s="223"/>
      <c r="M225" s="224"/>
      <c r="N225" s="225"/>
      <c r="O225" s="225"/>
      <c r="P225" s="225"/>
      <c r="Q225" s="225"/>
      <c r="R225" s="225"/>
      <c r="S225" s="225"/>
      <c r="T225" s="226"/>
      <c r="AT225" s="227" t="s">
        <v>237</v>
      </c>
      <c r="AU225" s="227" t="s">
        <v>78</v>
      </c>
      <c r="AV225" s="14" t="s">
        <v>76</v>
      </c>
      <c r="AW225" s="14" t="s">
        <v>31</v>
      </c>
      <c r="AX225" s="14" t="s">
        <v>69</v>
      </c>
      <c r="AY225" s="227" t="s">
        <v>229</v>
      </c>
    </row>
    <row r="226" spans="2:51" s="13" customFormat="1" ht="11.25">
      <c r="B226" s="195"/>
      <c r="C226" s="196"/>
      <c r="D226" s="197" t="s">
        <v>237</v>
      </c>
      <c r="E226" s="198" t="s">
        <v>19</v>
      </c>
      <c r="F226" s="199" t="s">
        <v>2715</v>
      </c>
      <c r="G226" s="196"/>
      <c r="H226" s="200">
        <v>0.488</v>
      </c>
      <c r="I226" s="201"/>
      <c r="J226" s="196"/>
      <c r="K226" s="196"/>
      <c r="L226" s="202"/>
      <c r="M226" s="203"/>
      <c r="N226" s="204"/>
      <c r="O226" s="204"/>
      <c r="P226" s="204"/>
      <c r="Q226" s="204"/>
      <c r="R226" s="204"/>
      <c r="S226" s="204"/>
      <c r="T226" s="205"/>
      <c r="AT226" s="206" t="s">
        <v>237</v>
      </c>
      <c r="AU226" s="206" t="s">
        <v>78</v>
      </c>
      <c r="AV226" s="13" t="s">
        <v>78</v>
      </c>
      <c r="AW226" s="13" t="s">
        <v>31</v>
      </c>
      <c r="AX226" s="13" t="s">
        <v>69</v>
      </c>
      <c r="AY226" s="206" t="s">
        <v>229</v>
      </c>
    </row>
    <row r="227" spans="2:51" s="14" customFormat="1" ht="11.25">
      <c r="B227" s="218"/>
      <c r="C227" s="219"/>
      <c r="D227" s="197" t="s">
        <v>237</v>
      </c>
      <c r="E227" s="220" t="s">
        <v>19</v>
      </c>
      <c r="F227" s="221" t="s">
        <v>2330</v>
      </c>
      <c r="G227" s="219"/>
      <c r="H227" s="220" t="s">
        <v>19</v>
      </c>
      <c r="I227" s="222"/>
      <c r="J227" s="219"/>
      <c r="K227" s="219"/>
      <c r="L227" s="223"/>
      <c r="M227" s="224"/>
      <c r="N227" s="225"/>
      <c r="O227" s="225"/>
      <c r="P227" s="225"/>
      <c r="Q227" s="225"/>
      <c r="R227" s="225"/>
      <c r="S227" s="225"/>
      <c r="T227" s="226"/>
      <c r="AT227" s="227" t="s">
        <v>237</v>
      </c>
      <c r="AU227" s="227" t="s">
        <v>78</v>
      </c>
      <c r="AV227" s="14" t="s">
        <v>76</v>
      </c>
      <c r="AW227" s="14" t="s">
        <v>31</v>
      </c>
      <c r="AX227" s="14" t="s">
        <v>69</v>
      </c>
      <c r="AY227" s="227" t="s">
        <v>229</v>
      </c>
    </row>
    <row r="228" spans="2:51" s="13" customFormat="1" ht="11.25">
      <c r="B228" s="195"/>
      <c r="C228" s="196"/>
      <c r="D228" s="197" t="s">
        <v>237</v>
      </c>
      <c r="E228" s="198" t="s">
        <v>19</v>
      </c>
      <c r="F228" s="199" t="s">
        <v>2716</v>
      </c>
      <c r="G228" s="196"/>
      <c r="H228" s="200">
        <v>0.198</v>
      </c>
      <c r="I228" s="201"/>
      <c r="J228" s="196"/>
      <c r="K228" s="196"/>
      <c r="L228" s="202"/>
      <c r="M228" s="203"/>
      <c r="N228" s="204"/>
      <c r="O228" s="204"/>
      <c r="P228" s="204"/>
      <c r="Q228" s="204"/>
      <c r="R228" s="204"/>
      <c r="S228" s="204"/>
      <c r="T228" s="205"/>
      <c r="AT228" s="206" t="s">
        <v>237</v>
      </c>
      <c r="AU228" s="206" t="s">
        <v>78</v>
      </c>
      <c r="AV228" s="13" t="s">
        <v>78</v>
      </c>
      <c r="AW228" s="13" t="s">
        <v>31</v>
      </c>
      <c r="AX228" s="13" t="s">
        <v>69</v>
      </c>
      <c r="AY228" s="206" t="s">
        <v>229</v>
      </c>
    </row>
    <row r="229" spans="2:51" s="15" customFormat="1" ht="11.25">
      <c r="B229" s="228"/>
      <c r="C229" s="229"/>
      <c r="D229" s="197" t="s">
        <v>237</v>
      </c>
      <c r="E229" s="230" t="s">
        <v>19</v>
      </c>
      <c r="F229" s="231" t="s">
        <v>281</v>
      </c>
      <c r="G229" s="229"/>
      <c r="H229" s="232">
        <v>1.478</v>
      </c>
      <c r="I229" s="233"/>
      <c r="J229" s="229"/>
      <c r="K229" s="229"/>
      <c r="L229" s="234"/>
      <c r="M229" s="235"/>
      <c r="N229" s="236"/>
      <c r="O229" s="236"/>
      <c r="P229" s="236"/>
      <c r="Q229" s="236"/>
      <c r="R229" s="236"/>
      <c r="S229" s="236"/>
      <c r="T229" s="237"/>
      <c r="AT229" s="238" t="s">
        <v>237</v>
      </c>
      <c r="AU229" s="238" t="s">
        <v>78</v>
      </c>
      <c r="AV229" s="15" t="s">
        <v>126</v>
      </c>
      <c r="AW229" s="15" t="s">
        <v>31</v>
      </c>
      <c r="AX229" s="15" t="s">
        <v>76</v>
      </c>
      <c r="AY229" s="238" t="s">
        <v>229</v>
      </c>
    </row>
    <row r="230" spans="1:65" s="2" customFormat="1" ht="24.2" customHeight="1">
      <c r="A230" s="36"/>
      <c r="B230" s="37"/>
      <c r="C230" s="181" t="s">
        <v>487</v>
      </c>
      <c r="D230" s="181" t="s">
        <v>232</v>
      </c>
      <c r="E230" s="182" t="s">
        <v>1006</v>
      </c>
      <c r="F230" s="183" t="s">
        <v>1007</v>
      </c>
      <c r="G230" s="184" t="s">
        <v>532</v>
      </c>
      <c r="H230" s="185">
        <v>1.478</v>
      </c>
      <c r="I230" s="186"/>
      <c r="J230" s="187">
        <f>ROUND(I230*H230,2)</f>
        <v>0</v>
      </c>
      <c r="K230" s="188"/>
      <c r="L230" s="41"/>
      <c r="M230" s="189" t="s">
        <v>19</v>
      </c>
      <c r="N230" s="190" t="s">
        <v>40</v>
      </c>
      <c r="O230" s="66"/>
      <c r="P230" s="191">
        <f>O230*H230</f>
        <v>0</v>
      </c>
      <c r="Q230" s="191">
        <v>0.04858</v>
      </c>
      <c r="R230" s="191">
        <f>Q230*H230</f>
        <v>0.07180124</v>
      </c>
      <c r="S230" s="191">
        <v>0</v>
      </c>
      <c r="T230" s="192">
        <f>S230*H230</f>
        <v>0</v>
      </c>
      <c r="U230" s="36"/>
      <c r="V230" s="36"/>
      <c r="W230" s="36"/>
      <c r="X230" s="36"/>
      <c r="Y230" s="36"/>
      <c r="Z230" s="36"/>
      <c r="AA230" s="36"/>
      <c r="AB230" s="36"/>
      <c r="AC230" s="36"/>
      <c r="AD230" s="36"/>
      <c r="AE230" s="36"/>
      <c r="AR230" s="193" t="s">
        <v>126</v>
      </c>
      <c r="AT230" s="193" t="s">
        <v>232</v>
      </c>
      <c r="AU230" s="193" t="s">
        <v>78</v>
      </c>
      <c r="AY230" s="19" t="s">
        <v>229</v>
      </c>
      <c r="BE230" s="194">
        <f>IF(N230="základní",J230,0)</f>
        <v>0</v>
      </c>
      <c r="BF230" s="194">
        <f>IF(N230="snížená",J230,0)</f>
        <v>0</v>
      </c>
      <c r="BG230" s="194">
        <f>IF(N230="zákl. přenesená",J230,0)</f>
        <v>0</v>
      </c>
      <c r="BH230" s="194">
        <f>IF(N230="sníž. přenesená",J230,0)</f>
        <v>0</v>
      </c>
      <c r="BI230" s="194">
        <f>IF(N230="nulová",J230,0)</f>
        <v>0</v>
      </c>
      <c r="BJ230" s="19" t="s">
        <v>76</v>
      </c>
      <c r="BK230" s="194">
        <f>ROUND(I230*H230,2)</f>
        <v>0</v>
      </c>
      <c r="BL230" s="19" t="s">
        <v>126</v>
      </c>
      <c r="BM230" s="193" t="s">
        <v>2717</v>
      </c>
    </row>
    <row r="231" spans="1:47" s="2" customFormat="1" ht="11.25">
      <c r="A231" s="36"/>
      <c r="B231" s="37"/>
      <c r="C231" s="38"/>
      <c r="D231" s="263" t="s">
        <v>903</v>
      </c>
      <c r="E231" s="38"/>
      <c r="F231" s="264" t="s">
        <v>1009</v>
      </c>
      <c r="G231" s="38"/>
      <c r="H231" s="38"/>
      <c r="I231" s="249"/>
      <c r="J231" s="38"/>
      <c r="K231" s="38"/>
      <c r="L231" s="41"/>
      <c r="M231" s="250"/>
      <c r="N231" s="251"/>
      <c r="O231" s="66"/>
      <c r="P231" s="66"/>
      <c r="Q231" s="66"/>
      <c r="R231" s="66"/>
      <c r="S231" s="66"/>
      <c r="T231" s="67"/>
      <c r="U231" s="36"/>
      <c r="V231" s="36"/>
      <c r="W231" s="36"/>
      <c r="X231" s="36"/>
      <c r="Y231" s="36"/>
      <c r="Z231" s="36"/>
      <c r="AA231" s="36"/>
      <c r="AB231" s="36"/>
      <c r="AC231" s="36"/>
      <c r="AD231" s="36"/>
      <c r="AE231" s="36"/>
      <c r="AT231" s="19" t="s">
        <v>903</v>
      </c>
      <c r="AU231" s="19" t="s">
        <v>78</v>
      </c>
    </row>
    <row r="232" spans="1:65" s="2" customFormat="1" ht="16.5" customHeight="1">
      <c r="A232" s="36"/>
      <c r="B232" s="37"/>
      <c r="C232" s="181" t="s">
        <v>492</v>
      </c>
      <c r="D232" s="181" t="s">
        <v>232</v>
      </c>
      <c r="E232" s="182" t="s">
        <v>1010</v>
      </c>
      <c r="F232" s="183" t="s">
        <v>1011</v>
      </c>
      <c r="G232" s="184" t="s">
        <v>495</v>
      </c>
      <c r="H232" s="185">
        <v>8.241</v>
      </c>
      <c r="I232" s="186"/>
      <c r="J232" s="187">
        <f>ROUND(I232*H232,2)</f>
        <v>0</v>
      </c>
      <c r="K232" s="188"/>
      <c r="L232" s="41"/>
      <c r="M232" s="189" t="s">
        <v>19</v>
      </c>
      <c r="N232" s="190" t="s">
        <v>40</v>
      </c>
      <c r="O232" s="66"/>
      <c r="P232" s="191">
        <f>O232*H232</f>
        <v>0</v>
      </c>
      <c r="Q232" s="191">
        <v>0.0417442</v>
      </c>
      <c r="R232" s="191">
        <f>Q232*H232</f>
        <v>0.34401395220000003</v>
      </c>
      <c r="S232" s="191">
        <v>0</v>
      </c>
      <c r="T232" s="192">
        <f>S232*H232</f>
        <v>0</v>
      </c>
      <c r="U232" s="36"/>
      <c r="V232" s="36"/>
      <c r="W232" s="36"/>
      <c r="X232" s="36"/>
      <c r="Y232" s="36"/>
      <c r="Z232" s="36"/>
      <c r="AA232" s="36"/>
      <c r="AB232" s="36"/>
      <c r="AC232" s="36"/>
      <c r="AD232" s="36"/>
      <c r="AE232" s="36"/>
      <c r="AR232" s="193" t="s">
        <v>126</v>
      </c>
      <c r="AT232" s="193" t="s">
        <v>232</v>
      </c>
      <c r="AU232" s="193" t="s">
        <v>78</v>
      </c>
      <c r="AY232" s="19" t="s">
        <v>229</v>
      </c>
      <c r="BE232" s="194">
        <f>IF(N232="základní",J232,0)</f>
        <v>0</v>
      </c>
      <c r="BF232" s="194">
        <f>IF(N232="snížená",J232,0)</f>
        <v>0</v>
      </c>
      <c r="BG232" s="194">
        <f>IF(N232="zákl. přenesená",J232,0)</f>
        <v>0</v>
      </c>
      <c r="BH232" s="194">
        <f>IF(N232="sníž. přenesená",J232,0)</f>
        <v>0</v>
      </c>
      <c r="BI232" s="194">
        <f>IF(N232="nulová",J232,0)</f>
        <v>0</v>
      </c>
      <c r="BJ232" s="19" t="s">
        <v>76</v>
      </c>
      <c r="BK232" s="194">
        <f>ROUND(I232*H232,2)</f>
        <v>0</v>
      </c>
      <c r="BL232" s="19" t="s">
        <v>126</v>
      </c>
      <c r="BM232" s="193" t="s">
        <v>2718</v>
      </c>
    </row>
    <row r="233" spans="1:47" s="2" customFormat="1" ht="11.25">
      <c r="A233" s="36"/>
      <c r="B233" s="37"/>
      <c r="C233" s="38"/>
      <c r="D233" s="263" t="s">
        <v>903</v>
      </c>
      <c r="E233" s="38"/>
      <c r="F233" s="264" t="s">
        <v>1013</v>
      </c>
      <c r="G233" s="38"/>
      <c r="H233" s="38"/>
      <c r="I233" s="249"/>
      <c r="J233" s="38"/>
      <c r="K233" s="38"/>
      <c r="L233" s="41"/>
      <c r="M233" s="250"/>
      <c r="N233" s="251"/>
      <c r="O233" s="66"/>
      <c r="P233" s="66"/>
      <c r="Q233" s="66"/>
      <c r="R233" s="66"/>
      <c r="S233" s="66"/>
      <c r="T233" s="67"/>
      <c r="U233" s="36"/>
      <c r="V233" s="36"/>
      <c r="W233" s="36"/>
      <c r="X233" s="36"/>
      <c r="Y233" s="36"/>
      <c r="Z233" s="36"/>
      <c r="AA233" s="36"/>
      <c r="AB233" s="36"/>
      <c r="AC233" s="36"/>
      <c r="AD233" s="36"/>
      <c r="AE233" s="36"/>
      <c r="AT233" s="19" t="s">
        <v>903</v>
      </c>
      <c r="AU233" s="19" t="s">
        <v>78</v>
      </c>
    </row>
    <row r="234" spans="2:51" s="14" customFormat="1" ht="11.25">
      <c r="B234" s="218"/>
      <c r="C234" s="219"/>
      <c r="D234" s="197" t="s">
        <v>237</v>
      </c>
      <c r="E234" s="220" t="s">
        <v>19</v>
      </c>
      <c r="F234" s="221" t="s">
        <v>1853</v>
      </c>
      <c r="G234" s="219"/>
      <c r="H234" s="220" t="s">
        <v>19</v>
      </c>
      <c r="I234" s="222"/>
      <c r="J234" s="219"/>
      <c r="K234" s="219"/>
      <c r="L234" s="223"/>
      <c r="M234" s="224"/>
      <c r="N234" s="225"/>
      <c r="O234" s="225"/>
      <c r="P234" s="225"/>
      <c r="Q234" s="225"/>
      <c r="R234" s="225"/>
      <c r="S234" s="225"/>
      <c r="T234" s="226"/>
      <c r="AT234" s="227" t="s">
        <v>237</v>
      </c>
      <c r="AU234" s="227" t="s">
        <v>78</v>
      </c>
      <c r="AV234" s="14" t="s">
        <v>76</v>
      </c>
      <c r="AW234" s="14" t="s">
        <v>31</v>
      </c>
      <c r="AX234" s="14" t="s">
        <v>69</v>
      </c>
      <c r="AY234" s="227" t="s">
        <v>229</v>
      </c>
    </row>
    <row r="235" spans="2:51" s="13" customFormat="1" ht="11.25">
      <c r="B235" s="195"/>
      <c r="C235" s="196"/>
      <c r="D235" s="197" t="s">
        <v>237</v>
      </c>
      <c r="E235" s="198" t="s">
        <v>19</v>
      </c>
      <c r="F235" s="199" t="s">
        <v>2719</v>
      </c>
      <c r="G235" s="196"/>
      <c r="H235" s="200">
        <v>3.99</v>
      </c>
      <c r="I235" s="201"/>
      <c r="J235" s="196"/>
      <c r="K235" s="196"/>
      <c r="L235" s="202"/>
      <c r="M235" s="203"/>
      <c r="N235" s="204"/>
      <c r="O235" s="204"/>
      <c r="P235" s="204"/>
      <c r="Q235" s="204"/>
      <c r="R235" s="204"/>
      <c r="S235" s="204"/>
      <c r="T235" s="205"/>
      <c r="AT235" s="206" t="s">
        <v>237</v>
      </c>
      <c r="AU235" s="206" t="s">
        <v>78</v>
      </c>
      <c r="AV235" s="13" t="s">
        <v>78</v>
      </c>
      <c r="AW235" s="13" t="s">
        <v>31</v>
      </c>
      <c r="AX235" s="13" t="s">
        <v>69</v>
      </c>
      <c r="AY235" s="206" t="s">
        <v>229</v>
      </c>
    </row>
    <row r="236" spans="2:51" s="13" customFormat="1" ht="11.25">
      <c r="B236" s="195"/>
      <c r="C236" s="196"/>
      <c r="D236" s="197" t="s">
        <v>237</v>
      </c>
      <c r="E236" s="198" t="s">
        <v>19</v>
      </c>
      <c r="F236" s="199" t="s">
        <v>2720</v>
      </c>
      <c r="G236" s="196"/>
      <c r="H236" s="200">
        <v>2.461</v>
      </c>
      <c r="I236" s="201"/>
      <c r="J236" s="196"/>
      <c r="K236" s="196"/>
      <c r="L236" s="202"/>
      <c r="M236" s="203"/>
      <c r="N236" s="204"/>
      <c r="O236" s="204"/>
      <c r="P236" s="204"/>
      <c r="Q236" s="204"/>
      <c r="R236" s="204"/>
      <c r="S236" s="204"/>
      <c r="T236" s="205"/>
      <c r="AT236" s="206" t="s">
        <v>237</v>
      </c>
      <c r="AU236" s="206" t="s">
        <v>78</v>
      </c>
      <c r="AV236" s="13" t="s">
        <v>78</v>
      </c>
      <c r="AW236" s="13" t="s">
        <v>31</v>
      </c>
      <c r="AX236" s="13" t="s">
        <v>69</v>
      </c>
      <c r="AY236" s="206" t="s">
        <v>229</v>
      </c>
    </row>
    <row r="237" spans="2:51" s="13" customFormat="1" ht="11.25">
      <c r="B237" s="195"/>
      <c r="C237" s="196"/>
      <c r="D237" s="197" t="s">
        <v>237</v>
      </c>
      <c r="E237" s="198" t="s">
        <v>19</v>
      </c>
      <c r="F237" s="199" t="s">
        <v>2721</v>
      </c>
      <c r="G237" s="196"/>
      <c r="H237" s="200">
        <v>0.528</v>
      </c>
      <c r="I237" s="201"/>
      <c r="J237" s="196"/>
      <c r="K237" s="196"/>
      <c r="L237" s="202"/>
      <c r="M237" s="203"/>
      <c r="N237" s="204"/>
      <c r="O237" s="204"/>
      <c r="P237" s="204"/>
      <c r="Q237" s="204"/>
      <c r="R237" s="204"/>
      <c r="S237" s="204"/>
      <c r="T237" s="205"/>
      <c r="AT237" s="206" t="s">
        <v>237</v>
      </c>
      <c r="AU237" s="206" t="s">
        <v>78</v>
      </c>
      <c r="AV237" s="13" t="s">
        <v>78</v>
      </c>
      <c r="AW237" s="13" t="s">
        <v>31</v>
      </c>
      <c r="AX237" s="13" t="s">
        <v>69</v>
      </c>
      <c r="AY237" s="206" t="s">
        <v>229</v>
      </c>
    </row>
    <row r="238" spans="2:51" s="14" customFormat="1" ht="11.25">
      <c r="B238" s="218"/>
      <c r="C238" s="219"/>
      <c r="D238" s="197" t="s">
        <v>237</v>
      </c>
      <c r="E238" s="220" t="s">
        <v>19</v>
      </c>
      <c r="F238" s="221" t="s">
        <v>2330</v>
      </c>
      <c r="G238" s="219"/>
      <c r="H238" s="220" t="s">
        <v>19</v>
      </c>
      <c r="I238" s="222"/>
      <c r="J238" s="219"/>
      <c r="K238" s="219"/>
      <c r="L238" s="223"/>
      <c r="M238" s="224"/>
      <c r="N238" s="225"/>
      <c r="O238" s="225"/>
      <c r="P238" s="225"/>
      <c r="Q238" s="225"/>
      <c r="R238" s="225"/>
      <c r="S238" s="225"/>
      <c r="T238" s="226"/>
      <c r="AT238" s="227" t="s">
        <v>237</v>
      </c>
      <c r="AU238" s="227" t="s">
        <v>78</v>
      </c>
      <c r="AV238" s="14" t="s">
        <v>76</v>
      </c>
      <c r="AW238" s="14" t="s">
        <v>31</v>
      </c>
      <c r="AX238" s="14" t="s">
        <v>69</v>
      </c>
      <c r="AY238" s="227" t="s">
        <v>229</v>
      </c>
    </row>
    <row r="239" spans="2:51" s="13" customFormat="1" ht="11.25">
      <c r="B239" s="195"/>
      <c r="C239" s="196"/>
      <c r="D239" s="197" t="s">
        <v>237</v>
      </c>
      <c r="E239" s="198" t="s">
        <v>19</v>
      </c>
      <c r="F239" s="199" t="s">
        <v>2722</v>
      </c>
      <c r="G239" s="196"/>
      <c r="H239" s="200">
        <v>0.998</v>
      </c>
      <c r="I239" s="201"/>
      <c r="J239" s="196"/>
      <c r="K239" s="196"/>
      <c r="L239" s="202"/>
      <c r="M239" s="203"/>
      <c r="N239" s="204"/>
      <c r="O239" s="204"/>
      <c r="P239" s="204"/>
      <c r="Q239" s="204"/>
      <c r="R239" s="204"/>
      <c r="S239" s="204"/>
      <c r="T239" s="205"/>
      <c r="AT239" s="206" t="s">
        <v>237</v>
      </c>
      <c r="AU239" s="206" t="s">
        <v>78</v>
      </c>
      <c r="AV239" s="13" t="s">
        <v>78</v>
      </c>
      <c r="AW239" s="13" t="s">
        <v>31</v>
      </c>
      <c r="AX239" s="13" t="s">
        <v>69</v>
      </c>
      <c r="AY239" s="206" t="s">
        <v>229</v>
      </c>
    </row>
    <row r="240" spans="2:51" s="13" customFormat="1" ht="11.25">
      <c r="B240" s="195"/>
      <c r="C240" s="196"/>
      <c r="D240" s="197" t="s">
        <v>237</v>
      </c>
      <c r="E240" s="198" t="s">
        <v>19</v>
      </c>
      <c r="F240" s="199" t="s">
        <v>2723</v>
      </c>
      <c r="G240" s="196"/>
      <c r="H240" s="200">
        <v>0.264</v>
      </c>
      <c r="I240" s="201"/>
      <c r="J240" s="196"/>
      <c r="K240" s="196"/>
      <c r="L240" s="202"/>
      <c r="M240" s="203"/>
      <c r="N240" s="204"/>
      <c r="O240" s="204"/>
      <c r="P240" s="204"/>
      <c r="Q240" s="204"/>
      <c r="R240" s="204"/>
      <c r="S240" s="204"/>
      <c r="T240" s="205"/>
      <c r="AT240" s="206" t="s">
        <v>237</v>
      </c>
      <c r="AU240" s="206" t="s">
        <v>78</v>
      </c>
      <c r="AV240" s="13" t="s">
        <v>78</v>
      </c>
      <c r="AW240" s="13" t="s">
        <v>31</v>
      </c>
      <c r="AX240" s="13" t="s">
        <v>69</v>
      </c>
      <c r="AY240" s="206" t="s">
        <v>229</v>
      </c>
    </row>
    <row r="241" spans="2:51" s="15" customFormat="1" ht="11.25">
      <c r="B241" s="228"/>
      <c r="C241" s="229"/>
      <c r="D241" s="197" t="s">
        <v>237</v>
      </c>
      <c r="E241" s="230" t="s">
        <v>19</v>
      </c>
      <c r="F241" s="231" t="s">
        <v>281</v>
      </c>
      <c r="G241" s="229"/>
      <c r="H241" s="232">
        <v>8.241</v>
      </c>
      <c r="I241" s="233"/>
      <c r="J241" s="229"/>
      <c r="K241" s="229"/>
      <c r="L241" s="234"/>
      <c r="M241" s="235"/>
      <c r="N241" s="236"/>
      <c r="O241" s="236"/>
      <c r="P241" s="236"/>
      <c r="Q241" s="236"/>
      <c r="R241" s="236"/>
      <c r="S241" s="236"/>
      <c r="T241" s="237"/>
      <c r="AT241" s="238" t="s">
        <v>237</v>
      </c>
      <c r="AU241" s="238" t="s">
        <v>78</v>
      </c>
      <c r="AV241" s="15" t="s">
        <v>126</v>
      </c>
      <c r="AW241" s="15" t="s">
        <v>31</v>
      </c>
      <c r="AX241" s="15" t="s">
        <v>76</v>
      </c>
      <c r="AY241" s="238" t="s">
        <v>229</v>
      </c>
    </row>
    <row r="242" spans="1:65" s="2" customFormat="1" ht="16.5" customHeight="1">
      <c r="A242" s="36"/>
      <c r="B242" s="37"/>
      <c r="C242" s="181" t="s">
        <v>498</v>
      </c>
      <c r="D242" s="181" t="s">
        <v>232</v>
      </c>
      <c r="E242" s="182" t="s">
        <v>1016</v>
      </c>
      <c r="F242" s="183" t="s">
        <v>1017</v>
      </c>
      <c r="G242" s="184" t="s">
        <v>495</v>
      </c>
      <c r="H242" s="185">
        <v>8.241</v>
      </c>
      <c r="I242" s="186"/>
      <c r="J242" s="187">
        <f>ROUND(I242*H242,2)</f>
        <v>0</v>
      </c>
      <c r="K242" s="188"/>
      <c r="L242" s="41"/>
      <c r="M242" s="189" t="s">
        <v>19</v>
      </c>
      <c r="N242" s="190" t="s">
        <v>40</v>
      </c>
      <c r="O242" s="66"/>
      <c r="P242" s="191">
        <f>O242*H242</f>
        <v>0</v>
      </c>
      <c r="Q242" s="191">
        <v>1.5E-05</v>
      </c>
      <c r="R242" s="191">
        <f>Q242*H242</f>
        <v>0.000123615</v>
      </c>
      <c r="S242" s="191">
        <v>0</v>
      </c>
      <c r="T242" s="192">
        <f>S242*H242</f>
        <v>0</v>
      </c>
      <c r="U242" s="36"/>
      <c r="V242" s="36"/>
      <c r="W242" s="36"/>
      <c r="X242" s="36"/>
      <c r="Y242" s="36"/>
      <c r="Z242" s="36"/>
      <c r="AA242" s="36"/>
      <c r="AB242" s="36"/>
      <c r="AC242" s="36"/>
      <c r="AD242" s="36"/>
      <c r="AE242" s="36"/>
      <c r="AR242" s="193" t="s">
        <v>126</v>
      </c>
      <c r="AT242" s="193" t="s">
        <v>232</v>
      </c>
      <c r="AU242" s="193" t="s">
        <v>78</v>
      </c>
      <c r="AY242" s="19" t="s">
        <v>229</v>
      </c>
      <c r="BE242" s="194">
        <f>IF(N242="základní",J242,0)</f>
        <v>0</v>
      </c>
      <c r="BF242" s="194">
        <f>IF(N242="snížená",J242,0)</f>
        <v>0</v>
      </c>
      <c r="BG242" s="194">
        <f>IF(N242="zákl. přenesená",J242,0)</f>
        <v>0</v>
      </c>
      <c r="BH242" s="194">
        <f>IF(N242="sníž. přenesená",J242,0)</f>
        <v>0</v>
      </c>
      <c r="BI242" s="194">
        <f>IF(N242="nulová",J242,0)</f>
        <v>0</v>
      </c>
      <c r="BJ242" s="19" t="s">
        <v>76</v>
      </c>
      <c r="BK242" s="194">
        <f>ROUND(I242*H242,2)</f>
        <v>0</v>
      </c>
      <c r="BL242" s="19" t="s">
        <v>126</v>
      </c>
      <c r="BM242" s="193" t="s">
        <v>2724</v>
      </c>
    </row>
    <row r="243" spans="1:47" s="2" customFormat="1" ht="11.25">
      <c r="A243" s="36"/>
      <c r="B243" s="37"/>
      <c r="C243" s="38"/>
      <c r="D243" s="263" t="s">
        <v>903</v>
      </c>
      <c r="E243" s="38"/>
      <c r="F243" s="264" t="s">
        <v>1019</v>
      </c>
      <c r="G243" s="38"/>
      <c r="H243" s="38"/>
      <c r="I243" s="249"/>
      <c r="J243" s="38"/>
      <c r="K243" s="38"/>
      <c r="L243" s="41"/>
      <c r="M243" s="250"/>
      <c r="N243" s="251"/>
      <c r="O243" s="66"/>
      <c r="P243" s="66"/>
      <c r="Q243" s="66"/>
      <c r="R243" s="66"/>
      <c r="S243" s="66"/>
      <c r="T243" s="67"/>
      <c r="U243" s="36"/>
      <c r="V243" s="36"/>
      <c r="W243" s="36"/>
      <c r="X243" s="36"/>
      <c r="Y243" s="36"/>
      <c r="Z243" s="36"/>
      <c r="AA243" s="36"/>
      <c r="AB243" s="36"/>
      <c r="AC243" s="36"/>
      <c r="AD243" s="36"/>
      <c r="AE243" s="36"/>
      <c r="AT243" s="19" t="s">
        <v>903</v>
      </c>
      <c r="AU243" s="19" t="s">
        <v>78</v>
      </c>
    </row>
    <row r="244" spans="1:65" s="2" customFormat="1" ht="24.2" customHeight="1">
      <c r="A244" s="36"/>
      <c r="B244" s="37"/>
      <c r="C244" s="181" t="s">
        <v>504</v>
      </c>
      <c r="D244" s="181" t="s">
        <v>232</v>
      </c>
      <c r="E244" s="182" t="s">
        <v>1020</v>
      </c>
      <c r="F244" s="183" t="s">
        <v>1021</v>
      </c>
      <c r="G244" s="184" t="s">
        <v>326</v>
      </c>
      <c r="H244" s="185">
        <v>0.23</v>
      </c>
      <c r="I244" s="186"/>
      <c r="J244" s="187">
        <f>ROUND(I244*H244,2)</f>
        <v>0</v>
      </c>
      <c r="K244" s="188"/>
      <c r="L244" s="41"/>
      <c r="M244" s="189" t="s">
        <v>19</v>
      </c>
      <c r="N244" s="190" t="s">
        <v>40</v>
      </c>
      <c r="O244" s="66"/>
      <c r="P244" s="191">
        <f>O244*H244</f>
        <v>0</v>
      </c>
      <c r="Q244" s="191">
        <v>1.0487652</v>
      </c>
      <c r="R244" s="191">
        <f>Q244*H244</f>
        <v>0.24121599600000002</v>
      </c>
      <c r="S244" s="191">
        <v>0</v>
      </c>
      <c r="T244" s="192">
        <f>S244*H244</f>
        <v>0</v>
      </c>
      <c r="U244" s="36"/>
      <c r="V244" s="36"/>
      <c r="W244" s="36"/>
      <c r="X244" s="36"/>
      <c r="Y244" s="36"/>
      <c r="Z244" s="36"/>
      <c r="AA244" s="36"/>
      <c r="AB244" s="36"/>
      <c r="AC244" s="36"/>
      <c r="AD244" s="36"/>
      <c r="AE244" s="36"/>
      <c r="AR244" s="193" t="s">
        <v>126</v>
      </c>
      <c r="AT244" s="193" t="s">
        <v>232</v>
      </c>
      <c r="AU244" s="193" t="s">
        <v>78</v>
      </c>
      <c r="AY244" s="19" t="s">
        <v>229</v>
      </c>
      <c r="BE244" s="194">
        <f>IF(N244="základní",J244,0)</f>
        <v>0</v>
      </c>
      <c r="BF244" s="194">
        <f>IF(N244="snížená",J244,0)</f>
        <v>0</v>
      </c>
      <c r="BG244" s="194">
        <f>IF(N244="zákl. přenesená",J244,0)</f>
        <v>0</v>
      </c>
      <c r="BH244" s="194">
        <f>IF(N244="sníž. přenesená",J244,0)</f>
        <v>0</v>
      </c>
      <c r="BI244" s="194">
        <f>IF(N244="nulová",J244,0)</f>
        <v>0</v>
      </c>
      <c r="BJ244" s="19" t="s">
        <v>76</v>
      </c>
      <c r="BK244" s="194">
        <f>ROUND(I244*H244,2)</f>
        <v>0</v>
      </c>
      <c r="BL244" s="19" t="s">
        <v>126</v>
      </c>
      <c r="BM244" s="193" t="s">
        <v>2725</v>
      </c>
    </row>
    <row r="245" spans="1:47" s="2" customFormat="1" ht="11.25">
      <c r="A245" s="36"/>
      <c r="B245" s="37"/>
      <c r="C245" s="38"/>
      <c r="D245" s="263" t="s">
        <v>903</v>
      </c>
      <c r="E245" s="38"/>
      <c r="F245" s="264" t="s">
        <v>1023</v>
      </c>
      <c r="G245" s="38"/>
      <c r="H245" s="38"/>
      <c r="I245" s="249"/>
      <c r="J245" s="38"/>
      <c r="K245" s="38"/>
      <c r="L245" s="41"/>
      <c r="M245" s="250"/>
      <c r="N245" s="251"/>
      <c r="O245" s="66"/>
      <c r="P245" s="66"/>
      <c r="Q245" s="66"/>
      <c r="R245" s="66"/>
      <c r="S245" s="66"/>
      <c r="T245" s="67"/>
      <c r="U245" s="36"/>
      <c r="V245" s="36"/>
      <c r="W245" s="36"/>
      <c r="X245" s="36"/>
      <c r="Y245" s="36"/>
      <c r="Z245" s="36"/>
      <c r="AA245" s="36"/>
      <c r="AB245" s="36"/>
      <c r="AC245" s="36"/>
      <c r="AD245" s="36"/>
      <c r="AE245" s="36"/>
      <c r="AT245" s="19" t="s">
        <v>903</v>
      </c>
      <c r="AU245" s="19" t="s">
        <v>78</v>
      </c>
    </row>
    <row r="246" spans="2:51" s="14" customFormat="1" ht="11.25">
      <c r="B246" s="218"/>
      <c r="C246" s="219"/>
      <c r="D246" s="197" t="s">
        <v>237</v>
      </c>
      <c r="E246" s="220" t="s">
        <v>19</v>
      </c>
      <c r="F246" s="221" t="s">
        <v>2726</v>
      </c>
      <c r="G246" s="219"/>
      <c r="H246" s="220" t="s">
        <v>19</v>
      </c>
      <c r="I246" s="222"/>
      <c r="J246" s="219"/>
      <c r="K246" s="219"/>
      <c r="L246" s="223"/>
      <c r="M246" s="224"/>
      <c r="N246" s="225"/>
      <c r="O246" s="225"/>
      <c r="P246" s="225"/>
      <c r="Q246" s="225"/>
      <c r="R246" s="225"/>
      <c r="S246" s="225"/>
      <c r="T246" s="226"/>
      <c r="AT246" s="227" t="s">
        <v>237</v>
      </c>
      <c r="AU246" s="227" t="s">
        <v>78</v>
      </c>
      <c r="AV246" s="14" t="s">
        <v>76</v>
      </c>
      <c r="AW246" s="14" t="s">
        <v>31</v>
      </c>
      <c r="AX246" s="14" t="s">
        <v>69</v>
      </c>
      <c r="AY246" s="227" t="s">
        <v>229</v>
      </c>
    </row>
    <row r="247" spans="2:51" s="13" customFormat="1" ht="11.25">
      <c r="B247" s="195"/>
      <c r="C247" s="196"/>
      <c r="D247" s="197" t="s">
        <v>237</v>
      </c>
      <c r="E247" s="198" t="s">
        <v>19</v>
      </c>
      <c r="F247" s="199" t="s">
        <v>2727</v>
      </c>
      <c r="G247" s="196"/>
      <c r="H247" s="200">
        <v>0.23</v>
      </c>
      <c r="I247" s="201"/>
      <c r="J247" s="196"/>
      <c r="K247" s="196"/>
      <c r="L247" s="202"/>
      <c r="M247" s="203"/>
      <c r="N247" s="204"/>
      <c r="O247" s="204"/>
      <c r="P247" s="204"/>
      <c r="Q247" s="204"/>
      <c r="R247" s="204"/>
      <c r="S247" s="204"/>
      <c r="T247" s="205"/>
      <c r="AT247" s="206" t="s">
        <v>237</v>
      </c>
      <c r="AU247" s="206" t="s">
        <v>78</v>
      </c>
      <c r="AV247" s="13" t="s">
        <v>78</v>
      </c>
      <c r="AW247" s="13" t="s">
        <v>31</v>
      </c>
      <c r="AX247" s="13" t="s">
        <v>69</v>
      </c>
      <c r="AY247" s="206" t="s">
        <v>229</v>
      </c>
    </row>
    <row r="248" spans="2:51" s="15" customFormat="1" ht="11.25">
      <c r="B248" s="228"/>
      <c r="C248" s="229"/>
      <c r="D248" s="197" t="s">
        <v>237</v>
      </c>
      <c r="E248" s="230" t="s">
        <v>19</v>
      </c>
      <c r="F248" s="231" t="s">
        <v>281</v>
      </c>
      <c r="G248" s="229"/>
      <c r="H248" s="232">
        <v>0.23</v>
      </c>
      <c r="I248" s="233"/>
      <c r="J248" s="229"/>
      <c r="K248" s="229"/>
      <c r="L248" s="234"/>
      <c r="M248" s="235"/>
      <c r="N248" s="236"/>
      <c r="O248" s="236"/>
      <c r="P248" s="236"/>
      <c r="Q248" s="236"/>
      <c r="R248" s="236"/>
      <c r="S248" s="236"/>
      <c r="T248" s="237"/>
      <c r="AT248" s="238" t="s">
        <v>237</v>
      </c>
      <c r="AU248" s="238" t="s">
        <v>78</v>
      </c>
      <c r="AV248" s="15" t="s">
        <v>126</v>
      </c>
      <c r="AW248" s="15" t="s">
        <v>31</v>
      </c>
      <c r="AX248" s="15" t="s">
        <v>76</v>
      </c>
      <c r="AY248" s="238" t="s">
        <v>229</v>
      </c>
    </row>
    <row r="249" spans="1:65" s="2" customFormat="1" ht="24.2" customHeight="1">
      <c r="A249" s="36"/>
      <c r="B249" s="37"/>
      <c r="C249" s="181" t="s">
        <v>508</v>
      </c>
      <c r="D249" s="181" t="s">
        <v>232</v>
      </c>
      <c r="E249" s="182" t="s">
        <v>1872</v>
      </c>
      <c r="F249" s="183" t="s">
        <v>1873</v>
      </c>
      <c r="G249" s="184" t="s">
        <v>532</v>
      </c>
      <c r="H249" s="185">
        <v>16.12</v>
      </c>
      <c r="I249" s="186"/>
      <c r="J249" s="187">
        <f>ROUND(I249*H249,2)</f>
        <v>0</v>
      </c>
      <c r="K249" s="188"/>
      <c r="L249" s="41"/>
      <c r="M249" s="189" t="s">
        <v>19</v>
      </c>
      <c r="N249" s="190" t="s">
        <v>40</v>
      </c>
      <c r="O249" s="66"/>
      <c r="P249" s="191">
        <f>O249*H249</f>
        <v>0</v>
      </c>
      <c r="Q249" s="191">
        <v>2.50209</v>
      </c>
      <c r="R249" s="191">
        <f>Q249*H249</f>
        <v>40.3336908</v>
      </c>
      <c r="S249" s="191">
        <v>0</v>
      </c>
      <c r="T249" s="192">
        <f>S249*H249</f>
        <v>0</v>
      </c>
      <c r="U249" s="36"/>
      <c r="V249" s="36"/>
      <c r="W249" s="36"/>
      <c r="X249" s="36"/>
      <c r="Y249" s="36"/>
      <c r="Z249" s="36"/>
      <c r="AA249" s="36"/>
      <c r="AB249" s="36"/>
      <c r="AC249" s="36"/>
      <c r="AD249" s="36"/>
      <c r="AE249" s="36"/>
      <c r="AR249" s="193" t="s">
        <v>126</v>
      </c>
      <c r="AT249" s="193" t="s">
        <v>232</v>
      </c>
      <c r="AU249" s="193" t="s">
        <v>78</v>
      </c>
      <c r="AY249" s="19" t="s">
        <v>229</v>
      </c>
      <c r="BE249" s="194">
        <f>IF(N249="základní",J249,0)</f>
        <v>0</v>
      </c>
      <c r="BF249" s="194">
        <f>IF(N249="snížená",J249,0)</f>
        <v>0</v>
      </c>
      <c r="BG249" s="194">
        <f>IF(N249="zákl. přenesená",J249,0)</f>
        <v>0</v>
      </c>
      <c r="BH249" s="194">
        <f>IF(N249="sníž. přenesená",J249,0)</f>
        <v>0</v>
      </c>
      <c r="BI249" s="194">
        <f>IF(N249="nulová",J249,0)</f>
        <v>0</v>
      </c>
      <c r="BJ249" s="19" t="s">
        <v>76</v>
      </c>
      <c r="BK249" s="194">
        <f>ROUND(I249*H249,2)</f>
        <v>0</v>
      </c>
      <c r="BL249" s="19" t="s">
        <v>126</v>
      </c>
      <c r="BM249" s="193" t="s">
        <v>2728</v>
      </c>
    </row>
    <row r="250" spans="1:47" s="2" customFormat="1" ht="11.25">
      <c r="A250" s="36"/>
      <c r="B250" s="37"/>
      <c r="C250" s="38"/>
      <c r="D250" s="263" t="s">
        <v>903</v>
      </c>
      <c r="E250" s="38"/>
      <c r="F250" s="264" t="s">
        <v>1875</v>
      </c>
      <c r="G250" s="38"/>
      <c r="H250" s="38"/>
      <c r="I250" s="249"/>
      <c r="J250" s="38"/>
      <c r="K250" s="38"/>
      <c r="L250" s="41"/>
      <c r="M250" s="250"/>
      <c r="N250" s="251"/>
      <c r="O250" s="66"/>
      <c r="P250" s="66"/>
      <c r="Q250" s="66"/>
      <c r="R250" s="66"/>
      <c r="S250" s="66"/>
      <c r="T250" s="67"/>
      <c r="U250" s="36"/>
      <c r="V250" s="36"/>
      <c r="W250" s="36"/>
      <c r="X250" s="36"/>
      <c r="Y250" s="36"/>
      <c r="Z250" s="36"/>
      <c r="AA250" s="36"/>
      <c r="AB250" s="36"/>
      <c r="AC250" s="36"/>
      <c r="AD250" s="36"/>
      <c r="AE250" s="36"/>
      <c r="AT250" s="19" t="s">
        <v>903</v>
      </c>
      <c r="AU250" s="19" t="s">
        <v>78</v>
      </c>
    </row>
    <row r="251" spans="2:51" s="14" customFormat="1" ht="11.25">
      <c r="B251" s="218"/>
      <c r="C251" s="219"/>
      <c r="D251" s="197" t="s">
        <v>237</v>
      </c>
      <c r="E251" s="220" t="s">
        <v>19</v>
      </c>
      <c r="F251" s="221" t="s">
        <v>2729</v>
      </c>
      <c r="G251" s="219"/>
      <c r="H251" s="220" t="s">
        <v>19</v>
      </c>
      <c r="I251" s="222"/>
      <c r="J251" s="219"/>
      <c r="K251" s="219"/>
      <c r="L251" s="223"/>
      <c r="M251" s="224"/>
      <c r="N251" s="225"/>
      <c r="O251" s="225"/>
      <c r="P251" s="225"/>
      <c r="Q251" s="225"/>
      <c r="R251" s="225"/>
      <c r="S251" s="225"/>
      <c r="T251" s="226"/>
      <c r="AT251" s="227" t="s">
        <v>237</v>
      </c>
      <c r="AU251" s="227" t="s">
        <v>78</v>
      </c>
      <c r="AV251" s="14" t="s">
        <v>76</v>
      </c>
      <c r="AW251" s="14" t="s">
        <v>31</v>
      </c>
      <c r="AX251" s="14" t="s">
        <v>69</v>
      </c>
      <c r="AY251" s="227" t="s">
        <v>229</v>
      </c>
    </row>
    <row r="252" spans="2:51" s="13" customFormat="1" ht="11.25">
      <c r="B252" s="195"/>
      <c r="C252" s="196"/>
      <c r="D252" s="197" t="s">
        <v>237</v>
      </c>
      <c r="E252" s="198" t="s">
        <v>19</v>
      </c>
      <c r="F252" s="199" t="s">
        <v>2730</v>
      </c>
      <c r="G252" s="196"/>
      <c r="H252" s="200">
        <v>10.2</v>
      </c>
      <c r="I252" s="201"/>
      <c r="J252" s="196"/>
      <c r="K252" s="196"/>
      <c r="L252" s="202"/>
      <c r="M252" s="203"/>
      <c r="N252" s="204"/>
      <c r="O252" s="204"/>
      <c r="P252" s="204"/>
      <c r="Q252" s="204"/>
      <c r="R252" s="204"/>
      <c r="S252" s="204"/>
      <c r="T252" s="205"/>
      <c r="AT252" s="206" t="s">
        <v>237</v>
      </c>
      <c r="AU252" s="206" t="s">
        <v>78</v>
      </c>
      <c r="AV252" s="13" t="s">
        <v>78</v>
      </c>
      <c r="AW252" s="13" t="s">
        <v>31</v>
      </c>
      <c r="AX252" s="13" t="s">
        <v>69</v>
      </c>
      <c r="AY252" s="206" t="s">
        <v>229</v>
      </c>
    </row>
    <row r="253" spans="2:51" s="14" customFormat="1" ht="11.25">
      <c r="B253" s="218"/>
      <c r="C253" s="219"/>
      <c r="D253" s="197" t="s">
        <v>237</v>
      </c>
      <c r="E253" s="220" t="s">
        <v>19</v>
      </c>
      <c r="F253" s="221" t="s">
        <v>2731</v>
      </c>
      <c r="G253" s="219"/>
      <c r="H253" s="220" t="s">
        <v>19</v>
      </c>
      <c r="I253" s="222"/>
      <c r="J253" s="219"/>
      <c r="K253" s="219"/>
      <c r="L253" s="223"/>
      <c r="M253" s="224"/>
      <c r="N253" s="225"/>
      <c r="O253" s="225"/>
      <c r="P253" s="225"/>
      <c r="Q253" s="225"/>
      <c r="R253" s="225"/>
      <c r="S253" s="225"/>
      <c r="T253" s="226"/>
      <c r="AT253" s="227" t="s">
        <v>237</v>
      </c>
      <c r="AU253" s="227" t="s">
        <v>78</v>
      </c>
      <c r="AV253" s="14" t="s">
        <v>76</v>
      </c>
      <c r="AW253" s="14" t="s">
        <v>31</v>
      </c>
      <c r="AX253" s="14" t="s">
        <v>69</v>
      </c>
      <c r="AY253" s="227" t="s">
        <v>229</v>
      </c>
    </row>
    <row r="254" spans="2:51" s="13" customFormat="1" ht="11.25">
      <c r="B254" s="195"/>
      <c r="C254" s="196"/>
      <c r="D254" s="197" t="s">
        <v>237</v>
      </c>
      <c r="E254" s="198" t="s">
        <v>19</v>
      </c>
      <c r="F254" s="199" t="s">
        <v>2732</v>
      </c>
      <c r="G254" s="196"/>
      <c r="H254" s="200">
        <v>5.92</v>
      </c>
      <c r="I254" s="201"/>
      <c r="J254" s="196"/>
      <c r="K254" s="196"/>
      <c r="L254" s="202"/>
      <c r="M254" s="203"/>
      <c r="N254" s="204"/>
      <c r="O254" s="204"/>
      <c r="P254" s="204"/>
      <c r="Q254" s="204"/>
      <c r="R254" s="204"/>
      <c r="S254" s="204"/>
      <c r="T254" s="205"/>
      <c r="AT254" s="206" t="s">
        <v>237</v>
      </c>
      <c r="AU254" s="206" t="s">
        <v>78</v>
      </c>
      <c r="AV254" s="13" t="s">
        <v>78</v>
      </c>
      <c r="AW254" s="13" t="s">
        <v>31</v>
      </c>
      <c r="AX254" s="13" t="s">
        <v>69</v>
      </c>
      <c r="AY254" s="206" t="s">
        <v>229</v>
      </c>
    </row>
    <row r="255" spans="2:51" s="15" customFormat="1" ht="11.25">
      <c r="B255" s="228"/>
      <c r="C255" s="229"/>
      <c r="D255" s="197" t="s">
        <v>237</v>
      </c>
      <c r="E255" s="230" t="s">
        <v>19</v>
      </c>
      <c r="F255" s="231" t="s">
        <v>281</v>
      </c>
      <c r="G255" s="229"/>
      <c r="H255" s="232">
        <v>16.12</v>
      </c>
      <c r="I255" s="233"/>
      <c r="J255" s="229"/>
      <c r="K255" s="229"/>
      <c r="L255" s="234"/>
      <c r="M255" s="235"/>
      <c r="N255" s="236"/>
      <c r="O255" s="236"/>
      <c r="P255" s="236"/>
      <c r="Q255" s="236"/>
      <c r="R255" s="236"/>
      <c r="S255" s="236"/>
      <c r="T255" s="237"/>
      <c r="AT255" s="238" t="s">
        <v>237</v>
      </c>
      <c r="AU255" s="238" t="s">
        <v>78</v>
      </c>
      <c r="AV255" s="15" t="s">
        <v>126</v>
      </c>
      <c r="AW255" s="15" t="s">
        <v>31</v>
      </c>
      <c r="AX255" s="15" t="s">
        <v>76</v>
      </c>
      <c r="AY255" s="238" t="s">
        <v>229</v>
      </c>
    </row>
    <row r="256" spans="1:65" s="2" customFormat="1" ht="33" customHeight="1">
      <c r="A256" s="36"/>
      <c r="B256" s="37"/>
      <c r="C256" s="181" t="s">
        <v>513</v>
      </c>
      <c r="D256" s="181" t="s">
        <v>232</v>
      </c>
      <c r="E256" s="182" t="s">
        <v>1879</v>
      </c>
      <c r="F256" s="183" t="s">
        <v>1880</v>
      </c>
      <c r="G256" s="184" t="s">
        <v>532</v>
      </c>
      <c r="H256" s="185">
        <v>16.12</v>
      </c>
      <c r="I256" s="186"/>
      <c r="J256" s="187">
        <f>ROUND(I256*H256,2)</f>
        <v>0</v>
      </c>
      <c r="K256" s="188"/>
      <c r="L256" s="41"/>
      <c r="M256" s="189" t="s">
        <v>19</v>
      </c>
      <c r="N256" s="190" t="s">
        <v>40</v>
      </c>
      <c r="O256" s="66"/>
      <c r="P256" s="191">
        <f>O256*H256</f>
        <v>0</v>
      </c>
      <c r="Q256" s="191">
        <v>0.04858</v>
      </c>
      <c r="R256" s="191">
        <f>Q256*H256</f>
        <v>0.7831096000000001</v>
      </c>
      <c r="S256" s="191">
        <v>0</v>
      </c>
      <c r="T256" s="192">
        <f>S256*H256</f>
        <v>0</v>
      </c>
      <c r="U256" s="36"/>
      <c r="V256" s="36"/>
      <c r="W256" s="36"/>
      <c r="X256" s="36"/>
      <c r="Y256" s="36"/>
      <c r="Z256" s="36"/>
      <c r="AA256" s="36"/>
      <c r="AB256" s="36"/>
      <c r="AC256" s="36"/>
      <c r="AD256" s="36"/>
      <c r="AE256" s="36"/>
      <c r="AR256" s="193" t="s">
        <v>126</v>
      </c>
      <c r="AT256" s="193" t="s">
        <v>232</v>
      </c>
      <c r="AU256" s="193" t="s">
        <v>78</v>
      </c>
      <c r="AY256" s="19" t="s">
        <v>229</v>
      </c>
      <c r="BE256" s="194">
        <f>IF(N256="základní",J256,0)</f>
        <v>0</v>
      </c>
      <c r="BF256" s="194">
        <f>IF(N256="snížená",J256,0)</f>
        <v>0</v>
      </c>
      <c r="BG256" s="194">
        <f>IF(N256="zákl. přenesená",J256,0)</f>
        <v>0</v>
      </c>
      <c r="BH256" s="194">
        <f>IF(N256="sníž. přenesená",J256,0)</f>
        <v>0</v>
      </c>
      <c r="BI256" s="194">
        <f>IF(N256="nulová",J256,0)</f>
        <v>0</v>
      </c>
      <c r="BJ256" s="19" t="s">
        <v>76</v>
      </c>
      <c r="BK256" s="194">
        <f>ROUND(I256*H256,2)</f>
        <v>0</v>
      </c>
      <c r="BL256" s="19" t="s">
        <v>126</v>
      </c>
      <c r="BM256" s="193" t="s">
        <v>2733</v>
      </c>
    </row>
    <row r="257" spans="1:47" s="2" customFormat="1" ht="11.25">
      <c r="A257" s="36"/>
      <c r="B257" s="37"/>
      <c r="C257" s="38"/>
      <c r="D257" s="263" t="s">
        <v>903</v>
      </c>
      <c r="E257" s="38"/>
      <c r="F257" s="264" t="s">
        <v>1882</v>
      </c>
      <c r="G257" s="38"/>
      <c r="H257" s="38"/>
      <c r="I257" s="249"/>
      <c r="J257" s="38"/>
      <c r="K257" s="38"/>
      <c r="L257" s="41"/>
      <c r="M257" s="250"/>
      <c r="N257" s="251"/>
      <c r="O257" s="66"/>
      <c r="P257" s="66"/>
      <c r="Q257" s="66"/>
      <c r="R257" s="66"/>
      <c r="S257" s="66"/>
      <c r="T257" s="67"/>
      <c r="U257" s="36"/>
      <c r="V257" s="36"/>
      <c r="W257" s="36"/>
      <c r="X257" s="36"/>
      <c r="Y257" s="36"/>
      <c r="Z257" s="36"/>
      <c r="AA257" s="36"/>
      <c r="AB257" s="36"/>
      <c r="AC257" s="36"/>
      <c r="AD257" s="36"/>
      <c r="AE257" s="36"/>
      <c r="AT257" s="19" t="s">
        <v>903</v>
      </c>
      <c r="AU257" s="19" t="s">
        <v>78</v>
      </c>
    </row>
    <row r="258" spans="1:65" s="2" customFormat="1" ht="37.9" customHeight="1">
      <c r="A258" s="36"/>
      <c r="B258" s="37"/>
      <c r="C258" s="181" t="s">
        <v>517</v>
      </c>
      <c r="D258" s="181" t="s">
        <v>232</v>
      </c>
      <c r="E258" s="182" t="s">
        <v>1883</v>
      </c>
      <c r="F258" s="183" t="s">
        <v>1884</v>
      </c>
      <c r="G258" s="184" t="s">
        <v>495</v>
      </c>
      <c r="H258" s="185">
        <v>49.361</v>
      </c>
      <c r="I258" s="186"/>
      <c r="J258" s="187">
        <f>ROUND(I258*H258,2)</f>
        <v>0</v>
      </c>
      <c r="K258" s="188"/>
      <c r="L258" s="41"/>
      <c r="M258" s="189" t="s">
        <v>19</v>
      </c>
      <c r="N258" s="190" t="s">
        <v>40</v>
      </c>
      <c r="O258" s="66"/>
      <c r="P258" s="191">
        <f>O258*H258</f>
        <v>0</v>
      </c>
      <c r="Q258" s="191">
        <v>0.0018247</v>
      </c>
      <c r="R258" s="191">
        <f>Q258*H258</f>
        <v>0.0900690167</v>
      </c>
      <c r="S258" s="191">
        <v>0</v>
      </c>
      <c r="T258" s="192">
        <f>S258*H258</f>
        <v>0</v>
      </c>
      <c r="U258" s="36"/>
      <c r="V258" s="36"/>
      <c r="W258" s="36"/>
      <c r="X258" s="36"/>
      <c r="Y258" s="36"/>
      <c r="Z258" s="36"/>
      <c r="AA258" s="36"/>
      <c r="AB258" s="36"/>
      <c r="AC258" s="36"/>
      <c r="AD258" s="36"/>
      <c r="AE258" s="36"/>
      <c r="AR258" s="193" t="s">
        <v>126</v>
      </c>
      <c r="AT258" s="193" t="s">
        <v>232</v>
      </c>
      <c r="AU258" s="193" t="s">
        <v>78</v>
      </c>
      <c r="AY258" s="19" t="s">
        <v>229</v>
      </c>
      <c r="BE258" s="194">
        <f>IF(N258="základní",J258,0)</f>
        <v>0</v>
      </c>
      <c r="BF258" s="194">
        <f>IF(N258="snížená",J258,0)</f>
        <v>0</v>
      </c>
      <c r="BG258" s="194">
        <f>IF(N258="zákl. přenesená",J258,0)</f>
        <v>0</v>
      </c>
      <c r="BH258" s="194">
        <f>IF(N258="sníž. přenesená",J258,0)</f>
        <v>0</v>
      </c>
      <c r="BI258" s="194">
        <f>IF(N258="nulová",J258,0)</f>
        <v>0</v>
      </c>
      <c r="BJ258" s="19" t="s">
        <v>76</v>
      </c>
      <c r="BK258" s="194">
        <f>ROUND(I258*H258,2)</f>
        <v>0</v>
      </c>
      <c r="BL258" s="19" t="s">
        <v>126</v>
      </c>
      <c r="BM258" s="193" t="s">
        <v>2734</v>
      </c>
    </row>
    <row r="259" spans="1:47" s="2" customFormat="1" ht="11.25">
      <c r="A259" s="36"/>
      <c r="B259" s="37"/>
      <c r="C259" s="38"/>
      <c r="D259" s="263" t="s">
        <v>903</v>
      </c>
      <c r="E259" s="38"/>
      <c r="F259" s="264" t="s">
        <v>1886</v>
      </c>
      <c r="G259" s="38"/>
      <c r="H259" s="38"/>
      <c r="I259" s="249"/>
      <c r="J259" s="38"/>
      <c r="K259" s="38"/>
      <c r="L259" s="41"/>
      <c r="M259" s="250"/>
      <c r="N259" s="251"/>
      <c r="O259" s="66"/>
      <c r="P259" s="66"/>
      <c r="Q259" s="66"/>
      <c r="R259" s="66"/>
      <c r="S259" s="66"/>
      <c r="T259" s="67"/>
      <c r="U259" s="36"/>
      <c r="V259" s="36"/>
      <c r="W259" s="36"/>
      <c r="X259" s="36"/>
      <c r="Y259" s="36"/>
      <c r="Z259" s="36"/>
      <c r="AA259" s="36"/>
      <c r="AB259" s="36"/>
      <c r="AC259" s="36"/>
      <c r="AD259" s="36"/>
      <c r="AE259" s="36"/>
      <c r="AT259" s="19" t="s">
        <v>903</v>
      </c>
      <c r="AU259" s="19" t="s">
        <v>78</v>
      </c>
    </row>
    <row r="260" spans="2:51" s="14" customFormat="1" ht="11.25">
      <c r="B260" s="218"/>
      <c r="C260" s="219"/>
      <c r="D260" s="197" t="s">
        <v>237</v>
      </c>
      <c r="E260" s="220" t="s">
        <v>19</v>
      </c>
      <c r="F260" s="221" t="s">
        <v>2729</v>
      </c>
      <c r="G260" s="219"/>
      <c r="H260" s="220" t="s">
        <v>19</v>
      </c>
      <c r="I260" s="222"/>
      <c r="J260" s="219"/>
      <c r="K260" s="219"/>
      <c r="L260" s="223"/>
      <c r="M260" s="224"/>
      <c r="N260" s="225"/>
      <c r="O260" s="225"/>
      <c r="P260" s="225"/>
      <c r="Q260" s="225"/>
      <c r="R260" s="225"/>
      <c r="S260" s="225"/>
      <c r="T260" s="226"/>
      <c r="AT260" s="227" t="s">
        <v>237</v>
      </c>
      <c r="AU260" s="227" t="s">
        <v>78</v>
      </c>
      <c r="AV260" s="14" t="s">
        <v>76</v>
      </c>
      <c r="AW260" s="14" t="s">
        <v>31</v>
      </c>
      <c r="AX260" s="14" t="s">
        <v>69</v>
      </c>
      <c r="AY260" s="227" t="s">
        <v>229</v>
      </c>
    </row>
    <row r="261" spans="2:51" s="13" customFormat="1" ht="11.25">
      <c r="B261" s="195"/>
      <c r="C261" s="196"/>
      <c r="D261" s="197" t="s">
        <v>237</v>
      </c>
      <c r="E261" s="198" t="s">
        <v>19</v>
      </c>
      <c r="F261" s="199" t="s">
        <v>2735</v>
      </c>
      <c r="G261" s="196"/>
      <c r="H261" s="200">
        <v>11.19</v>
      </c>
      <c r="I261" s="201"/>
      <c r="J261" s="196"/>
      <c r="K261" s="196"/>
      <c r="L261" s="202"/>
      <c r="M261" s="203"/>
      <c r="N261" s="204"/>
      <c r="O261" s="204"/>
      <c r="P261" s="204"/>
      <c r="Q261" s="204"/>
      <c r="R261" s="204"/>
      <c r="S261" s="204"/>
      <c r="T261" s="205"/>
      <c r="AT261" s="206" t="s">
        <v>237</v>
      </c>
      <c r="AU261" s="206" t="s">
        <v>78</v>
      </c>
      <c r="AV261" s="13" t="s">
        <v>78</v>
      </c>
      <c r="AW261" s="13" t="s">
        <v>31</v>
      </c>
      <c r="AX261" s="13" t="s">
        <v>69</v>
      </c>
      <c r="AY261" s="206" t="s">
        <v>229</v>
      </c>
    </row>
    <row r="262" spans="2:51" s="13" customFormat="1" ht="11.25">
      <c r="B262" s="195"/>
      <c r="C262" s="196"/>
      <c r="D262" s="197" t="s">
        <v>237</v>
      </c>
      <c r="E262" s="198" t="s">
        <v>19</v>
      </c>
      <c r="F262" s="199" t="s">
        <v>2736</v>
      </c>
      <c r="G262" s="196"/>
      <c r="H262" s="200">
        <v>15.6</v>
      </c>
      <c r="I262" s="201"/>
      <c r="J262" s="196"/>
      <c r="K262" s="196"/>
      <c r="L262" s="202"/>
      <c r="M262" s="203"/>
      <c r="N262" s="204"/>
      <c r="O262" s="204"/>
      <c r="P262" s="204"/>
      <c r="Q262" s="204"/>
      <c r="R262" s="204"/>
      <c r="S262" s="204"/>
      <c r="T262" s="205"/>
      <c r="AT262" s="206" t="s">
        <v>237</v>
      </c>
      <c r="AU262" s="206" t="s">
        <v>78</v>
      </c>
      <c r="AV262" s="13" t="s">
        <v>78</v>
      </c>
      <c r="AW262" s="13" t="s">
        <v>31</v>
      </c>
      <c r="AX262" s="13" t="s">
        <v>69</v>
      </c>
      <c r="AY262" s="206" t="s">
        <v>229</v>
      </c>
    </row>
    <row r="263" spans="2:51" s="13" customFormat="1" ht="11.25">
      <c r="B263" s="195"/>
      <c r="C263" s="196"/>
      <c r="D263" s="197" t="s">
        <v>237</v>
      </c>
      <c r="E263" s="198" t="s">
        <v>19</v>
      </c>
      <c r="F263" s="199" t="s">
        <v>2737</v>
      </c>
      <c r="G263" s="196"/>
      <c r="H263" s="200">
        <v>3.73</v>
      </c>
      <c r="I263" s="201"/>
      <c r="J263" s="196"/>
      <c r="K263" s="196"/>
      <c r="L263" s="202"/>
      <c r="M263" s="203"/>
      <c r="N263" s="204"/>
      <c r="O263" s="204"/>
      <c r="P263" s="204"/>
      <c r="Q263" s="204"/>
      <c r="R263" s="204"/>
      <c r="S263" s="204"/>
      <c r="T263" s="205"/>
      <c r="AT263" s="206" t="s">
        <v>237</v>
      </c>
      <c r="AU263" s="206" t="s">
        <v>78</v>
      </c>
      <c r="AV263" s="13" t="s">
        <v>78</v>
      </c>
      <c r="AW263" s="13" t="s">
        <v>31</v>
      </c>
      <c r="AX263" s="13" t="s">
        <v>69</v>
      </c>
      <c r="AY263" s="206" t="s">
        <v>229</v>
      </c>
    </row>
    <row r="264" spans="2:51" s="14" customFormat="1" ht="11.25">
      <c r="B264" s="218"/>
      <c r="C264" s="219"/>
      <c r="D264" s="197" t="s">
        <v>237</v>
      </c>
      <c r="E264" s="220" t="s">
        <v>19</v>
      </c>
      <c r="F264" s="221" t="s">
        <v>2731</v>
      </c>
      <c r="G264" s="219"/>
      <c r="H264" s="220" t="s">
        <v>19</v>
      </c>
      <c r="I264" s="222"/>
      <c r="J264" s="219"/>
      <c r="K264" s="219"/>
      <c r="L264" s="223"/>
      <c r="M264" s="224"/>
      <c r="N264" s="225"/>
      <c r="O264" s="225"/>
      <c r="P264" s="225"/>
      <c r="Q264" s="225"/>
      <c r="R264" s="225"/>
      <c r="S264" s="225"/>
      <c r="T264" s="226"/>
      <c r="AT264" s="227" t="s">
        <v>237</v>
      </c>
      <c r="AU264" s="227" t="s">
        <v>78</v>
      </c>
      <c r="AV264" s="14" t="s">
        <v>76</v>
      </c>
      <c r="AW264" s="14" t="s">
        <v>31</v>
      </c>
      <c r="AX264" s="14" t="s">
        <v>69</v>
      </c>
      <c r="AY264" s="227" t="s">
        <v>229</v>
      </c>
    </row>
    <row r="265" spans="2:51" s="13" customFormat="1" ht="11.25">
      <c r="B265" s="195"/>
      <c r="C265" s="196"/>
      <c r="D265" s="197" t="s">
        <v>237</v>
      </c>
      <c r="E265" s="198" t="s">
        <v>19</v>
      </c>
      <c r="F265" s="199" t="s">
        <v>2738</v>
      </c>
      <c r="G265" s="196"/>
      <c r="H265" s="200">
        <v>6.346</v>
      </c>
      <c r="I265" s="201"/>
      <c r="J265" s="196"/>
      <c r="K265" s="196"/>
      <c r="L265" s="202"/>
      <c r="M265" s="203"/>
      <c r="N265" s="204"/>
      <c r="O265" s="204"/>
      <c r="P265" s="204"/>
      <c r="Q265" s="204"/>
      <c r="R265" s="204"/>
      <c r="S265" s="204"/>
      <c r="T265" s="205"/>
      <c r="AT265" s="206" t="s">
        <v>237</v>
      </c>
      <c r="AU265" s="206" t="s">
        <v>78</v>
      </c>
      <c r="AV265" s="13" t="s">
        <v>78</v>
      </c>
      <c r="AW265" s="13" t="s">
        <v>31</v>
      </c>
      <c r="AX265" s="13" t="s">
        <v>69</v>
      </c>
      <c r="AY265" s="206" t="s">
        <v>229</v>
      </c>
    </row>
    <row r="266" spans="2:51" s="13" customFormat="1" ht="11.25">
      <c r="B266" s="195"/>
      <c r="C266" s="196"/>
      <c r="D266" s="197" t="s">
        <v>237</v>
      </c>
      <c r="E266" s="198" t="s">
        <v>19</v>
      </c>
      <c r="F266" s="199" t="s">
        <v>2739</v>
      </c>
      <c r="G266" s="196"/>
      <c r="H266" s="200">
        <v>9.065</v>
      </c>
      <c r="I266" s="201"/>
      <c r="J266" s="196"/>
      <c r="K266" s="196"/>
      <c r="L266" s="202"/>
      <c r="M266" s="203"/>
      <c r="N266" s="204"/>
      <c r="O266" s="204"/>
      <c r="P266" s="204"/>
      <c r="Q266" s="204"/>
      <c r="R266" s="204"/>
      <c r="S266" s="204"/>
      <c r="T266" s="205"/>
      <c r="AT266" s="206" t="s">
        <v>237</v>
      </c>
      <c r="AU266" s="206" t="s">
        <v>78</v>
      </c>
      <c r="AV266" s="13" t="s">
        <v>78</v>
      </c>
      <c r="AW266" s="13" t="s">
        <v>31</v>
      </c>
      <c r="AX266" s="13" t="s">
        <v>69</v>
      </c>
      <c r="AY266" s="206" t="s">
        <v>229</v>
      </c>
    </row>
    <row r="267" spans="2:51" s="13" customFormat="1" ht="11.25">
      <c r="B267" s="195"/>
      <c r="C267" s="196"/>
      <c r="D267" s="197" t="s">
        <v>237</v>
      </c>
      <c r="E267" s="198" t="s">
        <v>19</v>
      </c>
      <c r="F267" s="199" t="s">
        <v>2740</v>
      </c>
      <c r="G267" s="196"/>
      <c r="H267" s="200">
        <v>3.43</v>
      </c>
      <c r="I267" s="201"/>
      <c r="J267" s="196"/>
      <c r="K267" s="196"/>
      <c r="L267" s="202"/>
      <c r="M267" s="203"/>
      <c r="N267" s="204"/>
      <c r="O267" s="204"/>
      <c r="P267" s="204"/>
      <c r="Q267" s="204"/>
      <c r="R267" s="204"/>
      <c r="S267" s="204"/>
      <c r="T267" s="205"/>
      <c r="AT267" s="206" t="s">
        <v>237</v>
      </c>
      <c r="AU267" s="206" t="s">
        <v>78</v>
      </c>
      <c r="AV267" s="13" t="s">
        <v>78</v>
      </c>
      <c r="AW267" s="13" t="s">
        <v>31</v>
      </c>
      <c r="AX267" s="13" t="s">
        <v>69</v>
      </c>
      <c r="AY267" s="206" t="s">
        <v>229</v>
      </c>
    </row>
    <row r="268" spans="2:51" s="15" customFormat="1" ht="11.25">
      <c r="B268" s="228"/>
      <c r="C268" s="229"/>
      <c r="D268" s="197" t="s">
        <v>237</v>
      </c>
      <c r="E268" s="230" t="s">
        <v>19</v>
      </c>
      <c r="F268" s="231" t="s">
        <v>281</v>
      </c>
      <c r="G268" s="229"/>
      <c r="H268" s="232">
        <v>49.361</v>
      </c>
      <c r="I268" s="233"/>
      <c r="J268" s="229"/>
      <c r="K268" s="229"/>
      <c r="L268" s="234"/>
      <c r="M268" s="235"/>
      <c r="N268" s="236"/>
      <c r="O268" s="236"/>
      <c r="P268" s="236"/>
      <c r="Q268" s="236"/>
      <c r="R268" s="236"/>
      <c r="S268" s="236"/>
      <c r="T268" s="237"/>
      <c r="AT268" s="238" t="s">
        <v>237</v>
      </c>
      <c r="AU268" s="238" t="s">
        <v>78</v>
      </c>
      <c r="AV268" s="15" t="s">
        <v>126</v>
      </c>
      <c r="AW268" s="15" t="s">
        <v>31</v>
      </c>
      <c r="AX268" s="15" t="s">
        <v>76</v>
      </c>
      <c r="AY268" s="238" t="s">
        <v>229</v>
      </c>
    </row>
    <row r="269" spans="1:65" s="2" customFormat="1" ht="24.2" customHeight="1">
      <c r="A269" s="36"/>
      <c r="B269" s="37"/>
      <c r="C269" s="181" t="s">
        <v>521</v>
      </c>
      <c r="D269" s="181" t="s">
        <v>232</v>
      </c>
      <c r="E269" s="182" t="s">
        <v>1890</v>
      </c>
      <c r="F269" s="183" t="s">
        <v>1891</v>
      </c>
      <c r="G269" s="184" t="s">
        <v>495</v>
      </c>
      <c r="H269" s="185">
        <v>49.361</v>
      </c>
      <c r="I269" s="186"/>
      <c r="J269" s="187">
        <f>ROUND(I269*H269,2)</f>
        <v>0</v>
      </c>
      <c r="K269" s="188"/>
      <c r="L269" s="41"/>
      <c r="M269" s="189" t="s">
        <v>19</v>
      </c>
      <c r="N269" s="190" t="s">
        <v>40</v>
      </c>
      <c r="O269" s="66"/>
      <c r="P269" s="191">
        <f>O269*H269</f>
        <v>0</v>
      </c>
      <c r="Q269" s="191">
        <v>3.6E-05</v>
      </c>
      <c r="R269" s="191">
        <f>Q269*H269</f>
        <v>0.0017769959999999999</v>
      </c>
      <c r="S269" s="191">
        <v>0</v>
      </c>
      <c r="T269" s="192">
        <f>S269*H269</f>
        <v>0</v>
      </c>
      <c r="U269" s="36"/>
      <c r="V269" s="36"/>
      <c r="W269" s="36"/>
      <c r="X269" s="36"/>
      <c r="Y269" s="36"/>
      <c r="Z269" s="36"/>
      <c r="AA269" s="36"/>
      <c r="AB269" s="36"/>
      <c r="AC269" s="36"/>
      <c r="AD269" s="36"/>
      <c r="AE269" s="36"/>
      <c r="AR269" s="193" t="s">
        <v>126</v>
      </c>
      <c r="AT269" s="193" t="s">
        <v>232</v>
      </c>
      <c r="AU269" s="193" t="s">
        <v>78</v>
      </c>
      <c r="AY269" s="19" t="s">
        <v>229</v>
      </c>
      <c r="BE269" s="194">
        <f>IF(N269="základní",J269,0)</f>
        <v>0</v>
      </c>
      <c r="BF269" s="194">
        <f>IF(N269="snížená",J269,0)</f>
        <v>0</v>
      </c>
      <c r="BG269" s="194">
        <f>IF(N269="zákl. přenesená",J269,0)</f>
        <v>0</v>
      </c>
      <c r="BH269" s="194">
        <f>IF(N269="sníž. přenesená",J269,0)</f>
        <v>0</v>
      </c>
      <c r="BI269" s="194">
        <f>IF(N269="nulová",J269,0)</f>
        <v>0</v>
      </c>
      <c r="BJ269" s="19" t="s">
        <v>76</v>
      </c>
      <c r="BK269" s="194">
        <f>ROUND(I269*H269,2)</f>
        <v>0</v>
      </c>
      <c r="BL269" s="19" t="s">
        <v>126</v>
      </c>
      <c r="BM269" s="193" t="s">
        <v>2741</v>
      </c>
    </row>
    <row r="270" spans="1:47" s="2" customFormat="1" ht="11.25">
      <c r="A270" s="36"/>
      <c r="B270" s="37"/>
      <c r="C270" s="38"/>
      <c r="D270" s="263" t="s">
        <v>903</v>
      </c>
      <c r="E270" s="38"/>
      <c r="F270" s="264" t="s">
        <v>1893</v>
      </c>
      <c r="G270" s="38"/>
      <c r="H270" s="38"/>
      <c r="I270" s="249"/>
      <c r="J270" s="38"/>
      <c r="K270" s="38"/>
      <c r="L270" s="41"/>
      <c r="M270" s="250"/>
      <c r="N270" s="251"/>
      <c r="O270" s="66"/>
      <c r="P270" s="66"/>
      <c r="Q270" s="66"/>
      <c r="R270" s="66"/>
      <c r="S270" s="66"/>
      <c r="T270" s="67"/>
      <c r="U270" s="36"/>
      <c r="V270" s="36"/>
      <c r="W270" s="36"/>
      <c r="X270" s="36"/>
      <c r="Y270" s="36"/>
      <c r="Z270" s="36"/>
      <c r="AA270" s="36"/>
      <c r="AB270" s="36"/>
      <c r="AC270" s="36"/>
      <c r="AD270" s="36"/>
      <c r="AE270" s="36"/>
      <c r="AT270" s="19" t="s">
        <v>903</v>
      </c>
      <c r="AU270" s="19" t="s">
        <v>78</v>
      </c>
    </row>
    <row r="271" spans="1:65" s="2" customFormat="1" ht="24.2" customHeight="1">
      <c r="A271" s="36"/>
      <c r="B271" s="37"/>
      <c r="C271" s="181" t="s">
        <v>525</v>
      </c>
      <c r="D271" s="181" t="s">
        <v>232</v>
      </c>
      <c r="E271" s="182" t="s">
        <v>2351</v>
      </c>
      <c r="F271" s="183" t="s">
        <v>2352</v>
      </c>
      <c r="G271" s="184" t="s">
        <v>242</v>
      </c>
      <c r="H271" s="185">
        <v>2</v>
      </c>
      <c r="I271" s="186"/>
      <c r="J271" s="187">
        <f>ROUND(I271*H271,2)</f>
        <v>0</v>
      </c>
      <c r="K271" s="188"/>
      <c r="L271" s="41"/>
      <c r="M271" s="189" t="s">
        <v>19</v>
      </c>
      <c r="N271" s="190" t="s">
        <v>40</v>
      </c>
      <c r="O271" s="66"/>
      <c r="P271" s="191">
        <f>O271*H271</f>
        <v>0</v>
      </c>
      <c r="Q271" s="191">
        <v>0.0084</v>
      </c>
      <c r="R271" s="191">
        <f>Q271*H271</f>
        <v>0.0168</v>
      </c>
      <c r="S271" s="191">
        <v>0</v>
      </c>
      <c r="T271" s="192">
        <f>S271*H271</f>
        <v>0</v>
      </c>
      <c r="U271" s="36"/>
      <c r="V271" s="36"/>
      <c r="W271" s="36"/>
      <c r="X271" s="36"/>
      <c r="Y271" s="36"/>
      <c r="Z271" s="36"/>
      <c r="AA271" s="36"/>
      <c r="AB271" s="36"/>
      <c r="AC271" s="36"/>
      <c r="AD271" s="36"/>
      <c r="AE271" s="36"/>
      <c r="AR271" s="193" t="s">
        <v>126</v>
      </c>
      <c r="AT271" s="193" t="s">
        <v>232</v>
      </c>
      <c r="AU271" s="193" t="s">
        <v>78</v>
      </c>
      <c r="AY271" s="19" t="s">
        <v>229</v>
      </c>
      <c r="BE271" s="194">
        <f>IF(N271="základní",J271,0)</f>
        <v>0</v>
      </c>
      <c r="BF271" s="194">
        <f>IF(N271="snížená",J271,0)</f>
        <v>0</v>
      </c>
      <c r="BG271" s="194">
        <f>IF(N271="zákl. přenesená",J271,0)</f>
        <v>0</v>
      </c>
      <c r="BH271" s="194">
        <f>IF(N271="sníž. přenesená",J271,0)</f>
        <v>0</v>
      </c>
      <c r="BI271" s="194">
        <f>IF(N271="nulová",J271,0)</f>
        <v>0</v>
      </c>
      <c r="BJ271" s="19" t="s">
        <v>76</v>
      </c>
      <c r="BK271" s="194">
        <f>ROUND(I271*H271,2)</f>
        <v>0</v>
      </c>
      <c r="BL271" s="19" t="s">
        <v>126</v>
      </c>
      <c r="BM271" s="193" t="s">
        <v>2742</v>
      </c>
    </row>
    <row r="272" spans="1:47" s="2" customFormat="1" ht="11.25">
      <c r="A272" s="36"/>
      <c r="B272" s="37"/>
      <c r="C272" s="38"/>
      <c r="D272" s="263" t="s">
        <v>903</v>
      </c>
      <c r="E272" s="38"/>
      <c r="F272" s="264" t="s">
        <v>2354</v>
      </c>
      <c r="G272" s="38"/>
      <c r="H272" s="38"/>
      <c r="I272" s="249"/>
      <c r="J272" s="38"/>
      <c r="K272" s="38"/>
      <c r="L272" s="41"/>
      <c r="M272" s="250"/>
      <c r="N272" s="251"/>
      <c r="O272" s="66"/>
      <c r="P272" s="66"/>
      <c r="Q272" s="66"/>
      <c r="R272" s="66"/>
      <c r="S272" s="66"/>
      <c r="T272" s="67"/>
      <c r="U272" s="36"/>
      <c r="V272" s="36"/>
      <c r="W272" s="36"/>
      <c r="X272" s="36"/>
      <c r="Y272" s="36"/>
      <c r="Z272" s="36"/>
      <c r="AA272" s="36"/>
      <c r="AB272" s="36"/>
      <c r="AC272" s="36"/>
      <c r="AD272" s="36"/>
      <c r="AE272" s="36"/>
      <c r="AT272" s="19" t="s">
        <v>903</v>
      </c>
      <c r="AU272" s="19" t="s">
        <v>78</v>
      </c>
    </row>
    <row r="273" spans="1:47" s="2" customFormat="1" ht="19.5">
      <c r="A273" s="36"/>
      <c r="B273" s="37"/>
      <c r="C273" s="38"/>
      <c r="D273" s="197" t="s">
        <v>811</v>
      </c>
      <c r="E273" s="38"/>
      <c r="F273" s="248" t="s">
        <v>2743</v>
      </c>
      <c r="G273" s="38"/>
      <c r="H273" s="38"/>
      <c r="I273" s="249"/>
      <c r="J273" s="38"/>
      <c r="K273" s="38"/>
      <c r="L273" s="41"/>
      <c r="M273" s="250"/>
      <c r="N273" s="251"/>
      <c r="O273" s="66"/>
      <c r="P273" s="66"/>
      <c r="Q273" s="66"/>
      <c r="R273" s="66"/>
      <c r="S273" s="66"/>
      <c r="T273" s="67"/>
      <c r="U273" s="36"/>
      <c r="V273" s="36"/>
      <c r="W273" s="36"/>
      <c r="X273" s="36"/>
      <c r="Y273" s="36"/>
      <c r="Z273" s="36"/>
      <c r="AA273" s="36"/>
      <c r="AB273" s="36"/>
      <c r="AC273" s="36"/>
      <c r="AD273" s="36"/>
      <c r="AE273" s="36"/>
      <c r="AT273" s="19" t="s">
        <v>811</v>
      </c>
      <c r="AU273" s="19" t="s">
        <v>78</v>
      </c>
    </row>
    <row r="274" spans="2:51" s="13" customFormat="1" ht="11.25">
      <c r="B274" s="195"/>
      <c r="C274" s="196"/>
      <c r="D274" s="197" t="s">
        <v>237</v>
      </c>
      <c r="E274" s="198" t="s">
        <v>19</v>
      </c>
      <c r="F274" s="199" t="s">
        <v>78</v>
      </c>
      <c r="G274" s="196"/>
      <c r="H274" s="200">
        <v>2</v>
      </c>
      <c r="I274" s="201"/>
      <c r="J274" s="196"/>
      <c r="K274" s="196"/>
      <c r="L274" s="202"/>
      <c r="M274" s="203"/>
      <c r="N274" s="204"/>
      <c r="O274" s="204"/>
      <c r="P274" s="204"/>
      <c r="Q274" s="204"/>
      <c r="R274" s="204"/>
      <c r="S274" s="204"/>
      <c r="T274" s="205"/>
      <c r="AT274" s="206" t="s">
        <v>237</v>
      </c>
      <c r="AU274" s="206" t="s">
        <v>78</v>
      </c>
      <c r="AV274" s="13" t="s">
        <v>78</v>
      </c>
      <c r="AW274" s="13" t="s">
        <v>31</v>
      </c>
      <c r="AX274" s="13" t="s">
        <v>76</v>
      </c>
      <c r="AY274" s="206" t="s">
        <v>229</v>
      </c>
    </row>
    <row r="275" spans="1:65" s="2" customFormat="1" ht="44.25" customHeight="1">
      <c r="A275" s="36"/>
      <c r="B275" s="37"/>
      <c r="C275" s="181" t="s">
        <v>279</v>
      </c>
      <c r="D275" s="181" t="s">
        <v>232</v>
      </c>
      <c r="E275" s="182" t="s">
        <v>1894</v>
      </c>
      <c r="F275" s="183" t="s">
        <v>1895</v>
      </c>
      <c r="G275" s="184" t="s">
        <v>326</v>
      </c>
      <c r="H275" s="185">
        <v>1.612</v>
      </c>
      <c r="I275" s="186"/>
      <c r="J275" s="187">
        <f>ROUND(I275*H275,2)</f>
        <v>0</v>
      </c>
      <c r="K275" s="188"/>
      <c r="L275" s="41"/>
      <c r="M275" s="189" t="s">
        <v>19</v>
      </c>
      <c r="N275" s="190" t="s">
        <v>40</v>
      </c>
      <c r="O275" s="66"/>
      <c r="P275" s="191">
        <f>O275*H275</f>
        <v>0</v>
      </c>
      <c r="Q275" s="191">
        <v>1.03845</v>
      </c>
      <c r="R275" s="191">
        <f>Q275*H275</f>
        <v>1.6739814000000002</v>
      </c>
      <c r="S275" s="191">
        <v>0</v>
      </c>
      <c r="T275" s="192">
        <f>S275*H275</f>
        <v>0</v>
      </c>
      <c r="U275" s="36"/>
      <c r="V275" s="36"/>
      <c r="W275" s="36"/>
      <c r="X275" s="36"/>
      <c r="Y275" s="36"/>
      <c r="Z275" s="36"/>
      <c r="AA275" s="36"/>
      <c r="AB275" s="36"/>
      <c r="AC275" s="36"/>
      <c r="AD275" s="36"/>
      <c r="AE275" s="36"/>
      <c r="AR275" s="193" t="s">
        <v>126</v>
      </c>
      <c r="AT275" s="193" t="s">
        <v>232</v>
      </c>
      <c r="AU275" s="193" t="s">
        <v>78</v>
      </c>
      <c r="AY275" s="19" t="s">
        <v>229</v>
      </c>
      <c r="BE275" s="194">
        <f>IF(N275="základní",J275,0)</f>
        <v>0</v>
      </c>
      <c r="BF275" s="194">
        <f>IF(N275="snížená",J275,0)</f>
        <v>0</v>
      </c>
      <c r="BG275" s="194">
        <f>IF(N275="zákl. přenesená",J275,0)</f>
        <v>0</v>
      </c>
      <c r="BH275" s="194">
        <f>IF(N275="sníž. přenesená",J275,0)</f>
        <v>0</v>
      </c>
      <c r="BI275" s="194">
        <f>IF(N275="nulová",J275,0)</f>
        <v>0</v>
      </c>
      <c r="BJ275" s="19" t="s">
        <v>76</v>
      </c>
      <c r="BK275" s="194">
        <f>ROUND(I275*H275,2)</f>
        <v>0</v>
      </c>
      <c r="BL275" s="19" t="s">
        <v>126</v>
      </c>
      <c r="BM275" s="193" t="s">
        <v>2744</v>
      </c>
    </row>
    <row r="276" spans="1:47" s="2" customFormat="1" ht="11.25">
      <c r="A276" s="36"/>
      <c r="B276" s="37"/>
      <c r="C276" s="38"/>
      <c r="D276" s="263" t="s">
        <v>903</v>
      </c>
      <c r="E276" s="38"/>
      <c r="F276" s="264" t="s">
        <v>1897</v>
      </c>
      <c r="G276" s="38"/>
      <c r="H276" s="38"/>
      <c r="I276" s="249"/>
      <c r="J276" s="38"/>
      <c r="K276" s="38"/>
      <c r="L276" s="41"/>
      <c r="M276" s="250"/>
      <c r="N276" s="251"/>
      <c r="O276" s="66"/>
      <c r="P276" s="66"/>
      <c r="Q276" s="66"/>
      <c r="R276" s="66"/>
      <c r="S276" s="66"/>
      <c r="T276" s="67"/>
      <c r="U276" s="36"/>
      <c r="V276" s="36"/>
      <c r="W276" s="36"/>
      <c r="X276" s="36"/>
      <c r="Y276" s="36"/>
      <c r="Z276" s="36"/>
      <c r="AA276" s="36"/>
      <c r="AB276" s="36"/>
      <c r="AC276" s="36"/>
      <c r="AD276" s="36"/>
      <c r="AE276" s="36"/>
      <c r="AT276" s="19" t="s">
        <v>903</v>
      </c>
      <c r="AU276" s="19" t="s">
        <v>78</v>
      </c>
    </row>
    <row r="277" spans="2:51" s="14" customFormat="1" ht="11.25">
      <c r="B277" s="218"/>
      <c r="C277" s="219"/>
      <c r="D277" s="197" t="s">
        <v>237</v>
      </c>
      <c r="E277" s="220" t="s">
        <v>19</v>
      </c>
      <c r="F277" s="221" t="s">
        <v>2745</v>
      </c>
      <c r="G277" s="219"/>
      <c r="H277" s="220" t="s">
        <v>19</v>
      </c>
      <c r="I277" s="222"/>
      <c r="J277" s="219"/>
      <c r="K277" s="219"/>
      <c r="L277" s="223"/>
      <c r="M277" s="224"/>
      <c r="N277" s="225"/>
      <c r="O277" s="225"/>
      <c r="P277" s="225"/>
      <c r="Q277" s="225"/>
      <c r="R277" s="225"/>
      <c r="S277" s="225"/>
      <c r="T277" s="226"/>
      <c r="AT277" s="227" t="s">
        <v>237</v>
      </c>
      <c r="AU277" s="227" t="s">
        <v>78</v>
      </c>
      <c r="AV277" s="14" t="s">
        <v>76</v>
      </c>
      <c r="AW277" s="14" t="s">
        <v>31</v>
      </c>
      <c r="AX277" s="14" t="s">
        <v>69</v>
      </c>
      <c r="AY277" s="227" t="s">
        <v>229</v>
      </c>
    </row>
    <row r="278" spans="2:51" s="13" customFormat="1" ht="11.25">
      <c r="B278" s="195"/>
      <c r="C278" s="196"/>
      <c r="D278" s="197" t="s">
        <v>237</v>
      </c>
      <c r="E278" s="198" t="s">
        <v>19</v>
      </c>
      <c r="F278" s="199" t="s">
        <v>2746</v>
      </c>
      <c r="G278" s="196"/>
      <c r="H278" s="200">
        <v>1.612</v>
      </c>
      <c r="I278" s="201"/>
      <c r="J278" s="196"/>
      <c r="K278" s="196"/>
      <c r="L278" s="202"/>
      <c r="M278" s="203"/>
      <c r="N278" s="204"/>
      <c r="O278" s="204"/>
      <c r="P278" s="204"/>
      <c r="Q278" s="204"/>
      <c r="R278" s="204"/>
      <c r="S278" s="204"/>
      <c r="T278" s="205"/>
      <c r="AT278" s="206" t="s">
        <v>237</v>
      </c>
      <c r="AU278" s="206" t="s">
        <v>78</v>
      </c>
      <c r="AV278" s="13" t="s">
        <v>78</v>
      </c>
      <c r="AW278" s="13" t="s">
        <v>31</v>
      </c>
      <c r="AX278" s="13" t="s">
        <v>69</v>
      </c>
      <c r="AY278" s="206" t="s">
        <v>229</v>
      </c>
    </row>
    <row r="279" spans="2:51" s="15" customFormat="1" ht="11.25">
      <c r="B279" s="228"/>
      <c r="C279" s="229"/>
      <c r="D279" s="197" t="s">
        <v>237</v>
      </c>
      <c r="E279" s="230" t="s">
        <v>19</v>
      </c>
      <c r="F279" s="231" t="s">
        <v>281</v>
      </c>
      <c r="G279" s="229"/>
      <c r="H279" s="232">
        <v>1.612</v>
      </c>
      <c r="I279" s="233"/>
      <c r="J279" s="229"/>
      <c r="K279" s="229"/>
      <c r="L279" s="234"/>
      <c r="M279" s="235"/>
      <c r="N279" s="236"/>
      <c r="O279" s="236"/>
      <c r="P279" s="236"/>
      <c r="Q279" s="236"/>
      <c r="R279" s="236"/>
      <c r="S279" s="236"/>
      <c r="T279" s="237"/>
      <c r="AT279" s="238" t="s">
        <v>237</v>
      </c>
      <c r="AU279" s="238" t="s">
        <v>78</v>
      </c>
      <c r="AV279" s="15" t="s">
        <v>126</v>
      </c>
      <c r="AW279" s="15" t="s">
        <v>31</v>
      </c>
      <c r="AX279" s="15" t="s">
        <v>76</v>
      </c>
      <c r="AY279" s="238" t="s">
        <v>229</v>
      </c>
    </row>
    <row r="280" spans="1:65" s="2" customFormat="1" ht="33" customHeight="1">
      <c r="A280" s="36"/>
      <c r="B280" s="37"/>
      <c r="C280" s="181" t="s">
        <v>535</v>
      </c>
      <c r="D280" s="181" t="s">
        <v>232</v>
      </c>
      <c r="E280" s="182" t="s">
        <v>2747</v>
      </c>
      <c r="F280" s="183" t="s">
        <v>2748</v>
      </c>
      <c r="G280" s="184" t="s">
        <v>532</v>
      </c>
      <c r="H280" s="185">
        <v>1.404</v>
      </c>
      <c r="I280" s="186"/>
      <c r="J280" s="187">
        <f>ROUND(I280*H280,2)</f>
        <v>0</v>
      </c>
      <c r="K280" s="188"/>
      <c r="L280" s="41"/>
      <c r="M280" s="189" t="s">
        <v>19</v>
      </c>
      <c r="N280" s="190" t="s">
        <v>40</v>
      </c>
      <c r="O280" s="66"/>
      <c r="P280" s="191">
        <f>O280*H280</f>
        <v>0</v>
      </c>
      <c r="Q280" s="191">
        <v>1.48614</v>
      </c>
      <c r="R280" s="191">
        <f>Q280*H280</f>
        <v>2.08654056</v>
      </c>
      <c r="S280" s="191">
        <v>0</v>
      </c>
      <c r="T280" s="192">
        <f>S280*H280</f>
        <v>0</v>
      </c>
      <c r="U280" s="36"/>
      <c r="V280" s="36"/>
      <c r="W280" s="36"/>
      <c r="X280" s="36"/>
      <c r="Y280" s="36"/>
      <c r="Z280" s="36"/>
      <c r="AA280" s="36"/>
      <c r="AB280" s="36"/>
      <c r="AC280" s="36"/>
      <c r="AD280" s="36"/>
      <c r="AE280" s="36"/>
      <c r="AR280" s="193" t="s">
        <v>126</v>
      </c>
      <c r="AT280" s="193" t="s">
        <v>232</v>
      </c>
      <c r="AU280" s="193" t="s">
        <v>78</v>
      </c>
      <c r="AY280" s="19" t="s">
        <v>229</v>
      </c>
      <c r="BE280" s="194">
        <f>IF(N280="základní",J280,0)</f>
        <v>0</v>
      </c>
      <c r="BF280" s="194">
        <f>IF(N280="snížená",J280,0)</f>
        <v>0</v>
      </c>
      <c r="BG280" s="194">
        <f>IF(N280="zákl. přenesená",J280,0)</f>
        <v>0</v>
      </c>
      <c r="BH280" s="194">
        <f>IF(N280="sníž. přenesená",J280,0)</f>
        <v>0</v>
      </c>
      <c r="BI280" s="194">
        <f>IF(N280="nulová",J280,0)</f>
        <v>0</v>
      </c>
      <c r="BJ280" s="19" t="s">
        <v>76</v>
      </c>
      <c r="BK280" s="194">
        <f>ROUND(I280*H280,2)</f>
        <v>0</v>
      </c>
      <c r="BL280" s="19" t="s">
        <v>126</v>
      </c>
      <c r="BM280" s="193" t="s">
        <v>2749</v>
      </c>
    </row>
    <row r="281" spans="1:47" s="2" customFormat="1" ht="11.25">
      <c r="A281" s="36"/>
      <c r="B281" s="37"/>
      <c r="C281" s="38"/>
      <c r="D281" s="263" t="s">
        <v>903</v>
      </c>
      <c r="E281" s="38"/>
      <c r="F281" s="264" t="s">
        <v>2750</v>
      </c>
      <c r="G281" s="38"/>
      <c r="H281" s="38"/>
      <c r="I281" s="249"/>
      <c r="J281" s="38"/>
      <c r="K281" s="38"/>
      <c r="L281" s="41"/>
      <c r="M281" s="250"/>
      <c r="N281" s="251"/>
      <c r="O281" s="66"/>
      <c r="P281" s="66"/>
      <c r="Q281" s="66"/>
      <c r="R281" s="66"/>
      <c r="S281" s="66"/>
      <c r="T281" s="67"/>
      <c r="U281" s="36"/>
      <c r="V281" s="36"/>
      <c r="W281" s="36"/>
      <c r="X281" s="36"/>
      <c r="Y281" s="36"/>
      <c r="Z281" s="36"/>
      <c r="AA281" s="36"/>
      <c r="AB281" s="36"/>
      <c r="AC281" s="36"/>
      <c r="AD281" s="36"/>
      <c r="AE281" s="36"/>
      <c r="AT281" s="19" t="s">
        <v>903</v>
      </c>
      <c r="AU281" s="19" t="s">
        <v>78</v>
      </c>
    </row>
    <row r="282" spans="1:47" s="2" customFormat="1" ht="48.75">
      <c r="A282" s="36"/>
      <c r="B282" s="37"/>
      <c r="C282" s="38"/>
      <c r="D282" s="197" t="s">
        <v>811</v>
      </c>
      <c r="E282" s="38"/>
      <c r="F282" s="248" t="s">
        <v>2751</v>
      </c>
      <c r="G282" s="38"/>
      <c r="H282" s="38"/>
      <c r="I282" s="249"/>
      <c r="J282" s="38"/>
      <c r="K282" s="38"/>
      <c r="L282" s="41"/>
      <c r="M282" s="250"/>
      <c r="N282" s="251"/>
      <c r="O282" s="66"/>
      <c r="P282" s="66"/>
      <c r="Q282" s="66"/>
      <c r="R282" s="66"/>
      <c r="S282" s="66"/>
      <c r="T282" s="67"/>
      <c r="U282" s="36"/>
      <c r="V282" s="36"/>
      <c r="W282" s="36"/>
      <c r="X282" s="36"/>
      <c r="Y282" s="36"/>
      <c r="Z282" s="36"/>
      <c r="AA282" s="36"/>
      <c r="AB282" s="36"/>
      <c r="AC282" s="36"/>
      <c r="AD282" s="36"/>
      <c r="AE282" s="36"/>
      <c r="AT282" s="19" t="s">
        <v>811</v>
      </c>
      <c r="AU282" s="19" t="s">
        <v>78</v>
      </c>
    </row>
    <row r="283" spans="2:51" s="14" customFormat="1" ht="22.5">
      <c r="B283" s="218"/>
      <c r="C283" s="219"/>
      <c r="D283" s="197" t="s">
        <v>237</v>
      </c>
      <c r="E283" s="220" t="s">
        <v>19</v>
      </c>
      <c r="F283" s="221" t="s">
        <v>2752</v>
      </c>
      <c r="G283" s="219"/>
      <c r="H283" s="220" t="s">
        <v>19</v>
      </c>
      <c r="I283" s="222"/>
      <c r="J283" s="219"/>
      <c r="K283" s="219"/>
      <c r="L283" s="223"/>
      <c r="M283" s="224"/>
      <c r="N283" s="225"/>
      <c r="O283" s="225"/>
      <c r="P283" s="225"/>
      <c r="Q283" s="225"/>
      <c r="R283" s="225"/>
      <c r="S283" s="225"/>
      <c r="T283" s="226"/>
      <c r="AT283" s="227" t="s">
        <v>237</v>
      </c>
      <c r="AU283" s="227" t="s">
        <v>78</v>
      </c>
      <c r="AV283" s="14" t="s">
        <v>76</v>
      </c>
      <c r="AW283" s="14" t="s">
        <v>31</v>
      </c>
      <c r="AX283" s="14" t="s">
        <v>69</v>
      </c>
      <c r="AY283" s="227" t="s">
        <v>229</v>
      </c>
    </row>
    <row r="284" spans="2:51" s="13" customFormat="1" ht="11.25">
      <c r="B284" s="195"/>
      <c r="C284" s="196"/>
      <c r="D284" s="197" t="s">
        <v>237</v>
      </c>
      <c r="E284" s="198" t="s">
        <v>19</v>
      </c>
      <c r="F284" s="199" t="s">
        <v>2753</v>
      </c>
      <c r="G284" s="196"/>
      <c r="H284" s="200">
        <v>1.404</v>
      </c>
      <c r="I284" s="201"/>
      <c r="J284" s="196"/>
      <c r="K284" s="196"/>
      <c r="L284" s="202"/>
      <c r="M284" s="203"/>
      <c r="N284" s="204"/>
      <c r="O284" s="204"/>
      <c r="P284" s="204"/>
      <c r="Q284" s="204"/>
      <c r="R284" s="204"/>
      <c r="S284" s="204"/>
      <c r="T284" s="205"/>
      <c r="AT284" s="206" t="s">
        <v>237</v>
      </c>
      <c r="AU284" s="206" t="s">
        <v>78</v>
      </c>
      <c r="AV284" s="13" t="s">
        <v>78</v>
      </c>
      <c r="AW284" s="13" t="s">
        <v>31</v>
      </c>
      <c r="AX284" s="13" t="s">
        <v>69</v>
      </c>
      <c r="AY284" s="206" t="s">
        <v>229</v>
      </c>
    </row>
    <row r="285" spans="2:51" s="15" customFormat="1" ht="11.25">
      <c r="B285" s="228"/>
      <c r="C285" s="229"/>
      <c r="D285" s="197" t="s">
        <v>237</v>
      </c>
      <c r="E285" s="230" t="s">
        <v>19</v>
      </c>
      <c r="F285" s="231" t="s">
        <v>281</v>
      </c>
      <c r="G285" s="229"/>
      <c r="H285" s="232">
        <v>1.404</v>
      </c>
      <c r="I285" s="233"/>
      <c r="J285" s="229"/>
      <c r="K285" s="229"/>
      <c r="L285" s="234"/>
      <c r="M285" s="235"/>
      <c r="N285" s="236"/>
      <c r="O285" s="236"/>
      <c r="P285" s="236"/>
      <c r="Q285" s="236"/>
      <c r="R285" s="236"/>
      <c r="S285" s="236"/>
      <c r="T285" s="237"/>
      <c r="AT285" s="238" t="s">
        <v>237</v>
      </c>
      <c r="AU285" s="238" t="s">
        <v>78</v>
      </c>
      <c r="AV285" s="15" t="s">
        <v>126</v>
      </c>
      <c r="AW285" s="15" t="s">
        <v>31</v>
      </c>
      <c r="AX285" s="15" t="s">
        <v>76</v>
      </c>
      <c r="AY285" s="238" t="s">
        <v>229</v>
      </c>
    </row>
    <row r="286" spans="2:63" s="12" customFormat="1" ht="22.9" customHeight="1">
      <c r="B286" s="165"/>
      <c r="C286" s="166"/>
      <c r="D286" s="167" t="s">
        <v>68</v>
      </c>
      <c r="E286" s="179" t="s">
        <v>126</v>
      </c>
      <c r="F286" s="179" t="s">
        <v>1043</v>
      </c>
      <c r="G286" s="166"/>
      <c r="H286" s="166"/>
      <c r="I286" s="169"/>
      <c r="J286" s="180">
        <f>BK286</f>
        <v>0</v>
      </c>
      <c r="K286" s="166"/>
      <c r="L286" s="171"/>
      <c r="M286" s="172"/>
      <c r="N286" s="173"/>
      <c r="O286" s="173"/>
      <c r="P286" s="174">
        <f>SUM(P287:P322)</f>
        <v>0</v>
      </c>
      <c r="Q286" s="173"/>
      <c r="R286" s="174">
        <f>SUM(R287:R322)</f>
        <v>17.775105964</v>
      </c>
      <c r="S286" s="173"/>
      <c r="T286" s="175">
        <f>SUM(T287:T322)</f>
        <v>0</v>
      </c>
      <c r="AR286" s="176" t="s">
        <v>76</v>
      </c>
      <c r="AT286" s="177" t="s">
        <v>68</v>
      </c>
      <c r="AU286" s="177" t="s">
        <v>76</v>
      </c>
      <c r="AY286" s="176" t="s">
        <v>229</v>
      </c>
      <c r="BK286" s="178">
        <f>SUM(BK287:BK322)</f>
        <v>0</v>
      </c>
    </row>
    <row r="287" spans="1:65" s="2" customFormat="1" ht="24.2" customHeight="1">
      <c r="A287" s="36"/>
      <c r="B287" s="37"/>
      <c r="C287" s="181" t="s">
        <v>540</v>
      </c>
      <c r="D287" s="181" t="s">
        <v>232</v>
      </c>
      <c r="E287" s="182" t="s">
        <v>1050</v>
      </c>
      <c r="F287" s="183" t="s">
        <v>1051</v>
      </c>
      <c r="G287" s="184" t="s">
        <v>495</v>
      </c>
      <c r="H287" s="185">
        <v>0.192</v>
      </c>
      <c r="I287" s="186"/>
      <c r="J287" s="187">
        <f>ROUND(I287*H287,2)</f>
        <v>0</v>
      </c>
      <c r="K287" s="188"/>
      <c r="L287" s="41"/>
      <c r="M287" s="189" t="s">
        <v>19</v>
      </c>
      <c r="N287" s="190" t="s">
        <v>40</v>
      </c>
      <c r="O287" s="66"/>
      <c r="P287" s="191">
        <f>O287*H287</f>
        <v>0</v>
      </c>
      <c r="Q287" s="191">
        <v>0.02102</v>
      </c>
      <c r="R287" s="191">
        <f>Q287*H287</f>
        <v>0.004035840000000001</v>
      </c>
      <c r="S287" s="191">
        <v>0</v>
      </c>
      <c r="T287" s="192">
        <f>S287*H287</f>
        <v>0</v>
      </c>
      <c r="U287" s="36"/>
      <c r="V287" s="36"/>
      <c r="W287" s="36"/>
      <c r="X287" s="36"/>
      <c r="Y287" s="36"/>
      <c r="Z287" s="36"/>
      <c r="AA287" s="36"/>
      <c r="AB287" s="36"/>
      <c r="AC287" s="36"/>
      <c r="AD287" s="36"/>
      <c r="AE287" s="36"/>
      <c r="AR287" s="193" t="s">
        <v>126</v>
      </c>
      <c r="AT287" s="193" t="s">
        <v>232</v>
      </c>
      <c r="AU287" s="193" t="s">
        <v>78</v>
      </c>
      <c r="AY287" s="19" t="s">
        <v>229</v>
      </c>
      <c r="BE287" s="194">
        <f>IF(N287="základní",J287,0)</f>
        <v>0</v>
      </c>
      <c r="BF287" s="194">
        <f>IF(N287="snížená",J287,0)</f>
        <v>0</v>
      </c>
      <c r="BG287" s="194">
        <f>IF(N287="zákl. přenesená",J287,0)</f>
        <v>0</v>
      </c>
      <c r="BH287" s="194">
        <f>IF(N287="sníž. přenesená",J287,0)</f>
        <v>0</v>
      </c>
      <c r="BI287" s="194">
        <f>IF(N287="nulová",J287,0)</f>
        <v>0</v>
      </c>
      <c r="BJ287" s="19" t="s">
        <v>76</v>
      </c>
      <c r="BK287" s="194">
        <f>ROUND(I287*H287,2)</f>
        <v>0</v>
      </c>
      <c r="BL287" s="19" t="s">
        <v>126</v>
      </c>
      <c r="BM287" s="193" t="s">
        <v>2754</v>
      </c>
    </row>
    <row r="288" spans="1:47" s="2" customFormat="1" ht="11.25">
      <c r="A288" s="36"/>
      <c r="B288" s="37"/>
      <c r="C288" s="38"/>
      <c r="D288" s="263" t="s">
        <v>903</v>
      </c>
      <c r="E288" s="38"/>
      <c r="F288" s="264" t="s">
        <v>1053</v>
      </c>
      <c r="G288" s="38"/>
      <c r="H288" s="38"/>
      <c r="I288" s="249"/>
      <c r="J288" s="38"/>
      <c r="K288" s="38"/>
      <c r="L288" s="41"/>
      <c r="M288" s="250"/>
      <c r="N288" s="251"/>
      <c r="O288" s="66"/>
      <c r="P288" s="66"/>
      <c r="Q288" s="66"/>
      <c r="R288" s="66"/>
      <c r="S288" s="66"/>
      <c r="T288" s="67"/>
      <c r="U288" s="36"/>
      <c r="V288" s="36"/>
      <c r="W288" s="36"/>
      <c r="X288" s="36"/>
      <c r="Y288" s="36"/>
      <c r="Z288" s="36"/>
      <c r="AA288" s="36"/>
      <c r="AB288" s="36"/>
      <c r="AC288" s="36"/>
      <c r="AD288" s="36"/>
      <c r="AE288" s="36"/>
      <c r="AT288" s="19" t="s">
        <v>903</v>
      </c>
      <c r="AU288" s="19" t="s">
        <v>78</v>
      </c>
    </row>
    <row r="289" spans="2:51" s="14" customFormat="1" ht="11.25">
      <c r="B289" s="218"/>
      <c r="C289" s="219"/>
      <c r="D289" s="197" t="s">
        <v>237</v>
      </c>
      <c r="E289" s="220" t="s">
        <v>19</v>
      </c>
      <c r="F289" s="221" t="s">
        <v>2755</v>
      </c>
      <c r="G289" s="219"/>
      <c r="H289" s="220" t="s">
        <v>19</v>
      </c>
      <c r="I289" s="222"/>
      <c r="J289" s="219"/>
      <c r="K289" s="219"/>
      <c r="L289" s="223"/>
      <c r="M289" s="224"/>
      <c r="N289" s="225"/>
      <c r="O289" s="225"/>
      <c r="P289" s="225"/>
      <c r="Q289" s="225"/>
      <c r="R289" s="225"/>
      <c r="S289" s="225"/>
      <c r="T289" s="226"/>
      <c r="AT289" s="227" t="s">
        <v>237</v>
      </c>
      <c r="AU289" s="227" t="s">
        <v>78</v>
      </c>
      <c r="AV289" s="14" t="s">
        <v>76</v>
      </c>
      <c r="AW289" s="14" t="s">
        <v>31</v>
      </c>
      <c r="AX289" s="14" t="s">
        <v>69</v>
      </c>
      <c r="AY289" s="227" t="s">
        <v>229</v>
      </c>
    </row>
    <row r="290" spans="2:51" s="13" customFormat="1" ht="11.25">
      <c r="B290" s="195"/>
      <c r="C290" s="196"/>
      <c r="D290" s="197" t="s">
        <v>237</v>
      </c>
      <c r="E290" s="198" t="s">
        <v>19</v>
      </c>
      <c r="F290" s="199" t="s">
        <v>1392</v>
      </c>
      <c r="G290" s="196"/>
      <c r="H290" s="200">
        <v>0.192</v>
      </c>
      <c r="I290" s="201"/>
      <c r="J290" s="196"/>
      <c r="K290" s="196"/>
      <c r="L290" s="202"/>
      <c r="M290" s="203"/>
      <c r="N290" s="204"/>
      <c r="O290" s="204"/>
      <c r="P290" s="204"/>
      <c r="Q290" s="204"/>
      <c r="R290" s="204"/>
      <c r="S290" s="204"/>
      <c r="T290" s="205"/>
      <c r="AT290" s="206" t="s">
        <v>237</v>
      </c>
      <c r="AU290" s="206" t="s">
        <v>78</v>
      </c>
      <c r="AV290" s="13" t="s">
        <v>78</v>
      </c>
      <c r="AW290" s="13" t="s">
        <v>31</v>
      </c>
      <c r="AX290" s="13" t="s">
        <v>69</v>
      </c>
      <c r="AY290" s="206" t="s">
        <v>229</v>
      </c>
    </row>
    <row r="291" spans="2:51" s="15" customFormat="1" ht="11.25">
      <c r="B291" s="228"/>
      <c r="C291" s="229"/>
      <c r="D291" s="197" t="s">
        <v>237</v>
      </c>
      <c r="E291" s="230" t="s">
        <v>19</v>
      </c>
      <c r="F291" s="231" t="s">
        <v>281</v>
      </c>
      <c r="G291" s="229"/>
      <c r="H291" s="232">
        <v>0.192</v>
      </c>
      <c r="I291" s="233"/>
      <c r="J291" s="229"/>
      <c r="K291" s="229"/>
      <c r="L291" s="234"/>
      <c r="M291" s="235"/>
      <c r="N291" s="236"/>
      <c r="O291" s="236"/>
      <c r="P291" s="236"/>
      <c r="Q291" s="236"/>
      <c r="R291" s="236"/>
      <c r="S291" s="236"/>
      <c r="T291" s="237"/>
      <c r="AT291" s="238" t="s">
        <v>237</v>
      </c>
      <c r="AU291" s="238" t="s">
        <v>78</v>
      </c>
      <c r="AV291" s="15" t="s">
        <v>126</v>
      </c>
      <c r="AW291" s="15" t="s">
        <v>31</v>
      </c>
      <c r="AX291" s="15" t="s">
        <v>76</v>
      </c>
      <c r="AY291" s="238" t="s">
        <v>229</v>
      </c>
    </row>
    <row r="292" spans="1:65" s="2" customFormat="1" ht="24.2" customHeight="1">
      <c r="A292" s="36"/>
      <c r="B292" s="37"/>
      <c r="C292" s="181" t="s">
        <v>545</v>
      </c>
      <c r="D292" s="181" t="s">
        <v>232</v>
      </c>
      <c r="E292" s="182" t="s">
        <v>1056</v>
      </c>
      <c r="F292" s="183" t="s">
        <v>1057</v>
      </c>
      <c r="G292" s="184" t="s">
        <v>495</v>
      </c>
      <c r="H292" s="185">
        <v>0.192</v>
      </c>
      <c r="I292" s="186"/>
      <c r="J292" s="187">
        <f>ROUND(I292*H292,2)</f>
        <v>0</v>
      </c>
      <c r="K292" s="188"/>
      <c r="L292" s="41"/>
      <c r="M292" s="189" t="s">
        <v>19</v>
      </c>
      <c r="N292" s="190" t="s">
        <v>40</v>
      </c>
      <c r="O292" s="66"/>
      <c r="P292" s="191">
        <f>O292*H292</f>
        <v>0</v>
      </c>
      <c r="Q292" s="191">
        <v>0.02102</v>
      </c>
      <c r="R292" s="191">
        <f>Q292*H292</f>
        <v>0.004035840000000001</v>
      </c>
      <c r="S292" s="191">
        <v>0</v>
      </c>
      <c r="T292" s="192">
        <f>S292*H292</f>
        <v>0</v>
      </c>
      <c r="U292" s="36"/>
      <c r="V292" s="36"/>
      <c r="W292" s="36"/>
      <c r="X292" s="36"/>
      <c r="Y292" s="36"/>
      <c r="Z292" s="36"/>
      <c r="AA292" s="36"/>
      <c r="AB292" s="36"/>
      <c r="AC292" s="36"/>
      <c r="AD292" s="36"/>
      <c r="AE292" s="36"/>
      <c r="AR292" s="193" t="s">
        <v>126</v>
      </c>
      <c r="AT292" s="193" t="s">
        <v>232</v>
      </c>
      <c r="AU292" s="193" t="s">
        <v>78</v>
      </c>
      <c r="AY292" s="19" t="s">
        <v>229</v>
      </c>
      <c r="BE292" s="194">
        <f>IF(N292="základní",J292,0)</f>
        <v>0</v>
      </c>
      <c r="BF292" s="194">
        <f>IF(N292="snížená",J292,0)</f>
        <v>0</v>
      </c>
      <c r="BG292" s="194">
        <f>IF(N292="zákl. přenesená",J292,0)</f>
        <v>0</v>
      </c>
      <c r="BH292" s="194">
        <f>IF(N292="sníž. přenesená",J292,0)</f>
        <v>0</v>
      </c>
      <c r="BI292" s="194">
        <f>IF(N292="nulová",J292,0)</f>
        <v>0</v>
      </c>
      <c r="BJ292" s="19" t="s">
        <v>76</v>
      </c>
      <c r="BK292" s="194">
        <f>ROUND(I292*H292,2)</f>
        <v>0</v>
      </c>
      <c r="BL292" s="19" t="s">
        <v>126</v>
      </c>
      <c r="BM292" s="193" t="s">
        <v>2756</v>
      </c>
    </row>
    <row r="293" spans="1:47" s="2" customFormat="1" ht="11.25">
      <c r="A293" s="36"/>
      <c r="B293" s="37"/>
      <c r="C293" s="38"/>
      <c r="D293" s="263" t="s">
        <v>903</v>
      </c>
      <c r="E293" s="38"/>
      <c r="F293" s="264" t="s">
        <v>1059</v>
      </c>
      <c r="G293" s="38"/>
      <c r="H293" s="38"/>
      <c r="I293" s="249"/>
      <c r="J293" s="38"/>
      <c r="K293" s="38"/>
      <c r="L293" s="41"/>
      <c r="M293" s="250"/>
      <c r="N293" s="251"/>
      <c r="O293" s="66"/>
      <c r="P293" s="66"/>
      <c r="Q293" s="66"/>
      <c r="R293" s="66"/>
      <c r="S293" s="66"/>
      <c r="T293" s="67"/>
      <c r="U293" s="36"/>
      <c r="V293" s="36"/>
      <c r="W293" s="36"/>
      <c r="X293" s="36"/>
      <c r="Y293" s="36"/>
      <c r="Z293" s="36"/>
      <c r="AA293" s="36"/>
      <c r="AB293" s="36"/>
      <c r="AC293" s="36"/>
      <c r="AD293" s="36"/>
      <c r="AE293" s="36"/>
      <c r="AT293" s="19" t="s">
        <v>903</v>
      </c>
      <c r="AU293" s="19" t="s">
        <v>78</v>
      </c>
    </row>
    <row r="294" spans="2:51" s="14" customFormat="1" ht="11.25">
      <c r="B294" s="218"/>
      <c r="C294" s="219"/>
      <c r="D294" s="197" t="s">
        <v>237</v>
      </c>
      <c r="E294" s="220" t="s">
        <v>19</v>
      </c>
      <c r="F294" s="221" t="s">
        <v>2755</v>
      </c>
      <c r="G294" s="219"/>
      <c r="H294" s="220" t="s">
        <v>19</v>
      </c>
      <c r="I294" s="222"/>
      <c r="J294" s="219"/>
      <c r="K294" s="219"/>
      <c r="L294" s="223"/>
      <c r="M294" s="224"/>
      <c r="N294" s="225"/>
      <c r="O294" s="225"/>
      <c r="P294" s="225"/>
      <c r="Q294" s="225"/>
      <c r="R294" s="225"/>
      <c r="S294" s="225"/>
      <c r="T294" s="226"/>
      <c r="AT294" s="227" t="s">
        <v>237</v>
      </c>
      <c r="AU294" s="227" t="s">
        <v>78</v>
      </c>
      <c r="AV294" s="14" t="s">
        <v>76</v>
      </c>
      <c r="AW294" s="14" t="s">
        <v>31</v>
      </c>
      <c r="AX294" s="14" t="s">
        <v>69</v>
      </c>
      <c r="AY294" s="227" t="s">
        <v>229</v>
      </c>
    </row>
    <row r="295" spans="2:51" s="13" customFormat="1" ht="11.25">
      <c r="B295" s="195"/>
      <c r="C295" s="196"/>
      <c r="D295" s="197" t="s">
        <v>237</v>
      </c>
      <c r="E295" s="198" t="s">
        <v>19</v>
      </c>
      <c r="F295" s="199" t="s">
        <v>1392</v>
      </c>
      <c r="G295" s="196"/>
      <c r="H295" s="200">
        <v>0.192</v>
      </c>
      <c r="I295" s="201"/>
      <c r="J295" s="196"/>
      <c r="K295" s="196"/>
      <c r="L295" s="202"/>
      <c r="M295" s="203"/>
      <c r="N295" s="204"/>
      <c r="O295" s="204"/>
      <c r="P295" s="204"/>
      <c r="Q295" s="204"/>
      <c r="R295" s="204"/>
      <c r="S295" s="204"/>
      <c r="T295" s="205"/>
      <c r="AT295" s="206" t="s">
        <v>237</v>
      </c>
      <c r="AU295" s="206" t="s">
        <v>78</v>
      </c>
      <c r="AV295" s="13" t="s">
        <v>78</v>
      </c>
      <c r="AW295" s="13" t="s">
        <v>31</v>
      </c>
      <c r="AX295" s="13" t="s">
        <v>69</v>
      </c>
      <c r="AY295" s="206" t="s">
        <v>229</v>
      </c>
    </row>
    <row r="296" spans="2:51" s="15" customFormat="1" ht="11.25">
      <c r="B296" s="228"/>
      <c r="C296" s="229"/>
      <c r="D296" s="197" t="s">
        <v>237</v>
      </c>
      <c r="E296" s="230" t="s">
        <v>19</v>
      </c>
      <c r="F296" s="231" t="s">
        <v>281</v>
      </c>
      <c r="G296" s="229"/>
      <c r="H296" s="232">
        <v>0.192</v>
      </c>
      <c r="I296" s="233"/>
      <c r="J296" s="229"/>
      <c r="K296" s="229"/>
      <c r="L296" s="234"/>
      <c r="M296" s="235"/>
      <c r="N296" s="236"/>
      <c r="O296" s="236"/>
      <c r="P296" s="236"/>
      <c r="Q296" s="236"/>
      <c r="R296" s="236"/>
      <c r="S296" s="236"/>
      <c r="T296" s="237"/>
      <c r="AT296" s="238" t="s">
        <v>237</v>
      </c>
      <c r="AU296" s="238" t="s">
        <v>78</v>
      </c>
      <c r="AV296" s="15" t="s">
        <v>126</v>
      </c>
      <c r="AW296" s="15" t="s">
        <v>31</v>
      </c>
      <c r="AX296" s="15" t="s">
        <v>76</v>
      </c>
      <c r="AY296" s="238" t="s">
        <v>229</v>
      </c>
    </row>
    <row r="297" spans="1:65" s="2" customFormat="1" ht="33" customHeight="1">
      <c r="A297" s="36"/>
      <c r="B297" s="37"/>
      <c r="C297" s="181" t="s">
        <v>554</v>
      </c>
      <c r="D297" s="181" t="s">
        <v>232</v>
      </c>
      <c r="E297" s="182" t="s">
        <v>2757</v>
      </c>
      <c r="F297" s="183" t="s">
        <v>2758</v>
      </c>
      <c r="G297" s="184" t="s">
        <v>532</v>
      </c>
      <c r="H297" s="185">
        <v>1.65</v>
      </c>
      <c r="I297" s="186"/>
      <c r="J297" s="187">
        <f>ROUND(I297*H297,2)</f>
        <v>0</v>
      </c>
      <c r="K297" s="188"/>
      <c r="L297" s="41"/>
      <c r="M297" s="189" t="s">
        <v>19</v>
      </c>
      <c r="N297" s="190" t="s">
        <v>40</v>
      </c>
      <c r="O297" s="66"/>
      <c r="P297" s="191">
        <f>O297*H297</f>
        <v>0</v>
      </c>
      <c r="Q297" s="191">
        <v>1.89077</v>
      </c>
      <c r="R297" s="191">
        <f>Q297*H297</f>
        <v>3.1197705</v>
      </c>
      <c r="S297" s="191">
        <v>0</v>
      </c>
      <c r="T297" s="192">
        <f>S297*H297</f>
        <v>0</v>
      </c>
      <c r="U297" s="36"/>
      <c r="V297" s="36"/>
      <c r="W297" s="36"/>
      <c r="X297" s="36"/>
      <c r="Y297" s="36"/>
      <c r="Z297" s="36"/>
      <c r="AA297" s="36"/>
      <c r="AB297" s="36"/>
      <c r="AC297" s="36"/>
      <c r="AD297" s="36"/>
      <c r="AE297" s="36"/>
      <c r="AR297" s="193" t="s">
        <v>126</v>
      </c>
      <c r="AT297" s="193" t="s">
        <v>232</v>
      </c>
      <c r="AU297" s="193" t="s">
        <v>78</v>
      </c>
      <c r="AY297" s="19" t="s">
        <v>229</v>
      </c>
      <c r="BE297" s="194">
        <f>IF(N297="základní",J297,0)</f>
        <v>0</v>
      </c>
      <c r="BF297" s="194">
        <f>IF(N297="snížená",J297,0)</f>
        <v>0</v>
      </c>
      <c r="BG297" s="194">
        <f>IF(N297="zákl. přenesená",J297,0)</f>
        <v>0</v>
      </c>
      <c r="BH297" s="194">
        <f>IF(N297="sníž. přenesená",J297,0)</f>
        <v>0</v>
      </c>
      <c r="BI297" s="194">
        <f>IF(N297="nulová",J297,0)</f>
        <v>0</v>
      </c>
      <c r="BJ297" s="19" t="s">
        <v>76</v>
      </c>
      <c r="BK297" s="194">
        <f>ROUND(I297*H297,2)</f>
        <v>0</v>
      </c>
      <c r="BL297" s="19" t="s">
        <v>126</v>
      </c>
      <c r="BM297" s="193" t="s">
        <v>2759</v>
      </c>
    </row>
    <row r="298" spans="1:47" s="2" customFormat="1" ht="11.25">
      <c r="A298" s="36"/>
      <c r="B298" s="37"/>
      <c r="C298" s="38"/>
      <c r="D298" s="263" t="s">
        <v>903</v>
      </c>
      <c r="E298" s="38"/>
      <c r="F298" s="264" t="s">
        <v>2760</v>
      </c>
      <c r="G298" s="38"/>
      <c r="H298" s="38"/>
      <c r="I298" s="249"/>
      <c r="J298" s="38"/>
      <c r="K298" s="38"/>
      <c r="L298" s="41"/>
      <c r="M298" s="250"/>
      <c r="N298" s="251"/>
      <c r="O298" s="66"/>
      <c r="P298" s="66"/>
      <c r="Q298" s="66"/>
      <c r="R298" s="66"/>
      <c r="S298" s="66"/>
      <c r="T298" s="67"/>
      <c r="U298" s="36"/>
      <c r="V298" s="36"/>
      <c r="W298" s="36"/>
      <c r="X298" s="36"/>
      <c r="Y298" s="36"/>
      <c r="Z298" s="36"/>
      <c r="AA298" s="36"/>
      <c r="AB298" s="36"/>
      <c r="AC298" s="36"/>
      <c r="AD298" s="36"/>
      <c r="AE298" s="36"/>
      <c r="AT298" s="19" t="s">
        <v>903</v>
      </c>
      <c r="AU298" s="19" t="s">
        <v>78</v>
      </c>
    </row>
    <row r="299" spans="1:47" s="2" customFormat="1" ht="19.5">
      <c r="A299" s="36"/>
      <c r="B299" s="37"/>
      <c r="C299" s="38"/>
      <c r="D299" s="197" t="s">
        <v>811</v>
      </c>
      <c r="E299" s="38"/>
      <c r="F299" s="248" t="s">
        <v>2761</v>
      </c>
      <c r="G299" s="38"/>
      <c r="H299" s="38"/>
      <c r="I299" s="249"/>
      <c r="J299" s="38"/>
      <c r="K299" s="38"/>
      <c r="L299" s="41"/>
      <c r="M299" s="250"/>
      <c r="N299" s="251"/>
      <c r="O299" s="66"/>
      <c r="P299" s="66"/>
      <c r="Q299" s="66"/>
      <c r="R299" s="66"/>
      <c r="S299" s="66"/>
      <c r="T299" s="67"/>
      <c r="U299" s="36"/>
      <c r="V299" s="36"/>
      <c r="W299" s="36"/>
      <c r="X299" s="36"/>
      <c r="Y299" s="36"/>
      <c r="Z299" s="36"/>
      <c r="AA299" s="36"/>
      <c r="AB299" s="36"/>
      <c r="AC299" s="36"/>
      <c r="AD299" s="36"/>
      <c r="AE299" s="36"/>
      <c r="AT299" s="19" t="s">
        <v>811</v>
      </c>
      <c r="AU299" s="19" t="s">
        <v>78</v>
      </c>
    </row>
    <row r="300" spans="2:51" s="14" customFormat="1" ht="11.25">
      <c r="B300" s="218"/>
      <c r="C300" s="219"/>
      <c r="D300" s="197" t="s">
        <v>237</v>
      </c>
      <c r="E300" s="220" t="s">
        <v>19</v>
      </c>
      <c r="F300" s="221" t="s">
        <v>2362</v>
      </c>
      <c r="G300" s="219"/>
      <c r="H300" s="220" t="s">
        <v>19</v>
      </c>
      <c r="I300" s="222"/>
      <c r="J300" s="219"/>
      <c r="K300" s="219"/>
      <c r="L300" s="223"/>
      <c r="M300" s="224"/>
      <c r="N300" s="225"/>
      <c r="O300" s="225"/>
      <c r="P300" s="225"/>
      <c r="Q300" s="225"/>
      <c r="R300" s="225"/>
      <c r="S300" s="225"/>
      <c r="T300" s="226"/>
      <c r="AT300" s="227" t="s">
        <v>237</v>
      </c>
      <c r="AU300" s="227" t="s">
        <v>78</v>
      </c>
      <c r="AV300" s="14" t="s">
        <v>76</v>
      </c>
      <c r="AW300" s="14" t="s">
        <v>31</v>
      </c>
      <c r="AX300" s="14" t="s">
        <v>69</v>
      </c>
      <c r="AY300" s="227" t="s">
        <v>229</v>
      </c>
    </row>
    <row r="301" spans="2:51" s="13" customFormat="1" ht="11.25">
      <c r="B301" s="195"/>
      <c r="C301" s="196"/>
      <c r="D301" s="197" t="s">
        <v>237</v>
      </c>
      <c r="E301" s="198" t="s">
        <v>19</v>
      </c>
      <c r="F301" s="199" t="s">
        <v>2762</v>
      </c>
      <c r="G301" s="196"/>
      <c r="H301" s="200">
        <v>1.65</v>
      </c>
      <c r="I301" s="201"/>
      <c r="J301" s="196"/>
      <c r="K301" s="196"/>
      <c r="L301" s="202"/>
      <c r="M301" s="203"/>
      <c r="N301" s="204"/>
      <c r="O301" s="204"/>
      <c r="P301" s="204"/>
      <c r="Q301" s="204"/>
      <c r="R301" s="204"/>
      <c r="S301" s="204"/>
      <c r="T301" s="205"/>
      <c r="AT301" s="206" t="s">
        <v>237</v>
      </c>
      <c r="AU301" s="206" t="s">
        <v>78</v>
      </c>
      <c r="AV301" s="13" t="s">
        <v>78</v>
      </c>
      <c r="AW301" s="13" t="s">
        <v>31</v>
      </c>
      <c r="AX301" s="13" t="s">
        <v>69</v>
      </c>
      <c r="AY301" s="206" t="s">
        <v>229</v>
      </c>
    </row>
    <row r="302" spans="2:51" s="15" customFormat="1" ht="11.25">
      <c r="B302" s="228"/>
      <c r="C302" s="229"/>
      <c r="D302" s="197" t="s">
        <v>237</v>
      </c>
      <c r="E302" s="230" t="s">
        <v>19</v>
      </c>
      <c r="F302" s="231" t="s">
        <v>281</v>
      </c>
      <c r="G302" s="229"/>
      <c r="H302" s="232">
        <v>1.65</v>
      </c>
      <c r="I302" s="233"/>
      <c r="J302" s="229"/>
      <c r="K302" s="229"/>
      <c r="L302" s="234"/>
      <c r="M302" s="235"/>
      <c r="N302" s="236"/>
      <c r="O302" s="236"/>
      <c r="P302" s="236"/>
      <c r="Q302" s="236"/>
      <c r="R302" s="236"/>
      <c r="S302" s="236"/>
      <c r="T302" s="237"/>
      <c r="AT302" s="238" t="s">
        <v>237</v>
      </c>
      <c r="AU302" s="238" t="s">
        <v>78</v>
      </c>
      <c r="AV302" s="15" t="s">
        <v>126</v>
      </c>
      <c r="AW302" s="15" t="s">
        <v>31</v>
      </c>
      <c r="AX302" s="15" t="s">
        <v>76</v>
      </c>
      <c r="AY302" s="238" t="s">
        <v>229</v>
      </c>
    </row>
    <row r="303" spans="1:65" s="2" customFormat="1" ht="37.9" customHeight="1">
      <c r="A303" s="36"/>
      <c r="B303" s="37"/>
      <c r="C303" s="181" t="s">
        <v>566</v>
      </c>
      <c r="D303" s="181" t="s">
        <v>232</v>
      </c>
      <c r="E303" s="182" t="s">
        <v>2364</v>
      </c>
      <c r="F303" s="183" t="s">
        <v>2365</v>
      </c>
      <c r="G303" s="184" t="s">
        <v>495</v>
      </c>
      <c r="H303" s="185">
        <v>12.24</v>
      </c>
      <c r="I303" s="186"/>
      <c r="J303" s="187">
        <f>ROUND(I303*H303,2)</f>
        <v>0</v>
      </c>
      <c r="K303" s="188"/>
      <c r="L303" s="41"/>
      <c r="M303" s="189" t="s">
        <v>19</v>
      </c>
      <c r="N303" s="190" t="s">
        <v>40</v>
      </c>
      <c r="O303" s="66"/>
      <c r="P303" s="191">
        <f>O303*H303</f>
        <v>0</v>
      </c>
      <c r="Q303" s="191">
        <v>0.16192</v>
      </c>
      <c r="R303" s="191">
        <f>Q303*H303</f>
        <v>1.9819008000000002</v>
      </c>
      <c r="S303" s="191">
        <v>0</v>
      </c>
      <c r="T303" s="192">
        <f>S303*H303</f>
        <v>0</v>
      </c>
      <c r="U303" s="36"/>
      <c r="V303" s="36"/>
      <c r="W303" s="36"/>
      <c r="X303" s="36"/>
      <c r="Y303" s="36"/>
      <c r="Z303" s="36"/>
      <c r="AA303" s="36"/>
      <c r="AB303" s="36"/>
      <c r="AC303" s="36"/>
      <c r="AD303" s="36"/>
      <c r="AE303" s="36"/>
      <c r="AR303" s="193" t="s">
        <v>126</v>
      </c>
      <c r="AT303" s="193" t="s">
        <v>232</v>
      </c>
      <c r="AU303" s="193" t="s">
        <v>78</v>
      </c>
      <c r="AY303" s="19" t="s">
        <v>229</v>
      </c>
      <c r="BE303" s="194">
        <f>IF(N303="základní",J303,0)</f>
        <v>0</v>
      </c>
      <c r="BF303" s="194">
        <f>IF(N303="snížená",J303,0)</f>
        <v>0</v>
      </c>
      <c r="BG303" s="194">
        <f>IF(N303="zákl. přenesená",J303,0)</f>
        <v>0</v>
      </c>
      <c r="BH303" s="194">
        <f>IF(N303="sníž. přenesená",J303,0)</f>
        <v>0</v>
      </c>
      <c r="BI303" s="194">
        <f>IF(N303="nulová",J303,0)</f>
        <v>0</v>
      </c>
      <c r="BJ303" s="19" t="s">
        <v>76</v>
      </c>
      <c r="BK303" s="194">
        <f>ROUND(I303*H303,2)</f>
        <v>0</v>
      </c>
      <c r="BL303" s="19" t="s">
        <v>126</v>
      </c>
      <c r="BM303" s="193" t="s">
        <v>2763</v>
      </c>
    </row>
    <row r="304" spans="1:47" s="2" customFormat="1" ht="11.25">
      <c r="A304" s="36"/>
      <c r="B304" s="37"/>
      <c r="C304" s="38"/>
      <c r="D304" s="263" t="s">
        <v>903</v>
      </c>
      <c r="E304" s="38"/>
      <c r="F304" s="264" t="s">
        <v>2367</v>
      </c>
      <c r="G304" s="38"/>
      <c r="H304" s="38"/>
      <c r="I304" s="249"/>
      <c r="J304" s="38"/>
      <c r="K304" s="38"/>
      <c r="L304" s="41"/>
      <c r="M304" s="250"/>
      <c r="N304" s="251"/>
      <c r="O304" s="66"/>
      <c r="P304" s="66"/>
      <c r="Q304" s="66"/>
      <c r="R304" s="66"/>
      <c r="S304" s="66"/>
      <c r="T304" s="67"/>
      <c r="U304" s="36"/>
      <c r="V304" s="36"/>
      <c r="W304" s="36"/>
      <c r="X304" s="36"/>
      <c r="Y304" s="36"/>
      <c r="Z304" s="36"/>
      <c r="AA304" s="36"/>
      <c r="AB304" s="36"/>
      <c r="AC304" s="36"/>
      <c r="AD304" s="36"/>
      <c r="AE304" s="36"/>
      <c r="AT304" s="19" t="s">
        <v>903</v>
      </c>
      <c r="AU304" s="19" t="s">
        <v>78</v>
      </c>
    </row>
    <row r="305" spans="2:51" s="14" customFormat="1" ht="11.25">
      <c r="B305" s="218"/>
      <c r="C305" s="219"/>
      <c r="D305" s="197" t="s">
        <v>237</v>
      </c>
      <c r="E305" s="220" t="s">
        <v>19</v>
      </c>
      <c r="F305" s="221" t="s">
        <v>2764</v>
      </c>
      <c r="G305" s="219"/>
      <c r="H305" s="220" t="s">
        <v>19</v>
      </c>
      <c r="I305" s="222"/>
      <c r="J305" s="219"/>
      <c r="K305" s="219"/>
      <c r="L305" s="223"/>
      <c r="M305" s="224"/>
      <c r="N305" s="225"/>
      <c r="O305" s="225"/>
      <c r="P305" s="225"/>
      <c r="Q305" s="225"/>
      <c r="R305" s="225"/>
      <c r="S305" s="225"/>
      <c r="T305" s="226"/>
      <c r="AT305" s="227" t="s">
        <v>237</v>
      </c>
      <c r="AU305" s="227" t="s">
        <v>78</v>
      </c>
      <c r="AV305" s="14" t="s">
        <v>76</v>
      </c>
      <c r="AW305" s="14" t="s">
        <v>31</v>
      </c>
      <c r="AX305" s="14" t="s">
        <v>69</v>
      </c>
      <c r="AY305" s="227" t="s">
        <v>229</v>
      </c>
    </row>
    <row r="306" spans="2:51" s="13" customFormat="1" ht="11.25">
      <c r="B306" s="195"/>
      <c r="C306" s="196"/>
      <c r="D306" s="197" t="s">
        <v>237</v>
      </c>
      <c r="E306" s="198" t="s">
        <v>19</v>
      </c>
      <c r="F306" s="199" t="s">
        <v>2765</v>
      </c>
      <c r="G306" s="196"/>
      <c r="H306" s="200">
        <v>2.64</v>
      </c>
      <c r="I306" s="201"/>
      <c r="J306" s="196"/>
      <c r="K306" s="196"/>
      <c r="L306" s="202"/>
      <c r="M306" s="203"/>
      <c r="N306" s="204"/>
      <c r="O306" s="204"/>
      <c r="P306" s="204"/>
      <c r="Q306" s="204"/>
      <c r="R306" s="204"/>
      <c r="S306" s="204"/>
      <c r="T306" s="205"/>
      <c r="AT306" s="206" t="s">
        <v>237</v>
      </c>
      <c r="AU306" s="206" t="s">
        <v>78</v>
      </c>
      <c r="AV306" s="13" t="s">
        <v>78</v>
      </c>
      <c r="AW306" s="13" t="s">
        <v>31</v>
      </c>
      <c r="AX306" s="13" t="s">
        <v>69</v>
      </c>
      <c r="AY306" s="206" t="s">
        <v>229</v>
      </c>
    </row>
    <row r="307" spans="2:51" s="14" customFormat="1" ht="11.25">
      <c r="B307" s="218"/>
      <c r="C307" s="219"/>
      <c r="D307" s="197" t="s">
        <v>237</v>
      </c>
      <c r="E307" s="220" t="s">
        <v>19</v>
      </c>
      <c r="F307" s="221" t="s">
        <v>2766</v>
      </c>
      <c r="G307" s="219"/>
      <c r="H307" s="220" t="s">
        <v>19</v>
      </c>
      <c r="I307" s="222"/>
      <c r="J307" s="219"/>
      <c r="K307" s="219"/>
      <c r="L307" s="223"/>
      <c r="M307" s="224"/>
      <c r="N307" s="225"/>
      <c r="O307" s="225"/>
      <c r="P307" s="225"/>
      <c r="Q307" s="225"/>
      <c r="R307" s="225"/>
      <c r="S307" s="225"/>
      <c r="T307" s="226"/>
      <c r="AT307" s="227" t="s">
        <v>237</v>
      </c>
      <c r="AU307" s="227" t="s">
        <v>78</v>
      </c>
      <c r="AV307" s="14" t="s">
        <v>76</v>
      </c>
      <c r="AW307" s="14" t="s">
        <v>31</v>
      </c>
      <c r="AX307" s="14" t="s">
        <v>69</v>
      </c>
      <c r="AY307" s="227" t="s">
        <v>229</v>
      </c>
    </row>
    <row r="308" spans="2:51" s="13" customFormat="1" ht="11.25">
      <c r="B308" s="195"/>
      <c r="C308" s="196"/>
      <c r="D308" s="197" t="s">
        <v>237</v>
      </c>
      <c r="E308" s="198" t="s">
        <v>19</v>
      </c>
      <c r="F308" s="199" t="s">
        <v>1939</v>
      </c>
      <c r="G308" s="196"/>
      <c r="H308" s="200">
        <v>9.6</v>
      </c>
      <c r="I308" s="201"/>
      <c r="J308" s="196"/>
      <c r="K308" s="196"/>
      <c r="L308" s="202"/>
      <c r="M308" s="203"/>
      <c r="N308" s="204"/>
      <c r="O308" s="204"/>
      <c r="P308" s="204"/>
      <c r="Q308" s="204"/>
      <c r="R308" s="204"/>
      <c r="S308" s="204"/>
      <c r="T308" s="205"/>
      <c r="AT308" s="206" t="s">
        <v>237</v>
      </c>
      <c r="AU308" s="206" t="s">
        <v>78</v>
      </c>
      <c r="AV308" s="13" t="s">
        <v>78</v>
      </c>
      <c r="AW308" s="13" t="s">
        <v>31</v>
      </c>
      <c r="AX308" s="13" t="s">
        <v>69</v>
      </c>
      <c r="AY308" s="206" t="s">
        <v>229</v>
      </c>
    </row>
    <row r="309" spans="2:51" s="15" customFormat="1" ht="11.25">
      <c r="B309" s="228"/>
      <c r="C309" s="229"/>
      <c r="D309" s="197" t="s">
        <v>237</v>
      </c>
      <c r="E309" s="230" t="s">
        <v>19</v>
      </c>
      <c r="F309" s="231" t="s">
        <v>281</v>
      </c>
      <c r="G309" s="229"/>
      <c r="H309" s="232">
        <v>12.24</v>
      </c>
      <c r="I309" s="233"/>
      <c r="J309" s="229"/>
      <c r="K309" s="229"/>
      <c r="L309" s="234"/>
      <c r="M309" s="235"/>
      <c r="N309" s="236"/>
      <c r="O309" s="236"/>
      <c r="P309" s="236"/>
      <c r="Q309" s="236"/>
      <c r="R309" s="236"/>
      <c r="S309" s="236"/>
      <c r="T309" s="237"/>
      <c r="AT309" s="238" t="s">
        <v>237</v>
      </c>
      <c r="AU309" s="238" t="s">
        <v>78</v>
      </c>
      <c r="AV309" s="15" t="s">
        <v>126</v>
      </c>
      <c r="AW309" s="15" t="s">
        <v>31</v>
      </c>
      <c r="AX309" s="15" t="s">
        <v>76</v>
      </c>
      <c r="AY309" s="238" t="s">
        <v>229</v>
      </c>
    </row>
    <row r="310" spans="1:65" s="2" customFormat="1" ht="55.5" customHeight="1">
      <c r="A310" s="36"/>
      <c r="B310" s="37"/>
      <c r="C310" s="181" t="s">
        <v>574</v>
      </c>
      <c r="D310" s="181" t="s">
        <v>232</v>
      </c>
      <c r="E310" s="182" t="s">
        <v>1060</v>
      </c>
      <c r="F310" s="183" t="s">
        <v>1061</v>
      </c>
      <c r="G310" s="184" t="s">
        <v>495</v>
      </c>
      <c r="H310" s="185">
        <v>12.24</v>
      </c>
      <c r="I310" s="186"/>
      <c r="J310" s="187">
        <f>ROUND(I310*H310,2)</f>
        <v>0</v>
      </c>
      <c r="K310" s="188"/>
      <c r="L310" s="41"/>
      <c r="M310" s="189" t="s">
        <v>19</v>
      </c>
      <c r="N310" s="190" t="s">
        <v>40</v>
      </c>
      <c r="O310" s="66"/>
      <c r="P310" s="191">
        <f>O310*H310</f>
        <v>0</v>
      </c>
      <c r="Q310" s="191">
        <v>1.031199</v>
      </c>
      <c r="R310" s="191">
        <f>Q310*H310</f>
        <v>12.62187576</v>
      </c>
      <c r="S310" s="191">
        <v>0</v>
      </c>
      <c r="T310" s="192">
        <f>S310*H310</f>
        <v>0</v>
      </c>
      <c r="U310" s="36"/>
      <c r="V310" s="36"/>
      <c r="W310" s="36"/>
      <c r="X310" s="36"/>
      <c r="Y310" s="36"/>
      <c r="Z310" s="36"/>
      <c r="AA310" s="36"/>
      <c r="AB310" s="36"/>
      <c r="AC310" s="36"/>
      <c r="AD310" s="36"/>
      <c r="AE310" s="36"/>
      <c r="AR310" s="193" t="s">
        <v>126</v>
      </c>
      <c r="AT310" s="193" t="s">
        <v>232</v>
      </c>
      <c r="AU310" s="193" t="s">
        <v>78</v>
      </c>
      <c r="AY310" s="19" t="s">
        <v>229</v>
      </c>
      <c r="BE310" s="194">
        <f>IF(N310="základní",J310,0)</f>
        <v>0</v>
      </c>
      <c r="BF310" s="194">
        <f>IF(N310="snížená",J310,0)</f>
        <v>0</v>
      </c>
      <c r="BG310" s="194">
        <f>IF(N310="zákl. přenesená",J310,0)</f>
        <v>0</v>
      </c>
      <c r="BH310" s="194">
        <f>IF(N310="sníž. přenesená",J310,0)</f>
        <v>0</v>
      </c>
      <c r="BI310" s="194">
        <f>IF(N310="nulová",J310,0)</f>
        <v>0</v>
      </c>
      <c r="BJ310" s="19" t="s">
        <v>76</v>
      </c>
      <c r="BK310" s="194">
        <f>ROUND(I310*H310,2)</f>
        <v>0</v>
      </c>
      <c r="BL310" s="19" t="s">
        <v>126</v>
      </c>
      <c r="BM310" s="193" t="s">
        <v>2767</v>
      </c>
    </row>
    <row r="311" spans="1:47" s="2" customFormat="1" ht="11.25">
      <c r="A311" s="36"/>
      <c r="B311" s="37"/>
      <c r="C311" s="38"/>
      <c r="D311" s="263" t="s">
        <v>903</v>
      </c>
      <c r="E311" s="38"/>
      <c r="F311" s="264" t="s">
        <v>1063</v>
      </c>
      <c r="G311" s="38"/>
      <c r="H311" s="38"/>
      <c r="I311" s="249"/>
      <c r="J311" s="38"/>
      <c r="K311" s="38"/>
      <c r="L311" s="41"/>
      <c r="M311" s="250"/>
      <c r="N311" s="251"/>
      <c r="O311" s="66"/>
      <c r="P311" s="66"/>
      <c r="Q311" s="66"/>
      <c r="R311" s="66"/>
      <c r="S311" s="66"/>
      <c r="T311" s="67"/>
      <c r="U311" s="36"/>
      <c r="V311" s="36"/>
      <c r="W311" s="36"/>
      <c r="X311" s="36"/>
      <c r="Y311" s="36"/>
      <c r="Z311" s="36"/>
      <c r="AA311" s="36"/>
      <c r="AB311" s="36"/>
      <c r="AC311" s="36"/>
      <c r="AD311" s="36"/>
      <c r="AE311" s="36"/>
      <c r="AT311" s="19" t="s">
        <v>903</v>
      </c>
      <c r="AU311" s="19" t="s">
        <v>78</v>
      </c>
    </row>
    <row r="312" spans="1:47" s="2" customFormat="1" ht="19.5">
      <c r="A312" s="36"/>
      <c r="B312" s="37"/>
      <c r="C312" s="38"/>
      <c r="D312" s="197" t="s">
        <v>811</v>
      </c>
      <c r="E312" s="38"/>
      <c r="F312" s="248" t="s">
        <v>2372</v>
      </c>
      <c r="G312" s="38"/>
      <c r="H312" s="38"/>
      <c r="I312" s="249"/>
      <c r="J312" s="38"/>
      <c r="K312" s="38"/>
      <c r="L312" s="41"/>
      <c r="M312" s="250"/>
      <c r="N312" s="251"/>
      <c r="O312" s="66"/>
      <c r="P312" s="66"/>
      <c r="Q312" s="66"/>
      <c r="R312" s="66"/>
      <c r="S312" s="66"/>
      <c r="T312" s="67"/>
      <c r="U312" s="36"/>
      <c r="V312" s="36"/>
      <c r="W312" s="36"/>
      <c r="X312" s="36"/>
      <c r="Y312" s="36"/>
      <c r="Z312" s="36"/>
      <c r="AA312" s="36"/>
      <c r="AB312" s="36"/>
      <c r="AC312" s="36"/>
      <c r="AD312" s="36"/>
      <c r="AE312" s="36"/>
      <c r="AT312" s="19" t="s">
        <v>811</v>
      </c>
      <c r="AU312" s="19" t="s">
        <v>78</v>
      </c>
    </row>
    <row r="313" spans="2:51" s="14" customFormat="1" ht="11.25">
      <c r="B313" s="218"/>
      <c r="C313" s="219"/>
      <c r="D313" s="197" t="s">
        <v>237</v>
      </c>
      <c r="E313" s="220" t="s">
        <v>19</v>
      </c>
      <c r="F313" s="221" t="s">
        <v>2764</v>
      </c>
      <c r="G313" s="219"/>
      <c r="H313" s="220" t="s">
        <v>19</v>
      </c>
      <c r="I313" s="222"/>
      <c r="J313" s="219"/>
      <c r="K313" s="219"/>
      <c r="L313" s="223"/>
      <c r="M313" s="224"/>
      <c r="N313" s="225"/>
      <c r="O313" s="225"/>
      <c r="P313" s="225"/>
      <c r="Q313" s="225"/>
      <c r="R313" s="225"/>
      <c r="S313" s="225"/>
      <c r="T313" s="226"/>
      <c r="AT313" s="227" t="s">
        <v>237</v>
      </c>
      <c r="AU313" s="227" t="s">
        <v>78</v>
      </c>
      <c r="AV313" s="14" t="s">
        <v>76</v>
      </c>
      <c r="AW313" s="14" t="s">
        <v>31</v>
      </c>
      <c r="AX313" s="14" t="s">
        <v>69</v>
      </c>
      <c r="AY313" s="227" t="s">
        <v>229</v>
      </c>
    </row>
    <row r="314" spans="2:51" s="13" customFormat="1" ht="11.25">
      <c r="B314" s="195"/>
      <c r="C314" s="196"/>
      <c r="D314" s="197" t="s">
        <v>237</v>
      </c>
      <c r="E314" s="198" t="s">
        <v>19</v>
      </c>
      <c r="F314" s="199" t="s">
        <v>2765</v>
      </c>
      <c r="G314" s="196"/>
      <c r="H314" s="200">
        <v>2.64</v>
      </c>
      <c r="I314" s="201"/>
      <c r="J314" s="196"/>
      <c r="K314" s="196"/>
      <c r="L314" s="202"/>
      <c r="M314" s="203"/>
      <c r="N314" s="204"/>
      <c r="O314" s="204"/>
      <c r="P314" s="204"/>
      <c r="Q314" s="204"/>
      <c r="R314" s="204"/>
      <c r="S314" s="204"/>
      <c r="T314" s="205"/>
      <c r="AT314" s="206" t="s">
        <v>237</v>
      </c>
      <c r="AU314" s="206" t="s">
        <v>78</v>
      </c>
      <c r="AV314" s="13" t="s">
        <v>78</v>
      </c>
      <c r="AW314" s="13" t="s">
        <v>31</v>
      </c>
      <c r="AX314" s="13" t="s">
        <v>69</v>
      </c>
      <c r="AY314" s="206" t="s">
        <v>229</v>
      </c>
    </row>
    <row r="315" spans="2:51" s="14" customFormat="1" ht="11.25">
      <c r="B315" s="218"/>
      <c r="C315" s="219"/>
      <c r="D315" s="197" t="s">
        <v>237</v>
      </c>
      <c r="E315" s="220" t="s">
        <v>19</v>
      </c>
      <c r="F315" s="221" t="s">
        <v>2766</v>
      </c>
      <c r="G315" s="219"/>
      <c r="H315" s="220" t="s">
        <v>19</v>
      </c>
      <c r="I315" s="222"/>
      <c r="J315" s="219"/>
      <c r="K315" s="219"/>
      <c r="L315" s="223"/>
      <c r="M315" s="224"/>
      <c r="N315" s="225"/>
      <c r="O315" s="225"/>
      <c r="P315" s="225"/>
      <c r="Q315" s="225"/>
      <c r="R315" s="225"/>
      <c r="S315" s="225"/>
      <c r="T315" s="226"/>
      <c r="AT315" s="227" t="s">
        <v>237</v>
      </c>
      <c r="AU315" s="227" t="s">
        <v>78</v>
      </c>
      <c r="AV315" s="14" t="s">
        <v>76</v>
      </c>
      <c r="AW315" s="14" t="s">
        <v>31</v>
      </c>
      <c r="AX315" s="14" t="s">
        <v>69</v>
      </c>
      <c r="AY315" s="227" t="s">
        <v>229</v>
      </c>
    </row>
    <row r="316" spans="2:51" s="13" customFormat="1" ht="11.25">
      <c r="B316" s="195"/>
      <c r="C316" s="196"/>
      <c r="D316" s="197" t="s">
        <v>237</v>
      </c>
      <c r="E316" s="198" t="s">
        <v>19</v>
      </c>
      <c r="F316" s="199" t="s">
        <v>1939</v>
      </c>
      <c r="G316" s="196"/>
      <c r="H316" s="200">
        <v>9.6</v>
      </c>
      <c r="I316" s="201"/>
      <c r="J316" s="196"/>
      <c r="K316" s="196"/>
      <c r="L316" s="202"/>
      <c r="M316" s="203"/>
      <c r="N316" s="204"/>
      <c r="O316" s="204"/>
      <c r="P316" s="204"/>
      <c r="Q316" s="204"/>
      <c r="R316" s="204"/>
      <c r="S316" s="204"/>
      <c r="T316" s="205"/>
      <c r="AT316" s="206" t="s">
        <v>237</v>
      </c>
      <c r="AU316" s="206" t="s">
        <v>78</v>
      </c>
      <c r="AV316" s="13" t="s">
        <v>78</v>
      </c>
      <c r="AW316" s="13" t="s">
        <v>31</v>
      </c>
      <c r="AX316" s="13" t="s">
        <v>69</v>
      </c>
      <c r="AY316" s="206" t="s">
        <v>229</v>
      </c>
    </row>
    <row r="317" spans="2:51" s="15" customFormat="1" ht="11.25">
      <c r="B317" s="228"/>
      <c r="C317" s="229"/>
      <c r="D317" s="197" t="s">
        <v>237</v>
      </c>
      <c r="E317" s="230" t="s">
        <v>19</v>
      </c>
      <c r="F317" s="231" t="s">
        <v>281</v>
      </c>
      <c r="G317" s="229"/>
      <c r="H317" s="232">
        <v>12.24</v>
      </c>
      <c r="I317" s="233"/>
      <c r="J317" s="229"/>
      <c r="K317" s="229"/>
      <c r="L317" s="234"/>
      <c r="M317" s="235"/>
      <c r="N317" s="236"/>
      <c r="O317" s="236"/>
      <c r="P317" s="236"/>
      <c r="Q317" s="236"/>
      <c r="R317" s="236"/>
      <c r="S317" s="236"/>
      <c r="T317" s="237"/>
      <c r="AT317" s="238" t="s">
        <v>237</v>
      </c>
      <c r="AU317" s="238" t="s">
        <v>78</v>
      </c>
      <c r="AV317" s="15" t="s">
        <v>126</v>
      </c>
      <c r="AW317" s="15" t="s">
        <v>31</v>
      </c>
      <c r="AX317" s="15" t="s">
        <v>76</v>
      </c>
      <c r="AY317" s="238" t="s">
        <v>229</v>
      </c>
    </row>
    <row r="318" spans="1:65" s="2" customFormat="1" ht="24.2" customHeight="1">
      <c r="A318" s="36"/>
      <c r="B318" s="37"/>
      <c r="C318" s="181" t="s">
        <v>583</v>
      </c>
      <c r="D318" s="181" t="s">
        <v>232</v>
      </c>
      <c r="E318" s="182" t="s">
        <v>1951</v>
      </c>
      <c r="F318" s="183" t="s">
        <v>1952</v>
      </c>
      <c r="G318" s="184" t="s">
        <v>326</v>
      </c>
      <c r="H318" s="185">
        <v>0.041</v>
      </c>
      <c r="I318" s="186"/>
      <c r="J318" s="187">
        <f>ROUND(I318*H318,2)</f>
        <v>0</v>
      </c>
      <c r="K318" s="188"/>
      <c r="L318" s="41"/>
      <c r="M318" s="189" t="s">
        <v>19</v>
      </c>
      <c r="N318" s="190" t="s">
        <v>40</v>
      </c>
      <c r="O318" s="66"/>
      <c r="P318" s="191">
        <f>O318*H318</f>
        <v>0</v>
      </c>
      <c r="Q318" s="191">
        <v>1.060664</v>
      </c>
      <c r="R318" s="191">
        <f>Q318*H318</f>
        <v>0.043487224000000005</v>
      </c>
      <c r="S318" s="191">
        <v>0</v>
      </c>
      <c r="T318" s="192">
        <f>S318*H318</f>
        <v>0</v>
      </c>
      <c r="U318" s="36"/>
      <c r="V318" s="36"/>
      <c r="W318" s="36"/>
      <c r="X318" s="36"/>
      <c r="Y318" s="36"/>
      <c r="Z318" s="36"/>
      <c r="AA318" s="36"/>
      <c r="AB318" s="36"/>
      <c r="AC318" s="36"/>
      <c r="AD318" s="36"/>
      <c r="AE318" s="36"/>
      <c r="AR318" s="193" t="s">
        <v>126</v>
      </c>
      <c r="AT318" s="193" t="s">
        <v>232</v>
      </c>
      <c r="AU318" s="193" t="s">
        <v>78</v>
      </c>
      <c r="AY318" s="19" t="s">
        <v>229</v>
      </c>
      <c r="BE318" s="194">
        <f>IF(N318="základní",J318,0)</f>
        <v>0</v>
      </c>
      <c r="BF318" s="194">
        <f>IF(N318="snížená",J318,0)</f>
        <v>0</v>
      </c>
      <c r="BG318" s="194">
        <f>IF(N318="zákl. přenesená",J318,0)</f>
        <v>0</v>
      </c>
      <c r="BH318" s="194">
        <f>IF(N318="sníž. přenesená",J318,0)</f>
        <v>0</v>
      </c>
      <c r="BI318" s="194">
        <f>IF(N318="nulová",J318,0)</f>
        <v>0</v>
      </c>
      <c r="BJ318" s="19" t="s">
        <v>76</v>
      </c>
      <c r="BK318" s="194">
        <f>ROUND(I318*H318,2)</f>
        <v>0</v>
      </c>
      <c r="BL318" s="19" t="s">
        <v>126</v>
      </c>
      <c r="BM318" s="193" t="s">
        <v>2768</v>
      </c>
    </row>
    <row r="319" spans="1:47" s="2" customFormat="1" ht="11.25">
      <c r="A319" s="36"/>
      <c r="B319" s="37"/>
      <c r="C319" s="38"/>
      <c r="D319" s="263" t="s">
        <v>903</v>
      </c>
      <c r="E319" s="38"/>
      <c r="F319" s="264" t="s">
        <v>1954</v>
      </c>
      <c r="G319" s="38"/>
      <c r="H319" s="38"/>
      <c r="I319" s="249"/>
      <c r="J319" s="38"/>
      <c r="K319" s="38"/>
      <c r="L319" s="41"/>
      <c r="M319" s="250"/>
      <c r="N319" s="251"/>
      <c r="O319" s="66"/>
      <c r="P319" s="66"/>
      <c r="Q319" s="66"/>
      <c r="R319" s="66"/>
      <c r="S319" s="66"/>
      <c r="T319" s="67"/>
      <c r="U319" s="36"/>
      <c r="V319" s="36"/>
      <c r="W319" s="36"/>
      <c r="X319" s="36"/>
      <c r="Y319" s="36"/>
      <c r="Z319" s="36"/>
      <c r="AA319" s="36"/>
      <c r="AB319" s="36"/>
      <c r="AC319" s="36"/>
      <c r="AD319" s="36"/>
      <c r="AE319" s="36"/>
      <c r="AT319" s="19" t="s">
        <v>903</v>
      </c>
      <c r="AU319" s="19" t="s">
        <v>78</v>
      </c>
    </row>
    <row r="320" spans="2:51" s="14" customFormat="1" ht="11.25">
      <c r="B320" s="218"/>
      <c r="C320" s="219"/>
      <c r="D320" s="197" t="s">
        <v>237</v>
      </c>
      <c r="E320" s="220" t="s">
        <v>19</v>
      </c>
      <c r="F320" s="221" t="s">
        <v>2374</v>
      </c>
      <c r="G320" s="219"/>
      <c r="H320" s="220" t="s">
        <v>19</v>
      </c>
      <c r="I320" s="222"/>
      <c r="J320" s="219"/>
      <c r="K320" s="219"/>
      <c r="L320" s="223"/>
      <c r="M320" s="224"/>
      <c r="N320" s="225"/>
      <c r="O320" s="225"/>
      <c r="P320" s="225"/>
      <c r="Q320" s="225"/>
      <c r="R320" s="225"/>
      <c r="S320" s="225"/>
      <c r="T320" s="226"/>
      <c r="AT320" s="227" t="s">
        <v>237</v>
      </c>
      <c r="AU320" s="227" t="s">
        <v>78</v>
      </c>
      <c r="AV320" s="14" t="s">
        <v>76</v>
      </c>
      <c r="AW320" s="14" t="s">
        <v>31</v>
      </c>
      <c r="AX320" s="14" t="s">
        <v>69</v>
      </c>
      <c r="AY320" s="227" t="s">
        <v>229</v>
      </c>
    </row>
    <row r="321" spans="2:51" s="13" customFormat="1" ht="11.25">
      <c r="B321" s="195"/>
      <c r="C321" s="196"/>
      <c r="D321" s="197" t="s">
        <v>237</v>
      </c>
      <c r="E321" s="198" t="s">
        <v>19</v>
      </c>
      <c r="F321" s="199" t="s">
        <v>2769</v>
      </c>
      <c r="G321" s="196"/>
      <c r="H321" s="200">
        <v>0.041</v>
      </c>
      <c r="I321" s="201"/>
      <c r="J321" s="196"/>
      <c r="K321" s="196"/>
      <c r="L321" s="202"/>
      <c r="M321" s="203"/>
      <c r="N321" s="204"/>
      <c r="O321" s="204"/>
      <c r="P321" s="204"/>
      <c r="Q321" s="204"/>
      <c r="R321" s="204"/>
      <c r="S321" s="204"/>
      <c r="T321" s="205"/>
      <c r="AT321" s="206" t="s">
        <v>237</v>
      </c>
      <c r="AU321" s="206" t="s">
        <v>78</v>
      </c>
      <c r="AV321" s="13" t="s">
        <v>78</v>
      </c>
      <c r="AW321" s="13" t="s">
        <v>31</v>
      </c>
      <c r="AX321" s="13" t="s">
        <v>69</v>
      </c>
      <c r="AY321" s="206" t="s">
        <v>229</v>
      </c>
    </row>
    <row r="322" spans="2:51" s="15" customFormat="1" ht="11.25">
      <c r="B322" s="228"/>
      <c r="C322" s="229"/>
      <c r="D322" s="197" t="s">
        <v>237</v>
      </c>
      <c r="E322" s="230" t="s">
        <v>19</v>
      </c>
      <c r="F322" s="231" t="s">
        <v>281</v>
      </c>
      <c r="G322" s="229"/>
      <c r="H322" s="232">
        <v>0.041</v>
      </c>
      <c r="I322" s="233"/>
      <c r="J322" s="229"/>
      <c r="K322" s="229"/>
      <c r="L322" s="234"/>
      <c r="M322" s="235"/>
      <c r="N322" s="236"/>
      <c r="O322" s="236"/>
      <c r="P322" s="236"/>
      <c r="Q322" s="236"/>
      <c r="R322" s="236"/>
      <c r="S322" s="236"/>
      <c r="T322" s="237"/>
      <c r="AT322" s="238" t="s">
        <v>237</v>
      </c>
      <c r="AU322" s="238" t="s">
        <v>78</v>
      </c>
      <c r="AV322" s="15" t="s">
        <v>126</v>
      </c>
      <c r="AW322" s="15" t="s">
        <v>31</v>
      </c>
      <c r="AX322" s="15" t="s">
        <v>76</v>
      </c>
      <c r="AY322" s="238" t="s">
        <v>229</v>
      </c>
    </row>
    <row r="323" spans="2:63" s="12" customFormat="1" ht="22.9" customHeight="1">
      <c r="B323" s="165"/>
      <c r="C323" s="166"/>
      <c r="D323" s="167" t="s">
        <v>68</v>
      </c>
      <c r="E323" s="179" t="s">
        <v>257</v>
      </c>
      <c r="F323" s="179" t="s">
        <v>1069</v>
      </c>
      <c r="G323" s="166"/>
      <c r="H323" s="166"/>
      <c r="I323" s="169"/>
      <c r="J323" s="180">
        <f>BK323</f>
        <v>0</v>
      </c>
      <c r="K323" s="166"/>
      <c r="L323" s="171"/>
      <c r="M323" s="172"/>
      <c r="N323" s="173"/>
      <c r="O323" s="173"/>
      <c r="P323" s="174">
        <f>SUM(P324:P335)</f>
        <v>0</v>
      </c>
      <c r="Q323" s="173"/>
      <c r="R323" s="174">
        <f>SUM(R324:R335)</f>
        <v>0.41032450639999996</v>
      </c>
      <c r="S323" s="173"/>
      <c r="T323" s="175">
        <f>SUM(T324:T335)</f>
        <v>0.44939999999999997</v>
      </c>
      <c r="AR323" s="176" t="s">
        <v>76</v>
      </c>
      <c r="AT323" s="177" t="s">
        <v>68</v>
      </c>
      <c r="AU323" s="177" t="s">
        <v>76</v>
      </c>
      <c r="AY323" s="176" t="s">
        <v>229</v>
      </c>
      <c r="BK323" s="178">
        <f>SUM(BK324:BK335)</f>
        <v>0</v>
      </c>
    </row>
    <row r="324" spans="1:65" s="2" customFormat="1" ht="49.15" customHeight="1">
      <c r="A324" s="36"/>
      <c r="B324" s="37"/>
      <c r="C324" s="181" t="s">
        <v>596</v>
      </c>
      <c r="D324" s="181" t="s">
        <v>232</v>
      </c>
      <c r="E324" s="182" t="s">
        <v>1070</v>
      </c>
      <c r="F324" s="183" t="s">
        <v>1071</v>
      </c>
      <c r="G324" s="184" t="s">
        <v>495</v>
      </c>
      <c r="H324" s="185">
        <v>5.992</v>
      </c>
      <c r="I324" s="186"/>
      <c r="J324" s="187">
        <f>ROUND(I324*H324,2)</f>
        <v>0</v>
      </c>
      <c r="K324" s="188"/>
      <c r="L324" s="41"/>
      <c r="M324" s="189" t="s">
        <v>19</v>
      </c>
      <c r="N324" s="190" t="s">
        <v>40</v>
      </c>
      <c r="O324" s="66"/>
      <c r="P324" s="191">
        <f>O324*H324</f>
        <v>0</v>
      </c>
      <c r="Q324" s="191">
        <v>0.0669617</v>
      </c>
      <c r="R324" s="191">
        <f>Q324*H324</f>
        <v>0.40123450639999997</v>
      </c>
      <c r="S324" s="191">
        <v>0.075</v>
      </c>
      <c r="T324" s="192">
        <f>S324*H324</f>
        <v>0.44939999999999997</v>
      </c>
      <c r="U324" s="36"/>
      <c r="V324" s="36"/>
      <c r="W324" s="36"/>
      <c r="X324" s="36"/>
      <c r="Y324" s="36"/>
      <c r="Z324" s="36"/>
      <c r="AA324" s="36"/>
      <c r="AB324" s="36"/>
      <c r="AC324" s="36"/>
      <c r="AD324" s="36"/>
      <c r="AE324" s="36"/>
      <c r="AR324" s="193" t="s">
        <v>126</v>
      </c>
      <c r="AT324" s="193" t="s">
        <v>232</v>
      </c>
      <c r="AU324" s="193" t="s">
        <v>78</v>
      </c>
      <c r="AY324" s="19" t="s">
        <v>229</v>
      </c>
      <c r="BE324" s="194">
        <f>IF(N324="základní",J324,0)</f>
        <v>0</v>
      </c>
      <c r="BF324" s="194">
        <f>IF(N324="snížená",J324,0)</f>
        <v>0</v>
      </c>
      <c r="BG324" s="194">
        <f>IF(N324="zákl. přenesená",J324,0)</f>
        <v>0</v>
      </c>
      <c r="BH324" s="194">
        <f>IF(N324="sníž. přenesená",J324,0)</f>
        <v>0</v>
      </c>
      <c r="BI324" s="194">
        <f>IF(N324="nulová",J324,0)</f>
        <v>0</v>
      </c>
      <c r="BJ324" s="19" t="s">
        <v>76</v>
      </c>
      <c r="BK324" s="194">
        <f>ROUND(I324*H324,2)</f>
        <v>0</v>
      </c>
      <c r="BL324" s="19" t="s">
        <v>126</v>
      </c>
      <c r="BM324" s="193" t="s">
        <v>2770</v>
      </c>
    </row>
    <row r="325" spans="1:47" s="2" customFormat="1" ht="11.25">
      <c r="A325" s="36"/>
      <c r="B325" s="37"/>
      <c r="C325" s="38"/>
      <c r="D325" s="263" t="s">
        <v>903</v>
      </c>
      <c r="E325" s="38"/>
      <c r="F325" s="264" t="s">
        <v>1073</v>
      </c>
      <c r="G325" s="38"/>
      <c r="H325" s="38"/>
      <c r="I325" s="249"/>
      <c r="J325" s="38"/>
      <c r="K325" s="38"/>
      <c r="L325" s="41"/>
      <c r="M325" s="250"/>
      <c r="N325" s="251"/>
      <c r="O325" s="66"/>
      <c r="P325" s="66"/>
      <c r="Q325" s="66"/>
      <c r="R325" s="66"/>
      <c r="S325" s="66"/>
      <c r="T325" s="67"/>
      <c r="U325" s="36"/>
      <c r="V325" s="36"/>
      <c r="W325" s="36"/>
      <c r="X325" s="36"/>
      <c r="Y325" s="36"/>
      <c r="Z325" s="36"/>
      <c r="AA325" s="36"/>
      <c r="AB325" s="36"/>
      <c r="AC325" s="36"/>
      <c r="AD325" s="36"/>
      <c r="AE325" s="36"/>
      <c r="AT325" s="19" t="s">
        <v>903</v>
      </c>
      <c r="AU325" s="19" t="s">
        <v>78</v>
      </c>
    </row>
    <row r="326" spans="2:51" s="14" customFormat="1" ht="11.25">
      <c r="B326" s="218"/>
      <c r="C326" s="219"/>
      <c r="D326" s="197" t="s">
        <v>237</v>
      </c>
      <c r="E326" s="220" t="s">
        <v>19</v>
      </c>
      <c r="F326" s="221" t="s">
        <v>2771</v>
      </c>
      <c r="G326" s="219"/>
      <c r="H326" s="220" t="s">
        <v>19</v>
      </c>
      <c r="I326" s="222"/>
      <c r="J326" s="219"/>
      <c r="K326" s="219"/>
      <c r="L326" s="223"/>
      <c r="M326" s="224"/>
      <c r="N326" s="225"/>
      <c r="O326" s="225"/>
      <c r="P326" s="225"/>
      <c r="Q326" s="225"/>
      <c r="R326" s="225"/>
      <c r="S326" s="225"/>
      <c r="T326" s="226"/>
      <c r="AT326" s="227" t="s">
        <v>237</v>
      </c>
      <c r="AU326" s="227" t="s">
        <v>78</v>
      </c>
      <c r="AV326" s="14" t="s">
        <v>76</v>
      </c>
      <c r="AW326" s="14" t="s">
        <v>31</v>
      </c>
      <c r="AX326" s="14" t="s">
        <v>69</v>
      </c>
      <c r="AY326" s="227" t="s">
        <v>229</v>
      </c>
    </row>
    <row r="327" spans="2:51" s="13" customFormat="1" ht="11.25">
      <c r="B327" s="195"/>
      <c r="C327" s="196"/>
      <c r="D327" s="197" t="s">
        <v>237</v>
      </c>
      <c r="E327" s="198" t="s">
        <v>19</v>
      </c>
      <c r="F327" s="199" t="s">
        <v>2772</v>
      </c>
      <c r="G327" s="196"/>
      <c r="H327" s="200">
        <v>4.32</v>
      </c>
      <c r="I327" s="201"/>
      <c r="J327" s="196"/>
      <c r="K327" s="196"/>
      <c r="L327" s="202"/>
      <c r="M327" s="203"/>
      <c r="N327" s="204"/>
      <c r="O327" s="204"/>
      <c r="P327" s="204"/>
      <c r="Q327" s="204"/>
      <c r="R327" s="204"/>
      <c r="S327" s="204"/>
      <c r="T327" s="205"/>
      <c r="AT327" s="206" t="s">
        <v>237</v>
      </c>
      <c r="AU327" s="206" t="s">
        <v>78</v>
      </c>
      <c r="AV327" s="13" t="s">
        <v>78</v>
      </c>
      <c r="AW327" s="13" t="s">
        <v>31</v>
      </c>
      <c r="AX327" s="13" t="s">
        <v>69</v>
      </c>
      <c r="AY327" s="206" t="s">
        <v>229</v>
      </c>
    </row>
    <row r="328" spans="2:51" s="14" customFormat="1" ht="11.25">
      <c r="B328" s="218"/>
      <c r="C328" s="219"/>
      <c r="D328" s="197" t="s">
        <v>237</v>
      </c>
      <c r="E328" s="220" t="s">
        <v>19</v>
      </c>
      <c r="F328" s="221" t="s">
        <v>2773</v>
      </c>
      <c r="G328" s="219"/>
      <c r="H328" s="220" t="s">
        <v>19</v>
      </c>
      <c r="I328" s="222"/>
      <c r="J328" s="219"/>
      <c r="K328" s="219"/>
      <c r="L328" s="223"/>
      <c r="M328" s="224"/>
      <c r="N328" s="225"/>
      <c r="O328" s="225"/>
      <c r="P328" s="225"/>
      <c r="Q328" s="225"/>
      <c r="R328" s="225"/>
      <c r="S328" s="225"/>
      <c r="T328" s="226"/>
      <c r="AT328" s="227" t="s">
        <v>237</v>
      </c>
      <c r="AU328" s="227" t="s">
        <v>78</v>
      </c>
      <c r="AV328" s="14" t="s">
        <v>76</v>
      </c>
      <c r="AW328" s="14" t="s">
        <v>31</v>
      </c>
      <c r="AX328" s="14" t="s">
        <v>69</v>
      </c>
      <c r="AY328" s="227" t="s">
        <v>229</v>
      </c>
    </row>
    <row r="329" spans="2:51" s="13" customFormat="1" ht="11.25">
      <c r="B329" s="195"/>
      <c r="C329" s="196"/>
      <c r="D329" s="197" t="s">
        <v>237</v>
      </c>
      <c r="E329" s="198" t="s">
        <v>19</v>
      </c>
      <c r="F329" s="199" t="s">
        <v>1403</v>
      </c>
      <c r="G329" s="196"/>
      <c r="H329" s="200">
        <v>1.232</v>
      </c>
      <c r="I329" s="201"/>
      <c r="J329" s="196"/>
      <c r="K329" s="196"/>
      <c r="L329" s="202"/>
      <c r="M329" s="203"/>
      <c r="N329" s="204"/>
      <c r="O329" s="204"/>
      <c r="P329" s="204"/>
      <c r="Q329" s="204"/>
      <c r="R329" s="204"/>
      <c r="S329" s="204"/>
      <c r="T329" s="205"/>
      <c r="AT329" s="206" t="s">
        <v>237</v>
      </c>
      <c r="AU329" s="206" t="s">
        <v>78</v>
      </c>
      <c r="AV329" s="13" t="s">
        <v>78</v>
      </c>
      <c r="AW329" s="13" t="s">
        <v>31</v>
      </c>
      <c r="AX329" s="13" t="s">
        <v>69</v>
      </c>
      <c r="AY329" s="206" t="s">
        <v>229</v>
      </c>
    </row>
    <row r="330" spans="2:51" s="14" customFormat="1" ht="11.25">
      <c r="B330" s="218"/>
      <c r="C330" s="219"/>
      <c r="D330" s="197" t="s">
        <v>237</v>
      </c>
      <c r="E330" s="220" t="s">
        <v>19</v>
      </c>
      <c r="F330" s="221" t="s">
        <v>2774</v>
      </c>
      <c r="G330" s="219"/>
      <c r="H330" s="220" t="s">
        <v>19</v>
      </c>
      <c r="I330" s="222"/>
      <c r="J330" s="219"/>
      <c r="K330" s="219"/>
      <c r="L330" s="223"/>
      <c r="M330" s="224"/>
      <c r="N330" s="225"/>
      <c r="O330" s="225"/>
      <c r="P330" s="225"/>
      <c r="Q330" s="225"/>
      <c r="R330" s="225"/>
      <c r="S330" s="225"/>
      <c r="T330" s="226"/>
      <c r="AT330" s="227" t="s">
        <v>237</v>
      </c>
      <c r="AU330" s="227" t="s">
        <v>78</v>
      </c>
      <c r="AV330" s="14" t="s">
        <v>76</v>
      </c>
      <c r="AW330" s="14" t="s">
        <v>31</v>
      </c>
      <c r="AX330" s="14" t="s">
        <v>69</v>
      </c>
      <c r="AY330" s="227" t="s">
        <v>229</v>
      </c>
    </row>
    <row r="331" spans="2:51" s="13" customFormat="1" ht="11.25">
      <c r="B331" s="195"/>
      <c r="C331" s="196"/>
      <c r="D331" s="197" t="s">
        <v>237</v>
      </c>
      <c r="E331" s="198" t="s">
        <v>19</v>
      </c>
      <c r="F331" s="199" t="s">
        <v>1405</v>
      </c>
      <c r="G331" s="196"/>
      <c r="H331" s="200">
        <v>0.44</v>
      </c>
      <c r="I331" s="201"/>
      <c r="J331" s="196"/>
      <c r="K331" s="196"/>
      <c r="L331" s="202"/>
      <c r="M331" s="203"/>
      <c r="N331" s="204"/>
      <c r="O331" s="204"/>
      <c r="P331" s="204"/>
      <c r="Q331" s="204"/>
      <c r="R331" s="204"/>
      <c r="S331" s="204"/>
      <c r="T331" s="205"/>
      <c r="AT331" s="206" t="s">
        <v>237</v>
      </c>
      <c r="AU331" s="206" t="s">
        <v>78</v>
      </c>
      <c r="AV331" s="13" t="s">
        <v>78</v>
      </c>
      <c r="AW331" s="13" t="s">
        <v>31</v>
      </c>
      <c r="AX331" s="13" t="s">
        <v>69</v>
      </c>
      <c r="AY331" s="206" t="s">
        <v>229</v>
      </c>
    </row>
    <row r="332" spans="2:51" s="15" customFormat="1" ht="11.25">
      <c r="B332" s="228"/>
      <c r="C332" s="229"/>
      <c r="D332" s="197" t="s">
        <v>237</v>
      </c>
      <c r="E332" s="230" t="s">
        <v>19</v>
      </c>
      <c r="F332" s="231" t="s">
        <v>281</v>
      </c>
      <c r="G332" s="229"/>
      <c r="H332" s="232">
        <v>5.992</v>
      </c>
      <c r="I332" s="233"/>
      <c r="J332" s="229"/>
      <c r="K332" s="229"/>
      <c r="L332" s="234"/>
      <c r="M332" s="235"/>
      <c r="N332" s="236"/>
      <c r="O332" s="236"/>
      <c r="P332" s="236"/>
      <c r="Q332" s="236"/>
      <c r="R332" s="236"/>
      <c r="S332" s="236"/>
      <c r="T332" s="237"/>
      <c r="AT332" s="238" t="s">
        <v>237</v>
      </c>
      <c r="AU332" s="238" t="s">
        <v>78</v>
      </c>
      <c r="AV332" s="15" t="s">
        <v>126</v>
      </c>
      <c r="AW332" s="15" t="s">
        <v>31</v>
      </c>
      <c r="AX332" s="15" t="s">
        <v>76</v>
      </c>
      <c r="AY332" s="238" t="s">
        <v>229</v>
      </c>
    </row>
    <row r="333" spans="1:65" s="2" customFormat="1" ht="16.5" customHeight="1">
      <c r="A333" s="36"/>
      <c r="B333" s="37"/>
      <c r="C333" s="207" t="s">
        <v>602</v>
      </c>
      <c r="D333" s="207" t="s">
        <v>239</v>
      </c>
      <c r="E333" s="208" t="s">
        <v>1078</v>
      </c>
      <c r="F333" s="209" t="s">
        <v>1079</v>
      </c>
      <c r="G333" s="210" t="s">
        <v>1080</v>
      </c>
      <c r="H333" s="211">
        <v>9.09</v>
      </c>
      <c r="I333" s="212"/>
      <c r="J333" s="213">
        <f>ROUND(I333*H333,2)</f>
        <v>0</v>
      </c>
      <c r="K333" s="214"/>
      <c r="L333" s="215"/>
      <c r="M333" s="216" t="s">
        <v>19</v>
      </c>
      <c r="N333" s="217" t="s">
        <v>40</v>
      </c>
      <c r="O333" s="66"/>
      <c r="P333" s="191">
        <f>O333*H333</f>
        <v>0</v>
      </c>
      <c r="Q333" s="191">
        <v>0.001</v>
      </c>
      <c r="R333" s="191">
        <f>Q333*H333</f>
        <v>0.00909</v>
      </c>
      <c r="S333" s="191">
        <v>0</v>
      </c>
      <c r="T333" s="192">
        <f>S333*H333</f>
        <v>0</v>
      </c>
      <c r="U333" s="36"/>
      <c r="V333" s="36"/>
      <c r="W333" s="36"/>
      <c r="X333" s="36"/>
      <c r="Y333" s="36"/>
      <c r="Z333" s="36"/>
      <c r="AA333" s="36"/>
      <c r="AB333" s="36"/>
      <c r="AC333" s="36"/>
      <c r="AD333" s="36"/>
      <c r="AE333" s="36"/>
      <c r="AR333" s="193" t="s">
        <v>243</v>
      </c>
      <c r="AT333" s="193" t="s">
        <v>239</v>
      </c>
      <c r="AU333" s="193" t="s">
        <v>78</v>
      </c>
      <c r="AY333" s="19" t="s">
        <v>229</v>
      </c>
      <c r="BE333" s="194">
        <f>IF(N333="základní",J333,0)</f>
        <v>0</v>
      </c>
      <c r="BF333" s="194">
        <f>IF(N333="snížená",J333,0)</f>
        <v>0</v>
      </c>
      <c r="BG333" s="194">
        <f>IF(N333="zákl. přenesená",J333,0)</f>
        <v>0</v>
      </c>
      <c r="BH333" s="194">
        <f>IF(N333="sníž. přenesená",J333,0)</f>
        <v>0</v>
      </c>
      <c r="BI333" s="194">
        <f>IF(N333="nulová",J333,0)</f>
        <v>0</v>
      </c>
      <c r="BJ333" s="19" t="s">
        <v>76</v>
      </c>
      <c r="BK333" s="194">
        <f>ROUND(I333*H333,2)</f>
        <v>0</v>
      </c>
      <c r="BL333" s="19" t="s">
        <v>126</v>
      </c>
      <c r="BM333" s="193" t="s">
        <v>2775</v>
      </c>
    </row>
    <row r="334" spans="1:47" s="2" customFormat="1" ht="19.5">
      <c r="A334" s="36"/>
      <c r="B334" s="37"/>
      <c r="C334" s="38"/>
      <c r="D334" s="197" t="s">
        <v>811</v>
      </c>
      <c r="E334" s="38"/>
      <c r="F334" s="248" t="s">
        <v>1082</v>
      </c>
      <c r="G334" s="38"/>
      <c r="H334" s="38"/>
      <c r="I334" s="249"/>
      <c r="J334" s="38"/>
      <c r="K334" s="38"/>
      <c r="L334" s="41"/>
      <c r="M334" s="250"/>
      <c r="N334" s="251"/>
      <c r="O334" s="66"/>
      <c r="P334" s="66"/>
      <c r="Q334" s="66"/>
      <c r="R334" s="66"/>
      <c r="S334" s="66"/>
      <c r="T334" s="67"/>
      <c r="U334" s="36"/>
      <c r="V334" s="36"/>
      <c r="W334" s="36"/>
      <c r="X334" s="36"/>
      <c r="Y334" s="36"/>
      <c r="Z334" s="36"/>
      <c r="AA334" s="36"/>
      <c r="AB334" s="36"/>
      <c r="AC334" s="36"/>
      <c r="AD334" s="36"/>
      <c r="AE334" s="36"/>
      <c r="AT334" s="19" t="s">
        <v>811</v>
      </c>
      <c r="AU334" s="19" t="s">
        <v>78</v>
      </c>
    </row>
    <row r="335" spans="2:51" s="13" customFormat="1" ht="11.25">
      <c r="B335" s="195"/>
      <c r="C335" s="196"/>
      <c r="D335" s="197" t="s">
        <v>237</v>
      </c>
      <c r="E335" s="198" t="s">
        <v>19</v>
      </c>
      <c r="F335" s="199" t="s">
        <v>2776</v>
      </c>
      <c r="G335" s="196"/>
      <c r="H335" s="200">
        <v>9.09</v>
      </c>
      <c r="I335" s="201"/>
      <c r="J335" s="196"/>
      <c r="K335" s="196"/>
      <c r="L335" s="202"/>
      <c r="M335" s="203"/>
      <c r="N335" s="204"/>
      <c r="O335" s="204"/>
      <c r="P335" s="204"/>
      <c r="Q335" s="204"/>
      <c r="R335" s="204"/>
      <c r="S335" s="204"/>
      <c r="T335" s="205"/>
      <c r="AT335" s="206" t="s">
        <v>237</v>
      </c>
      <c r="AU335" s="206" t="s">
        <v>78</v>
      </c>
      <c r="AV335" s="13" t="s">
        <v>78</v>
      </c>
      <c r="AW335" s="13" t="s">
        <v>31</v>
      </c>
      <c r="AX335" s="13" t="s">
        <v>76</v>
      </c>
      <c r="AY335" s="206" t="s">
        <v>229</v>
      </c>
    </row>
    <row r="336" spans="2:63" s="12" customFormat="1" ht="22.9" customHeight="1">
      <c r="B336" s="165"/>
      <c r="C336" s="166"/>
      <c r="D336" s="167" t="s">
        <v>68</v>
      </c>
      <c r="E336" s="179" t="s">
        <v>270</v>
      </c>
      <c r="F336" s="179" t="s">
        <v>1084</v>
      </c>
      <c r="G336" s="166"/>
      <c r="H336" s="166"/>
      <c r="I336" s="169"/>
      <c r="J336" s="180">
        <f>BK336</f>
        <v>0</v>
      </c>
      <c r="K336" s="166"/>
      <c r="L336" s="171"/>
      <c r="M336" s="172"/>
      <c r="N336" s="173"/>
      <c r="O336" s="173"/>
      <c r="P336" s="174">
        <f>SUM(P337:P450)</f>
        <v>0</v>
      </c>
      <c r="Q336" s="173"/>
      <c r="R336" s="174">
        <f>SUM(R337:R450)</f>
        <v>43.069534025568</v>
      </c>
      <c r="S336" s="173"/>
      <c r="T336" s="175">
        <f>SUM(T337:T450)</f>
        <v>77.42157999999999</v>
      </c>
      <c r="AR336" s="176" t="s">
        <v>76</v>
      </c>
      <c r="AT336" s="177" t="s">
        <v>68</v>
      </c>
      <c r="AU336" s="177" t="s">
        <v>76</v>
      </c>
      <c r="AY336" s="176" t="s">
        <v>229</v>
      </c>
      <c r="BK336" s="178">
        <f>SUM(BK337:BK450)</f>
        <v>0</v>
      </c>
    </row>
    <row r="337" spans="1:65" s="2" customFormat="1" ht="24.2" customHeight="1">
      <c r="A337" s="36"/>
      <c r="B337" s="37"/>
      <c r="C337" s="181" t="s">
        <v>610</v>
      </c>
      <c r="D337" s="181" t="s">
        <v>232</v>
      </c>
      <c r="E337" s="182" t="s">
        <v>1085</v>
      </c>
      <c r="F337" s="183" t="s">
        <v>1086</v>
      </c>
      <c r="G337" s="184" t="s">
        <v>235</v>
      </c>
      <c r="H337" s="185">
        <v>6</v>
      </c>
      <c r="I337" s="186"/>
      <c r="J337" s="187">
        <f>ROUND(I337*H337,2)</f>
        <v>0</v>
      </c>
      <c r="K337" s="188"/>
      <c r="L337" s="41"/>
      <c r="M337" s="189" t="s">
        <v>19</v>
      </c>
      <c r="N337" s="190" t="s">
        <v>40</v>
      </c>
      <c r="O337" s="66"/>
      <c r="P337" s="191">
        <f>O337*H337</f>
        <v>0</v>
      </c>
      <c r="Q337" s="191">
        <v>0.00117</v>
      </c>
      <c r="R337" s="191">
        <f>Q337*H337</f>
        <v>0.00702</v>
      </c>
      <c r="S337" s="191">
        <v>0</v>
      </c>
      <c r="T337" s="192">
        <f>S337*H337</f>
        <v>0</v>
      </c>
      <c r="U337" s="36"/>
      <c r="V337" s="36"/>
      <c r="W337" s="36"/>
      <c r="X337" s="36"/>
      <c r="Y337" s="36"/>
      <c r="Z337" s="36"/>
      <c r="AA337" s="36"/>
      <c r="AB337" s="36"/>
      <c r="AC337" s="36"/>
      <c r="AD337" s="36"/>
      <c r="AE337" s="36"/>
      <c r="AR337" s="193" t="s">
        <v>126</v>
      </c>
      <c r="AT337" s="193" t="s">
        <v>232</v>
      </c>
      <c r="AU337" s="193" t="s">
        <v>78</v>
      </c>
      <c r="AY337" s="19" t="s">
        <v>229</v>
      </c>
      <c r="BE337" s="194">
        <f>IF(N337="základní",J337,0)</f>
        <v>0</v>
      </c>
      <c r="BF337" s="194">
        <f>IF(N337="snížená",J337,0)</f>
        <v>0</v>
      </c>
      <c r="BG337" s="194">
        <f>IF(N337="zákl. přenesená",J337,0)</f>
        <v>0</v>
      </c>
      <c r="BH337" s="194">
        <f>IF(N337="sníž. přenesená",J337,0)</f>
        <v>0</v>
      </c>
      <c r="BI337" s="194">
        <f>IF(N337="nulová",J337,0)</f>
        <v>0</v>
      </c>
      <c r="BJ337" s="19" t="s">
        <v>76</v>
      </c>
      <c r="BK337" s="194">
        <f>ROUND(I337*H337,2)</f>
        <v>0</v>
      </c>
      <c r="BL337" s="19" t="s">
        <v>126</v>
      </c>
      <c r="BM337" s="193" t="s">
        <v>2777</v>
      </c>
    </row>
    <row r="338" spans="1:47" s="2" customFormat="1" ht="11.25">
      <c r="A338" s="36"/>
      <c r="B338" s="37"/>
      <c r="C338" s="38"/>
      <c r="D338" s="263" t="s">
        <v>903</v>
      </c>
      <c r="E338" s="38"/>
      <c r="F338" s="264" t="s">
        <v>1088</v>
      </c>
      <c r="G338" s="38"/>
      <c r="H338" s="38"/>
      <c r="I338" s="249"/>
      <c r="J338" s="38"/>
      <c r="K338" s="38"/>
      <c r="L338" s="41"/>
      <c r="M338" s="250"/>
      <c r="N338" s="251"/>
      <c r="O338" s="66"/>
      <c r="P338" s="66"/>
      <c r="Q338" s="66"/>
      <c r="R338" s="66"/>
      <c r="S338" s="66"/>
      <c r="T338" s="67"/>
      <c r="U338" s="36"/>
      <c r="V338" s="36"/>
      <c r="W338" s="36"/>
      <c r="X338" s="36"/>
      <c r="Y338" s="36"/>
      <c r="Z338" s="36"/>
      <c r="AA338" s="36"/>
      <c r="AB338" s="36"/>
      <c r="AC338" s="36"/>
      <c r="AD338" s="36"/>
      <c r="AE338" s="36"/>
      <c r="AT338" s="19" t="s">
        <v>903</v>
      </c>
      <c r="AU338" s="19" t="s">
        <v>78</v>
      </c>
    </row>
    <row r="339" spans="2:51" s="14" customFormat="1" ht="11.25">
      <c r="B339" s="218"/>
      <c r="C339" s="219"/>
      <c r="D339" s="197" t="s">
        <v>237</v>
      </c>
      <c r="E339" s="220" t="s">
        <v>19</v>
      </c>
      <c r="F339" s="221" t="s">
        <v>2580</v>
      </c>
      <c r="G339" s="219"/>
      <c r="H339" s="220" t="s">
        <v>19</v>
      </c>
      <c r="I339" s="222"/>
      <c r="J339" s="219"/>
      <c r="K339" s="219"/>
      <c r="L339" s="223"/>
      <c r="M339" s="224"/>
      <c r="N339" s="225"/>
      <c r="O339" s="225"/>
      <c r="P339" s="225"/>
      <c r="Q339" s="225"/>
      <c r="R339" s="225"/>
      <c r="S339" s="225"/>
      <c r="T339" s="226"/>
      <c r="AT339" s="227" t="s">
        <v>237</v>
      </c>
      <c r="AU339" s="227" t="s">
        <v>78</v>
      </c>
      <c r="AV339" s="14" t="s">
        <v>76</v>
      </c>
      <c r="AW339" s="14" t="s">
        <v>31</v>
      </c>
      <c r="AX339" s="14" t="s">
        <v>69</v>
      </c>
      <c r="AY339" s="227" t="s">
        <v>229</v>
      </c>
    </row>
    <row r="340" spans="2:51" s="13" customFormat="1" ht="11.25">
      <c r="B340" s="195"/>
      <c r="C340" s="196"/>
      <c r="D340" s="197" t="s">
        <v>237</v>
      </c>
      <c r="E340" s="198" t="s">
        <v>19</v>
      </c>
      <c r="F340" s="199" t="s">
        <v>257</v>
      </c>
      <c r="G340" s="196"/>
      <c r="H340" s="200">
        <v>6</v>
      </c>
      <c r="I340" s="201"/>
      <c r="J340" s="196"/>
      <c r="K340" s="196"/>
      <c r="L340" s="202"/>
      <c r="M340" s="203"/>
      <c r="N340" s="204"/>
      <c r="O340" s="204"/>
      <c r="P340" s="204"/>
      <c r="Q340" s="204"/>
      <c r="R340" s="204"/>
      <c r="S340" s="204"/>
      <c r="T340" s="205"/>
      <c r="AT340" s="206" t="s">
        <v>237</v>
      </c>
      <c r="AU340" s="206" t="s">
        <v>78</v>
      </c>
      <c r="AV340" s="13" t="s">
        <v>78</v>
      </c>
      <c r="AW340" s="13" t="s">
        <v>31</v>
      </c>
      <c r="AX340" s="13" t="s">
        <v>76</v>
      </c>
      <c r="AY340" s="206" t="s">
        <v>229</v>
      </c>
    </row>
    <row r="341" spans="1:65" s="2" customFormat="1" ht="24.2" customHeight="1">
      <c r="A341" s="36"/>
      <c r="B341" s="37"/>
      <c r="C341" s="181" t="s">
        <v>614</v>
      </c>
      <c r="D341" s="181" t="s">
        <v>232</v>
      </c>
      <c r="E341" s="182" t="s">
        <v>1090</v>
      </c>
      <c r="F341" s="183" t="s">
        <v>1091</v>
      </c>
      <c r="G341" s="184" t="s">
        <v>235</v>
      </c>
      <c r="H341" s="185">
        <v>6</v>
      </c>
      <c r="I341" s="186"/>
      <c r="J341" s="187">
        <f>ROUND(I341*H341,2)</f>
        <v>0</v>
      </c>
      <c r="K341" s="188"/>
      <c r="L341" s="41"/>
      <c r="M341" s="189" t="s">
        <v>19</v>
      </c>
      <c r="N341" s="190" t="s">
        <v>40</v>
      </c>
      <c r="O341" s="66"/>
      <c r="P341" s="191">
        <f>O341*H341</f>
        <v>0</v>
      </c>
      <c r="Q341" s="191">
        <v>0.0005805</v>
      </c>
      <c r="R341" s="191">
        <f>Q341*H341</f>
        <v>0.003483</v>
      </c>
      <c r="S341" s="191">
        <v>0</v>
      </c>
      <c r="T341" s="192">
        <f>S341*H341</f>
        <v>0</v>
      </c>
      <c r="U341" s="36"/>
      <c r="V341" s="36"/>
      <c r="W341" s="36"/>
      <c r="X341" s="36"/>
      <c r="Y341" s="36"/>
      <c r="Z341" s="36"/>
      <c r="AA341" s="36"/>
      <c r="AB341" s="36"/>
      <c r="AC341" s="36"/>
      <c r="AD341" s="36"/>
      <c r="AE341" s="36"/>
      <c r="AR341" s="193" t="s">
        <v>126</v>
      </c>
      <c r="AT341" s="193" t="s">
        <v>232</v>
      </c>
      <c r="AU341" s="193" t="s">
        <v>78</v>
      </c>
      <c r="AY341" s="19" t="s">
        <v>229</v>
      </c>
      <c r="BE341" s="194">
        <f>IF(N341="základní",J341,0)</f>
        <v>0</v>
      </c>
      <c r="BF341" s="194">
        <f>IF(N341="snížená",J341,0)</f>
        <v>0</v>
      </c>
      <c r="BG341" s="194">
        <f>IF(N341="zákl. přenesená",J341,0)</f>
        <v>0</v>
      </c>
      <c r="BH341" s="194">
        <f>IF(N341="sníž. přenesená",J341,0)</f>
        <v>0</v>
      </c>
      <c r="BI341" s="194">
        <f>IF(N341="nulová",J341,0)</f>
        <v>0</v>
      </c>
      <c r="BJ341" s="19" t="s">
        <v>76</v>
      </c>
      <c r="BK341" s="194">
        <f>ROUND(I341*H341,2)</f>
        <v>0</v>
      </c>
      <c r="BL341" s="19" t="s">
        <v>126</v>
      </c>
      <c r="BM341" s="193" t="s">
        <v>2778</v>
      </c>
    </row>
    <row r="342" spans="1:47" s="2" customFormat="1" ht="11.25">
      <c r="A342" s="36"/>
      <c r="B342" s="37"/>
      <c r="C342" s="38"/>
      <c r="D342" s="263" t="s">
        <v>903</v>
      </c>
      <c r="E342" s="38"/>
      <c r="F342" s="264" t="s">
        <v>1093</v>
      </c>
      <c r="G342" s="38"/>
      <c r="H342" s="38"/>
      <c r="I342" s="249"/>
      <c r="J342" s="38"/>
      <c r="K342" s="38"/>
      <c r="L342" s="41"/>
      <c r="M342" s="250"/>
      <c r="N342" s="251"/>
      <c r="O342" s="66"/>
      <c r="P342" s="66"/>
      <c r="Q342" s="66"/>
      <c r="R342" s="66"/>
      <c r="S342" s="66"/>
      <c r="T342" s="67"/>
      <c r="U342" s="36"/>
      <c r="V342" s="36"/>
      <c r="W342" s="36"/>
      <c r="X342" s="36"/>
      <c r="Y342" s="36"/>
      <c r="Z342" s="36"/>
      <c r="AA342" s="36"/>
      <c r="AB342" s="36"/>
      <c r="AC342" s="36"/>
      <c r="AD342" s="36"/>
      <c r="AE342" s="36"/>
      <c r="AT342" s="19" t="s">
        <v>903</v>
      </c>
      <c r="AU342" s="19" t="s">
        <v>78</v>
      </c>
    </row>
    <row r="343" spans="2:51" s="14" customFormat="1" ht="11.25">
      <c r="B343" s="218"/>
      <c r="C343" s="219"/>
      <c r="D343" s="197" t="s">
        <v>237</v>
      </c>
      <c r="E343" s="220" t="s">
        <v>19</v>
      </c>
      <c r="F343" s="221" t="s">
        <v>2580</v>
      </c>
      <c r="G343" s="219"/>
      <c r="H343" s="220" t="s">
        <v>19</v>
      </c>
      <c r="I343" s="222"/>
      <c r="J343" s="219"/>
      <c r="K343" s="219"/>
      <c r="L343" s="223"/>
      <c r="M343" s="224"/>
      <c r="N343" s="225"/>
      <c r="O343" s="225"/>
      <c r="P343" s="225"/>
      <c r="Q343" s="225"/>
      <c r="R343" s="225"/>
      <c r="S343" s="225"/>
      <c r="T343" s="226"/>
      <c r="AT343" s="227" t="s">
        <v>237</v>
      </c>
      <c r="AU343" s="227" t="s">
        <v>78</v>
      </c>
      <c r="AV343" s="14" t="s">
        <v>76</v>
      </c>
      <c r="AW343" s="14" t="s">
        <v>31</v>
      </c>
      <c r="AX343" s="14" t="s">
        <v>69</v>
      </c>
      <c r="AY343" s="227" t="s">
        <v>229</v>
      </c>
    </row>
    <row r="344" spans="2:51" s="13" customFormat="1" ht="11.25">
      <c r="B344" s="195"/>
      <c r="C344" s="196"/>
      <c r="D344" s="197" t="s">
        <v>237</v>
      </c>
      <c r="E344" s="198" t="s">
        <v>19</v>
      </c>
      <c r="F344" s="199" t="s">
        <v>257</v>
      </c>
      <c r="G344" s="196"/>
      <c r="H344" s="200">
        <v>6</v>
      </c>
      <c r="I344" s="201"/>
      <c r="J344" s="196"/>
      <c r="K344" s="196"/>
      <c r="L344" s="202"/>
      <c r="M344" s="203"/>
      <c r="N344" s="204"/>
      <c r="O344" s="204"/>
      <c r="P344" s="204"/>
      <c r="Q344" s="204"/>
      <c r="R344" s="204"/>
      <c r="S344" s="204"/>
      <c r="T344" s="205"/>
      <c r="AT344" s="206" t="s">
        <v>237</v>
      </c>
      <c r="AU344" s="206" t="s">
        <v>78</v>
      </c>
      <c r="AV344" s="13" t="s">
        <v>78</v>
      </c>
      <c r="AW344" s="13" t="s">
        <v>31</v>
      </c>
      <c r="AX344" s="13" t="s">
        <v>76</v>
      </c>
      <c r="AY344" s="206" t="s">
        <v>229</v>
      </c>
    </row>
    <row r="345" spans="1:65" s="2" customFormat="1" ht="24.2" customHeight="1">
      <c r="A345" s="36"/>
      <c r="B345" s="37"/>
      <c r="C345" s="207" t="s">
        <v>618</v>
      </c>
      <c r="D345" s="207" t="s">
        <v>239</v>
      </c>
      <c r="E345" s="208" t="s">
        <v>1094</v>
      </c>
      <c r="F345" s="209" t="s">
        <v>1095</v>
      </c>
      <c r="G345" s="210" t="s">
        <v>326</v>
      </c>
      <c r="H345" s="211">
        <v>0.037</v>
      </c>
      <c r="I345" s="212"/>
      <c r="J345" s="213">
        <f>ROUND(I345*H345,2)</f>
        <v>0</v>
      </c>
      <c r="K345" s="214"/>
      <c r="L345" s="215"/>
      <c r="M345" s="216" t="s">
        <v>19</v>
      </c>
      <c r="N345" s="217" t="s">
        <v>40</v>
      </c>
      <c r="O345" s="66"/>
      <c r="P345" s="191">
        <f>O345*H345</f>
        <v>0</v>
      </c>
      <c r="Q345" s="191">
        <v>1</v>
      </c>
      <c r="R345" s="191">
        <f>Q345*H345</f>
        <v>0.037</v>
      </c>
      <c r="S345" s="191">
        <v>0</v>
      </c>
      <c r="T345" s="192">
        <f>S345*H345</f>
        <v>0</v>
      </c>
      <c r="U345" s="36"/>
      <c r="V345" s="36"/>
      <c r="W345" s="36"/>
      <c r="X345" s="36"/>
      <c r="Y345" s="36"/>
      <c r="Z345" s="36"/>
      <c r="AA345" s="36"/>
      <c r="AB345" s="36"/>
      <c r="AC345" s="36"/>
      <c r="AD345" s="36"/>
      <c r="AE345" s="36"/>
      <c r="AR345" s="193" t="s">
        <v>243</v>
      </c>
      <c r="AT345" s="193" t="s">
        <v>239</v>
      </c>
      <c r="AU345" s="193" t="s">
        <v>78</v>
      </c>
      <c r="AY345" s="19" t="s">
        <v>229</v>
      </c>
      <c r="BE345" s="194">
        <f>IF(N345="základní",J345,0)</f>
        <v>0</v>
      </c>
      <c r="BF345" s="194">
        <f>IF(N345="snížená",J345,0)</f>
        <v>0</v>
      </c>
      <c r="BG345" s="194">
        <f>IF(N345="zákl. přenesená",J345,0)</f>
        <v>0</v>
      </c>
      <c r="BH345" s="194">
        <f>IF(N345="sníž. přenesená",J345,0)</f>
        <v>0</v>
      </c>
      <c r="BI345" s="194">
        <f>IF(N345="nulová",J345,0)</f>
        <v>0</v>
      </c>
      <c r="BJ345" s="19" t="s">
        <v>76</v>
      </c>
      <c r="BK345" s="194">
        <f>ROUND(I345*H345,2)</f>
        <v>0</v>
      </c>
      <c r="BL345" s="19" t="s">
        <v>126</v>
      </c>
      <c r="BM345" s="193" t="s">
        <v>2779</v>
      </c>
    </row>
    <row r="346" spans="1:47" s="2" customFormat="1" ht="19.5">
      <c r="A346" s="36"/>
      <c r="B346" s="37"/>
      <c r="C346" s="38"/>
      <c r="D346" s="197" t="s">
        <v>811</v>
      </c>
      <c r="E346" s="38"/>
      <c r="F346" s="248" t="s">
        <v>1097</v>
      </c>
      <c r="G346" s="38"/>
      <c r="H346" s="38"/>
      <c r="I346" s="249"/>
      <c r="J346" s="38"/>
      <c r="K346" s="38"/>
      <c r="L346" s="41"/>
      <c r="M346" s="250"/>
      <c r="N346" s="251"/>
      <c r="O346" s="66"/>
      <c r="P346" s="66"/>
      <c r="Q346" s="66"/>
      <c r="R346" s="66"/>
      <c r="S346" s="66"/>
      <c r="T346" s="67"/>
      <c r="U346" s="36"/>
      <c r="V346" s="36"/>
      <c r="W346" s="36"/>
      <c r="X346" s="36"/>
      <c r="Y346" s="36"/>
      <c r="Z346" s="36"/>
      <c r="AA346" s="36"/>
      <c r="AB346" s="36"/>
      <c r="AC346" s="36"/>
      <c r="AD346" s="36"/>
      <c r="AE346" s="36"/>
      <c r="AT346" s="19" t="s">
        <v>811</v>
      </c>
      <c r="AU346" s="19" t="s">
        <v>78</v>
      </c>
    </row>
    <row r="347" spans="2:51" s="14" customFormat="1" ht="11.25">
      <c r="B347" s="218"/>
      <c r="C347" s="219"/>
      <c r="D347" s="197" t="s">
        <v>237</v>
      </c>
      <c r="E347" s="220" t="s">
        <v>19</v>
      </c>
      <c r="F347" s="221" t="s">
        <v>1098</v>
      </c>
      <c r="G347" s="219"/>
      <c r="H347" s="220" t="s">
        <v>19</v>
      </c>
      <c r="I347" s="222"/>
      <c r="J347" s="219"/>
      <c r="K347" s="219"/>
      <c r="L347" s="223"/>
      <c r="M347" s="224"/>
      <c r="N347" s="225"/>
      <c r="O347" s="225"/>
      <c r="P347" s="225"/>
      <c r="Q347" s="225"/>
      <c r="R347" s="225"/>
      <c r="S347" s="225"/>
      <c r="T347" s="226"/>
      <c r="AT347" s="227" t="s">
        <v>237</v>
      </c>
      <c r="AU347" s="227" t="s">
        <v>78</v>
      </c>
      <c r="AV347" s="14" t="s">
        <v>76</v>
      </c>
      <c r="AW347" s="14" t="s">
        <v>31</v>
      </c>
      <c r="AX347" s="14" t="s">
        <v>69</v>
      </c>
      <c r="AY347" s="227" t="s">
        <v>229</v>
      </c>
    </row>
    <row r="348" spans="2:51" s="13" customFormat="1" ht="11.25">
      <c r="B348" s="195"/>
      <c r="C348" s="196"/>
      <c r="D348" s="197" t="s">
        <v>237</v>
      </c>
      <c r="E348" s="198" t="s">
        <v>19</v>
      </c>
      <c r="F348" s="199" t="s">
        <v>2780</v>
      </c>
      <c r="G348" s="196"/>
      <c r="H348" s="200">
        <v>0.037</v>
      </c>
      <c r="I348" s="201"/>
      <c r="J348" s="196"/>
      <c r="K348" s="196"/>
      <c r="L348" s="202"/>
      <c r="M348" s="203"/>
      <c r="N348" s="204"/>
      <c r="O348" s="204"/>
      <c r="P348" s="204"/>
      <c r="Q348" s="204"/>
      <c r="R348" s="204"/>
      <c r="S348" s="204"/>
      <c r="T348" s="205"/>
      <c r="AT348" s="206" t="s">
        <v>237</v>
      </c>
      <c r="AU348" s="206" t="s">
        <v>78</v>
      </c>
      <c r="AV348" s="13" t="s">
        <v>78</v>
      </c>
      <c r="AW348" s="13" t="s">
        <v>31</v>
      </c>
      <c r="AX348" s="13" t="s">
        <v>69</v>
      </c>
      <c r="AY348" s="206" t="s">
        <v>229</v>
      </c>
    </row>
    <row r="349" spans="2:51" s="15" customFormat="1" ht="11.25">
      <c r="B349" s="228"/>
      <c r="C349" s="229"/>
      <c r="D349" s="197" t="s">
        <v>237</v>
      </c>
      <c r="E349" s="230" t="s">
        <v>19</v>
      </c>
      <c r="F349" s="231" t="s">
        <v>281</v>
      </c>
      <c r="G349" s="229"/>
      <c r="H349" s="232">
        <v>0.037</v>
      </c>
      <c r="I349" s="233"/>
      <c r="J349" s="229"/>
      <c r="K349" s="229"/>
      <c r="L349" s="234"/>
      <c r="M349" s="235"/>
      <c r="N349" s="236"/>
      <c r="O349" s="236"/>
      <c r="P349" s="236"/>
      <c r="Q349" s="236"/>
      <c r="R349" s="236"/>
      <c r="S349" s="236"/>
      <c r="T349" s="237"/>
      <c r="AT349" s="238" t="s">
        <v>237</v>
      </c>
      <c r="AU349" s="238" t="s">
        <v>78</v>
      </c>
      <c r="AV349" s="15" t="s">
        <v>126</v>
      </c>
      <c r="AW349" s="15" t="s">
        <v>31</v>
      </c>
      <c r="AX349" s="15" t="s">
        <v>76</v>
      </c>
      <c r="AY349" s="238" t="s">
        <v>229</v>
      </c>
    </row>
    <row r="350" spans="1:65" s="2" customFormat="1" ht="24.2" customHeight="1">
      <c r="A350" s="36"/>
      <c r="B350" s="37"/>
      <c r="C350" s="207" t="s">
        <v>561</v>
      </c>
      <c r="D350" s="207" t="s">
        <v>239</v>
      </c>
      <c r="E350" s="208" t="s">
        <v>1100</v>
      </c>
      <c r="F350" s="209" t="s">
        <v>1101</v>
      </c>
      <c r="G350" s="210" t="s">
        <v>326</v>
      </c>
      <c r="H350" s="211">
        <v>0.082</v>
      </c>
      <c r="I350" s="212"/>
      <c r="J350" s="213">
        <f>ROUND(I350*H350,2)</f>
        <v>0</v>
      </c>
      <c r="K350" s="214"/>
      <c r="L350" s="215"/>
      <c r="M350" s="216" t="s">
        <v>19</v>
      </c>
      <c r="N350" s="217" t="s">
        <v>40</v>
      </c>
      <c r="O350" s="66"/>
      <c r="P350" s="191">
        <f>O350*H350</f>
        <v>0</v>
      </c>
      <c r="Q350" s="191">
        <v>1</v>
      </c>
      <c r="R350" s="191">
        <f>Q350*H350</f>
        <v>0.082</v>
      </c>
      <c r="S350" s="191">
        <v>0</v>
      </c>
      <c r="T350" s="192">
        <f>S350*H350</f>
        <v>0</v>
      </c>
      <c r="U350" s="36"/>
      <c r="V350" s="36"/>
      <c r="W350" s="36"/>
      <c r="X350" s="36"/>
      <c r="Y350" s="36"/>
      <c r="Z350" s="36"/>
      <c r="AA350" s="36"/>
      <c r="AB350" s="36"/>
      <c r="AC350" s="36"/>
      <c r="AD350" s="36"/>
      <c r="AE350" s="36"/>
      <c r="AR350" s="193" t="s">
        <v>243</v>
      </c>
      <c r="AT350" s="193" t="s">
        <v>239</v>
      </c>
      <c r="AU350" s="193" t="s">
        <v>78</v>
      </c>
      <c r="AY350" s="19" t="s">
        <v>229</v>
      </c>
      <c r="BE350" s="194">
        <f>IF(N350="základní",J350,0)</f>
        <v>0</v>
      </c>
      <c r="BF350" s="194">
        <f>IF(N350="snížená",J350,0)</f>
        <v>0</v>
      </c>
      <c r="BG350" s="194">
        <f>IF(N350="zákl. přenesená",J350,0)</f>
        <v>0</v>
      </c>
      <c r="BH350" s="194">
        <f>IF(N350="sníž. přenesená",J350,0)</f>
        <v>0</v>
      </c>
      <c r="BI350" s="194">
        <f>IF(N350="nulová",J350,0)</f>
        <v>0</v>
      </c>
      <c r="BJ350" s="19" t="s">
        <v>76</v>
      </c>
      <c r="BK350" s="194">
        <f>ROUND(I350*H350,2)</f>
        <v>0</v>
      </c>
      <c r="BL350" s="19" t="s">
        <v>126</v>
      </c>
      <c r="BM350" s="193" t="s">
        <v>2781</v>
      </c>
    </row>
    <row r="351" spans="1:47" s="2" customFormat="1" ht="19.5">
      <c r="A351" s="36"/>
      <c r="B351" s="37"/>
      <c r="C351" s="38"/>
      <c r="D351" s="197" t="s">
        <v>811</v>
      </c>
      <c r="E351" s="38"/>
      <c r="F351" s="248" t="s">
        <v>1103</v>
      </c>
      <c r="G351" s="38"/>
      <c r="H351" s="38"/>
      <c r="I351" s="249"/>
      <c r="J351" s="38"/>
      <c r="K351" s="38"/>
      <c r="L351" s="41"/>
      <c r="M351" s="250"/>
      <c r="N351" s="251"/>
      <c r="O351" s="66"/>
      <c r="P351" s="66"/>
      <c r="Q351" s="66"/>
      <c r="R351" s="66"/>
      <c r="S351" s="66"/>
      <c r="T351" s="67"/>
      <c r="U351" s="36"/>
      <c r="V351" s="36"/>
      <c r="W351" s="36"/>
      <c r="X351" s="36"/>
      <c r="Y351" s="36"/>
      <c r="Z351" s="36"/>
      <c r="AA351" s="36"/>
      <c r="AB351" s="36"/>
      <c r="AC351" s="36"/>
      <c r="AD351" s="36"/>
      <c r="AE351" s="36"/>
      <c r="AT351" s="19" t="s">
        <v>811</v>
      </c>
      <c r="AU351" s="19" t="s">
        <v>78</v>
      </c>
    </row>
    <row r="352" spans="2:51" s="14" customFormat="1" ht="11.25">
      <c r="B352" s="218"/>
      <c r="C352" s="219"/>
      <c r="D352" s="197" t="s">
        <v>237</v>
      </c>
      <c r="E352" s="220" t="s">
        <v>19</v>
      </c>
      <c r="F352" s="221" t="s">
        <v>1104</v>
      </c>
      <c r="G352" s="219"/>
      <c r="H352" s="220" t="s">
        <v>19</v>
      </c>
      <c r="I352" s="222"/>
      <c r="J352" s="219"/>
      <c r="K352" s="219"/>
      <c r="L352" s="223"/>
      <c r="M352" s="224"/>
      <c r="N352" s="225"/>
      <c r="O352" s="225"/>
      <c r="P352" s="225"/>
      <c r="Q352" s="225"/>
      <c r="R352" s="225"/>
      <c r="S352" s="225"/>
      <c r="T352" s="226"/>
      <c r="AT352" s="227" t="s">
        <v>237</v>
      </c>
      <c r="AU352" s="227" t="s">
        <v>78</v>
      </c>
      <c r="AV352" s="14" t="s">
        <v>76</v>
      </c>
      <c r="AW352" s="14" t="s">
        <v>31</v>
      </c>
      <c r="AX352" s="14" t="s">
        <v>69</v>
      </c>
      <c r="AY352" s="227" t="s">
        <v>229</v>
      </c>
    </row>
    <row r="353" spans="2:51" s="13" customFormat="1" ht="11.25">
      <c r="B353" s="195"/>
      <c r="C353" s="196"/>
      <c r="D353" s="197" t="s">
        <v>237</v>
      </c>
      <c r="E353" s="198" t="s">
        <v>19</v>
      </c>
      <c r="F353" s="199" t="s">
        <v>2782</v>
      </c>
      <c r="G353" s="196"/>
      <c r="H353" s="200">
        <v>0.082</v>
      </c>
      <c r="I353" s="201"/>
      <c r="J353" s="196"/>
      <c r="K353" s="196"/>
      <c r="L353" s="202"/>
      <c r="M353" s="203"/>
      <c r="N353" s="204"/>
      <c r="O353" s="204"/>
      <c r="P353" s="204"/>
      <c r="Q353" s="204"/>
      <c r="R353" s="204"/>
      <c r="S353" s="204"/>
      <c r="T353" s="205"/>
      <c r="AT353" s="206" t="s">
        <v>237</v>
      </c>
      <c r="AU353" s="206" t="s">
        <v>78</v>
      </c>
      <c r="AV353" s="13" t="s">
        <v>78</v>
      </c>
      <c r="AW353" s="13" t="s">
        <v>31</v>
      </c>
      <c r="AX353" s="13" t="s">
        <v>69</v>
      </c>
      <c r="AY353" s="206" t="s">
        <v>229</v>
      </c>
    </row>
    <row r="354" spans="2:51" s="15" customFormat="1" ht="11.25">
      <c r="B354" s="228"/>
      <c r="C354" s="229"/>
      <c r="D354" s="197" t="s">
        <v>237</v>
      </c>
      <c r="E354" s="230" t="s">
        <v>19</v>
      </c>
      <c r="F354" s="231" t="s">
        <v>281</v>
      </c>
      <c r="G354" s="229"/>
      <c r="H354" s="232">
        <v>0.082</v>
      </c>
      <c r="I354" s="233"/>
      <c r="J354" s="229"/>
      <c r="K354" s="229"/>
      <c r="L354" s="234"/>
      <c r="M354" s="235"/>
      <c r="N354" s="236"/>
      <c r="O354" s="236"/>
      <c r="P354" s="236"/>
      <c r="Q354" s="236"/>
      <c r="R354" s="236"/>
      <c r="S354" s="236"/>
      <c r="T354" s="237"/>
      <c r="AT354" s="238" t="s">
        <v>237</v>
      </c>
      <c r="AU354" s="238" t="s">
        <v>78</v>
      </c>
      <c r="AV354" s="15" t="s">
        <v>126</v>
      </c>
      <c r="AW354" s="15" t="s">
        <v>31</v>
      </c>
      <c r="AX354" s="15" t="s">
        <v>76</v>
      </c>
      <c r="AY354" s="238" t="s">
        <v>229</v>
      </c>
    </row>
    <row r="355" spans="1:65" s="2" customFormat="1" ht="21.75" customHeight="1">
      <c r="A355" s="36"/>
      <c r="B355" s="37"/>
      <c r="C355" s="207" t="s">
        <v>353</v>
      </c>
      <c r="D355" s="207" t="s">
        <v>239</v>
      </c>
      <c r="E355" s="208" t="s">
        <v>1106</v>
      </c>
      <c r="F355" s="209" t="s">
        <v>1107</v>
      </c>
      <c r="G355" s="210" t="s">
        <v>326</v>
      </c>
      <c r="H355" s="211">
        <v>0.03</v>
      </c>
      <c r="I355" s="212"/>
      <c r="J355" s="213">
        <f>ROUND(I355*H355,2)</f>
        <v>0</v>
      </c>
      <c r="K355" s="214"/>
      <c r="L355" s="215"/>
      <c r="M355" s="216" t="s">
        <v>19</v>
      </c>
      <c r="N355" s="217" t="s">
        <v>40</v>
      </c>
      <c r="O355" s="66"/>
      <c r="P355" s="191">
        <f>O355*H355</f>
        <v>0</v>
      </c>
      <c r="Q355" s="191">
        <v>1</v>
      </c>
      <c r="R355" s="191">
        <f>Q355*H355</f>
        <v>0.03</v>
      </c>
      <c r="S355" s="191">
        <v>0</v>
      </c>
      <c r="T355" s="192">
        <f>S355*H355</f>
        <v>0</v>
      </c>
      <c r="U355" s="36"/>
      <c r="V355" s="36"/>
      <c r="W355" s="36"/>
      <c r="X355" s="36"/>
      <c r="Y355" s="36"/>
      <c r="Z355" s="36"/>
      <c r="AA355" s="36"/>
      <c r="AB355" s="36"/>
      <c r="AC355" s="36"/>
      <c r="AD355" s="36"/>
      <c r="AE355" s="36"/>
      <c r="AR355" s="193" t="s">
        <v>243</v>
      </c>
      <c r="AT355" s="193" t="s">
        <v>239</v>
      </c>
      <c r="AU355" s="193" t="s">
        <v>78</v>
      </c>
      <c r="AY355" s="19" t="s">
        <v>229</v>
      </c>
      <c r="BE355" s="194">
        <f>IF(N355="základní",J355,0)</f>
        <v>0</v>
      </c>
      <c r="BF355" s="194">
        <f>IF(N355="snížená",J355,0)</f>
        <v>0</v>
      </c>
      <c r="BG355" s="194">
        <f>IF(N355="zákl. přenesená",J355,0)</f>
        <v>0</v>
      </c>
      <c r="BH355" s="194">
        <f>IF(N355="sníž. přenesená",J355,0)</f>
        <v>0</v>
      </c>
      <c r="BI355" s="194">
        <f>IF(N355="nulová",J355,0)</f>
        <v>0</v>
      </c>
      <c r="BJ355" s="19" t="s">
        <v>76</v>
      </c>
      <c r="BK355" s="194">
        <f>ROUND(I355*H355,2)</f>
        <v>0</v>
      </c>
      <c r="BL355" s="19" t="s">
        <v>126</v>
      </c>
      <c r="BM355" s="193" t="s">
        <v>2783</v>
      </c>
    </row>
    <row r="356" spans="1:47" s="2" customFormat="1" ht="19.5">
      <c r="A356" s="36"/>
      <c r="B356" s="37"/>
      <c r="C356" s="38"/>
      <c r="D356" s="197" t="s">
        <v>811</v>
      </c>
      <c r="E356" s="38"/>
      <c r="F356" s="248" t="s">
        <v>1109</v>
      </c>
      <c r="G356" s="38"/>
      <c r="H356" s="38"/>
      <c r="I356" s="249"/>
      <c r="J356" s="38"/>
      <c r="K356" s="38"/>
      <c r="L356" s="41"/>
      <c r="M356" s="250"/>
      <c r="N356" s="251"/>
      <c r="O356" s="66"/>
      <c r="P356" s="66"/>
      <c r="Q356" s="66"/>
      <c r="R356" s="66"/>
      <c r="S356" s="66"/>
      <c r="T356" s="67"/>
      <c r="U356" s="36"/>
      <c r="V356" s="36"/>
      <c r="W356" s="36"/>
      <c r="X356" s="36"/>
      <c r="Y356" s="36"/>
      <c r="Z356" s="36"/>
      <c r="AA356" s="36"/>
      <c r="AB356" s="36"/>
      <c r="AC356" s="36"/>
      <c r="AD356" s="36"/>
      <c r="AE356" s="36"/>
      <c r="AT356" s="19" t="s">
        <v>811</v>
      </c>
      <c r="AU356" s="19" t="s">
        <v>78</v>
      </c>
    </row>
    <row r="357" spans="2:51" s="14" customFormat="1" ht="11.25">
      <c r="B357" s="218"/>
      <c r="C357" s="219"/>
      <c r="D357" s="197" t="s">
        <v>237</v>
      </c>
      <c r="E357" s="220" t="s">
        <v>19</v>
      </c>
      <c r="F357" s="221" t="s">
        <v>1110</v>
      </c>
      <c r="G357" s="219"/>
      <c r="H357" s="220" t="s">
        <v>19</v>
      </c>
      <c r="I357" s="222"/>
      <c r="J357" s="219"/>
      <c r="K357" s="219"/>
      <c r="L357" s="223"/>
      <c r="M357" s="224"/>
      <c r="N357" s="225"/>
      <c r="O357" s="225"/>
      <c r="P357" s="225"/>
      <c r="Q357" s="225"/>
      <c r="R357" s="225"/>
      <c r="S357" s="225"/>
      <c r="T357" s="226"/>
      <c r="AT357" s="227" t="s">
        <v>237</v>
      </c>
      <c r="AU357" s="227" t="s">
        <v>78</v>
      </c>
      <c r="AV357" s="14" t="s">
        <v>76</v>
      </c>
      <c r="AW357" s="14" t="s">
        <v>31</v>
      </c>
      <c r="AX357" s="14" t="s">
        <v>69</v>
      </c>
      <c r="AY357" s="227" t="s">
        <v>229</v>
      </c>
    </row>
    <row r="358" spans="2:51" s="13" customFormat="1" ht="11.25">
      <c r="B358" s="195"/>
      <c r="C358" s="196"/>
      <c r="D358" s="197" t="s">
        <v>237</v>
      </c>
      <c r="E358" s="198" t="s">
        <v>19</v>
      </c>
      <c r="F358" s="199" t="s">
        <v>1426</v>
      </c>
      <c r="G358" s="196"/>
      <c r="H358" s="200">
        <v>0.03</v>
      </c>
      <c r="I358" s="201"/>
      <c r="J358" s="196"/>
      <c r="K358" s="196"/>
      <c r="L358" s="202"/>
      <c r="M358" s="203"/>
      <c r="N358" s="204"/>
      <c r="O358" s="204"/>
      <c r="P358" s="204"/>
      <c r="Q358" s="204"/>
      <c r="R358" s="204"/>
      <c r="S358" s="204"/>
      <c r="T358" s="205"/>
      <c r="AT358" s="206" t="s">
        <v>237</v>
      </c>
      <c r="AU358" s="206" t="s">
        <v>78</v>
      </c>
      <c r="AV358" s="13" t="s">
        <v>78</v>
      </c>
      <c r="AW358" s="13" t="s">
        <v>31</v>
      </c>
      <c r="AX358" s="13" t="s">
        <v>69</v>
      </c>
      <c r="AY358" s="206" t="s">
        <v>229</v>
      </c>
    </row>
    <row r="359" spans="2:51" s="15" customFormat="1" ht="11.25">
      <c r="B359" s="228"/>
      <c r="C359" s="229"/>
      <c r="D359" s="197" t="s">
        <v>237</v>
      </c>
      <c r="E359" s="230" t="s">
        <v>19</v>
      </c>
      <c r="F359" s="231" t="s">
        <v>281</v>
      </c>
      <c r="G359" s="229"/>
      <c r="H359" s="232">
        <v>0.03</v>
      </c>
      <c r="I359" s="233"/>
      <c r="J359" s="229"/>
      <c r="K359" s="229"/>
      <c r="L359" s="234"/>
      <c r="M359" s="235"/>
      <c r="N359" s="236"/>
      <c r="O359" s="236"/>
      <c r="P359" s="236"/>
      <c r="Q359" s="236"/>
      <c r="R359" s="236"/>
      <c r="S359" s="236"/>
      <c r="T359" s="237"/>
      <c r="AT359" s="238" t="s">
        <v>237</v>
      </c>
      <c r="AU359" s="238" t="s">
        <v>78</v>
      </c>
      <c r="AV359" s="15" t="s">
        <v>126</v>
      </c>
      <c r="AW359" s="15" t="s">
        <v>31</v>
      </c>
      <c r="AX359" s="15" t="s">
        <v>76</v>
      </c>
      <c r="AY359" s="238" t="s">
        <v>229</v>
      </c>
    </row>
    <row r="360" spans="1:65" s="2" customFormat="1" ht="44.25" customHeight="1">
      <c r="A360" s="36"/>
      <c r="B360" s="37"/>
      <c r="C360" s="181" t="s">
        <v>357</v>
      </c>
      <c r="D360" s="181" t="s">
        <v>232</v>
      </c>
      <c r="E360" s="182" t="s">
        <v>2376</v>
      </c>
      <c r="F360" s="183" t="s">
        <v>2377</v>
      </c>
      <c r="G360" s="184" t="s">
        <v>235</v>
      </c>
      <c r="H360" s="185">
        <v>7.6</v>
      </c>
      <c r="I360" s="186"/>
      <c r="J360" s="187">
        <f>ROUND(I360*H360,2)</f>
        <v>0</v>
      </c>
      <c r="K360" s="188"/>
      <c r="L360" s="41"/>
      <c r="M360" s="189" t="s">
        <v>19</v>
      </c>
      <c r="N360" s="190" t="s">
        <v>40</v>
      </c>
      <c r="O360" s="66"/>
      <c r="P360" s="191">
        <f>O360*H360</f>
        <v>0</v>
      </c>
      <c r="Q360" s="191">
        <v>0</v>
      </c>
      <c r="R360" s="191">
        <f>Q360*H360</f>
        <v>0</v>
      </c>
      <c r="S360" s="191">
        <v>0</v>
      </c>
      <c r="T360" s="192">
        <f>S360*H360</f>
        <v>0</v>
      </c>
      <c r="U360" s="36"/>
      <c r="V360" s="36"/>
      <c r="W360" s="36"/>
      <c r="X360" s="36"/>
      <c r="Y360" s="36"/>
      <c r="Z360" s="36"/>
      <c r="AA360" s="36"/>
      <c r="AB360" s="36"/>
      <c r="AC360" s="36"/>
      <c r="AD360" s="36"/>
      <c r="AE360" s="36"/>
      <c r="AR360" s="193" t="s">
        <v>126</v>
      </c>
      <c r="AT360" s="193" t="s">
        <v>232</v>
      </c>
      <c r="AU360" s="193" t="s">
        <v>78</v>
      </c>
      <c r="AY360" s="19" t="s">
        <v>229</v>
      </c>
      <c r="BE360" s="194">
        <f>IF(N360="základní",J360,0)</f>
        <v>0</v>
      </c>
      <c r="BF360" s="194">
        <f>IF(N360="snížená",J360,0)</f>
        <v>0</v>
      </c>
      <c r="BG360" s="194">
        <f>IF(N360="zákl. přenesená",J360,0)</f>
        <v>0</v>
      </c>
      <c r="BH360" s="194">
        <f>IF(N360="sníž. přenesená",J360,0)</f>
        <v>0</v>
      </c>
      <c r="BI360" s="194">
        <f>IF(N360="nulová",J360,0)</f>
        <v>0</v>
      </c>
      <c r="BJ360" s="19" t="s">
        <v>76</v>
      </c>
      <c r="BK360" s="194">
        <f>ROUND(I360*H360,2)</f>
        <v>0</v>
      </c>
      <c r="BL360" s="19" t="s">
        <v>126</v>
      </c>
      <c r="BM360" s="193" t="s">
        <v>2784</v>
      </c>
    </row>
    <row r="361" spans="1:47" s="2" customFormat="1" ht="11.25">
      <c r="A361" s="36"/>
      <c r="B361" s="37"/>
      <c r="C361" s="38"/>
      <c r="D361" s="263" t="s">
        <v>903</v>
      </c>
      <c r="E361" s="38"/>
      <c r="F361" s="264" t="s">
        <v>2379</v>
      </c>
      <c r="G361" s="38"/>
      <c r="H361" s="38"/>
      <c r="I361" s="249"/>
      <c r="J361" s="38"/>
      <c r="K361" s="38"/>
      <c r="L361" s="41"/>
      <c r="M361" s="250"/>
      <c r="N361" s="251"/>
      <c r="O361" s="66"/>
      <c r="P361" s="66"/>
      <c r="Q361" s="66"/>
      <c r="R361" s="66"/>
      <c r="S361" s="66"/>
      <c r="T361" s="67"/>
      <c r="U361" s="36"/>
      <c r="V361" s="36"/>
      <c r="W361" s="36"/>
      <c r="X361" s="36"/>
      <c r="Y361" s="36"/>
      <c r="Z361" s="36"/>
      <c r="AA361" s="36"/>
      <c r="AB361" s="36"/>
      <c r="AC361" s="36"/>
      <c r="AD361" s="36"/>
      <c r="AE361" s="36"/>
      <c r="AT361" s="19" t="s">
        <v>903</v>
      </c>
      <c r="AU361" s="19" t="s">
        <v>78</v>
      </c>
    </row>
    <row r="362" spans="1:65" s="2" customFormat="1" ht="24.2" customHeight="1">
      <c r="A362" s="36"/>
      <c r="B362" s="37"/>
      <c r="C362" s="207" t="s">
        <v>1195</v>
      </c>
      <c r="D362" s="207" t="s">
        <v>239</v>
      </c>
      <c r="E362" s="208" t="s">
        <v>2785</v>
      </c>
      <c r="F362" s="209" t="s">
        <v>2786</v>
      </c>
      <c r="G362" s="210" t="s">
        <v>235</v>
      </c>
      <c r="H362" s="211">
        <v>7.6</v>
      </c>
      <c r="I362" s="212"/>
      <c r="J362" s="213">
        <f>ROUND(I362*H362,2)</f>
        <v>0</v>
      </c>
      <c r="K362" s="214"/>
      <c r="L362" s="215"/>
      <c r="M362" s="216" t="s">
        <v>19</v>
      </c>
      <c r="N362" s="217" t="s">
        <v>40</v>
      </c>
      <c r="O362" s="66"/>
      <c r="P362" s="191">
        <f>O362*H362</f>
        <v>0</v>
      </c>
      <c r="Q362" s="191">
        <v>0.0492</v>
      </c>
      <c r="R362" s="191">
        <f>Q362*H362</f>
        <v>0.37392</v>
      </c>
      <c r="S362" s="191">
        <v>0</v>
      </c>
      <c r="T362" s="192">
        <f>S362*H362</f>
        <v>0</v>
      </c>
      <c r="U362" s="36"/>
      <c r="V362" s="36"/>
      <c r="W362" s="36"/>
      <c r="X362" s="36"/>
      <c r="Y362" s="36"/>
      <c r="Z362" s="36"/>
      <c r="AA362" s="36"/>
      <c r="AB362" s="36"/>
      <c r="AC362" s="36"/>
      <c r="AD362" s="36"/>
      <c r="AE362" s="36"/>
      <c r="AR362" s="193" t="s">
        <v>243</v>
      </c>
      <c r="AT362" s="193" t="s">
        <v>239</v>
      </c>
      <c r="AU362" s="193" t="s">
        <v>78</v>
      </c>
      <c r="AY362" s="19" t="s">
        <v>229</v>
      </c>
      <c r="BE362" s="194">
        <f>IF(N362="základní",J362,0)</f>
        <v>0</v>
      </c>
      <c r="BF362" s="194">
        <f>IF(N362="snížená",J362,0)</f>
        <v>0</v>
      </c>
      <c r="BG362" s="194">
        <f>IF(N362="zákl. přenesená",J362,0)</f>
        <v>0</v>
      </c>
      <c r="BH362" s="194">
        <f>IF(N362="sníž. přenesená",J362,0)</f>
        <v>0</v>
      </c>
      <c r="BI362" s="194">
        <f>IF(N362="nulová",J362,0)</f>
        <v>0</v>
      </c>
      <c r="BJ362" s="19" t="s">
        <v>76</v>
      </c>
      <c r="BK362" s="194">
        <f>ROUND(I362*H362,2)</f>
        <v>0</v>
      </c>
      <c r="BL362" s="19" t="s">
        <v>126</v>
      </c>
      <c r="BM362" s="193" t="s">
        <v>2787</v>
      </c>
    </row>
    <row r="363" spans="2:51" s="13" customFormat="1" ht="22.5">
      <c r="B363" s="195"/>
      <c r="C363" s="196"/>
      <c r="D363" s="197" t="s">
        <v>237</v>
      </c>
      <c r="E363" s="196"/>
      <c r="F363" s="199" t="s">
        <v>2788</v>
      </c>
      <c r="G363" s="196"/>
      <c r="H363" s="200">
        <v>7.6</v>
      </c>
      <c r="I363" s="201"/>
      <c r="J363" s="196"/>
      <c r="K363" s="196"/>
      <c r="L363" s="202"/>
      <c r="M363" s="203"/>
      <c r="N363" s="204"/>
      <c r="O363" s="204"/>
      <c r="P363" s="204"/>
      <c r="Q363" s="204"/>
      <c r="R363" s="204"/>
      <c r="S363" s="204"/>
      <c r="T363" s="205"/>
      <c r="AT363" s="206" t="s">
        <v>237</v>
      </c>
      <c r="AU363" s="206" t="s">
        <v>78</v>
      </c>
      <c r="AV363" s="13" t="s">
        <v>78</v>
      </c>
      <c r="AW363" s="13" t="s">
        <v>4</v>
      </c>
      <c r="AX363" s="13" t="s">
        <v>76</v>
      </c>
      <c r="AY363" s="206" t="s">
        <v>229</v>
      </c>
    </row>
    <row r="364" spans="1:65" s="2" customFormat="1" ht="24.2" customHeight="1">
      <c r="A364" s="36"/>
      <c r="B364" s="37"/>
      <c r="C364" s="181" t="s">
        <v>1205</v>
      </c>
      <c r="D364" s="181" t="s">
        <v>232</v>
      </c>
      <c r="E364" s="182" t="s">
        <v>1958</v>
      </c>
      <c r="F364" s="183" t="s">
        <v>1959</v>
      </c>
      <c r="G364" s="184" t="s">
        <v>495</v>
      </c>
      <c r="H364" s="185">
        <v>3</v>
      </c>
      <c r="I364" s="186"/>
      <c r="J364" s="187">
        <f>ROUND(I364*H364,2)</f>
        <v>0</v>
      </c>
      <c r="K364" s="188"/>
      <c r="L364" s="41"/>
      <c r="M364" s="189" t="s">
        <v>19</v>
      </c>
      <c r="N364" s="190" t="s">
        <v>40</v>
      </c>
      <c r="O364" s="66"/>
      <c r="P364" s="191">
        <f>O364*H364</f>
        <v>0</v>
      </c>
      <c r="Q364" s="191">
        <v>0.00063</v>
      </c>
      <c r="R364" s="191">
        <f>Q364*H364</f>
        <v>0.0018900000000000002</v>
      </c>
      <c r="S364" s="191">
        <v>0</v>
      </c>
      <c r="T364" s="192">
        <f>S364*H364</f>
        <v>0</v>
      </c>
      <c r="U364" s="36"/>
      <c r="V364" s="36"/>
      <c r="W364" s="36"/>
      <c r="X364" s="36"/>
      <c r="Y364" s="36"/>
      <c r="Z364" s="36"/>
      <c r="AA364" s="36"/>
      <c r="AB364" s="36"/>
      <c r="AC364" s="36"/>
      <c r="AD364" s="36"/>
      <c r="AE364" s="36"/>
      <c r="AR364" s="193" t="s">
        <v>126</v>
      </c>
      <c r="AT364" s="193" t="s">
        <v>232</v>
      </c>
      <c r="AU364" s="193" t="s">
        <v>78</v>
      </c>
      <c r="AY364" s="19" t="s">
        <v>229</v>
      </c>
      <c r="BE364" s="194">
        <f>IF(N364="základní",J364,0)</f>
        <v>0</v>
      </c>
      <c r="BF364" s="194">
        <f>IF(N364="snížená",J364,0)</f>
        <v>0</v>
      </c>
      <c r="BG364" s="194">
        <f>IF(N364="zákl. přenesená",J364,0)</f>
        <v>0</v>
      </c>
      <c r="BH364" s="194">
        <f>IF(N364="sníž. přenesená",J364,0)</f>
        <v>0</v>
      </c>
      <c r="BI364" s="194">
        <f>IF(N364="nulová",J364,0)</f>
        <v>0</v>
      </c>
      <c r="BJ364" s="19" t="s">
        <v>76</v>
      </c>
      <c r="BK364" s="194">
        <f>ROUND(I364*H364,2)</f>
        <v>0</v>
      </c>
      <c r="BL364" s="19" t="s">
        <v>126</v>
      </c>
      <c r="BM364" s="193" t="s">
        <v>2789</v>
      </c>
    </row>
    <row r="365" spans="1:47" s="2" customFormat="1" ht="11.25">
      <c r="A365" s="36"/>
      <c r="B365" s="37"/>
      <c r="C365" s="38"/>
      <c r="D365" s="263" t="s">
        <v>903</v>
      </c>
      <c r="E365" s="38"/>
      <c r="F365" s="264" t="s">
        <v>1961</v>
      </c>
      <c r="G365" s="38"/>
      <c r="H365" s="38"/>
      <c r="I365" s="249"/>
      <c r="J365" s="38"/>
      <c r="K365" s="38"/>
      <c r="L365" s="41"/>
      <c r="M365" s="250"/>
      <c r="N365" s="251"/>
      <c r="O365" s="66"/>
      <c r="P365" s="66"/>
      <c r="Q365" s="66"/>
      <c r="R365" s="66"/>
      <c r="S365" s="66"/>
      <c r="T365" s="67"/>
      <c r="U365" s="36"/>
      <c r="V365" s="36"/>
      <c r="W365" s="36"/>
      <c r="X365" s="36"/>
      <c r="Y365" s="36"/>
      <c r="Z365" s="36"/>
      <c r="AA365" s="36"/>
      <c r="AB365" s="36"/>
      <c r="AC365" s="36"/>
      <c r="AD365" s="36"/>
      <c r="AE365" s="36"/>
      <c r="AT365" s="19" t="s">
        <v>903</v>
      </c>
      <c r="AU365" s="19" t="s">
        <v>78</v>
      </c>
    </row>
    <row r="366" spans="2:51" s="14" customFormat="1" ht="11.25">
      <c r="B366" s="218"/>
      <c r="C366" s="219"/>
      <c r="D366" s="197" t="s">
        <v>237</v>
      </c>
      <c r="E366" s="220" t="s">
        <v>19</v>
      </c>
      <c r="F366" s="221" t="s">
        <v>2790</v>
      </c>
      <c r="G366" s="219"/>
      <c r="H366" s="220" t="s">
        <v>19</v>
      </c>
      <c r="I366" s="222"/>
      <c r="J366" s="219"/>
      <c r="K366" s="219"/>
      <c r="L366" s="223"/>
      <c r="M366" s="224"/>
      <c r="N366" s="225"/>
      <c r="O366" s="225"/>
      <c r="P366" s="225"/>
      <c r="Q366" s="225"/>
      <c r="R366" s="225"/>
      <c r="S366" s="225"/>
      <c r="T366" s="226"/>
      <c r="AT366" s="227" t="s">
        <v>237</v>
      </c>
      <c r="AU366" s="227" t="s">
        <v>78</v>
      </c>
      <c r="AV366" s="14" t="s">
        <v>76</v>
      </c>
      <c r="AW366" s="14" t="s">
        <v>31</v>
      </c>
      <c r="AX366" s="14" t="s">
        <v>69</v>
      </c>
      <c r="AY366" s="227" t="s">
        <v>229</v>
      </c>
    </row>
    <row r="367" spans="2:51" s="13" customFormat="1" ht="11.25">
      <c r="B367" s="195"/>
      <c r="C367" s="196"/>
      <c r="D367" s="197" t="s">
        <v>237</v>
      </c>
      <c r="E367" s="198" t="s">
        <v>19</v>
      </c>
      <c r="F367" s="199" t="s">
        <v>2582</v>
      </c>
      <c r="G367" s="196"/>
      <c r="H367" s="200">
        <v>1.8</v>
      </c>
      <c r="I367" s="201"/>
      <c r="J367" s="196"/>
      <c r="K367" s="196"/>
      <c r="L367" s="202"/>
      <c r="M367" s="203"/>
      <c r="N367" s="204"/>
      <c r="O367" s="204"/>
      <c r="P367" s="204"/>
      <c r="Q367" s="204"/>
      <c r="R367" s="204"/>
      <c r="S367" s="204"/>
      <c r="T367" s="205"/>
      <c r="AT367" s="206" t="s">
        <v>237</v>
      </c>
      <c r="AU367" s="206" t="s">
        <v>78</v>
      </c>
      <c r="AV367" s="13" t="s">
        <v>78</v>
      </c>
      <c r="AW367" s="13" t="s">
        <v>31</v>
      </c>
      <c r="AX367" s="13" t="s">
        <v>69</v>
      </c>
      <c r="AY367" s="206" t="s">
        <v>229</v>
      </c>
    </row>
    <row r="368" spans="2:51" s="14" customFormat="1" ht="11.25">
      <c r="B368" s="218"/>
      <c r="C368" s="219"/>
      <c r="D368" s="197" t="s">
        <v>237</v>
      </c>
      <c r="E368" s="220" t="s">
        <v>19</v>
      </c>
      <c r="F368" s="221" t="s">
        <v>2791</v>
      </c>
      <c r="G368" s="219"/>
      <c r="H368" s="220" t="s">
        <v>19</v>
      </c>
      <c r="I368" s="222"/>
      <c r="J368" s="219"/>
      <c r="K368" s="219"/>
      <c r="L368" s="223"/>
      <c r="M368" s="224"/>
      <c r="N368" s="225"/>
      <c r="O368" s="225"/>
      <c r="P368" s="225"/>
      <c r="Q368" s="225"/>
      <c r="R368" s="225"/>
      <c r="S368" s="225"/>
      <c r="T368" s="226"/>
      <c r="AT368" s="227" t="s">
        <v>237</v>
      </c>
      <c r="AU368" s="227" t="s">
        <v>78</v>
      </c>
      <c r="AV368" s="14" t="s">
        <v>76</v>
      </c>
      <c r="AW368" s="14" t="s">
        <v>31</v>
      </c>
      <c r="AX368" s="14" t="s">
        <v>69</v>
      </c>
      <c r="AY368" s="227" t="s">
        <v>229</v>
      </c>
    </row>
    <row r="369" spans="2:51" s="13" customFormat="1" ht="11.25">
      <c r="B369" s="195"/>
      <c r="C369" s="196"/>
      <c r="D369" s="197" t="s">
        <v>237</v>
      </c>
      <c r="E369" s="198" t="s">
        <v>19</v>
      </c>
      <c r="F369" s="199" t="s">
        <v>2792</v>
      </c>
      <c r="G369" s="196"/>
      <c r="H369" s="200">
        <v>1.2</v>
      </c>
      <c r="I369" s="201"/>
      <c r="J369" s="196"/>
      <c r="K369" s="196"/>
      <c r="L369" s="202"/>
      <c r="M369" s="203"/>
      <c r="N369" s="204"/>
      <c r="O369" s="204"/>
      <c r="P369" s="204"/>
      <c r="Q369" s="204"/>
      <c r="R369" s="204"/>
      <c r="S369" s="204"/>
      <c r="T369" s="205"/>
      <c r="AT369" s="206" t="s">
        <v>237</v>
      </c>
      <c r="AU369" s="206" t="s">
        <v>78</v>
      </c>
      <c r="AV369" s="13" t="s">
        <v>78</v>
      </c>
      <c r="AW369" s="13" t="s">
        <v>31</v>
      </c>
      <c r="AX369" s="13" t="s">
        <v>69</v>
      </c>
      <c r="AY369" s="206" t="s">
        <v>229</v>
      </c>
    </row>
    <row r="370" spans="2:51" s="15" customFormat="1" ht="11.25">
      <c r="B370" s="228"/>
      <c r="C370" s="229"/>
      <c r="D370" s="197" t="s">
        <v>237</v>
      </c>
      <c r="E370" s="230" t="s">
        <v>19</v>
      </c>
      <c r="F370" s="231" t="s">
        <v>281</v>
      </c>
      <c r="G370" s="229"/>
      <c r="H370" s="232">
        <v>3</v>
      </c>
      <c r="I370" s="233"/>
      <c r="J370" s="229"/>
      <c r="K370" s="229"/>
      <c r="L370" s="234"/>
      <c r="M370" s="235"/>
      <c r="N370" s="236"/>
      <c r="O370" s="236"/>
      <c r="P370" s="236"/>
      <c r="Q370" s="236"/>
      <c r="R370" s="236"/>
      <c r="S370" s="236"/>
      <c r="T370" s="237"/>
      <c r="AT370" s="238" t="s">
        <v>237</v>
      </c>
      <c r="AU370" s="238" t="s">
        <v>78</v>
      </c>
      <c r="AV370" s="15" t="s">
        <v>126</v>
      </c>
      <c r="AW370" s="15" t="s">
        <v>31</v>
      </c>
      <c r="AX370" s="15" t="s">
        <v>76</v>
      </c>
      <c r="AY370" s="238" t="s">
        <v>229</v>
      </c>
    </row>
    <row r="371" spans="1:65" s="2" customFormat="1" ht="33" customHeight="1">
      <c r="A371" s="36"/>
      <c r="B371" s="37"/>
      <c r="C371" s="181" t="s">
        <v>393</v>
      </c>
      <c r="D371" s="181" t="s">
        <v>232</v>
      </c>
      <c r="E371" s="182" t="s">
        <v>2387</v>
      </c>
      <c r="F371" s="183" t="s">
        <v>2388</v>
      </c>
      <c r="G371" s="184" t="s">
        <v>235</v>
      </c>
      <c r="H371" s="185">
        <v>10</v>
      </c>
      <c r="I371" s="186"/>
      <c r="J371" s="187">
        <f>ROUND(I371*H371,2)</f>
        <v>0</v>
      </c>
      <c r="K371" s="188"/>
      <c r="L371" s="41"/>
      <c r="M371" s="189" t="s">
        <v>19</v>
      </c>
      <c r="N371" s="190" t="s">
        <v>40</v>
      </c>
      <c r="O371" s="66"/>
      <c r="P371" s="191">
        <f>O371*H371</f>
        <v>0</v>
      </c>
      <c r="Q371" s="191">
        <v>3.43E-05</v>
      </c>
      <c r="R371" s="191">
        <f>Q371*H371</f>
        <v>0.000343</v>
      </c>
      <c r="S371" s="191">
        <v>0</v>
      </c>
      <c r="T371" s="192">
        <f>S371*H371</f>
        <v>0</v>
      </c>
      <c r="U371" s="36"/>
      <c r="V371" s="36"/>
      <c r="W371" s="36"/>
      <c r="X371" s="36"/>
      <c r="Y371" s="36"/>
      <c r="Z371" s="36"/>
      <c r="AA371" s="36"/>
      <c r="AB371" s="36"/>
      <c r="AC371" s="36"/>
      <c r="AD371" s="36"/>
      <c r="AE371" s="36"/>
      <c r="AR371" s="193" t="s">
        <v>126</v>
      </c>
      <c r="AT371" s="193" t="s">
        <v>232</v>
      </c>
      <c r="AU371" s="193" t="s">
        <v>78</v>
      </c>
      <c r="AY371" s="19" t="s">
        <v>229</v>
      </c>
      <c r="BE371" s="194">
        <f>IF(N371="základní",J371,0)</f>
        <v>0</v>
      </c>
      <c r="BF371" s="194">
        <f>IF(N371="snížená",J371,0)</f>
        <v>0</v>
      </c>
      <c r="BG371" s="194">
        <f>IF(N371="zákl. přenesená",J371,0)</f>
        <v>0</v>
      </c>
      <c r="BH371" s="194">
        <f>IF(N371="sníž. přenesená",J371,0)</f>
        <v>0</v>
      </c>
      <c r="BI371" s="194">
        <f>IF(N371="nulová",J371,0)</f>
        <v>0</v>
      </c>
      <c r="BJ371" s="19" t="s">
        <v>76</v>
      </c>
      <c r="BK371" s="194">
        <f>ROUND(I371*H371,2)</f>
        <v>0</v>
      </c>
      <c r="BL371" s="19" t="s">
        <v>126</v>
      </c>
      <c r="BM371" s="193" t="s">
        <v>2793</v>
      </c>
    </row>
    <row r="372" spans="1:47" s="2" customFormat="1" ht="11.25">
      <c r="A372" s="36"/>
      <c r="B372" s="37"/>
      <c r="C372" s="38"/>
      <c r="D372" s="263" t="s">
        <v>903</v>
      </c>
      <c r="E372" s="38"/>
      <c r="F372" s="264" t="s">
        <v>2390</v>
      </c>
      <c r="G372" s="38"/>
      <c r="H372" s="38"/>
      <c r="I372" s="249"/>
      <c r="J372" s="38"/>
      <c r="K372" s="38"/>
      <c r="L372" s="41"/>
      <c r="M372" s="250"/>
      <c r="N372" s="251"/>
      <c r="O372" s="66"/>
      <c r="P372" s="66"/>
      <c r="Q372" s="66"/>
      <c r="R372" s="66"/>
      <c r="S372" s="66"/>
      <c r="T372" s="67"/>
      <c r="U372" s="36"/>
      <c r="V372" s="36"/>
      <c r="W372" s="36"/>
      <c r="X372" s="36"/>
      <c r="Y372" s="36"/>
      <c r="Z372" s="36"/>
      <c r="AA372" s="36"/>
      <c r="AB372" s="36"/>
      <c r="AC372" s="36"/>
      <c r="AD372" s="36"/>
      <c r="AE372" s="36"/>
      <c r="AT372" s="19" t="s">
        <v>903</v>
      </c>
      <c r="AU372" s="19" t="s">
        <v>78</v>
      </c>
    </row>
    <row r="373" spans="1:47" s="2" customFormat="1" ht="19.5">
      <c r="A373" s="36"/>
      <c r="B373" s="37"/>
      <c r="C373" s="38"/>
      <c r="D373" s="197" t="s">
        <v>811</v>
      </c>
      <c r="E373" s="38"/>
      <c r="F373" s="248" t="s">
        <v>2391</v>
      </c>
      <c r="G373" s="38"/>
      <c r="H373" s="38"/>
      <c r="I373" s="249"/>
      <c r="J373" s="38"/>
      <c r="K373" s="38"/>
      <c r="L373" s="41"/>
      <c r="M373" s="250"/>
      <c r="N373" s="251"/>
      <c r="O373" s="66"/>
      <c r="P373" s="66"/>
      <c r="Q373" s="66"/>
      <c r="R373" s="66"/>
      <c r="S373" s="66"/>
      <c r="T373" s="67"/>
      <c r="U373" s="36"/>
      <c r="V373" s="36"/>
      <c r="W373" s="36"/>
      <c r="X373" s="36"/>
      <c r="Y373" s="36"/>
      <c r="Z373" s="36"/>
      <c r="AA373" s="36"/>
      <c r="AB373" s="36"/>
      <c r="AC373" s="36"/>
      <c r="AD373" s="36"/>
      <c r="AE373" s="36"/>
      <c r="AT373" s="19" t="s">
        <v>811</v>
      </c>
      <c r="AU373" s="19" t="s">
        <v>78</v>
      </c>
    </row>
    <row r="374" spans="2:51" s="14" customFormat="1" ht="11.25">
      <c r="B374" s="218"/>
      <c r="C374" s="219"/>
      <c r="D374" s="197" t="s">
        <v>237</v>
      </c>
      <c r="E374" s="220" t="s">
        <v>19</v>
      </c>
      <c r="F374" s="221" t="s">
        <v>2790</v>
      </c>
      <c r="G374" s="219"/>
      <c r="H374" s="220" t="s">
        <v>19</v>
      </c>
      <c r="I374" s="222"/>
      <c r="J374" s="219"/>
      <c r="K374" s="219"/>
      <c r="L374" s="223"/>
      <c r="M374" s="224"/>
      <c r="N374" s="225"/>
      <c r="O374" s="225"/>
      <c r="P374" s="225"/>
      <c r="Q374" s="225"/>
      <c r="R374" s="225"/>
      <c r="S374" s="225"/>
      <c r="T374" s="226"/>
      <c r="AT374" s="227" t="s">
        <v>237</v>
      </c>
      <c r="AU374" s="227" t="s">
        <v>78</v>
      </c>
      <c r="AV374" s="14" t="s">
        <v>76</v>
      </c>
      <c r="AW374" s="14" t="s">
        <v>31</v>
      </c>
      <c r="AX374" s="14" t="s">
        <v>69</v>
      </c>
      <c r="AY374" s="227" t="s">
        <v>229</v>
      </c>
    </row>
    <row r="375" spans="2:51" s="13" customFormat="1" ht="11.25">
      <c r="B375" s="195"/>
      <c r="C375" s="196"/>
      <c r="D375" s="197" t="s">
        <v>237</v>
      </c>
      <c r="E375" s="198" t="s">
        <v>19</v>
      </c>
      <c r="F375" s="199" t="s">
        <v>257</v>
      </c>
      <c r="G375" s="196"/>
      <c r="H375" s="200">
        <v>6</v>
      </c>
      <c r="I375" s="201"/>
      <c r="J375" s="196"/>
      <c r="K375" s="196"/>
      <c r="L375" s="202"/>
      <c r="M375" s="203"/>
      <c r="N375" s="204"/>
      <c r="O375" s="204"/>
      <c r="P375" s="204"/>
      <c r="Q375" s="204"/>
      <c r="R375" s="204"/>
      <c r="S375" s="204"/>
      <c r="T375" s="205"/>
      <c r="AT375" s="206" t="s">
        <v>237</v>
      </c>
      <c r="AU375" s="206" t="s">
        <v>78</v>
      </c>
      <c r="AV375" s="13" t="s">
        <v>78</v>
      </c>
      <c r="AW375" s="13" t="s">
        <v>31</v>
      </c>
      <c r="AX375" s="13" t="s">
        <v>69</v>
      </c>
      <c r="AY375" s="206" t="s">
        <v>229</v>
      </c>
    </row>
    <row r="376" spans="2:51" s="14" customFormat="1" ht="11.25">
      <c r="B376" s="218"/>
      <c r="C376" s="219"/>
      <c r="D376" s="197" t="s">
        <v>237</v>
      </c>
      <c r="E376" s="220" t="s">
        <v>19</v>
      </c>
      <c r="F376" s="221" t="s">
        <v>2791</v>
      </c>
      <c r="G376" s="219"/>
      <c r="H376" s="220" t="s">
        <v>19</v>
      </c>
      <c r="I376" s="222"/>
      <c r="J376" s="219"/>
      <c r="K376" s="219"/>
      <c r="L376" s="223"/>
      <c r="M376" s="224"/>
      <c r="N376" s="225"/>
      <c r="O376" s="225"/>
      <c r="P376" s="225"/>
      <c r="Q376" s="225"/>
      <c r="R376" s="225"/>
      <c r="S376" s="225"/>
      <c r="T376" s="226"/>
      <c r="AT376" s="227" t="s">
        <v>237</v>
      </c>
      <c r="AU376" s="227" t="s">
        <v>78</v>
      </c>
      <c r="AV376" s="14" t="s">
        <v>76</v>
      </c>
      <c r="AW376" s="14" t="s">
        <v>31</v>
      </c>
      <c r="AX376" s="14" t="s">
        <v>69</v>
      </c>
      <c r="AY376" s="227" t="s">
        <v>229</v>
      </c>
    </row>
    <row r="377" spans="2:51" s="13" customFormat="1" ht="11.25">
      <c r="B377" s="195"/>
      <c r="C377" s="196"/>
      <c r="D377" s="197" t="s">
        <v>237</v>
      </c>
      <c r="E377" s="198" t="s">
        <v>19</v>
      </c>
      <c r="F377" s="199" t="s">
        <v>126</v>
      </c>
      <c r="G377" s="196"/>
      <c r="H377" s="200">
        <v>4</v>
      </c>
      <c r="I377" s="201"/>
      <c r="J377" s="196"/>
      <c r="K377" s="196"/>
      <c r="L377" s="202"/>
      <c r="M377" s="203"/>
      <c r="N377" s="204"/>
      <c r="O377" s="204"/>
      <c r="P377" s="204"/>
      <c r="Q377" s="204"/>
      <c r="R377" s="204"/>
      <c r="S377" s="204"/>
      <c r="T377" s="205"/>
      <c r="AT377" s="206" t="s">
        <v>237</v>
      </c>
      <c r="AU377" s="206" t="s">
        <v>78</v>
      </c>
      <c r="AV377" s="13" t="s">
        <v>78</v>
      </c>
      <c r="AW377" s="13" t="s">
        <v>31</v>
      </c>
      <c r="AX377" s="13" t="s">
        <v>69</v>
      </c>
      <c r="AY377" s="206" t="s">
        <v>229</v>
      </c>
    </row>
    <row r="378" spans="2:51" s="15" customFormat="1" ht="11.25">
      <c r="B378" s="228"/>
      <c r="C378" s="229"/>
      <c r="D378" s="197" t="s">
        <v>237</v>
      </c>
      <c r="E378" s="230" t="s">
        <v>19</v>
      </c>
      <c r="F378" s="231" t="s">
        <v>281</v>
      </c>
      <c r="G378" s="229"/>
      <c r="H378" s="232">
        <v>10</v>
      </c>
      <c r="I378" s="233"/>
      <c r="J378" s="229"/>
      <c r="K378" s="229"/>
      <c r="L378" s="234"/>
      <c r="M378" s="235"/>
      <c r="N378" s="236"/>
      <c r="O378" s="236"/>
      <c r="P378" s="236"/>
      <c r="Q378" s="236"/>
      <c r="R378" s="236"/>
      <c r="S378" s="236"/>
      <c r="T378" s="237"/>
      <c r="AT378" s="238" t="s">
        <v>237</v>
      </c>
      <c r="AU378" s="238" t="s">
        <v>78</v>
      </c>
      <c r="AV378" s="15" t="s">
        <v>126</v>
      </c>
      <c r="AW378" s="15" t="s">
        <v>31</v>
      </c>
      <c r="AX378" s="15" t="s">
        <v>76</v>
      </c>
      <c r="AY378" s="238" t="s">
        <v>229</v>
      </c>
    </row>
    <row r="379" spans="1:65" s="2" customFormat="1" ht="55.5" customHeight="1">
      <c r="A379" s="36"/>
      <c r="B379" s="37"/>
      <c r="C379" s="181" t="s">
        <v>397</v>
      </c>
      <c r="D379" s="181" t="s">
        <v>232</v>
      </c>
      <c r="E379" s="182" t="s">
        <v>2794</v>
      </c>
      <c r="F379" s="183" t="s">
        <v>2795</v>
      </c>
      <c r="G379" s="184" t="s">
        <v>235</v>
      </c>
      <c r="H379" s="185">
        <v>31</v>
      </c>
      <c r="I379" s="186"/>
      <c r="J379" s="187">
        <f>ROUND(I379*H379,2)</f>
        <v>0</v>
      </c>
      <c r="K379" s="188"/>
      <c r="L379" s="41"/>
      <c r="M379" s="189" t="s">
        <v>19</v>
      </c>
      <c r="N379" s="190" t="s">
        <v>40</v>
      </c>
      <c r="O379" s="66"/>
      <c r="P379" s="191">
        <f>O379*H379</f>
        <v>0</v>
      </c>
      <c r="Q379" s="191">
        <v>0.163706</v>
      </c>
      <c r="R379" s="191">
        <f>Q379*H379</f>
        <v>5.074885999999999</v>
      </c>
      <c r="S379" s="191">
        <v>0</v>
      </c>
      <c r="T379" s="192">
        <f>S379*H379</f>
        <v>0</v>
      </c>
      <c r="U379" s="36"/>
      <c r="V379" s="36"/>
      <c r="W379" s="36"/>
      <c r="X379" s="36"/>
      <c r="Y379" s="36"/>
      <c r="Z379" s="36"/>
      <c r="AA379" s="36"/>
      <c r="AB379" s="36"/>
      <c r="AC379" s="36"/>
      <c r="AD379" s="36"/>
      <c r="AE379" s="36"/>
      <c r="AR379" s="193" t="s">
        <v>126</v>
      </c>
      <c r="AT379" s="193" t="s">
        <v>232</v>
      </c>
      <c r="AU379" s="193" t="s">
        <v>78</v>
      </c>
      <c r="AY379" s="19" t="s">
        <v>229</v>
      </c>
      <c r="BE379" s="194">
        <f>IF(N379="základní",J379,0)</f>
        <v>0</v>
      </c>
      <c r="BF379" s="194">
        <f>IF(N379="snížená",J379,0)</f>
        <v>0</v>
      </c>
      <c r="BG379" s="194">
        <f>IF(N379="zákl. přenesená",J379,0)</f>
        <v>0</v>
      </c>
      <c r="BH379" s="194">
        <f>IF(N379="sníž. přenesená",J379,0)</f>
        <v>0</v>
      </c>
      <c r="BI379" s="194">
        <f>IF(N379="nulová",J379,0)</f>
        <v>0</v>
      </c>
      <c r="BJ379" s="19" t="s">
        <v>76</v>
      </c>
      <c r="BK379" s="194">
        <f>ROUND(I379*H379,2)</f>
        <v>0</v>
      </c>
      <c r="BL379" s="19" t="s">
        <v>126</v>
      </c>
      <c r="BM379" s="193" t="s">
        <v>2796</v>
      </c>
    </row>
    <row r="380" spans="1:47" s="2" customFormat="1" ht="11.25">
      <c r="A380" s="36"/>
      <c r="B380" s="37"/>
      <c r="C380" s="38"/>
      <c r="D380" s="263" t="s">
        <v>903</v>
      </c>
      <c r="E380" s="38"/>
      <c r="F380" s="264" t="s">
        <v>2797</v>
      </c>
      <c r="G380" s="38"/>
      <c r="H380" s="38"/>
      <c r="I380" s="249"/>
      <c r="J380" s="38"/>
      <c r="K380" s="38"/>
      <c r="L380" s="41"/>
      <c r="M380" s="250"/>
      <c r="N380" s="251"/>
      <c r="O380" s="66"/>
      <c r="P380" s="66"/>
      <c r="Q380" s="66"/>
      <c r="R380" s="66"/>
      <c r="S380" s="66"/>
      <c r="T380" s="67"/>
      <c r="U380" s="36"/>
      <c r="V380" s="36"/>
      <c r="W380" s="36"/>
      <c r="X380" s="36"/>
      <c r="Y380" s="36"/>
      <c r="Z380" s="36"/>
      <c r="AA380" s="36"/>
      <c r="AB380" s="36"/>
      <c r="AC380" s="36"/>
      <c r="AD380" s="36"/>
      <c r="AE380" s="36"/>
      <c r="AT380" s="19" t="s">
        <v>903</v>
      </c>
      <c r="AU380" s="19" t="s">
        <v>78</v>
      </c>
    </row>
    <row r="381" spans="1:65" s="2" customFormat="1" ht="24.2" customHeight="1">
      <c r="A381" s="36"/>
      <c r="B381" s="37"/>
      <c r="C381" s="207" t="s">
        <v>401</v>
      </c>
      <c r="D381" s="207" t="s">
        <v>239</v>
      </c>
      <c r="E381" s="208" t="s">
        <v>2798</v>
      </c>
      <c r="F381" s="209" t="s">
        <v>2799</v>
      </c>
      <c r="G381" s="210" t="s">
        <v>235</v>
      </c>
      <c r="H381" s="211">
        <v>31</v>
      </c>
      <c r="I381" s="212"/>
      <c r="J381" s="213">
        <f>ROUND(I381*H381,2)</f>
        <v>0</v>
      </c>
      <c r="K381" s="214"/>
      <c r="L381" s="215"/>
      <c r="M381" s="216" t="s">
        <v>19</v>
      </c>
      <c r="N381" s="217" t="s">
        <v>40</v>
      </c>
      <c r="O381" s="66"/>
      <c r="P381" s="191">
        <f>O381*H381</f>
        <v>0</v>
      </c>
      <c r="Q381" s="191">
        <v>0.15332</v>
      </c>
      <c r="R381" s="191">
        <f>Q381*H381</f>
        <v>4.7529200000000005</v>
      </c>
      <c r="S381" s="191">
        <v>0</v>
      </c>
      <c r="T381" s="192">
        <f>S381*H381</f>
        <v>0</v>
      </c>
      <c r="U381" s="36"/>
      <c r="V381" s="36"/>
      <c r="W381" s="36"/>
      <c r="X381" s="36"/>
      <c r="Y381" s="36"/>
      <c r="Z381" s="36"/>
      <c r="AA381" s="36"/>
      <c r="AB381" s="36"/>
      <c r="AC381" s="36"/>
      <c r="AD381" s="36"/>
      <c r="AE381" s="36"/>
      <c r="AR381" s="193" t="s">
        <v>243</v>
      </c>
      <c r="AT381" s="193" t="s">
        <v>239</v>
      </c>
      <c r="AU381" s="193" t="s">
        <v>78</v>
      </c>
      <c r="AY381" s="19" t="s">
        <v>229</v>
      </c>
      <c r="BE381" s="194">
        <f>IF(N381="základní",J381,0)</f>
        <v>0</v>
      </c>
      <c r="BF381" s="194">
        <f>IF(N381="snížená",J381,0)</f>
        <v>0</v>
      </c>
      <c r="BG381" s="194">
        <f>IF(N381="zákl. přenesená",J381,0)</f>
        <v>0</v>
      </c>
      <c r="BH381" s="194">
        <f>IF(N381="sníž. přenesená",J381,0)</f>
        <v>0</v>
      </c>
      <c r="BI381" s="194">
        <f>IF(N381="nulová",J381,0)</f>
        <v>0</v>
      </c>
      <c r="BJ381" s="19" t="s">
        <v>76</v>
      </c>
      <c r="BK381" s="194">
        <f>ROUND(I381*H381,2)</f>
        <v>0</v>
      </c>
      <c r="BL381" s="19" t="s">
        <v>126</v>
      </c>
      <c r="BM381" s="193" t="s">
        <v>2800</v>
      </c>
    </row>
    <row r="382" spans="1:65" s="2" customFormat="1" ht="24.2" customHeight="1">
      <c r="A382" s="36"/>
      <c r="B382" s="37"/>
      <c r="C382" s="181" t="s">
        <v>405</v>
      </c>
      <c r="D382" s="181" t="s">
        <v>232</v>
      </c>
      <c r="E382" s="182" t="s">
        <v>1112</v>
      </c>
      <c r="F382" s="183" t="s">
        <v>1113</v>
      </c>
      <c r="G382" s="184" t="s">
        <v>242</v>
      </c>
      <c r="H382" s="185">
        <v>2</v>
      </c>
      <c r="I382" s="186"/>
      <c r="J382" s="187">
        <f>ROUND(I382*H382,2)</f>
        <v>0</v>
      </c>
      <c r="K382" s="188"/>
      <c r="L382" s="41"/>
      <c r="M382" s="189" t="s">
        <v>19</v>
      </c>
      <c r="N382" s="190" t="s">
        <v>40</v>
      </c>
      <c r="O382" s="66"/>
      <c r="P382" s="191">
        <f>O382*H382</f>
        <v>0</v>
      </c>
      <c r="Q382" s="191">
        <v>0.006485</v>
      </c>
      <c r="R382" s="191">
        <f>Q382*H382</f>
        <v>0.01297</v>
      </c>
      <c r="S382" s="191">
        <v>0</v>
      </c>
      <c r="T382" s="192">
        <f>S382*H382</f>
        <v>0</v>
      </c>
      <c r="U382" s="36"/>
      <c r="V382" s="36"/>
      <c r="W382" s="36"/>
      <c r="X382" s="36"/>
      <c r="Y382" s="36"/>
      <c r="Z382" s="36"/>
      <c r="AA382" s="36"/>
      <c r="AB382" s="36"/>
      <c r="AC382" s="36"/>
      <c r="AD382" s="36"/>
      <c r="AE382" s="36"/>
      <c r="AR382" s="193" t="s">
        <v>126</v>
      </c>
      <c r="AT382" s="193" t="s">
        <v>232</v>
      </c>
      <c r="AU382" s="193" t="s">
        <v>78</v>
      </c>
      <c r="AY382" s="19" t="s">
        <v>229</v>
      </c>
      <c r="BE382" s="194">
        <f>IF(N382="základní",J382,0)</f>
        <v>0</v>
      </c>
      <c r="BF382" s="194">
        <f>IF(N382="snížená",J382,0)</f>
        <v>0</v>
      </c>
      <c r="BG382" s="194">
        <f>IF(N382="zákl. přenesená",J382,0)</f>
        <v>0</v>
      </c>
      <c r="BH382" s="194">
        <f>IF(N382="sníž. přenesená",J382,0)</f>
        <v>0</v>
      </c>
      <c r="BI382" s="194">
        <f>IF(N382="nulová",J382,0)</f>
        <v>0</v>
      </c>
      <c r="BJ382" s="19" t="s">
        <v>76</v>
      </c>
      <c r="BK382" s="194">
        <f>ROUND(I382*H382,2)</f>
        <v>0</v>
      </c>
      <c r="BL382" s="19" t="s">
        <v>126</v>
      </c>
      <c r="BM382" s="193" t="s">
        <v>2801</v>
      </c>
    </row>
    <row r="383" spans="1:47" s="2" customFormat="1" ht="11.25">
      <c r="A383" s="36"/>
      <c r="B383" s="37"/>
      <c r="C383" s="38"/>
      <c r="D383" s="263" t="s">
        <v>903</v>
      </c>
      <c r="E383" s="38"/>
      <c r="F383" s="264" t="s">
        <v>1115</v>
      </c>
      <c r="G383" s="38"/>
      <c r="H383" s="38"/>
      <c r="I383" s="249"/>
      <c r="J383" s="38"/>
      <c r="K383" s="38"/>
      <c r="L383" s="41"/>
      <c r="M383" s="250"/>
      <c r="N383" s="251"/>
      <c r="O383" s="66"/>
      <c r="P383" s="66"/>
      <c r="Q383" s="66"/>
      <c r="R383" s="66"/>
      <c r="S383" s="66"/>
      <c r="T383" s="67"/>
      <c r="U383" s="36"/>
      <c r="V383" s="36"/>
      <c r="W383" s="36"/>
      <c r="X383" s="36"/>
      <c r="Y383" s="36"/>
      <c r="Z383" s="36"/>
      <c r="AA383" s="36"/>
      <c r="AB383" s="36"/>
      <c r="AC383" s="36"/>
      <c r="AD383" s="36"/>
      <c r="AE383" s="36"/>
      <c r="AT383" s="19" t="s">
        <v>903</v>
      </c>
      <c r="AU383" s="19" t="s">
        <v>78</v>
      </c>
    </row>
    <row r="384" spans="1:47" s="2" customFormat="1" ht="29.25">
      <c r="A384" s="36"/>
      <c r="B384" s="37"/>
      <c r="C384" s="38"/>
      <c r="D384" s="197" t="s">
        <v>811</v>
      </c>
      <c r="E384" s="38"/>
      <c r="F384" s="248" t="s">
        <v>2395</v>
      </c>
      <c r="G384" s="38"/>
      <c r="H384" s="38"/>
      <c r="I384" s="249"/>
      <c r="J384" s="38"/>
      <c r="K384" s="38"/>
      <c r="L384" s="41"/>
      <c r="M384" s="250"/>
      <c r="N384" s="251"/>
      <c r="O384" s="66"/>
      <c r="P384" s="66"/>
      <c r="Q384" s="66"/>
      <c r="R384" s="66"/>
      <c r="S384" s="66"/>
      <c r="T384" s="67"/>
      <c r="U384" s="36"/>
      <c r="V384" s="36"/>
      <c r="W384" s="36"/>
      <c r="X384" s="36"/>
      <c r="Y384" s="36"/>
      <c r="Z384" s="36"/>
      <c r="AA384" s="36"/>
      <c r="AB384" s="36"/>
      <c r="AC384" s="36"/>
      <c r="AD384" s="36"/>
      <c r="AE384" s="36"/>
      <c r="AT384" s="19" t="s">
        <v>811</v>
      </c>
      <c r="AU384" s="19" t="s">
        <v>78</v>
      </c>
    </row>
    <row r="385" spans="1:65" s="2" customFormat="1" ht="33" customHeight="1">
      <c r="A385" s="36"/>
      <c r="B385" s="37"/>
      <c r="C385" s="181" t="s">
        <v>409</v>
      </c>
      <c r="D385" s="181" t="s">
        <v>232</v>
      </c>
      <c r="E385" s="182" t="s">
        <v>1152</v>
      </c>
      <c r="F385" s="183" t="s">
        <v>1153</v>
      </c>
      <c r="G385" s="184" t="s">
        <v>242</v>
      </c>
      <c r="H385" s="185">
        <v>16</v>
      </c>
      <c r="I385" s="186"/>
      <c r="J385" s="187">
        <f>ROUND(I385*H385,2)</f>
        <v>0</v>
      </c>
      <c r="K385" s="188"/>
      <c r="L385" s="41"/>
      <c r="M385" s="189" t="s">
        <v>19</v>
      </c>
      <c r="N385" s="190" t="s">
        <v>40</v>
      </c>
      <c r="O385" s="66"/>
      <c r="P385" s="191">
        <f>O385*H385</f>
        <v>0</v>
      </c>
      <c r="Q385" s="191">
        <v>0.00037</v>
      </c>
      <c r="R385" s="191">
        <f>Q385*H385</f>
        <v>0.00592</v>
      </c>
      <c r="S385" s="191">
        <v>0</v>
      </c>
      <c r="T385" s="192">
        <f>S385*H385</f>
        <v>0</v>
      </c>
      <c r="U385" s="36"/>
      <c r="V385" s="36"/>
      <c r="W385" s="36"/>
      <c r="X385" s="36"/>
      <c r="Y385" s="36"/>
      <c r="Z385" s="36"/>
      <c r="AA385" s="36"/>
      <c r="AB385" s="36"/>
      <c r="AC385" s="36"/>
      <c r="AD385" s="36"/>
      <c r="AE385" s="36"/>
      <c r="AR385" s="193" t="s">
        <v>126</v>
      </c>
      <c r="AT385" s="193" t="s">
        <v>232</v>
      </c>
      <c r="AU385" s="193" t="s">
        <v>78</v>
      </c>
      <c r="AY385" s="19" t="s">
        <v>229</v>
      </c>
      <c r="BE385" s="194">
        <f>IF(N385="základní",J385,0)</f>
        <v>0</v>
      </c>
      <c r="BF385" s="194">
        <f>IF(N385="snížená",J385,0)</f>
        <v>0</v>
      </c>
      <c r="BG385" s="194">
        <f>IF(N385="zákl. přenesená",J385,0)</f>
        <v>0</v>
      </c>
      <c r="BH385" s="194">
        <f>IF(N385="sníž. přenesená",J385,0)</f>
        <v>0</v>
      </c>
      <c r="BI385" s="194">
        <f>IF(N385="nulová",J385,0)</f>
        <v>0</v>
      </c>
      <c r="BJ385" s="19" t="s">
        <v>76</v>
      </c>
      <c r="BK385" s="194">
        <f>ROUND(I385*H385,2)</f>
        <v>0</v>
      </c>
      <c r="BL385" s="19" t="s">
        <v>126</v>
      </c>
      <c r="BM385" s="193" t="s">
        <v>2802</v>
      </c>
    </row>
    <row r="386" spans="1:47" s="2" customFormat="1" ht="11.25">
      <c r="A386" s="36"/>
      <c r="B386" s="37"/>
      <c r="C386" s="38"/>
      <c r="D386" s="263" t="s">
        <v>903</v>
      </c>
      <c r="E386" s="38"/>
      <c r="F386" s="264" t="s">
        <v>1155</v>
      </c>
      <c r="G386" s="38"/>
      <c r="H386" s="38"/>
      <c r="I386" s="249"/>
      <c r="J386" s="38"/>
      <c r="K386" s="38"/>
      <c r="L386" s="41"/>
      <c r="M386" s="250"/>
      <c r="N386" s="251"/>
      <c r="O386" s="66"/>
      <c r="P386" s="66"/>
      <c r="Q386" s="66"/>
      <c r="R386" s="66"/>
      <c r="S386" s="66"/>
      <c r="T386" s="67"/>
      <c r="U386" s="36"/>
      <c r="V386" s="36"/>
      <c r="W386" s="36"/>
      <c r="X386" s="36"/>
      <c r="Y386" s="36"/>
      <c r="Z386" s="36"/>
      <c r="AA386" s="36"/>
      <c r="AB386" s="36"/>
      <c r="AC386" s="36"/>
      <c r="AD386" s="36"/>
      <c r="AE386" s="36"/>
      <c r="AT386" s="19" t="s">
        <v>903</v>
      </c>
      <c r="AU386" s="19" t="s">
        <v>78</v>
      </c>
    </row>
    <row r="387" spans="2:51" s="14" customFormat="1" ht="11.25">
      <c r="B387" s="218"/>
      <c r="C387" s="219"/>
      <c r="D387" s="197" t="s">
        <v>237</v>
      </c>
      <c r="E387" s="220" t="s">
        <v>19</v>
      </c>
      <c r="F387" s="221" t="s">
        <v>2803</v>
      </c>
      <c r="G387" s="219"/>
      <c r="H387" s="220" t="s">
        <v>19</v>
      </c>
      <c r="I387" s="222"/>
      <c r="J387" s="219"/>
      <c r="K387" s="219"/>
      <c r="L387" s="223"/>
      <c r="M387" s="224"/>
      <c r="N387" s="225"/>
      <c r="O387" s="225"/>
      <c r="P387" s="225"/>
      <c r="Q387" s="225"/>
      <c r="R387" s="225"/>
      <c r="S387" s="225"/>
      <c r="T387" s="226"/>
      <c r="AT387" s="227" t="s">
        <v>237</v>
      </c>
      <c r="AU387" s="227" t="s">
        <v>78</v>
      </c>
      <c r="AV387" s="14" t="s">
        <v>76</v>
      </c>
      <c r="AW387" s="14" t="s">
        <v>31</v>
      </c>
      <c r="AX387" s="14" t="s">
        <v>69</v>
      </c>
      <c r="AY387" s="227" t="s">
        <v>229</v>
      </c>
    </row>
    <row r="388" spans="2:51" s="13" customFormat="1" ht="11.25">
      <c r="B388" s="195"/>
      <c r="C388" s="196"/>
      <c r="D388" s="197" t="s">
        <v>237</v>
      </c>
      <c r="E388" s="198" t="s">
        <v>19</v>
      </c>
      <c r="F388" s="199" t="s">
        <v>1429</v>
      </c>
      <c r="G388" s="196"/>
      <c r="H388" s="200">
        <v>16</v>
      </c>
      <c r="I388" s="201"/>
      <c r="J388" s="196"/>
      <c r="K388" s="196"/>
      <c r="L388" s="202"/>
      <c r="M388" s="203"/>
      <c r="N388" s="204"/>
      <c r="O388" s="204"/>
      <c r="P388" s="204"/>
      <c r="Q388" s="204"/>
      <c r="R388" s="204"/>
      <c r="S388" s="204"/>
      <c r="T388" s="205"/>
      <c r="AT388" s="206" t="s">
        <v>237</v>
      </c>
      <c r="AU388" s="206" t="s">
        <v>78</v>
      </c>
      <c r="AV388" s="13" t="s">
        <v>78</v>
      </c>
      <c r="AW388" s="13" t="s">
        <v>31</v>
      </c>
      <c r="AX388" s="13" t="s">
        <v>76</v>
      </c>
      <c r="AY388" s="206" t="s">
        <v>229</v>
      </c>
    </row>
    <row r="389" spans="1:65" s="2" customFormat="1" ht="24.2" customHeight="1">
      <c r="A389" s="36"/>
      <c r="B389" s="37"/>
      <c r="C389" s="181" t="s">
        <v>413</v>
      </c>
      <c r="D389" s="181" t="s">
        <v>232</v>
      </c>
      <c r="E389" s="182" t="s">
        <v>2804</v>
      </c>
      <c r="F389" s="183" t="s">
        <v>2805</v>
      </c>
      <c r="G389" s="184" t="s">
        <v>532</v>
      </c>
      <c r="H389" s="185">
        <v>13.572</v>
      </c>
      <c r="I389" s="186"/>
      <c r="J389" s="187">
        <f>ROUND(I389*H389,2)</f>
        <v>0</v>
      </c>
      <c r="K389" s="188"/>
      <c r="L389" s="41"/>
      <c r="M389" s="189" t="s">
        <v>19</v>
      </c>
      <c r="N389" s="190" t="s">
        <v>40</v>
      </c>
      <c r="O389" s="66"/>
      <c r="P389" s="191">
        <f>O389*H389</f>
        <v>0</v>
      </c>
      <c r="Q389" s="191">
        <v>0.12</v>
      </c>
      <c r="R389" s="191">
        <f>Q389*H389</f>
        <v>1.6286399999999999</v>
      </c>
      <c r="S389" s="191">
        <v>2.49</v>
      </c>
      <c r="T389" s="192">
        <f>S389*H389</f>
        <v>33.79428</v>
      </c>
      <c r="U389" s="36"/>
      <c r="V389" s="36"/>
      <c r="W389" s="36"/>
      <c r="X389" s="36"/>
      <c r="Y389" s="36"/>
      <c r="Z389" s="36"/>
      <c r="AA389" s="36"/>
      <c r="AB389" s="36"/>
      <c r="AC389" s="36"/>
      <c r="AD389" s="36"/>
      <c r="AE389" s="36"/>
      <c r="AR389" s="193" t="s">
        <v>126</v>
      </c>
      <c r="AT389" s="193" t="s">
        <v>232</v>
      </c>
      <c r="AU389" s="193" t="s">
        <v>78</v>
      </c>
      <c r="AY389" s="19" t="s">
        <v>229</v>
      </c>
      <c r="BE389" s="194">
        <f>IF(N389="základní",J389,0)</f>
        <v>0</v>
      </c>
      <c r="BF389" s="194">
        <f>IF(N389="snížená",J389,0)</f>
        <v>0</v>
      </c>
      <c r="BG389" s="194">
        <f>IF(N389="zákl. přenesená",J389,0)</f>
        <v>0</v>
      </c>
      <c r="BH389" s="194">
        <f>IF(N389="sníž. přenesená",J389,0)</f>
        <v>0</v>
      </c>
      <c r="BI389" s="194">
        <f>IF(N389="nulová",J389,0)</f>
        <v>0</v>
      </c>
      <c r="BJ389" s="19" t="s">
        <v>76</v>
      </c>
      <c r="BK389" s="194">
        <f>ROUND(I389*H389,2)</f>
        <v>0</v>
      </c>
      <c r="BL389" s="19" t="s">
        <v>126</v>
      </c>
      <c r="BM389" s="193" t="s">
        <v>2806</v>
      </c>
    </row>
    <row r="390" spans="1:47" s="2" customFormat="1" ht="11.25">
      <c r="A390" s="36"/>
      <c r="B390" s="37"/>
      <c r="C390" s="38"/>
      <c r="D390" s="263" t="s">
        <v>903</v>
      </c>
      <c r="E390" s="38"/>
      <c r="F390" s="264" t="s">
        <v>2807</v>
      </c>
      <c r="G390" s="38"/>
      <c r="H390" s="38"/>
      <c r="I390" s="249"/>
      <c r="J390" s="38"/>
      <c r="K390" s="38"/>
      <c r="L390" s="41"/>
      <c r="M390" s="250"/>
      <c r="N390" s="251"/>
      <c r="O390" s="66"/>
      <c r="P390" s="66"/>
      <c r="Q390" s="66"/>
      <c r="R390" s="66"/>
      <c r="S390" s="66"/>
      <c r="T390" s="67"/>
      <c r="U390" s="36"/>
      <c r="V390" s="36"/>
      <c r="W390" s="36"/>
      <c r="X390" s="36"/>
      <c r="Y390" s="36"/>
      <c r="Z390" s="36"/>
      <c r="AA390" s="36"/>
      <c r="AB390" s="36"/>
      <c r="AC390" s="36"/>
      <c r="AD390" s="36"/>
      <c r="AE390" s="36"/>
      <c r="AT390" s="19" t="s">
        <v>903</v>
      </c>
      <c r="AU390" s="19" t="s">
        <v>78</v>
      </c>
    </row>
    <row r="391" spans="2:51" s="14" customFormat="1" ht="11.25">
      <c r="B391" s="218"/>
      <c r="C391" s="219"/>
      <c r="D391" s="197" t="s">
        <v>237</v>
      </c>
      <c r="E391" s="220" t="s">
        <v>19</v>
      </c>
      <c r="F391" s="221" t="s">
        <v>2808</v>
      </c>
      <c r="G391" s="219"/>
      <c r="H391" s="220" t="s">
        <v>19</v>
      </c>
      <c r="I391" s="222"/>
      <c r="J391" s="219"/>
      <c r="K391" s="219"/>
      <c r="L391" s="223"/>
      <c r="M391" s="224"/>
      <c r="N391" s="225"/>
      <c r="O391" s="225"/>
      <c r="P391" s="225"/>
      <c r="Q391" s="225"/>
      <c r="R391" s="225"/>
      <c r="S391" s="225"/>
      <c r="T391" s="226"/>
      <c r="AT391" s="227" t="s">
        <v>237</v>
      </c>
      <c r="AU391" s="227" t="s">
        <v>78</v>
      </c>
      <c r="AV391" s="14" t="s">
        <v>76</v>
      </c>
      <c r="AW391" s="14" t="s">
        <v>31</v>
      </c>
      <c r="AX391" s="14" t="s">
        <v>69</v>
      </c>
      <c r="AY391" s="227" t="s">
        <v>229</v>
      </c>
    </row>
    <row r="392" spans="2:51" s="13" customFormat="1" ht="11.25">
      <c r="B392" s="195"/>
      <c r="C392" s="196"/>
      <c r="D392" s="197" t="s">
        <v>237</v>
      </c>
      <c r="E392" s="198" t="s">
        <v>19</v>
      </c>
      <c r="F392" s="199" t="s">
        <v>2809</v>
      </c>
      <c r="G392" s="196"/>
      <c r="H392" s="200">
        <v>9.802</v>
      </c>
      <c r="I392" s="201"/>
      <c r="J392" s="196"/>
      <c r="K392" s="196"/>
      <c r="L392" s="202"/>
      <c r="M392" s="203"/>
      <c r="N392" s="204"/>
      <c r="O392" s="204"/>
      <c r="P392" s="204"/>
      <c r="Q392" s="204"/>
      <c r="R392" s="204"/>
      <c r="S392" s="204"/>
      <c r="T392" s="205"/>
      <c r="AT392" s="206" t="s">
        <v>237</v>
      </c>
      <c r="AU392" s="206" t="s">
        <v>78</v>
      </c>
      <c r="AV392" s="13" t="s">
        <v>78</v>
      </c>
      <c r="AW392" s="13" t="s">
        <v>31</v>
      </c>
      <c r="AX392" s="13" t="s">
        <v>69</v>
      </c>
      <c r="AY392" s="206" t="s">
        <v>229</v>
      </c>
    </row>
    <row r="393" spans="2:51" s="14" customFormat="1" ht="11.25">
      <c r="B393" s="218"/>
      <c r="C393" s="219"/>
      <c r="D393" s="197" t="s">
        <v>237</v>
      </c>
      <c r="E393" s="220" t="s">
        <v>19</v>
      </c>
      <c r="F393" s="221" t="s">
        <v>2810</v>
      </c>
      <c r="G393" s="219"/>
      <c r="H393" s="220" t="s">
        <v>19</v>
      </c>
      <c r="I393" s="222"/>
      <c r="J393" s="219"/>
      <c r="K393" s="219"/>
      <c r="L393" s="223"/>
      <c r="M393" s="224"/>
      <c r="N393" s="225"/>
      <c r="O393" s="225"/>
      <c r="P393" s="225"/>
      <c r="Q393" s="225"/>
      <c r="R393" s="225"/>
      <c r="S393" s="225"/>
      <c r="T393" s="226"/>
      <c r="AT393" s="227" t="s">
        <v>237</v>
      </c>
      <c r="AU393" s="227" t="s">
        <v>78</v>
      </c>
      <c r="AV393" s="14" t="s">
        <v>76</v>
      </c>
      <c r="AW393" s="14" t="s">
        <v>31</v>
      </c>
      <c r="AX393" s="14" t="s">
        <v>69</v>
      </c>
      <c r="AY393" s="227" t="s">
        <v>229</v>
      </c>
    </row>
    <row r="394" spans="2:51" s="13" customFormat="1" ht="11.25">
      <c r="B394" s="195"/>
      <c r="C394" s="196"/>
      <c r="D394" s="197" t="s">
        <v>237</v>
      </c>
      <c r="E394" s="198" t="s">
        <v>19</v>
      </c>
      <c r="F394" s="199" t="s">
        <v>2811</v>
      </c>
      <c r="G394" s="196"/>
      <c r="H394" s="200">
        <v>3.77</v>
      </c>
      <c r="I394" s="201"/>
      <c r="J394" s="196"/>
      <c r="K394" s="196"/>
      <c r="L394" s="202"/>
      <c r="M394" s="203"/>
      <c r="N394" s="204"/>
      <c r="O394" s="204"/>
      <c r="P394" s="204"/>
      <c r="Q394" s="204"/>
      <c r="R394" s="204"/>
      <c r="S394" s="204"/>
      <c r="T394" s="205"/>
      <c r="AT394" s="206" t="s">
        <v>237</v>
      </c>
      <c r="AU394" s="206" t="s">
        <v>78</v>
      </c>
      <c r="AV394" s="13" t="s">
        <v>78</v>
      </c>
      <c r="AW394" s="13" t="s">
        <v>31</v>
      </c>
      <c r="AX394" s="13" t="s">
        <v>69</v>
      </c>
      <c r="AY394" s="206" t="s">
        <v>229</v>
      </c>
    </row>
    <row r="395" spans="2:51" s="15" customFormat="1" ht="11.25">
      <c r="B395" s="228"/>
      <c r="C395" s="229"/>
      <c r="D395" s="197" t="s">
        <v>237</v>
      </c>
      <c r="E395" s="230" t="s">
        <v>19</v>
      </c>
      <c r="F395" s="231" t="s">
        <v>281</v>
      </c>
      <c r="G395" s="229"/>
      <c r="H395" s="232">
        <v>13.572</v>
      </c>
      <c r="I395" s="233"/>
      <c r="J395" s="229"/>
      <c r="K395" s="229"/>
      <c r="L395" s="234"/>
      <c r="M395" s="235"/>
      <c r="N395" s="236"/>
      <c r="O395" s="236"/>
      <c r="P395" s="236"/>
      <c r="Q395" s="236"/>
      <c r="R395" s="236"/>
      <c r="S395" s="236"/>
      <c r="T395" s="237"/>
      <c r="AT395" s="238" t="s">
        <v>237</v>
      </c>
      <c r="AU395" s="238" t="s">
        <v>78</v>
      </c>
      <c r="AV395" s="15" t="s">
        <v>126</v>
      </c>
      <c r="AW395" s="15" t="s">
        <v>31</v>
      </c>
      <c r="AX395" s="15" t="s">
        <v>76</v>
      </c>
      <c r="AY395" s="238" t="s">
        <v>229</v>
      </c>
    </row>
    <row r="396" spans="1:65" s="2" customFormat="1" ht="24.2" customHeight="1">
      <c r="A396" s="36"/>
      <c r="B396" s="37"/>
      <c r="C396" s="181" t="s">
        <v>417</v>
      </c>
      <c r="D396" s="181" t="s">
        <v>232</v>
      </c>
      <c r="E396" s="182" t="s">
        <v>1165</v>
      </c>
      <c r="F396" s="183" t="s">
        <v>1166</v>
      </c>
      <c r="G396" s="184" t="s">
        <v>532</v>
      </c>
      <c r="H396" s="185">
        <v>9.619</v>
      </c>
      <c r="I396" s="186"/>
      <c r="J396" s="187">
        <f>ROUND(I396*H396,2)</f>
        <v>0</v>
      </c>
      <c r="K396" s="188"/>
      <c r="L396" s="41"/>
      <c r="M396" s="189" t="s">
        <v>19</v>
      </c>
      <c r="N396" s="190" t="s">
        <v>40</v>
      </c>
      <c r="O396" s="66"/>
      <c r="P396" s="191">
        <f>O396*H396</f>
        <v>0</v>
      </c>
      <c r="Q396" s="191">
        <v>0.121711072</v>
      </c>
      <c r="R396" s="191">
        <f>Q396*H396</f>
        <v>1.170738801568</v>
      </c>
      <c r="S396" s="191">
        <v>2.4</v>
      </c>
      <c r="T396" s="192">
        <f>S396*H396</f>
        <v>23.0856</v>
      </c>
      <c r="U396" s="36"/>
      <c r="V396" s="36"/>
      <c r="W396" s="36"/>
      <c r="X396" s="36"/>
      <c r="Y396" s="36"/>
      <c r="Z396" s="36"/>
      <c r="AA396" s="36"/>
      <c r="AB396" s="36"/>
      <c r="AC396" s="36"/>
      <c r="AD396" s="36"/>
      <c r="AE396" s="36"/>
      <c r="AR396" s="193" t="s">
        <v>126</v>
      </c>
      <c r="AT396" s="193" t="s">
        <v>232</v>
      </c>
      <c r="AU396" s="193" t="s">
        <v>78</v>
      </c>
      <c r="AY396" s="19" t="s">
        <v>229</v>
      </c>
      <c r="BE396" s="194">
        <f>IF(N396="základní",J396,0)</f>
        <v>0</v>
      </c>
      <c r="BF396" s="194">
        <f>IF(N396="snížená",J396,0)</f>
        <v>0</v>
      </c>
      <c r="BG396" s="194">
        <f>IF(N396="zákl. přenesená",J396,0)</f>
        <v>0</v>
      </c>
      <c r="BH396" s="194">
        <f>IF(N396="sníž. přenesená",J396,0)</f>
        <v>0</v>
      </c>
      <c r="BI396" s="194">
        <f>IF(N396="nulová",J396,0)</f>
        <v>0</v>
      </c>
      <c r="BJ396" s="19" t="s">
        <v>76</v>
      </c>
      <c r="BK396" s="194">
        <f>ROUND(I396*H396,2)</f>
        <v>0</v>
      </c>
      <c r="BL396" s="19" t="s">
        <v>126</v>
      </c>
      <c r="BM396" s="193" t="s">
        <v>2812</v>
      </c>
    </row>
    <row r="397" spans="1:47" s="2" customFormat="1" ht="11.25">
      <c r="A397" s="36"/>
      <c r="B397" s="37"/>
      <c r="C397" s="38"/>
      <c r="D397" s="263" t="s">
        <v>903</v>
      </c>
      <c r="E397" s="38"/>
      <c r="F397" s="264" t="s">
        <v>1168</v>
      </c>
      <c r="G397" s="38"/>
      <c r="H397" s="38"/>
      <c r="I397" s="249"/>
      <c r="J397" s="38"/>
      <c r="K397" s="38"/>
      <c r="L397" s="41"/>
      <c r="M397" s="250"/>
      <c r="N397" s="251"/>
      <c r="O397" s="66"/>
      <c r="P397" s="66"/>
      <c r="Q397" s="66"/>
      <c r="R397" s="66"/>
      <c r="S397" s="66"/>
      <c r="T397" s="67"/>
      <c r="U397" s="36"/>
      <c r="V397" s="36"/>
      <c r="W397" s="36"/>
      <c r="X397" s="36"/>
      <c r="Y397" s="36"/>
      <c r="Z397" s="36"/>
      <c r="AA397" s="36"/>
      <c r="AB397" s="36"/>
      <c r="AC397" s="36"/>
      <c r="AD397" s="36"/>
      <c r="AE397" s="36"/>
      <c r="AT397" s="19" t="s">
        <v>903</v>
      </c>
      <c r="AU397" s="19" t="s">
        <v>78</v>
      </c>
    </row>
    <row r="398" spans="2:51" s="14" customFormat="1" ht="11.25">
      <c r="B398" s="218"/>
      <c r="C398" s="219"/>
      <c r="D398" s="197" t="s">
        <v>237</v>
      </c>
      <c r="E398" s="220" t="s">
        <v>19</v>
      </c>
      <c r="F398" s="221" t="s">
        <v>2188</v>
      </c>
      <c r="G398" s="219"/>
      <c r="H398" s="220" t="s">
        <v>19</v>
      </c>
      <c r="I398" s="222"/>
      <c r="J398" s="219"/>
      <c r="K398" s="219"/>
      <c r="L398" s="223"/>
      <c r="M398" s="224"/>
      <c r="N398" s="225"/>
      <c r="O398" s="225"/>
      <c r="P398" s="225"/>
      <c r="Q398" s="225"/>
      <c r="R398" s="225"/>
      <c r="S398" s="225"/>
      <c r="T398" s="226"/>
      <c r="AT398" s="227" t="s">
        <v>237</v>
      </c>
      <c r="AU398" s="227" t="s">
        <v>78</v>
      </c>
      <c r="AV398" s="14" t="s">
        <v>76</v>
      </c>
      <c r="AW398" s="14" t="s">
        <v>31</v>
      </c>
      <c r="AX398" s="14" t="s">
        <v>69</v>
      </c>
      <c r="AY398" s="227" t="s">
        <v>229</v>
      </c>
    </row>
    <row r="399" spans="2:51" s="13" customFormat="1" ht="11.25">
      <c r="B399" s="195"/>
      <c r="C399" s="196"/>
      <c r="D399" s="197" t="s">
        <v>237</v>
      </c>
      <c r="E399" s="198" t="s">
        <v>19</v>
      </c>
      <c r="F399" s="199" t="s">
        <v>2813</v>
      </c>
      <c r="G399" s="196"/>
      <c r="H399" s="200">
        <v>2.287</v>
      </c>
      <c r="I399" s="201"/>
      <c r="J399" s="196"/>
      <c r="K399" s="196"/>
      <c r="L399" s="202"/>
      <c r="M399" s="203"/>
      <c r="N399" s="204"/>
      <c r="O399" s="204"/>
      <c r="P399" s="204"/>
      <c r="Q399" s="204"/>
      <c r="R399" s="204"/>
      <c r="S399" s="204"/>
      <c r="T399" s="205"/>
      <c r="AT399" s="206" t="s">
        <v>237</v>
      </c>
      <c r="AU399" s="206" t="s">
        <v>78</v>
      </c>
      <c r="AV399" s="13" t="s">
        <v>78</v>
      </c>
      <c r="AW399" s="13" t="s">
        <v>31</v>
      </c>
      <c r="AX399" s="13" t="s">
        <v>69</v>
      </c>
      <c r="AY399" s="206" t="s">
        <v>229</v>
      </c>
    </row>
    <row r="400" spans="2:51" s="14" customFormat="1" ht="11.25">
      <c r="B400" s="218"/>
      <c r="C400" s="219"/>
      <c r="D400" s="197" t="s">
        <v>237</v>
      </c>
      <c r="E400" s="220" t="s">
        <v>19</v>
      </c>
      <c r="F400" s="221" t="s">
        <v>2255</v>
      </c>
      <c r="G400" s="219"/>
      <c r="H400" s="220" t="s">
        <v>19</v>
      </c>
      <c r="I400" s="222"/>
      <c r="J400" s="219"/>
      <c r="K400" s="219"/>
      <c r="L400" s="223"/>
      <c r="M400" s="224"/>
      <c r="N400" s="225"/>
      <c r="O400" s="225"/>
      <c r="P400" s="225"/>
      <c r="Q400" s="225"/>
      <c r="R400" s="225"/>
      <c r="S400" s="225"/>
      <c r="T400" s="226"/>
      <c r="AT400" s="227" t="s">
        <v>237</v>
      </c>
      <c r="AU400" s="227" t="s">
        <v>78</v>
      </c>
      <c r="AV400" s="14" t="s">
        <v>76</v>
      </c>
      <c r="AW400" s="14" t="s">
        <v>31</v>
      </c>
      <c r="AX400" s="14" t="s">
        <v>69</v>
      </c>
      <c r="AY400" s="227" t="s">
        <v>229</v>
      </c>
    </row>
    <row r="401" spans="2:51" s="13" customFormat="1" ht="11.25">
      <c r="B401" s="195"/>
      <c r="C401" s="196"/>
      <c r="D401" s="197" t="s">
        <v>237</v>
      </c>
      <c r="E401" s="198" t="s">
        <v>19</v>
      </c>
      <c r="F401" s="199" t="s">
        <v>2814</v>
      </c>
      <c r="G401" s="196"/>
      <c r="H401" s="200">
        <v>4.98</v>
      </c>
      <c r="I401" s="201"/>
      <c r="J401" s="196"/>
      <c r="K401" s="196"/>
      <c r="L401" s="202"/>
      <c r="M401" s="203"/>
      <c r="N401" s="204"/>
      <c r="O401" s="204"/>
      <c r="P401" s="204"/>
      <c r="Q401" s="204"/>
      <c r="R401" s="204"/>
      <c r="S401" s="204"/>
      <c r="T401" s="205"/>
      <c r="AT401" s="206" t="s">
        <v>237</v>
      </c>
      <c r="AU401" s="206" t="s">
        <v>78</v>
      </c>
      <c r="AV401" s="13" t="s">
        <v>78</v>
      </c>
      <c r="AW401" s="13" t="s">
        <v>31</v>
      </c>
      <c r="AX401" s="13" t="s">
        <v>69</v>
      </c>
      <c r="AY401" s="206" t="s">
        <v>229</v>
      </c>
    </row>
    <row r="402" spans="2:51" s="13" customFormat="1" ht="11.25">
      <c r="B402" s="195"/>
      <c r="C402" s="196"/>
      <c r="D402" s="197" t="s">
        <v>237</v>
      </c>
      <c r="E402" s="198" t="s">
        <v>19</v>
      </c>
      <c r="F402" s="199" t="s">
        <v>2815</v>
      </c>
      <c r="G402" s="196"/>
      <c r="H402" s="200">
        <v>4.38</v>
      </c>
      <c r="I402" s="201"/>
      <c r="J402" s="196"/>
      <c r="K402" s="196"/>
      <c r="L402" s="202"/>
      <c r="M402" s="203"/>
      <c r="N402" s="204"/>
      <c r="O402" s="204"/>
      <c r="P402" s="204"/>
      <c r="Q402" s="204"/>
      <c r="R402" s="204"/>
      <c r="S402" s="204"/>
      <c r="T402" s="205"/>
      <c r="AT402" s="206" t="s">
        <v>237</v>
      </c>
      <c r="AU402" s="206" t="s">
        <v>78</v>
      </c>
      <c r="AV402" s="13" t="s">
        <v>78</v>
      </c>
      <c r="AW402" s="13" t="s">
        <v>31</v>
      </c>
      <c r="AX402" s="13" t="s">
        <v>69</v>
      </c>
      <c r="AY402" s="206" t="s">
        <v>229</v>
      </c>
    </row>
    <row r="403" spans="2:51" s="13" customFormat="1" ht="11.25">
      <c r="B403" s="195"/>
      <c r="C403" s="196"/>
      <c r="D403" s="197" t="s">
        <v>237</v>
      </c>
      <c r="E403" s="198" t="s">
        <v>19</v>
      </c>
      <c r="F403" s="199" t="s">
        <v>2816</v>
      </c>
      <c r="G403" s="196"/>
      <c r="H403" s="200">
        <v>-1.079</v>
      </c>
      <c r="I403" s="201"/>
      <c r="J403" s="196"/>
      <c r="K403" s="196"/>
      <c r="L403" s="202"/>
      <c r="M403" s="203"/>
      <c r="N403" s="204"/>
      <c r="O403" s="204"/>
      <c r="P403" s="204"/>
      <c r="Q403" s="204"/>
      <c r="R403" s="204"/>
      <c r="S403" s="204"/>
      <c r="T403" s="205"/>
      <c r="AT403" s="206" t="s">
        <v>237</v>
      </c>
      <c r="AU403" s="206" t="s">
        <v>78</v>
      </c>
      <c r="AV403" s="13" t="s">
        <v>78</v>
      </c>
      <c r="AW403" s="13" t="s">
        <v>31</v>
      </c>
      <c r="AX403" s="13" t="s">
        <v>69</v>
      </c>
      <c r="AY403" s="206" t="s">
        <v>229</v>
      </c>
    </row>
    <row r="404" spans="2:51" s="13" customFormat="1" ht="11.25">
      <c r="B404" s="195"/>
      <c r="C404" s="196"/>
      <c r="D404" s="197" t="s">
        <v>237</v>
      </c>
      <c r="E404" s="198" t="s">
        <v>19</v>
      </c>
      <c r="F404" s="199" t="s">
        <v>2817</v>
      </c>
      <c r="G404" s="196"/>
      <c r="H404" s="200">
        <v>-0.949</v>
      </c>
      <c r="I404" s="201"/>
      <c r="J404" s="196"/>
      <c r="K404" s="196"/>
      <c r="L404" s="202"/>
      <c r="M404" s="203"/>
      <c r="N404" s="204"/>
      <c r="O404" s="204"/>
      <c r="P404" s="204"/>
      <c r="Q404" s="204"/>
      <c r="R404" s="204"/>
      <c r="S404" s="204"/>
      <c r="T404" s="205"/>
      <c r="AT404" s="206" t="s">
        <v>237</v>
      </c>
      <c r="AU404" s="206" t="s">
        <v>78</v>
      </c>
      <c r="AV404" s="13" t="s">
        <v>78</v>
      </c>
      <c r="AW404" s="13" t="s">
        <v>31</v>
      </c>
      <c r="AX404" s="13" t="s">
        <v>69</v>
      </c>
      <c r="AY404" s="206" t="s">
        <v>229</v>
      </c>
    </row>
    <row r="405" spans="2:51" s="15" customFormat="1" ht="11.25">
      <c r="B405" s="228"/>
      <c r="C405" s="229"/>
      <c r="D405" s="197" t="s">
        <v>237</v>
      </c>
      <c r="E405" s="230" t="s">
        <v>19</v>
      </c>
      <c r="F405" s="231" t="s">
        <v>281</v>
      </c>
      <c r="G405" s="229"/>
      <c r="H405" s="232">
        <v>9.619</v>
      </c>
      <c r="I405" s="233"/>
      <c r="J405" s="229"/>
      <c r="K405" s="229"/>
      <c r="L405" s="234"/>
      <c r="M405" s="235"/>
      <c r="N405" s="236"/>
      <c r="O405" s="236"/>
      <c r="P405" s="236"/>
      <c r="Q405" s="236"/>
      <c r="R405" s="236"/>
      <c r="S405" s="236"/>
      <c r="T405" s="237"/>
      <c r="AT405" s="238" t="s">
        <v>237</v>
      </c>
      <c r="AU405" s="238" t="s">
        <v>78</v>
      </c>
      <c r="AV405" s="15" t="s">
        <v>126</v>
      </c>
      <c r="AW405" s="15" t="s">
        <v>31</v>
      </c>
      <c r="AX405" s="15" t="s">
        <v>76</v>
      </c>
      <c r="AY405" s="238" t="s">
        <v>229</v>
      </c>
    </row>
    <row r="406" spans="1:65" s="2" customFormat="1" ht="24.2" customHeight="1">
      <c r="A406" s="36"/>
      <c r="B406" s="37"/>
      <c r="C406" s="181" t="s">
        <v>421</v>
      </c>
      <c r="D406" s="181" t="s">
        <v>232</v>
      </c>
      <c r="E406" s="182" t="s">
        <v>1598</v>
      </c>
      <c r="F406" s="183" t="s">
        <v>1599</v>
      </c>
      <c r="G406" s="184" t="s">
        <v>235</v>
      </c>
      <c r="H406" s="185">
        <v>3</v>
      </c>
      <c r="I406" s="186"/>
      <c r="J406" s="187">
        <f>ROUND(I406*H406,2)</f>
        <v>0</v>
      </c>
      <c r="K406" s="188"/>
      <c r="L406" s="41"/>
      <c r="M406" s="189" t="s">
        <v>19</v>
      </c>
      <c r="N406" s="190" t="s">
        <v>40</v>
      </c>
      <c r="O406" s="66"/>
      <c r="P406" s="191">
        <f>O406*H406</f>
        <v>0</v>
      </c>
      <c r="Q406" s="191">
        <v>8.36E-05</v>
      </c>
      <c r="R406" s="191">
        <f>Q406*H406</f>
        <v>0.0002508</v>
      </c>
      <c r="S406" s="191">
        <v>0.018</v>
      </c>
      <c r="T406" s="192">
        <f>S406*H406</f>
        <v>0.05399999999999999</v>
      </c>
      <c r="U406" s="36"/>
      <c r="V406" s="36"/>
      <c r="W406" s="36"/>
      <c r="X406" s="36"/>
      <c r="Y406" s="36"/>
      <c r="Z406" s="36"/>
      <c r="AA406" s="36"/>
      <c r="AB406" s="36"/>
      <c r="AC406" s="36"/>
      <c r="AD406" s="36"/>
      <c r="AE406" s="36"/>
      <c r="AR406" s="193" t="s">
        <v>126</v>
      </c>
      <c r="AT406" s="193" t="s">
        <v>232</v>
      </c>
      <c r="AU406" s="193" t="s">
        <v>78</v>
      </c>
      <c r="AY406" s="19" t="s">
        <v>229</v>
      </c>
      <c r="BE406" s="194">
        <f>IF(N406="základní",J406,0)</f>
        <v>0</v>
      </c>
      <c r="BF406" s="194">
        <f>IF(N406="snížená",J406,0)</f>
        <v>0</v>
      </c>
      <c r="BG406" s="194">
        <f>IF(N406="zákl. přenesená",J406,0)</f>
        <v>0</v>
      </c>
      <c r="BH406" s="194">
        <f>IF(N406="sníž. přenesená",J406,0)</f>
        <v>0</v>
      </c>
      <c r="BI406" s="194">
        <f>IF(N406="nulová",J406,0)</f>
        <v>0</v>
      </c>
      <c r="BJ406" s="19" t="s">
        <v>76</v>
      </c>
      <c r="BK406" s="194">
        <f>ROUND(I406*H406,2)</f>
        <v>0</v>
      </c>
      <c r="BL406" s="19" t="s">
        <v>126</v>
      </c>
      <c r="BM406" s="193" t="s">
        <v>2818</v>
      </c>
    </row>
    <row r="407" spans="1:47" s="2" customFormat="1" ht="11.25">
      <c r="A407" s="36"/>
      <c r="B407" s="37"/>
      <c r="C407" s="38"/>
      <c r="D407" s="263" t="s">
        <v>903</v>
      </c>
      <c r="E407" s="38"/>
      <c r="F407" s="264" t="s">
        <v>1601</v>
      </c>
      <c r="G407" s="38"/>
      <c r="H407" s="38"/>
      <c r="I407" s="249"/>
      <c r="J407" s="38"/>
      <c r="K407" s="38"/>
      <c r="L407" s="41"/>
      <c r="M407" s="250"/>
      <c r="N407" s="251"/>
      <c r="O407" s="66"/>
      <c r="P407" s="66"/>
      <c r="Q407" s="66"/>
      <c r="R407" s="66"/>
      <c r="S407" s="66"/>
      <c r="T407" s="67"/>
      <c r="U407" s="36"/>
      <c r="V407" s="36"/>
      <c r="W407" s="36"/>
      <c r="X407" s="36"/>
      <c r="Y407" s="36"/>
      <c r="Z407" s="36"/>
      <c r="AA407" s="36"/>
      <c r="AB407" s="36"/>
      <c r="AC407" s="36"/>
      <c r="AD407" s="36"/>
      <c r="AE407" s="36"/>
      <c r="AT407" s="19" t="s">
        <v>903</v>
      </c>
      <c r="AU407" s="19" t="s">
        <v>78</v>
      </c>
    </row>
    <row r="408" spans="1:65" s="2" customFormat="1" ht="24.2" customHeight="1">
      <c r="A408" s="36"/>
      <c r="B408" s="37"/>
      <c r="C408" s="181" t="s">
        <v>425</v>
      </c>
      <c r="D408" s="181" t="s">
        <v>232</v>
      </c>
      <c r="E408" s="182" t="s">
        <v>1604</v>
      </c>
      <c r="F408" s="183" t="s">
        <v>1605</v>
      </c>
      <c r="G408" s="184" t="s">
        <v>495</v>
      </c>
      <c r="H408" s="185">
        <v>80</v>
      </c>
      <c r="I408" s="186"/>
      <c r="J408" s="187">
        <f>ROUND(I408*H408,2)</f>
        <v>0</v>
      </c>
      <c r="K408" s="188"/>
      <c r="L408" s="41"/>
      <c r="M408" s="189" t="s">
        <v>19</v>
      </c>
      <c r="N408" s="190" t="s">
        <v>40</v>
      </c>
      <c r="O408" s="66"/>
      <c r="P408" s="191">
        <f>O408*H408</f>
        <v>0</v>
      </c>
      <c r="Q408" s="191">
        <v>0</v>
      </c>
      <c r="R408" s="191">
        <f>Q408*H408</f>
        <v>0</v>
      </c>
      <c r="S408" s="191">
        <v>0</v>
      </c>
      <c r="T408" s="192">
        <f>S408*H408</f>
        <v>0</v>
      </c>
      <c r="U408" s="36"/>
      <c r="V408" s="36"/>
      <c r="W408" s="36"/>
      <c r="X408" s="36"/>
      <c r="Y408" s="36"/>
      <c r="Z408" s="36"/>
      <c r="AA408" s="36"/>
      <c r="AB408" s="36"/>
      <c r="AC408" s="36"/>
      <c r="AD408" s="36"/>
      <c r="AE408" s="36"/>
      <c r="AR408" s="193" t="s">
        <v>126</v>
      </c>
      <c r="AT408" s="193" t="s">
        <v>232</v>
      </c>
      <c r="AU408" s="193" t="s">
        <v>78</v>
      </c>
      <c r="AY408" s="19" t="s">
        <v>229</v>
      </c>
      <c r="BE408" s="194">
        <f>IF(N408="základní",J408,0)</f>
        <v>0</v>
      </c>
      <c r="BF408" s="194">
        <f>IF(N408="snížená",J408,0)</f>
        <v>0</v>
      </c>
      <c r="BG408" s="194">
        <f>IF(N408="zákl. přenesená",J408,0)</f>
        <v>0</v>
      </c>
      <c r="BH408" s="194">
        <f>IF(N408="sníž. přenesená",J408,0)</f>
        <v>0</v>
      </c>
      <c r="BI408" s="194">
        <f>IF(N408="nulová",J408,0)</f>
        <v>0</v>
      </c>
      <c r="BJ408" s="19" t="s">
        <v>76</v>
      </c>
      <c r="BK408" s="194">
        <f>ROUND(I408*H408,2)</f>
        <v>0</v>
      </c>
      <c r="BL408" s="19" t="s">
        <v>126</v>
      </c>
      <c r="BM408" s="193" t="s">
        <v>2819</v>
      </c>
    </row>
    <row r="409" spans="1:47" s="2" customFormat="1" ht="11.25">
      <c r="A409" s="36"/>
      <c r="B409" s="37"/>
      <c r="C409" s="38"/>
      <c r="D409" s="263" t="s">
        <v>903</v>
      </c>
      <c r="E409" s="38"/>
      <c r="F409" s="264" t="s">
        <v>1607</v>
      </c>
      <c r="G409" s="38"/>
      <c r="H409" s="38"/>
      <c r="I409" s="249"/>
      <c r="J409" s="38"/>
      <c r="K409" s="38"/>
      <c r="L409" s="41"/>
      <c r="M409" s="250"/>
      <c r="N409" s="251"/>
      <c r="O409" s="66"/>
      <c r="P409" s="66"/>
      <c r="Q409" s="66"/>
      <c r="R409" s="66"/>
      <c r="S409" s="66"/>
      <c r="T409" s="67"/>
      <c r="U409" s="36"/>
      <c r="V409" s="36"/>
      <c r="W409" s="36"/>
      <c r="X409" s="36"/>
      <c r="Y409" s="36"/>
      <c r="Z409" s="36"/>
      <c r="AA409" s="36"/>
      <c r="AB409" s="36"/>
      <c r="AC409" s="36"/>
      <c r="AD409" s="36"/>
      <c r="AE409" s="36"/>
      <c r="AT409" s="19" t="s">
        <v>903</v>
      </c>
      <c r="AU409" s="19" t="s">
        <v>78</v>
      </c>
    </row>
    <row r="410" spans="1:47" s="2" customFormat="1" ht="29.25">
      <c r="A410" s="36"/>
      <c r="B410" s="37"/>
      <c r="C410" s="38"/>
      <c r="D410" s="197" t="s">
        <v>811</v>
      </c>
      <c r="E410" s="38"/>
      <c r="F410" s="248" t="s">
        <v>2820</v>
      </c>
      <c r="G410" s="38"/>
      <c r="H410" s="38"/>
      <c r="I410" s="249"/>
      <c r="J410" s="38"/>
      <c r="K410" s="38"/>
      <c r="L410" s="41"/>
      <c r="M410" s="250"/>
      <c r="N410" s="251"/>
      <c r="O410" s="66"/>
      <c r="P410" s="66"/>
      <c r="Q410" s="66"/>
      <c r="R410" s="66"/>
      <c r="S410" s="66"/>
      <c r="T410" s="67"/>
      <c r="U410" s="36"/>
      <c r="V410" s="36"/>
      <c r="W410" s="36"/>
      <c r="X410" s="36"/>
      <c r="Y410" s="36"/>
      <c r="Z410" s="36"/>
      <c r="AA410" s="36"/>
      <c r="AB410" s="36"/>
      <c r="AC410" s="36"/>
      <c r="AD410" s="36"/>
      <c r="AE410" s="36"/>
      <c r="AT410" s="19" t="s">
        <v>811</v>
      </c>
      <c r="AU410" s="19" t="s">
        <v>78</v>
      </c>
    </row>
    <row r="411" spans="2:51" s="14" customFormat="1" ht="11.25">
      <c r="B411" s="218"/>
      <c r="C411" s="219"/>
      <c r="D411" s="197" t="s">
        <v>237</v>
      </c>
      <c r="E411" s="220" t="s">
        <v>19</v>
      </c>
      <c r="F411" s="221" t="s">
        <v>2821</v>
      </c>
      <c r="G411" s="219"/>
      <c r="H411" s="220" t="s">
        <v>19</v>
      </c>
      <c r="I411" s="222"/>
      <c r="J411" s="219"/>
      <c r="K411" s="219"/>
      <c r="L411" s="223"/>
      <c r="M411" s="224"/>
      <c r="N411" s="225"/>
      <c r="O411" s="225"/>
      <c r="P411" s="225"/>
      <c r="Q411" s="225"/>
      <c r="R411" s="225"/>
      <c r="S411" s="225"/>
      <c r="T411" s="226"/>
      <c r="AT411" s="227" t="s">
        <v>237</v>
      </c>
      <c r="AU411" s="227" t="s">
        <v>78</v>
      </c>
      <c r="AV411" s="14" t="s">
        <v>76</v>
      </c>
      <c r="AW411" s="14" t="s">
        <v>31</v>
      </c>
      <c r="AX411" s="14" t="s">
        <v>69</v>
      </c>
      <c r="AY411" s="227" t="s">
        <v>229</v>
      </c>
    </row>
    <row r="412" spans="2:51" s="13" customFormat="1" ht="11.25">
      <c r="B412" s="195"/>
      <c r="C412" s="196"/>
      <c r="D412" s="197" t="s">
        <v>237</v>
      </c>
      <c r="E412" s="198" t="s">
        <v>19</v>
      </c>
      <c r="F412" s="199" t="s">
        <v>2822</v>
      </c>
      <c r="G412" s="196"/>
      <c r="H412" s="200">
        <v>80</v>
      </c>
      <c r="I412" s="201"/>
      <c r="J412" s="196"/>
      <c r="K412" s="196"/>
      <c r="L412" s="202"/>
      <c r="M412" s="203"/>
      <c r="N412" s="204"/>
      <c r="O412" s="204"/>
      <c r="P412" s="204"/>
      <c r="Q412" s="204"/>
      <c r="R412" s="204"/>
      <c r="S412" s="204"/>
      <c r="T412" s="205"/>
      <c r="AT412" s="206" t="s">
        <v>237</v>
      </c>
      <c r="AU412" s="206" t="s">
        <v>78</v>
      </c>
      <c r="AV412" s="13" t="s">
        <v>78</v>
      </c>
      <c r="AW412" s="13" t="s">
        <v>31</v>
      </c>
      <c r="AX412" s="13" t="s">
        <v>69</v>
      </c>
      <c r="AY412" s="206" t="s">
        <v>229</v>
      </c>
    </row>
    <row r="413" spans="2:51" s="15" customFormat="1" ht="11.25">
      <c r="B413" s="228"/>
      <c r="C413" s="229"/>
      <c r="D413" s="197" t="s">
        <v>237</v>
      </c>
      <c r="E413" s="230" t="s">
        <v>19</v>
      </c>
      <c r="F413" s="231" t="s">
        <v>281</v>
      </c>
      <c r="G413" s="229"/>
      <c r="H413" s="232">
        <v>80</v>
      </c>
      <c r="I413" s="233"/>
      <c r="J413" s="229"/>
      <c r="K413" s="229"/>
      <c r="L413" s="234"/>
      <c r="M413" s="235"/>
      <c r="N413" s="236"/>
      <c r="O413" s="236"/>
      <c r="P413" s="236"/>
      <c r="Q413" s="236"/>
      <c r="R413" s="236"/>
      <c r="S413" s="236"/>
      <c r="T413" s="237"/>
      <c r="AT413" s="238" t="s">
        <v>237</v>
      </c>
      <c r="AU413" s="238" t="s">
        <v>78</v>
      </c>
      <c r="AV413" s="15" t="s">
        <v>126</v>
      </c>
      <c r="AW413" s="15" t="s">
        <v>31</v>
      </c>
      <c r="AX413" s="15" t="s">
        <v>76</v>
      </c>
      <c r="AY413" s="238" t="s">
        <v>229</v>
      </c>
    </row>
    <row r="414" spans="1:65" s="2" customFormat="1" ht="37.9" customHeight="1">
      <c r="A414" s="36"/>
      <c r="B414" s="37"/>
      <c r="C414" s="181" t="s">
        <v>429</v>
      </c>
      <c r="D414" s="181" t="s">
        <v>232</v>
      </c>
      <c r="E414" s="182" t="s">
        <v>2823</v>
      </c>
      <c r="F414" s="183" t="s">
        <v>2824</v>
      </c>
      <c r="G414" s="184" t="s">
        <v>495</v>
      </c>
      <c r="H414" s="185">
        <v>20</v>
      </c>
      <c r="I414" s="186"/>
      <c r="J414" s="187">
        <f>ROUND(I414*H414,2)</f>
        <v>0</v>
      </c>
      <c r="K414" s="188"/>
      <c r="L414" s="41"/>
      <c r="M414" s="189" t="s">
        <v>19</v>
      </c>
      <c r="N414" s="190" t="s">
        <v>40</v>
      </c>
      <c r="O414" s="66"/>
      <c r="P414" s="191">
        <f>O414*H414</f>
        <v>0</v>
      </c>
      <c r="Q414" s="191">
        <v>0</v>
      </c>
      <c r="R414" s="191">
        <f>Q414*H414</f>
        <v>0</v>
      </c>
      <c r="S414" s="191">
        <v>0.0233</v>
      </c>
      <c r="T414" s="192">
        <f>S414*H414</f>
        <v>0.466</v>
      </c>
      <c r="U414" s="36"/>
      <c r="V414" s="36"/>
      <c r="W414" s="36"/>
      <c r="X414" s="36"/>
      <c r="Y414" s="36"/>
      <c r="Z414" s="36"/>
      <c r="AA414" s="36"/>
      <c r="AB414" s="36"/>
      <c r="AC414" s="36"/>
      <c r="AD414" s="36"/>
      <c r="AE414" s="36"/>
      <c r="AR414" s="193" t="s">
        <v>126</v>
      </c>
      <c r="AT414" s="193" t="s">
        <v>232</v>
      </c>
      <c r="AU414" s="193" t="s">
        <v>78</v>
      </c>
      <c r="AY414" s="19" t="s">
        <v>229</v>
      </c>
      <c r="BE414" s="194">
        <f>IF(N414="základní",J414,0)</f>
        <v>0</v>
      </c>
      <c r="BF414" s="194">
        <f>IF(N414="snížená",J414,0)</f>
        <v>0</v>
      </c>
      <c r="BG414" s="194">
        <f>IF(N414="zákl. přenesená",J414,0)</f>
        <v>0</v>
      </c>
      <c r="BH414" s="194">
        <f>IF(N414="sníž. přenesená",J414,0)</f>
        <v>0</v>
      </c>
      <c r="BI414" s="194">
        <f>IF(N414="nulová",J414,0)</f>
        <v>0</v>
      </c>
      <c r="BJ414" s="19" t="s">
        <v>76</v>
      </c>
      <c r="BK414" s="194">
        <f>ROUND(I414*H414,2)</f>
        <v>0</v>
      </c>
      <c r="BL414" s="19" t="s">
        <v>126</v>
      </c>
      <c r="BM414" s="193" t="s">
        <v>2825</v>
      </c>
    </row>
    <row r="415" spans="1:47" s="2" customFormat="1" ht="11.25">
      <c r="A415" s="36"/>
      <c r="B415" s="37"/>
      <c r="C415" s="38"/>
      <c r="D415" s="263" t="s">
        <v>903</v>
      </c>
      <c r="E415" s="38"/>
      <c r="F415" s="264" t="s">
        <v>2826</v>
      </c>
      <c r="G415" s="38"/>
      <c r="H415" s="38"/>
      <c r="I415" s="249"/>
      <c r="J415" s="38"/>
      <c r="K415" s="38"/>
      <c r="L415" s="41"/>
      <c r="M415" s="250"/>
      <c r="N415" s="251"/>
      <c r="O415" s="66"/>
      <c r="P415" s="66"/>
      <c r="Q415" s="66"/>
      <c r="R415" s="66"/>
      <c r="S415" s="66"/>
      <c r="T415" s="67"/>
      <c r="U415" s="36"/>
      <c r="V415" s="36"/>
      <c r="W415" s="36"/>
      <c r="X415" s="36"/>
      <c r="Y415" s="36"/>
      <c r="Z415" s="36"/>
      <c r="AA415" s="36"/>
      <c r="AB415" s="36"/>
      <c r="AC415" s="36"/>
      <c r="AD415" s="36"/>
      <c r="AE415" s="36"/>
      <c r="AT415" s="19" t="s">
        <v>903</v>
      </c>
      <c r="AU415" s="19" t="s">
        <v>78</v>
      </c>
    </row>
    <row r="416" spans="2:51" s="14" customFormat="1" ht="11.25">
      <c r="B416" s="218"/>
      <c r="C416" s="219"/>
      <c r="D416" s="197" t="s">
        <v>237</v>
      </c>
      <c r="E416" s="220" t="s">
        <v>19</v>
      </c>
      <c r="F416" s="221" t="s">
        <v>2827</v>
      </c>
      <c r="G416" s="219"/>
      <c r="H416" s="220" t="s">
        <v>19</v>
      </c>
      <c r="I416" s="222"/>
      <c r="J416" s="219"/>
      <c r="K416" s="219"/>
      <c r="L416" s="223"/>
      <c r="M416" s="224"/>
      <c r="N416" s="225"/>
      <c r="O416" s="225"/>
      <c r="P416" s="225"/>
      <c r="Q416" s="225"/>
      <c r="R416" s="225"/>
      <c r="S416" s="225"/>
      <c r="T416" s="226"/>
      <c r="AT416" s="227" t="s">
        <v>237</v>
      </c>
      <c r="AU416" s="227" t="s">
        <v>78</v>
      </c>
      <c r="AV416" s="14" t="s">
        <v>76</v>
      </c>
      <c r="AW416" s="14" t="s">
        <v>31</v>
      </c>
      <c r="AX416" s="14" t="s">
        <v>69</v>
      </c>
      <c r="AY416" s="227" t="s">
        <v>229</v>
      </c>
    </row>
    <row r="417" spans="2:51" s="13" customFormat="1" ht="11.25">
      <c r="B417" s="195"/>
      <c r="C417" s="196"/>
      <c r="D417" s="197" t="s">
        <v>237</v>
      </c>
      <c r="E417" s="198" t="s">
        <v>19</v>
      </c>
      <c r="F417" s="199" t="s">
        <v>2828</v>
      </c>
      <c r="G417" s="196"/>
      <c r="H417" s="200">
        <v>20</v>
      </c>
      <c r="I417" s="201"/>
      <c r="J417" s="196"/>
      <c r="K417" s="196"/>
      <c r="L417" s="202"/>
      <c r="M417" s="203"/>
      <c r="N417" s="204"/>
      <c r="O417" s="204"/>
      <c r="P417" s="204"/>
      <c r="Q417" s="204"/>
      <c r="R417" s="204"/>
      <c r="S417" s="204"/>
      <c r="T417" s="205"/>
      <c r="AT417" s="206" t="s">
        <v>237</v>
      </c>
      <c r="AU417" s="206" t="s">
        <v>78</v>
      </c>
      <c r="AV417" s="13" t="s">
        <v>78</v>
      </c>
      <c r="AW417" s="13" t="s">
        <v>31</v>
      </c>
      <c r="AX417" s="13" t="s">
        <v>69</v>
      </c>
      <c r="AY417" s="206" t="s">
        <v>229</v>
      </c>
    </row>
    <row r="418" spans="2:51" s="15" customFormat="1" ht="11.25">
      <c r="B418" s="228"/>
      <c r="C418" s="229"/>
      <c r="D418" s="197" t="s">
        <v>237</v>
      </c>
      <c r="E418" s="230" t="s">
        <v>19</v>
      </c>
      <c r="F418" s="231" t="s">
        <v>281</v>
      </c>
      <c r="G418" s="229"/>
      <c r="H418" s="232">
        <v>20</v>
      </c>
      <c r="I418" s="233"/>
      <c r="J418" s="229"/>
      <c r="K418" s="229"/>
      <c r="L418" s="234"/>
      <c r="M418" s="235"/>
      <c r="N418" s="236"/>
      <c r="O418" s="236"/>
      <c r="P418" s="236"/>
      <c r="Q418" s="236"/>
      <c r="R418" s="236"/>
      <c r="S418" s="236"/>
      <c r="T418" s="237"/>
      <c r="AT418" s="238" t="s">
        <v>237</v>
      </c>
      <c r="AU418" s="238" t="s">
        <v>78</v>
      </c>
      <c r="AV418" s="15" t="s">
        <v>126</v>
      </c>
      <c r="AW418" s="15" t="s">
        <v>31</v>
      </c>
      <c r="AX418" s="15" t="s">
        <v>76</v>
      </c>
      <c r="AY418" s="238" t="s">
        <v>229</v>
      </c>
    </row>
    <row r="419" spans="1:65" s="2" customFormat="1" ht="24.2" customHeight="1">
      <c r="A419" s="36"/>
      <c r="B419" s="37"/>
      <c r="C419" s="181" t="s">
        <v>433</v>
      </c>
      <c r="D419" s="181" t="s">
        <v>232</v>
      </c>
      <c r="E419" s="182" t="s">
        <v>1196</v>
      </c>
      <c r="F419" s="183" t="s">
        <v>1197</v>
      </c>
      <c r="G419" s="184" t="s">
        <v>532</v>
      </c>
      <c r="H419" s="185">
        <v>8</v>
      </c>
      <c r="I419" s="186"/>
      <c r="J419" s="187">
        <f>ROUND(I419*H419,2)</f>
        <v>0</v>
      </c>
      <c r="K419" s="188"/>
      <c r="L419" s="41"/>
      <c r="M419" s="189" t="s">
        <v>19</v>
      </c>
      <c r="N419" s="190" t="s">
        <v>40</v>
      </c>
      <c r="O419" s="66"/>
      <c r="P419" s="191">
        <f>O419*H419</f>
        <v>0</v>
      </c>
      <c r="Q419" s="191">
        <v>0.50375</v>
      </c>
      <c r="R419" s="191">
        <f>Q419*H419</f>
        <v>4.03</v>
      </c>
      <c r="S419" s="191">
        <v>2.5</v>
      </c>
      <c r="T419" s="192">
        <f>S419*H419</f>
        <v>20</v>
      </c>
      <c r="U419" s="36"/>
      <c r="V419" s="36"/>
      <c r="W419" s="36"/>
      <c r="X419" s="36"/>
      <c r="Y419" s="36"/>
      <c r="Z419" s="36"/>
      <c r="AA419" s="36"/>
      <c r="AB419" s="36"/>
      <c r="AC419" s="36"/>
      <c r="AD419" s="36"/>
      <c r="AE419" s="36"/>
      <c r="AR419" s="193" t="s">
        <v>126</v>
      </c>
      <c r="AT419" s="193" t="s">
        <v>232</v>
      </c>
      <c r="AU419" s="193" t="s">
        <v>78</v>
      </c>
      <c r="AY419" s="19" t="s">
        <v>229</v>
      </c>
      <c r="BE419" s="194">
        <f>IF(N419="základní",J419,0)</f>
        <v>0</v>
      </c>
      <c r="BF419" s="194">
        <f>IF(N419="snížená",J419,0)</f>
        <v>0</v>
      </c>
      <c r="BG419" s="194">
        <f>IF(N419="zákl. přenesená",J419,0)</f>
        <v>0</v>
      </c>
      <c r="BH419" s="194">
        <f>IF(N419="sníž. přenesená",J419,0)</f>
        <v>0</v>
      </c>
      <c r="BI419" s="194">
        <f>IF(N419="nulová",J419,0)</f>
        <v>0</v>
      </c>
      <c r="BJ419" s="19" t="s">
        <v>76</v>
      </c>
      <c r="BK419" s="194">
        <f>ROUND(I419*H419,2)</f>
        <v>0</v>
      </c>
      <c r="BL419" s="19" t="s">
        <v>126</v>
      </c>
      <c r="BM419" s="193" t="s">
        <v>2829</v>
      </c>
    </row>
    <row r="420" spans="1:47" s="2" customFormat="1" ht="11.25">
      <c r="A420" s="36"/>
      <c r="B420" s="37"/>
      <c r="C420" s="38"/>
      <c r="D420" s="263" t="s">
        <v>903</v>
      </c>
      <c r="E420" s="38"/>
      <c r="F420" s="264" t="s">
        <v>1199</v>
      </c>
      <c r="G420" s="38"/>
      <c r="H420" s="38"/>
      <c r="I420" s="249"/>
      <c r="J420" s="38"/>
      <c r="K420" s="38"/>
      <c r="L420" s="41"/>
      <c r="M420" s="250"/>
      <c r="N420" s="251"/>
      <c r="O420" s="66"/>
      <c r="P420" s="66"/>
      <c r="Q420" s="66"/>
      <c r="R420" s="66"/>
      <c r="S420" s="66"/>
      <c r="T420" s="67"/>
      <c r="U420" s="36"/>
      <c r="V420" s="36"/>
      <c r="W420" s="36"/>
      <c r="X420" s="36"/>
      <c r="Y420" s="36"/>
      <c r="Z420" s="36"/>
      <c r="AA420" s="36"/>
      <c r="AB420" s="36"/>
      <c r="AC420" s="36"/>
      <c r="AD420" s="36"/>
      <c r="AE420" s="36"/>
      <c r="AT420" s="19" t="s">
        <v>903</v>
      </c>
      <c r="AU420" s="19" t="s">
        <v>78</v>
      </c>
    </row>
    <row r="421" spans="2:51" s="14" customFormat="1" ht="11.25">
      <c r="B421" s="218"/>
      <c r="C421" s="219"/>
      <c r="D421" s="197" t="s">
        <v>237</v>
      </c>
      <c r="E421" s="220" t="s">
        <v>19</v>
      </c>
      <c r="F421" s="221" t="s">
        <v>2830</v>
      </c>
      <c r="G421" s="219"/>
      <c r="H421" s="220" t="s">
        <v>19</v>
      </c>
      <c r="I421" s="222"/>
      <c r="J421" s="219"/>
      <c r="K421" s="219"/>
      <c r="L421" s="223"/>
      <c r="M421" s="224"/>
      <c r="N421" s="225"/>
      <c r="O421" s="225"/>
      <c r="P421" s="225"/>
      <c r="Q421" s="225"/>
      <c r="R421" s="225"/>
      <c r="S421" s="225"/>
      <c r="T421" s="226"/>
      <c r="AT421" s="227" t="s">
        <v>237</v>
      </c>
      <c r="AU421" s="227" t="s">
        <v>78</v>
      </c>
      <c r="AV421" s="14" t="s">
        <v>76</v>
      </c>
      <c r="AW421" s="14" t="s">
        <v>31</v>
      </c>
      <c r="AX421" s="14" t="s">
        <v>69</v>
      </c>
      <c r="AY421" s="227" t="s">
        <v>229</v>
      </c>
    </row>
    <row r="422" spans="2:51" s="13" customFormat="1" ht="11.25">
      <c r="B422" s="195"/>
      <c r="C422" s="196"/>
      <c r="D422" s="197" t="s">
        <v>237</v>
      </c>
      <c r="E422" s="198" t="s">
        <v>19</v>
      </c>
      <c r="F422" s="199" t="s">
        <v>2831</v>
      </c>
      <c r="G422" s="196"/>
      <c r="H422" s="200">
        <v>8</v>
      </c>
      <c r="I422" s="201"/>
      <c r="J422" s="196"/>
      <c r="K422" s="196"/>
      <c r="L422" s="202"/>
      <c r="M422" s="203"/>
      <c r="N422" s="204"/>
      <c r="O422" s="204"/>
      <c r="P422" s="204"/>
      <c r="Q422" s="204"/>
      <c r="R422" s="204"/>
      <c r="S422" s="204"/>
      <c r="T422" s="205"/>
      <c r="AT422" s="206" t="s">
        <v>237</v>
      </c>
      <c r="AU422" s="206" t="s">
        <v>78</v>
      </c>
      <c r="AV422" s="13" t="s">
        <v>78</v>
      </c>
      <c r="AW422" s="13" t="s">
        <v>31</v>
      </c>
      <c r="AX422" s="13" t="s">
        <v>76</v>
      </c>
      <c r="AY422" s="206" t="s">
        <v>229</v>
      </c>
    </row>
    <row r="423" spans="1:65" s="2" customFormat="1" ht="16.5" customHeight="1">
      <c r="A423" s="36"/>
      <c r="B423" s="37"/>
      <c r="C423" s="207" t="s">
        <v>437</v>
      </c>
      <c r="D423" s="207" t="s">
        <v>239</v>
      </c>
      <c r="E423" s="208" t="s">
        <v>1206</v>
      </c>
      <c r="F423" s="209" t="s">
        <v>1207</v>
      </c>
      <c r="G423" s="210" t="s">
        <v>326</v>
      </c>
      <c r="H423" s="211">
        <v>22.4</v>
      </c>
      <c r="I423" s="212"/>
      <c r="J423" s="213">
        <f>ROUND(I423*H423,2)</f>
        <v>0</v>
      </c>
      <c r="K423" s="214"/>
      <c r="L423" s="215"/>
      <c r="M423" s="216" t="s">
        <v>19</v>
      </c>
      <c r="N423" s="217" t="s">
        <v>40</v>
      </c>
      <c r="O423" s="66"/>
      <c r="P423" s="191">
        <f>O423*H423</f>
        <v>0</v>
      </c>
      <c r="Q423" s="191">
        <v>1</v>
      </c>
      <c r="R423" s="191">
        <f>Q423*H423</f>
        <v>22.4</v>
      </c>
      <c r="S423" s="191">
        <v>0</v>
      </c>
      <c r="T423" s="192">
        <f>S423*H423</f>
        <v>0</v>
      </c>
      <c r="U423" s="36"/>
      <c r="V423" s="36"/>
      <c r="W423" s="36"/>
      <c r="X423" s="36"/>
      <c r="Y423" s="36"/>
      <c r="Z423" s="36"/>
      <c r="AA423" s="36"/>
      <c r="AB423" s="36"/>
      <c r="AC423" s="36"/>
      <c r="AD423" s="36"/>
      <c r="AE423" s="36"/>
      <c r="AR423" s="193" t="s">
        <v>243</v>
      </c>
      <c r="AT423" s="193" t="s">
        <v>239</v>
      </c>
      <c r="AU423" s="193" t="s">
        <v>78</v>
      </c>
      <c r="AY423" s="19" t="s">
        <v>229</v>
      </c>
      <c r="BE423" s="194">
        <f>IF(N423="základní",J423,0)</f>
        <v>0</v>
      </c>
      <c r="BF423" s="194">
        <f>IF(N423="snížená",J423,0)</f>
        <v>0</v>
      </c>
      <c r="BG423" s="194">
        <f>IF(N423="zákl. přenesená",J423,0)</f>
        <v>0</v>
      </c>
      <c r="BH423" s="194">
        <f>IF(N423="sníž. přenesená",J423,0)</f>
        <v>0</v>
      </c>
      <c r="BI423" s="194">
        <f>IF(N423="nulová",J423,0)</f>
        <v>0</v>
      </c>
      <c r="BJ423" s="19" t="s">
        <v>76</v>
      </c>
      <c r="BK423" s="194">
        <f>ROUND(I423*H423,2)</f>
        <v>0</v>
      </c>
      <c r="BL423" s="19" t="s">
        <v>126</v>
      </c>
      <c r="BM423" s="193" t="s">
        <v>2832</v>
      </c>
    </row>
    <row r="424" spans="2:51" s="14" customFormat="1" ht="11.25">
      <c r="B424" s="218"/>
      <c r="C424" s="219"/>
      <c r="D424" s="197" t="s">
        <v>237</v>
      </c>
      <c r="E424" s="220" t="s">
        <v>19</v>
      </c>
      <c r="F424" s="221" t="s">
        <v>2833</v>
      </c>
      <c r="G424" s="219"/>
      <c r="H424" s="220" t="s">
        <v>19</v>
      </c>
      <c r="I424" s="222"/>
      <c r="J424" s="219"/>
      <c r="K424" s="219"/>
      <c r="L424" s="223"/>
      <c r="M424" s="224"/>
      <c r="N424" s="225"/>
      <c r="O424" s="225"/>
      <c r="P424" s="225"/>
      <c r="Q424" s="225"/>
      <c r="R424" s="225"/>
      <c r="S424" s="225"/>
      <c r="T424" s="226"/>
      <c r="AT424" s="227" t="s">
        <v>237</v>
      </c>
      <c r="AU424" s="227" t="s">
        <v>78</v>
      </c>
      <c r="AV424" s="14" t="s">
        <v>76</v>
      </c>
      <c r="AW424" s="14" t="s">
        <v>31</v>
      </c>
      <c r="AX424" s="14" t="s">
        <v>69</v>
      </c>
      <c r="AY424" s="227" t="s">
        <v>229</v>
      </c>
    </row>
    <row r="425" spans="2:51" s="13" customFormat="1" ht="11.25">
      <c r="B425" s="195"/>
      <c r="C425" s="196"/>
      <c r="D425" s="197" t="s">
        <v>237</v>
      </c>
      <c r="E425" s="198" t="s">
        <v>19</v>
      </c>
      <c r="F425" s="199" t="s">
        <v>2834</v>
      </c>
      <c r="G425" s="196"/>
      <c r="H425" s="200">
        <v>22.4</v>
      </c>
      <c r="I425" s="201"/>
      <c r="J425" s="196"/>
      <c r="K425" s="196"/>
      <c r="L425" s="202"/>
      <c r="M425" s="203"/>
      <c r="N425" s="204"/>
      <c r="O425" s="204"/>
      <c r="P425" s="204"/>
      <c r="Q425" s="204"/>
      <c r="R425" s="204"/>
      <c r="S425" s="204"/>
      <c r="T425" s="205"/>
      <c r="AT425" s="206" t="s">
        <v>237</v>
      </c>
      <c r="AU425" s="206" t="s">
        <v>78</v>
      </c>
      <c r="AV425" s="13" t="s">
        <v>78</v>
      </c>
      <c r="AW425" s="13" t="s">
        <v>31</v>
      </c>
      <c r="AX425" s="13" t="s">
        <v>76</v>
      </c>
      <c r="AY425" s="206" t="s">
        <v>229</v>
      </c>
    </row>
    <row r="426" spans="1:65" s="2" customFormat="1" ht="33" customHeight="1">
      <c r="A426" s="36"/>
      <c r="B426" s="37"/>
      <c r="C426" s="181" t="s">
        <v>441</v>
      </c>
      <c r="D426" s="181" t="s">
        <v>232</v>
      </c>
      <c r="E426" s="182" t="s">
        <v>1211</v>
      </c>
      <c r="F426" s="183" t="s">
        <v>1212</v>
      </c>
      <c r="G426" s="184" t="s">
        <v>495</v>
      </c>
      <c r="H426" s="185">
        <v>40</v>
      </c>
      <c r="I426" s="186"/>
      <c r="J426" s="187">
        <f>ROUND(I426*H426,2)</f>
        <v>0</v>
      </c>
      <c r="K426" s="188"/>
      <c r="L426" s="41"/>
      <c r="M426" s="189" t="s">
        <v>19</v>
      </c>
      <c r="N426" s="190" t="s">
        <v>40</v>
      </c>
      <c r="O426" s="66"/>
      <c r="P426" s="191">
        <f>O426*H426</f>
        <v>0</v>
      </c>
      <c r="Q426" s="191">
        <v>0.0232444</v>
      </c>
      <c r="R426" s="191">
        <f>Q426*H426</f>
        <v>0.9297759999999999</v>
      </c>
      <c r="S426" s="191">
        <v>0</v>
      </c>
      <c r="T426" s="192">
        <f>S426*H426</f>
        <v>0</v>
      </c>
      <c r="U426" s="36"/>
      <c r="V426" s="36"/>
      <c r="W426" s="36"/>
      <c r="X426" s="36"/>
      <c r="Y426" s="36"/>
      <c r="Z426" s="36"/>
      <c r="AA426" s="36"/>
      <c r="AB426" s="36"/>
      <c r="AC426" s="36"/>
      <c r="AD426" s="36"/>
      <c r="AE426" s="36"/>
      <c r="AR426" s="193" t="s">
        <v>126</v>
      </c>
      <c r="AT426" s="193" t="s">
        <v>232</v>
      </c>
      <c r="AU426" s="193" t="s">
        <v>78</v>
      </c>
      <c r="AY426" s="19" t="s">
        <v>229</v>
      </c>
      <c r="BE426" s="194">
        <f>IF(N426="základní",J426,0)</f>
        <v>0</v>
      </c>
      <c r="BF426" s="194">
        <f>IF(N426="snížená",J426,0)</f>
        <v>0</v>
      </c>
      <c r="BG426" s="194">
        <f>IF(N426="zákl. přenesená",J426,0)</f>
        <v>0</v>
      </c>
      <c r="BH426" s="194">
        <f>IF(N426="sníž. přenesená",J426,0)</f>
        <v>0</v>
      </c>
      <c r="BI426" s="194">
        <f>IF(N426="nulová",J426,0)</f>
        <v>0</v>
      </c>
      <c r="BJ426" s="19" t="s">
        <v>76</v>
      </c>
      <c r="BK426" s="194">
        <f>ROUND(I426*H426,2)</f>
        <v>0</v>
      </c>
      <c r="BL426" s="19" t="s">
        <v>126</v>
      </c>
      <c r="BM426" s="193" t="s">
        <v>2835</v>
      </c>
    </row>
    <row r="427" spans="1:47" s="2" customFormat="1" ht="11.25">
      <c r="A427" s="36"/>
      <c r="B427" s="37"/>
      <c r="C427" s="38"/>
      <c r="D427" s="263" t="s">
        <v>903</v>
      </c>
      <c r="E427" s="38"/>
      <c r="F427" s="264" t="s">
        <v>1214</v>
      </c>
      <c r="G427" s="38"/>
      <c r="H427" s="38"/>
      <c r="I427" s="249"/>
      <c r="J427" s="38"/>
      <c r="K427" s="38"/>
      <c r="L427" s="41"/>
      <c r="M427" s="250"/>
      <c r="N427" s="251"/>
      <c r="O427" s="66"/>
      <c r="P427" s="66"/>
      <c r="Q427" s="66"/>
      <c r="R427" s="66"/>
      <c r="S427" s="66"/>
      <c r="T427" s="67"/>
      <c r="U427" s="36"/>
      <c r="V427" s="36"/>
      <c r="W427" s="36"/>
      <c r="X427" s="36"/>
      <c r="Y427" s="36"/>
      <c r="Z427" s="36"/>
      <c r="AA427" s="36"/>
      <c r="AB427" s="36"/>
      <c r="AC427" s="36"/>
      <c r="AD427" s="36"/>
      <c r="AE427" s="36"/>
      <c r="AT427" s="19" t="s">
        <v>903</v>
      </c>
      <c r="AU427" s="19" t="s">
        <v>78</v>
      </c>
    </row>
    <row r="428" spans="2:51" s="14" customFormat="1" ht="11.25">
      <c r="B428" s="218"/>
      <c r="C428" s="219"/>
      <c r="D428" s="197" t="s">
        <v>237</v>
      </c>
      <c r="E428" s="220" t="s">
        <v>19</v>
      </c>
      <c r="F428" s="221" t="s">
        <v>2827</v>
      </c>
      <c r="G428" s="219"/>
      <c r="H428" s="220" t="s">
        <v>19</v>
      </c>
      <c r="I428" s="222"/>
      <c r="J428" s="219"/>
      <c r="K428" s="219"/>
      <c r="L428" s="223"/>
      <c r="M428" s="224"/>
      <c r="N428" s="225"/>
      <c r="O428" s="225"/>
      <c r="P428" s="225"/>
      <c r="Q428" s="225"/>
      <c r="R428" s="225"/>
      <c r="S428" s="225"/>
      <c r="T428" s="226"/>
      <c r="AT428" s="227" t="s">
        <v>237</v>
      </c>
      <c r="AU428" s="227" t="s">
        <v>78</v>
      </c>
      <c r="AV428" s="14" t="s">
        <v>76</v>
      </c>
      <c r="AW428" s="14" t="s">
        <v>31</v>
      </c>
      <c r="AX428" s="14" t="s">
        <v>69</v>
      </c>
      <c r="AY428" s="227" t="s">
        <v>229</v>
      </c>
    </row>
    <row r="429" spans="2:51" s="13" customFormat="1" ht="11.25">
      <c r="B429" s="195"/>
      <c r="C429" s="196"/>
      <c r="D429" s="197" t="s">
        <v>237</v>
      </c>
      <c r="E429" s="198" t="s">
        <v>19</v>
      </c>
      <c r="F429" s="199" t="s">
        <v>2836</v>
      </c>
      <c r="G429" s="196"/>
      <c r="H429" s="200">
        <v>40</v>
      </c>
      <c r="I429" s="201"/>
      <c r="J429" s="196"/>
      <c r="K429" s="196"/>
      <c r="L429" s="202"/>
      <c r="M429" s="203"/>
      <c r="N429" s="204"/>
      <c r="O429" s="204"/>
      <c r="P429" s="204"/>
      <c r="Q429" s="204"/>
      <c r="R429" s="204"/>
      <c r="S429" s="204"/>
      <c r="T429" s="205"/>
      <c r="AT429" s="206" t="s">
        <v>237</v>
      </c>
      <c r="AU429" s="206" t="s">
        <v>78</v>
      </c>
      <c r="AV429" s="13" t="s">
        <v>78</v>
      </c>
      <c r="AW429" s="13" t="s">
        <v>31</v>
      </c>
      <c r="AX429" s="13" t="s">
        <v>69</v>
      </c>
      <c r="AY429" s="206" t="s">
        <v>229</v>
      </c>
    </row>
    <row r="430" spans="2:51" s="15" customFormat="1" ht="11.25">
      <c r="B430" s="228"/>
      <c r="C430" s="229"/>
      <c r="D430" s="197" t="s">
        <v>237</v>
      </c>
      <c r="E430" s="230" t="s">
        <v>19</v>
      </c>
      <c r="F430" s="231" t="s">
        <v>281</v>
      </c>
      <c r="G430" s="229"/>
      <c r="H430" s="232">
        <v>40</v>
      </c>
      <c r="I430" s="233"/>
      <c r="J430" s="229"/>
      <c r="K430" s="229"/>
      <c r="L430" s="234"/>
      <c r="M430" s="235"/>
      <c r="N430" s="236"/>
      <c r="O430" s="236"/>
      <c r="P430" s="236"/>
      <c r="Q430" s="236"/>
      <c r="R430" s="236"/>
      <c r="S430" s="236"/>
      <c r="T430" s="237"/>
      <c r="AT430" s="238" t="s">
        <v>237</v>
      </c>
      <c r="AU430" s="238" t="s">
        <v>78</v>
      </c>
      <c r="AV430" s="15" t="s">
        <v>126</v>
      </c>
      <c r="AW430" s="15" t="s">
        <v>31</v>
      </c>
      <c r="AX430" s="15" t="s">
        <v>76</v>
      </c>
      <c r="AY430" s="238" t="s">
        <v>229</v>
      </c>
    </row>
    <row r="431" spans="1:65" s="2" customFormat="1" ht="37.9" customHeight="1">
      <c r="A431" s="36"/>
      <c r="B431" s="37"/>
      <c r="C431" s="181" t="s">
        <v>445</v>
      </c>
      <c r="D431" s="181" t="s">
        <v>232</v>
      </c>
      <c r="E431" s="182" t="s">
        <v>1224</v>
      </c>
      <c r="F431" s="183" t="s">
        <v>1225</v>
      </c>
      <c r="G431" s="184" t="s">
        <v>495</v>
      </c>
      <c r="H431" s="185">
        <v>40</v>
      </c>
      <c r="I431" s="186"/>
      <c r="J431" s="187">
        <f>ROUND(I431*H431,2)</f>
        <v>0</v>
      </c>
      <c r="K431" s="188"/>
      <c r="L431" s="41"/>
      <c r="M431" s="189" t="s">
        <v>19</v>
      </c>
      <c r="N431" s="190" t="s">
        <v>40</v>
      </c>
      <c r="O431" s="66"/>
      <c r="P431" s="191">
        <f>O431*H431</f>
        <v>0</v>
      </c>
      <c r="Q431" s="191">
        <v>0</v>
      </c>
      <c r="R431" s="191">
        <f>Q431*H431</f>
        <v>0</v>
      </c>
      <c r="S431" s="191">
        <v>0</v>
      </c>
      <c r="T431" s="192">
        <f>S431*H431</f>
        <v>0</v>
      </c>
      <c r="U431" s="36"/>
      <c r="V431" s="36"/>
      <c r="W431" s="36"/>
      <c r="X431" s="36"/>
      <c r="Y431" s="36"/>
      <c r="Z431" s="36"/>
      <c r="AA431" s="36"/>
      <c r="AB431" s="36"/>
      <c r="AC431" s="36"/>
      <c r="AD431" s="36"/>
      <c r="AE431" s="36"/>
      <c r="AR431" s="193" t="s">
        <v>126</v>
      </c>
      <c r="AT431" s="193" t="s">
        <v>232</v>
      </c>
      <c r="AU431" s="193" t="s">
        <v>78</v>
      </c>
      <c r="AY431" s="19" t="s">
        <v>229</v>
      </c>
      <c r="BE431" s="194">
        <f>IF(N431="základní",J431,0)</f>
        <v>0</v>
      </c>
      <c r="BF431" s="194">
        <f>IF(N431="snížená",J431,0)</f>
        <v>0</v>
      </c>
      <c r="BG431" s="194">
        <f>IF(N431="zákl. přenesená",J431,0)</f>
        <v>0</v>
      </c>
      <c r="BH431" s="194">
        <f>IF(N431="sníž. přenesená",J431,0)</f>
        <v>0</v>
      </c>
      <c r="BI431" s="194">
        <f>IF(N431="nulová",J431,0)</f>
        <v>0</v>
      </c>
      <c r="BJ431" s="19" t="s">
        <v>76</v>
      </c>
      <c r="BK431" s="194">
        <f>ROUND(I431*H431,2)</f>
        <v>0</v>
      </c>
      <c r="BL431" s="19" t="s">
        <v>126</v>
      </c>
      <c r="BM431" s="193" t="s">
        <v>2837</v>
      </c>
    </row>
    <row r="432" spans="1:47" s="2" customFormat="1" ht="11.25">
      <c r="A432" s="36"/>
      <c r="B432" s="37"/>
      <c r="C432" s="38"/>
      <c r="D432" s="263" t="s">
        <v>903</v>
      </c>
      <c r="E432" s="38"/>
      <c r="F432" s="264" t="s">
        <v>1227</v>
      </c>
      <c r="G432" s="38"/>
      <c r="H432" s="38"/>
      <c r="I432" s="249"/>
      <c r="J432" s="38"/>
      <c r="K432" s="38"/>
      <c r="L432" s="41"/>
      <c r="M432" s="250"/>
      <c r="N432" s="251"/>
      <c r="O432" s="66"/>
      <c r="P432" s="66"/>
      <c r="Q432" s="66"/>
      <c r="R432" s="66"/>
      <c r="S432" s="66"/>
      <c r="T432" s="67"/>
      <c r="U432" s="36"/>
      <c r="V432" s="36"/>
      <c r="W432" s="36"/>
      <c r="X432" s="36"/>
      <c r="Y432" s="36"/>
      <c r="Z432" s="36"/>
      <c r="AA432" s="36"/>
      <c r="AB432" s="36"/>
      <c r="AC432" s="36"/>
      <c r="AD432" s="36"/>
      <c r="AE432" s="36"/>
      <c r="AT432" s="19" t="s">
        <v>903</v>
      </c>
      <c r="AU432" s="19" t="s">
        <v>78</v>
      </c>
    </row>
    <row r="433" spans="1:65" s="2" customFormat="1" ht="33" customHeight="1">
      <c r="A433" s="36"/>
      <c r="B433" s="37"/>
      <c r="C433" s="181" t="s">
        <v>449</v>
      </c>
      <c r="D433" s="181" t="s">
        <v>232</v>
      </c>
      <c r="E433" s="182" t="s">
        <v>2838</v>
      </c>
      <c r="F433" s="183" t="s">
        <v>2839</v>
      </c>
      <c r="G433" s="184" t="s">
        <v>495</v>
      </c>
      <c r="H433" s="185">
        <v>40</v>
      </c>
      <c r="I433" s="186"/>
      <c r="J433" s="187">
        <f>ROUND(I433*H433,2)</f>
        <v>0</v>
      </c>
      <c r="K433" s="188"/>
      <c r="L433" s="41"/>
      <c r="M433" s="189" t="s">
        <v>19</v>
      </c>
      <c r="N433" s="190" t="s">
        <v>40</v>
      </c>
      <c r="O433" s="66"/>
      <c r="P433" s="191">
        <f>O433*H433</f>
        <v>0</v>
      </c>
      <c r="Q433" s="191">
        <v>0.06043</v>
      </c>
      <c r="R433" s="191">
        <f>Q433*H433</f>
        <v>2.4172</v>
      </c>
      <c r="S433" s="191">
        <v>0</v>
      </c>
      <c r="T433" s="192">
        <f>S433*H433</f>
        <v>0</v>
      </c>
      <c r="U433" s="36"/>
      <c r="V433" s="36"/>
      <c r="W433" s="36"/>
      <c r="X433" s="36"/>
      <c r="Y433" s="36"/>
      <c r="Z433" s="36"/>
      <c r="AA433" s="36"/>
      <c r="AB433" s="36"/>
      <c r="AC433" s="36"/>
      <c r="AD433" s="36"/>
      <c r="AE433" s="36"/>
      <c r="AR433" s="193" t="s">
        <v>126</v>
      </c>
      <c r="AT433" s="193" t="s">
        <v>232</v>
      </c>
      <c r="AU433" s="193" t="s">
        <v>78</v>
      </c>
      <c r="AY433" s="19" t="s">
        <v>229</v>
      </c>
      <c r="BE433" s="194">
        <f>IF(N433="základní",J433,0)</f>
        <v>0</v>
      </c>
      <c r="BF433" s="194">
        <f>IF(N433="snížená",J433,0)</f>
        <v>0</v>
      </c>
      <c r="BG433" s="194">
        <f>IF(N433="zákl. přenesená",J433,0)</f>
        <v>0</v>
      </c>
      <c r="BH433" s="194">
        <f>IF(N433="sníž. přenesená",J433,0)</f>
        <v>0</v>
      </c>
      <c r="BI433" s="194">
        <f>IF(N433="nulová",J433,0)</f>
        <v>0</v>
      </c>
      <c r="BJ433" s="19" t="s">
        <v>76</v>
      </c>
      <c r="BK433" s="194">
        <f>ROUND(I433*H433,2)</f>
        <v>0</v>
      </c>
      <c r="BL433" s="19" t="s">
        <v>126</v>
      </c>
      <c r="BM433" s="193" t="s">
        <v>2840</v>
      </c>
    </row>
    <row r="434" spans="1:47" s="2" customFormat="1" ht="11.25">
      <c r="A434" s="36"/>
      <c r="B434" s="37"/>
      <c r="C434" s="38"/>
      <c r="D434" s="263" t="s">
        <v>903</v>
      </c>
      <c r="E434" s="38"/>
      <c r="F434" s="264" t="s">
        <v>2841</v>
      </c>
      <c r="G434" s="38"/>
      <c r="H434" s="38"/>
      <c r="I434" s="249"/>
      <c r="J434" s="38"/>
      <c r="K434" s="38"/>
      <c r="L434" s="41"/>
      <c r="M434" s="250"/>
      <c r="N434" s="251"/>
      <c r="O434" s="66"/>
      <c r="P434" s="66"/>
      <c r="Q434" s="66"/>
      <c r="R434" s="66"/>
      <c r="S434" s="66"/>
      <c r="T434" s="67"/>
      <c r="U434" s="36"/>
      <c r="V434" s="36"/>
      <c r="W434" s="36"/>
      <c r="X434" s="36"/>
      <c r="Y434" s="36"/>
      <c r="Z434" s="36"/>
      <c r="AA434" s="36"/>
      <c r="AB434" s="36"/>
      <c r="AC434" s="36"/>
      <c r="AD434" s="36"/>
      <c r="AE434" s="36"/>
      <c r="AT434" s="19" t="s">
        <v>903</v>
      </c>
      <c r="AU434" s="19" t="s">
        <v>78</v>
      </c>
    </row>
    <row r="435" spans="2:51" s="14" customFormat="1" ht="11.25">
      <c r="B435" s="218"/>
      <c r="C435" s="219"/>
      <c r="D435" s="197" t="s">
        <v>237</v>
      </c>
      <c r="E435" s="220" t="s">
        <v>19</v>
      </c>
      <c r="F435" s="221" t="s">
        <v>2842</v>
      </c>
      <c r="G435" s="219"/>
      <c r="H435" s="220" t="s">
        <v>19</v>
      </c>
      <c r="I435" s="222"/>
      <c r="J435" s="219"/>
      <c r="K435" s="219"/>
      <c r="L435" s="223"/>
      <c r="M435" s="224"/>
      <c r="N435" s="225"/>
      <c r="O435" s="225"/>
      <c r="P435" s="225"/>
      <c r="Q435" s="225"/>
      <c r="R435" s="225"/>
      <c r="S435" s="225"/>
      <c r="T435" s="226"/>
      <c r="AT435" s="227" t="s">
        <v>237</v>
      </c>
      <c r="AU435" s="227" t="s">
        <v>78</v>
      </c>
      <c r="AV435" s="14" t="s">
        <v>76</v>
      </c>
      <c r="AW435" s="14" t="s">
        <v>31</v>
      </c>
      <c r="AX435" s="14" t="s">
        <v>69</v>
      </c>
      <c r="AY435" s="227" t="s">
        <v>229</v>
      </c>
    </row>
    <row r="436" spans="2:51" s="13" customFormat="1" ht="11.25">
      <c r="B436" s="195"/>
      <c r="C436" s="196"/>
      <c r="D436" s="197" t="s">
        <v>237</v>
      </c>
      <c r="E436" s="198" t="s">
        <v>19</v>
      </c>
      <c r="F436" s="199" t="s">
        <v>2843</v>
      </c>
      <c r="G436" s="196"/>
      <c r="H436" s="200">
        <v>40</v>
      </c>
      <c r="I436" s="201"/>
      <c r="J436" s="196"/>
      <c r="K436" s="196"/>
      <c r="L436" s="202"/>
      <c r="M436" s="203"/>
      <c r="N436" s="204"/>
      <c r="O436" s="204"/>
      <c r="P436" s="204"/>
      <c r="Q436" s="204"/>
      <c r="R436" s="204"/>
      <c r="S436" s="204"/>
      <c r="T436" s="205"/>
      <c r="AT436" s="206" t="s">
        <v>237</v>
      </c>
      <c r="AU436" s="206" t="s">
        <v>78</v>
      </c>
      <c r="AV436" s="13" t="s">
        <v>78</v>
      </c>
      <c r="AW436" s="13" t="s">
        <v>31</v>
      </c>
      <c r="AX436" s="13" t="s">
        <v>69</v>
      </c>
      <c r="AY436" s="206" t="s">
        <v>229</v>
      </c>
    </row>
    <row r="437" spans="2:51" s="15" customFormat="1" ht="11.25">
      <c r="B437" s="228"/>
      <c r="C437" s="229"/>
      <c r="D437" s="197" t="s">
        <v>237</v>
      </c>
      <c r="E437" s="230" t="s">
        <v>19</v>
      </c>
      <c r="F437" s="231" t="s">
        <v>281</v>
      </c>
      <c r="G437" s="229"/>
      <c r="H437" s="232">
        <v>40</v>
      </c>
      <c r="I437" s="233"/>
      <c r="J437" s="229"/>
      <c r="K437" s="229"/>
      <c r="L437" s="234"/>
      <c r="M437" s="235"/>
      <c r="N437" s="236"/>
      <c r="O437" s="236"/>
      <c r="P437" s="236"/>
      <c r="Q437" s="236"/>
      <c r="R437" s="236"/>
      <c r="S437" s="236"/>
      <c r="T437" s="237"/>
      <c r="AT437" s="238" t="s">
        <v>237</v>
      </c>
      <c r="AU437" s="238" t="s">
        <v>78</v>
      </c>
      <c r="AV437" s="15" t="s">
        <v>126</v>
      </c>
      <c r="AW437" s="15" t="s">
        <v>31</v>
      </c>
      <c r="AX437" s="15" t="s">
        <v>76</v>
      </c>
      <c r="AY437" s="238" t="s">
        <v>229</v>
      </c>
    </row>
    <row r="438" spans="1:65" s="2" customFormat="1" ht="24.2" customHeight="1">
      <c r="A438" s="36"/>
      <c r="B438" s="37"/>
      <c r="C438" s="181" t="s">
        <v>453</v>
      </c>
      <c r="D438" s="181" t="s">
        <v>232</v>
      </c>
      <c r="E438" s="182" t="s">
        <v>1446</v>
      </c>
      <c r="F438" s="183" t="s">
        <v>1447</v>
      </c>
      <c r="G438" s="184" t="s">
        <v>495</v>
      </c>
      <c r="H438" s="185">
        <v>40</v>
      </c>
      <c r="I438" s="186"/>
      <c r="J438" s="187">
        <f>ROUND(I438*H438,2)</f>
        <v>0</v>
      </c>
      <c r="K438" s="188"/>
      <c r="L438" s="41"/>
      <c r="M438" s="189" t="s">
        <v>19</v>
      </c>
      <c r="N438" s="190" t="s">
        <v>40</v>
      </c>
      <c r="O438" s="66"/>
      <c r="P438" s="191">
        <f>O438*H438</f>
        <v>0</v>
      </c>
      <c r="Q438" s="191">
        <v>0.0021</v>
      </c>
      <c r="R438" s="191">
        <f>Q438*H438</f>
        <v>0.08399999999999999</v>
      </c>
      <c r="S438" s="191">
        <v>0</v>
      </c>
      <c r="T438" s="192">
        <f>S438*H438</f>
        <v>0</v>
      </c>
      <c r="U438" s="36"/>
      <c r="V438" s="36"/>
      <c r="W438" s="36"/>
      <c r="X438" s="36"/>
      <c r="Y438" s="36"/>
      <c r="Z438" s="36"/>
      <c r="AA438" s="36"/>
      <c r="AB438" s="36"/>
      <c r="AC438" s="36"/>
      <c r="AD438" s="36"/>
      <c r="AE438" s="36"/>
      <c r="AR438" s="193" t="s">
        <v>126</v>
      </c>
      <c r="AT438" s="193" t="s">
        <v>232</v>
      </c>
      <c r="AU438" s="193" t="s">
        <v>78</v>
      </c>
      <c r="AY438" s="19" t="s">
        <v>229</v>
      </c>
      <c r="BE438" s="194">
        <f>IF(N438="základní",J438,0)</f>
        <v>0</v>
      </c>
      <c r="BF438" s="194">
        <f>IF(N438="snížená",J438,0)</f>
        <v>0</v>
      </c>
      <c r="BG438" s="194">
        <f>IF(N438="zákl. přenesená",J438,0)</f>
        <v>0</v>
      </c>
      <c r="BH438" s="194">
        <f>IF(N438="sníž. přenesená",J438,0)</f>
        <v>0</v>
      </c>
      <c r="BI438" s="194">
        <f>IF(N438="nulová",J438,0)</f>
        <v>0</v>
      </c>
      <c r="BJ438" s="19" t="s">
        <v>76</v>
      </c>
      <c r="BK438" s="194">
        <f>ROUND(I438*H438,2)</f>
        <v>0</v>
      </c>
      <c r="BL438" s="19" t="s">
        <v>126</v>
      </c>
      <c r="BM438" s="193" t="s">
        <v>2844</v>
      </c>
    </row>
    <row r="439" spans="1:47" s="2" customFormat="1" ht="11.25">
      <c r="A439" s="36"/>
      <c r="B439" s="37"/>
      <c r="C439" s="38"/>
      <c r="D439" s="263" t="s">
        <v>903</v>
      </c>
      <c r="E439" s="38"/>
      <c r="F439" s="264" t="s">
        <v>1449</v>
      </c>
      <c r="G439" s="38"/>
      <c r="H439" s="38"/>
      <c r="I439" s="249"/>
      <c r="J439" s="38"/>
      <c r="K439" s="38"/>
      <c r="L439" s="41"/>
      <c r="M439" s="250"/>
      <c r="N439" s="251"/>
      <c r="O439" s="66"/>
      <c r="P439" s="66"/>
      <c r="Q439" s="66"/>
      <c r="R439" s="66"/>
      <c r="S439" s="66"/>
      <c r="T439" s="67"/>
      <c r="U439" s="36"/>
      <c r="V439" s="36"/>
      <c r="W439" s="36"/>
      <c r="X439" s="36"/>
      <c r="Y439" s="36"/>
      <c r="Z439" s="36"/>
      <c r="AA439" s="36"/>
      <c r="AB439" s="36"/>
      <c r="AC439" s="36"/>
      <c r="AD439" s="36"/>
      <c r="AE439" s="36"/>
      <c r="AT439" s="19" t="s">
        <v>903</v>
      </c>
      <c r="AU439" s="19" t="s">
        <v>78</v>
      </c>
    </row>
    <row r="440" spans="2:51" s="14" customFormat="1" ht="11.25">
      <c r="B440" s="218"/>
      <c r="C440" s="219"/>
      <c r="D440" s="197" t="s">
        <v>237</v>
      </c>
      <c r="E440" s="220" t="s">
        <v>19</v>
      </c>
      <c r="F440" s="221" t="s">
        <v>2842</v>
      </c>
      <c r="G440" s="219"/>
      <c r="H440" s="220" t="s">
        <v>19</v>
      </c>
      <c r="I440" s="222"/>
      <c r="J440" s="219"/>
      <c r="K440" s="219"/>
      <c r="L440" s="223"/>
      <c r="M440" s="224"/>
      <c r="N440" s="225"/>
      <c r="O440" s="225"/>
      <c r="P440" s="225"/>
      <c r="Q440" s="225"/>
      <c r="R440" s="225"/>
      <c r="S440" s="225"/>
      <c r="T440" s="226"/>
      <c r="AT440" s="227" t="s">
        <v>237</v>
      </c>
      <c r="AU440" s="227" t="s">
        <v>78</v>
      </c>
      <c r="AV440" s="14" t="s">
        <v>76</v>
      </c>
      <c r="AW440" s="14" t="s">
        <v>31</v>
      </c>
      <c r="AX440" s="14" t="s">
        <v>69</v>
      </c>
      <c r="AY440" s="227" t="s">
        <v>229</v>
      </c>
    </row>
    <row r="441" spans="2:51" s="13" customFormat="1" ht="11.25">
      <c r="B441" s="195"/>
      <c r="C441" s="196"/>
      <c r="D441" s="197" t="s">
        <v>237</v>
      </c>
      <c r="E441" s="198" t="s">
        <v>19</v>
      </c>
      <c r="F441" s="199" t="s">
        <v>2836</v>
      </c>
      <c r="G441" s="196"/>
      <c r="H441" s="200">
        <v>40</v>
      </c>
      <c r="I441" s="201"/>
      <c r="J441" s="196"/>
      <c r="K441" s="196"/>
      <c r="L441" s="202"/>
      <c r="M441" s="203"/>
      <c r="N441" s="204"/>
      <c r="O441" s="204"/>
      <c r="P441" s="204"/>
      <c r="Q441" s="204"/>
      <c r="R441" s="204"/>
      <c r="S441" s="204"/>
      <c r="T441" s="205"/>
      <c r="AT441" s="206" t="s">
        <v>237</v>
      </c>
      <c r="AU441" s="206" t="s">
        <v>78</v>
      </c>
      <c r="AV441" s="13" t="s">
        <v>78</v>
      </c>
      <c r="AW441" s="13" t="s">
        <v>31</v>
      </c>
      <c r="AX441" s="13" t="s">
        <v>69</v>
      </c>
      <c r="AY441" s="206" t="s">
        <v>229</v>
      </c>
    </row>
    <row r="442" spans="2:51" s="15" customFormat="1" ht="11.25">
      <c r="B442" s="228"/>
      <c r="C442" s="229"/>
      <c r="D442" s="197" t="s">
        <v>237</v>
      </c>
      <c r="E442" s="230" t="s">
        <v>19</v>
      </c>
      <c r="F442" s="231" t="s">
        <v>281</v>
      </c>
      <c r="G442" s="229"/>
      <c r="H442" s="232">
        <v>40</v>
      </c>
      <c r="I442" s="233"/>
      <c r="J442" s="229"/>
      <c r="K442" s="229"/>
      <c r="L442" s="234"/>
      <c r="M442" s="235"/>
      <c r="N442" s="236"/>
      <c r="O442" s="236"/>
      <c r="P442" s="236"/>
      <c r="Q442" s="236"/>
      <c r="R442" s="236"/>
      <c r="S442" s="236"/>
      <c r="T442" s="237"/>
      <c r="AT442" s="238" t="s">
        <v>237</v>
      </c>
      <c r="AU442" s="238" t="s">
        <v>78</v>
      </c>
      <c r="AV442" s="15" t="s">
        <v>126</v>
      </c>
      <c r="AW442" s="15" t="s">
        <v>31</v>
      </c>
      <c r="AX442" s="15" t="s">
        <v>76</v>
      </c>
      <c r="AY442" s="238" t="s">
        <v>229</v>
      </c>
    </row>
    <row r="443" spans="1:65" s="2" customFormat="1" ht="37.9" customHeight="1">
      <c r="A443" s="36"/>
      <c r="B443" s="37"/>
      <c r="C443" s="181" t="s">
        <v>457</v>
      </c>
      <c r="D443" s="181" t="s">
        <v>232</v>
      </c>
      <c r="E443" s="182" t="s">
        <v>2845</v>
      </c>
      <c r="F443" s="183" t="s">
        <v>2846</v>
      </c>
      <c r="G443" s="184" t="s">
        <v>235</v>
      </c>
      <c r="H443" s="185">
        <v>21.7</v>
      </c>
      <c r="I443" s="186"/>
      <c r="J443" s="187">
        <f>ROUND(I443*H443,2)</f>
        <v>0</v>
      </c>
      <c r="K443" s="188"/>
      <c r="L443" s="41"/>
      <c r="M443" s="189" t="s">
        <v>19</v>
      </c>
      <c r="N443" s="190" t="s">
        <v>40</v>
      </c>
      <c r="O443" s="66"/>
      <c r="P443" s="191">
        <f>O443*H443</f>
        <v>0</v>
      </c>
      <c r="Q443" s="191">
        <v>0.00122472</v>
      </c>
      <c r="R443" s="191">
        <f>Q443*H443</f>
        <v>0.026576424</v>
      </c>
      <c r="S443" s="191">
        <v>0.001</v>
      </c>
      <c r="T443" s="192">
        <f>S443*H443</f>
        <v>0.0217</v>
      </c>
      <c r="U443" s="36"/>
      <c r="V443" s="36"/>
      <c r="W443" s="36"/>
      <c r="X443" s="36"/>
      <c r="Y443" s="36"/>
      <c r="Z443" s="36"/>
      <c r="AA443" s="36"/>
      <c r="AB443" s="36"/>
      <c r="AC443" s="36"/>
      <c r="AD443" s="36"/>
      <c r="AE443" s="36"/>
      <c r="AR443" s="193" t="s">
        <v>126</v>
      </c>
      <c r="AT443" s="193" t="s">
        <v>232</v>
      </c>
      <c r="AU443" s="193" t="s">
        <v>78</v>
      </c>
      <c r="AY443" s="19" t="s">
        <v>229</v>
      </c>
      <c r="BE443" s="194">
        <f>IF(N443="základní",J443,0)</f>
        <v>0</v>
      </c>
      <c r="BF443" s="194">
        <f>IF(N443="snížená",J443,0)</f>
        <v>0</v>
      </c>
      <c r="BG443" s="194">
        <f>IF(N443="zákl. přenesená",J443,0)</f>
        <v>0</v>
      </c>
      <c r="BH443" s="194">
        <f>IF(N443="sníž. přenesená",J443,0)</f>
        <v>0</v>
      </c>
      <c r="BI443" s="194">
        <f>IF(N443="nulová",J443,0)</f>
        <v>0</v>
      </c>
      <c r="BJ443" s="19" t="s">
        <v>76</v>
      </c>
      <c r="BK443" s="194">
        <f>ROUND(I443*H443,2)</f>
        <v>0</v>
      </c>
      <c r="BL443" s="19" t="s">
        <v>126</v>
      </c>
      <c r="BM443" s="193" t="s">
        <v>2847</v>
      </c>
    </row>
    <row r="444" spans="1:47" s="2" customFormat="1" ht="11.25">
      <c r="A444" s="36"/>
      <c r="B444" s="37"/>
      <c r="C444" s="38"/>
      <c r="D444" s="263" t="s">
        <v>903</v>
      </c>
      <c r="E444" s="38"/>
      <c r="F444" s="264" t="s">
        <v>2848</v>
      </c>
      <c r="G444" s="38"/>
      <c r="H444" s="38"/>
      <c r="I444" s="249"/>
      <c r="J444" s="38"/>
      <c r="K444" s="38"/>
      <c r="L444" s="41"/>
      <c r="M444" s="250"/>
      <c r="N444" s="251"/>
      <c r="O444" s="66"/>
      <c r="P444" s="66"/>
      <c r="Q444" s="66"/>
      <c r="R444" s="66"/>
      <c r="S444" s="66"/>
      <c r="T444" s="67"/>
      <c r="U444" s="36"/>
      <c r="V444" s="36"/>
      <c r="W444" s="36"/>
      <c r="X444" s="36"/>
      <c r="Y444" s="36"/>
      <c r="Z444" s="36"/>
      <c r="AA444" s="36"/>
      <c r="AB444" s="36"/>
      <c r="AC444" s="36"/>
      <c r="AD444" s="36"/>
      <c r="AE444" s="36"/>
      <c r="AT444" s="19" t="s">
        <v>903</v>
      </c>
      <c r="AU444" s="19" t="s">
        <v>78</v>
      </c>
    </row>
    <row r="445" spans="2:51" s="14" customFormat="1" ht="11.25">
      <c r="B445" s="218"/>
      <c r="C445" s="219"/>
      <c r="D445" s="197" t="s">
        <v>237</v>
      </c>
      <c r="E445" s="220" t="s">
        <v>19</v>
      </c>
      <c r="F445" s="221" t="s">
        <v>2849</v>
      </c>
      <c r="G445" s="219"/>
      <c r="H445" s="220" t="s">
        <v>19</v>
      </c>
      <c r="I445" s="222"/>
      <c r="J445" s="219"/>
      <c r="K445" s="219"/>
      <c r="L445" s="223"/>
      <c r="M445" s="224"/>
      <c r="N445" s="225"/>
      <c r="O445" s="225"/>
      <c r="P445" s="225"/>
      <c r="Q445" s="225"/>
      <c r="R445" s="225"/>
      <c r="S445" s="225"/>
      <c r="T445" s="226"/>
      <c r="AT445" s="227" t="s">
        <v>237</v>
      </c>
      <c r="AU445" s="227" t="s">
        <v>78</v>
      </c>
      <c r="AV445" s="14" t="s">
        <v>76</v>
      </c>
      <c r="AW445" s="14" t="s">
        <v>31</v>
      </c>
      <c r="AX445" s="14" t="s">
        <v>69</v>
      </c>
      <c r="AY445" s="227" t="s">
        <v>229</v>
      </c>
    </row>
    <row r="446" spans="2:51" s="13" customFormat="1" ht="11.25">
      <c r="B446" s="195"/>
      <c r="C446" s="196"/>
      <c r="D446" s="197" t="s">
        <v>237</v>
      </c>
      <c r="E446" s="198" t="s">
        <v>19</v>
      </c>
      <c r="F446" s="199" t="s">
        <v>2850</v>
      </c>
      <c r="G446" s="196"/>
      <c r="H446" s="200">
        <v>12</v>
      </c>
      <c r="I446" s="201"/>
      <c r="J446" s="196"/>
      <c r="K446" s="196"/>
      <c r="L446" s="202"/>
      <c r="M446" s="203"/>
      <c r="N446" s="204"/>
      <c r="O446" s="204"/>
      <c r="P446" s="204"/>
      <c r="Q446" s="204"/>
      <c r="R446" s="204"/>
      <c r="S446" s="204"/>
      <c r="T446" s="205"/>
      <c r="AT446" s="206" t="s">
        <v>237</v>
      </c>
      <c r="AU446" s="206" t="s">
        <v>78</v>
      </c>
      <c r="AV446" s="13" t="s">
        <v>78</v>
      </c>
      <c r="AW446" s="13" t="s">
        <v>31</v>
      </c>
      <c r="AX446" s="13" t="s">
        <v>69</v>
      </c>
      <c r="AY446" s="206" t="s">
        <v>229</v>
      </c>
    </row>
    <row r="447" spans="2:51" s="13" customFormat="1" ht="11.25">
      <c r="B447" s="195"/>
      <c r="C447" s="196"/>
      <c r="D447" s="197" t="s">
        <v>237</v>
      </c>
      <c r="E447" s="198" t="s">
        <v>19</v>
      </c>
      <c r="F447" s="199" t="s">
        <v>2851</v>
      </c>
      <c r="G447" s="196"/>
      <c r="H447" s="200">
        <v>7.2</v>
      </c>
      <c r="I447" s="201"/>
      <c r="J447" s="196"/>
      <c r="K447" s="196"/>
      <c r="L447" s="202"/>
      <c r="M447" s="203"/>
      <c r="N447" s="204"/>
      <c r="O447" s="204"/>
      <c r="P447" s="204"/>
      <c r="Q447" s="204"/>
      <c r="R447" s="204"/>
      <c r="S447" s="204"/>
      <c r="T447" s="205"/>
      <c r="AT447" s="206" t="s">
        <v>237</v>
      </c>
      <c r="AU447" s="206" t="s">
        <v>78</v>
      </c>
      <c r="AV447" s="13" t="s">
        <v>78</v>
      </c>
      <c r="AW447" s="13" t="s">
        <v>31</v>
      </c>
      <c r="AX447" s="13" t="s">
        <v>69</v>
      </c>
      <c r="AY447" s="206" t="s">
        <v>229</v>
      </c>
    </row>
    <row r="448" spans="2:51" s="14" customFormat="1" ht="11.25">
      <c r="B448" s="218"/>
      <c r="C448" s="219"/>
      <c r="D448" s="197" t="s">
        <v>237</v>
      </c>
      <c r="E448" s="220" t="s">
        <v>19</v>
      </c>
      <c r="F448" s="221" t="s">
        <v>2852</v>
      </c>
      <c r="G448" s="219"/>
      <c r="H448" s="220" t="s">
        <v>19</v>
      </c>
      <c r="I448" s="222"/>
      <c r="J448" s="219"/>
      <c r="K448" s="219"/>
      <c r="L448" s="223"/>
      <c r="M448" s="224"/>
      <c r="N448" s="225"/>
      <c r="O448" s="225"/>
      <c r="P448" s="225"/>
      <c r="Q448" s="225"/>
      <c r="R448" s="225"/>
      <c r="S448" s="225"/>
      <c r="T448" s="226"/>
      <c r="AT448" s="227" t="s">
        <v>237</v>
      </c>
      <c r="AU448" s="227" t="s">
        <v>78</v>
      </c>
      <c r="AV448" s="14" t="s">
        <v>76</v>
      </c>
      <c r="AW448" s="14" t="s">
        <v>31</v>
      </c>
      <c r="AX448" s="14" t="s">
        <v>69</v>
      </c>
      <c r="AY448" s="227" t="s">
        <v>229</v>
      </c>
    </row>
    <row r="449" spans="2:51" s="13" customFormat="1" ht="11.25">
      <c r="B449" s="195"/>
      <c r="C449" s="196"/>
      <c r="D449" s="197" t="s">
        <v>237</v>
      </c>
      <c r="E449" s="198" t="s">
        <v>19</v>
      </c>
      <c r="F449" s="199" t="s">
        <v>2853</v>
      </c>
      <c r="G449" s="196"/>
      <c r="H449" s="200">
        <v>2.5</v>
      </c>
      <c r="I449" s="201"/>
      <c r="J449" s="196"/>
      <c r="K449" s="196"/>
      <c r="L449" s="202"/>
      <c r="M449" s="203"/>
      <c r="N449" s="204"/>
      <c r="O449" s="204"/>
      <c r="P449" s="204"/>
      <c r="Q449" s="204"/>
      <c r="R449" s="204"/>
      <c r="S449" s="204"/>
      <c r="T449" s="205"/>
      <c r="AT449" s="206" t="s">
        <v>237</v>
      </c>
      <c r="AU449" s="206" t="s">
        <v>78</v>
      </c>
      <c r="AV449" s="13" t="s">
        <v>78</v>
      </c>
      <c r="AW449" s="13" t="s">
        <v>31</v>
      </c>
      <c r="AX449" s="13" t="s">
        <v>69</v>
      </c>
      <c r="AY449" s="206" t="s">
        <v>229</v>
      </c>
    </row>
    <row r="450" spans="2:51" s="15" customFormat="1" ht="11.25">
      <c r="B450" s="228"/>
      <c r="C450" s="229"/>
      <c r="D450" s="197" t="s">
        <v>237</v>
      </c>
      <c r="E450" s="230" t="s">
        <v>19</v>
      </c>
      <c r="F450" s="231" t="s">
        <v>281</v>
      </c>
      <c r="G450" s="229"/>
      <c r="H450" s="232">
        <v>21.7</v>
      </c>
      <c r="I450" s="233"/>
      <c r="J450" s="229"/>
      <c r="K450" s="229"/>
      <c r="L450" s="234"/>
      <c r="M450" s="235"/>
      <c r="N450" s="236"/>
      <c r="O450" s="236"/>
      <c r="P450" s="236"/>
      <c r="Q450" s="236"/>
      <c r="R450" s="236"/>
      <c r="S450" s="236"/>
      <c r="T450" s="237"/>
      <c r="AT450" s="238" t="s">
        <v>237</v>
      </c>
      <c r="AU450" s="238" t="s">
        <v>78</v>
      </c>
      <c r="AV450" s="15" t="s">
        <v>126</v>
      </c>
      <c r="AW450" s="15" t="s">
        <v>31</v>
      </c>
      <c r="AX450" s="15" t="s">
        <v>76</v>
      </c>
      <c r="AY450" s="238" t="s">
        <v>229</v>
      </c>
    </row>
    <row r="451" spans="2:63" s="12" customFormat="1" ht="22.9" customHeight="1">
      <c r="B451" s="165"/>
      <c r="C451" s="166"/>
      <c r="D451" s="167" t="s">
        <v>68</v>
      </c>
      <c r="E451" s="179" t="s">
        <v>1236</v>
      </c>
      <c r="F451" s="179" t="s">
        <v>1237</v>
      </c>
      <c r="G451" s="166"/>
      <c r="H451" s="166"/>
      <c r="I451" s="169"/>
      <c r="J451" s="180">
        <f>BK451</f>
        <v>0</v>
      </c>
      <c r="K451" s="166"/>
      <c r="L451" s="171"/>
      <c r="M451" s="172"/>
      <c r="N451" s="173"/>
      <c r="O451" s="173"/>
      <c r="P451" s="174">
        <f>SUM(P452:P466)</f>
        <v>0</v>
      </c>
      <c r="Q451" s="173"/>
      <c r="R451" s="174">
        <f>SUM(R452:R466)</f>
        <v>0</v>
      </c>
      <c r="S451" s="173"/>
      <c r="T451" s="175">
        <f>SUM(T452:T466)</f>
        <v>0</v>
      </c>
      <c r="AR451" s="176" t="s">
        <v>76</v>
      </c>
      <c r="AT451" s="177" t="s">
        <v>68</v>
      </c>
      <c r="AU451" s="177" t="s">
        <v>76</v>
      </c>
      <c r="AY451" s="176" t="s">
        <v>229</v>
      </c>
      <c r="BK451" s="178">
        <f>SUM(BK452:BK466)</f>
        <v>0</v>
      </c>
    </row>
    <row r="452" spans="1:65" s="2" customFormat="1" ht="33" customHeight="1">
      <c r="A452" s="36"/>
      <c r="B452" s="37"/>
      <c r="C452" s="181" t="s">
        <v>461</v>
      </c>
      <c r="D452" s="181" t="s">
        <v>232</v>
      </c>
      <c r="E452" s="182" t="s">
        <v>1255</v>
      </c>
      <c r="F452" s="183" t="s">
        <v>1256</v>
      </c>
      <c r="G452" s="184" t="s">
        <v>326</v>
      </c>
      <c r="H452" s="185">
        <v>86.661</v>
      </c>
      <c r="I452" s="186"/>
      <c r="J452" s="187">
        <f>ROUND(I452*H452,2)</f>
        <v>0</v>
      </c>
      <c r="K452" s="188"/>
      <c r="L452" s="41"/>
      <c r="M452" s="189" t="s">
        <v>19</v>
      </c>
      <c r="N452" s="190" t="s">
        <v>40</v>
      </c>
      <c r="O452" s="66"/>
      <c r="P452" s="191">
        <f>O452*H452</f>
        <v>0</v>
      </c>
      <c r="Q452" s="191">
        <v>0</v>
      </c>
      <c r="R452" s="191">
        <f>Q452*H452</f>
        <v>0</v>
      </c>
      <c r="S452" s="191">
        <v>0</v>
      </c>
      <c r="T452" s="192">
        <f>S452*H452</f>
        <v>0</v>
      </c>
      <c r="U452" s="36"/>
      <c r="V452" s="36"/>
      <c r="W452" s="36"/>
      <c r="X452" s="36"/>
      <c r="Y452" s="36"/>
      <c r="Z452" s="36"/>
      <c r="AA452" s="36"/>
      <c r="AB452" s="36"/>
      <c r="AC452" s="36"/>
      <c r="AD452" s="36"/>
      <c r="AE452" s="36"/>
      <c r="AR452" s="193" t="s">
        <v>126</v>
      </c>
      <c r="AT452" s="193" t="s">
        <v>232</v>
      </c>
      <c r="AU452" s="193" t="s">
        <v>78</v>
      </c>
      <c r="AY452" s="19" t="s">
        <v>229</v>
      </c>
      <c r="BE452" s="194">
        <f>IF(N452="základní",J452,0)</f>
        <v>0</v>
      </c>
      <c r="BF452" s="194">
        <f>IF(N452="snížená",J452,0)</f>
        <v>0</v>
      </c>
      <c r="BG452" s="194">
        <f>IF(N452="zákl. přenesená",J452,0)</f>
        <v>0</v>
      </c>
      <c r="BH452" s="194">
        <f>IF(N452="sníž. přenesená",J452,0)</f>
        <v>0</v>
      </c>
      <c r="BI452" s="194">
        <f>IF(N452="nulová",J452,0)</f>
        <v>0</v>
      </c>
      <c r="BJ452" s="19" t="s">
        <v>76</v>
      </c>
      <c r="BK452" s="194">
        <f>ROUND(I452*H452,2)</f>
        <v>0</v>
      </c>
      <c r="BL452" s="19" t="s">
        <v>126</v>
      </c>
      <c r="BM452" s="193" t="s">
        <v>2854</v>
      </c>
    </row>
    <row r="453" spans="1:47" s="2" customFormat="1" ht="11.25">
      <c r="A453" s="36"/>
      <c r="B453" s="37"/>
      <c r="C453" s="38"/>
      <c r="D453" s="263" t="s">
        <v>903</v>
      </c>
      <c r="E453" s="38"/>
      <c r="F453" s="264" t="s">
        <v>1258</v>
      </c>
      <c r="G453" s="38"/>
      <c r="H453" s="38"/>
      <c r="I453" s="249"/>
      <c r="J453" s="38"/>
      <c r="K453" s="38"/>
      <c r="L453" s="41"/>
      <c r="M453" s="250"/>
      <c r="N453" s="251"/>
      <c r="O453" s="66"/>
      <c r="P453" s="66"/>
      <c r="Q453" s="66"/>
      <c r="R453" s="66"/>
      <c r="S453" s="66"/>
      <c r="T453" s="67"/>
      <c r="U453" s="36"/>
      <c r="V453" s="36"/>
      <c r="W453" s="36"/>
      <c r="X453" s="36"/>
      <c r="Y453" s="36"/>
      <c r="Z453" s="36"/>
      <c r="AA453" s="36"/>
      <c r="AB453" s="36"/>
      <c r="AC453" s="36"/>
      <c r="AD453" s="36"/>
      <c r="AE453" s="36"/>
      <c r="AT453" s="19" t="s">
        <v>903</v>
      </c>
      <c r="AU453" s="19" t="s">
        <v>78</v>
      </c>
    </row>
    <row r="454" spans="1:65" s="2" customFormat="1" ht="44.25" customHeight="1">
      <c r="A454" s="36"/>
      <c r="B454" s="37"/>
      <c r="C454" s="181" t="s">
        <v>465</v>
      </c>
      <c r="D454" s="181" t="s">
        <v>232</v>
      </c>
      <c r="E454" s="182" t="s">
        <v>1260</v>
      </c>
      <c r="F454" s="183" t="s">
        <v>1261</v>
      </c>
      <c r="G454" s="184" t="s">
        <v>326</v>
      </c>
      <c r="H454" s="185">
        <v>2079.864</v>
      </c>
      <c r="I454" s="186"/>
      <c r="J454" s="187">
        <f>ROUND(I454*H454,2)</f>
        <v>0</v>
      </c>
      <c r="K454" s="188"/>
      <c r="L454" s="41"/>
      <c r="M454" s="189" t="s">
        <v>19</v>
      </c>
      <c r="N454" s="190" t="s">
        <v>40</v>
      </c>
      <c r="O454" s="66"/>
      <c r="P454" s="191">
        <f>O454*H454</f>
        <v>0</v>
      </c>
      <c r="Q454" s="191">
        <v>0</v>
      </c>
      <c r="R454" s="191">
        <f>Q454*H454</f>
        <v>0</v>
      </c>
      <c r="S454" s="191">
        <v>0</v>
      </c>
      <c r="T454" s="192">
        <f>S454*H454</f>
        <v>0</v>
      </c>
      <c r="U454" s="36"/>
      <c r="V454" s="36"/>
      <c r="W454" s="36"/>
      <c r="X454" s="36"/>
      <c r="Y454" s="36"/>
      <c r="Z454" s="36"/>
      <c r="AA454" s="36"/>
      <c r="AB454" s="36"/>
      <c r="AC454" s="36"/>
      <c r="AD454" s="36"/>
      <c r="AE454" s="36"/>
      <c r="AR454" s="193" t="s">
        <v>126</v>
      </c>
      <c r="AT454" s="193" t="s">
        <v>232</v>
      </c>
      <c r="AU454" s="193" t="s">
        <v>78</v>
      </c>
      <c r="AY454" s="19" t="s">
        <v>229</v>
      </c>
      <c r="BE454" s="194">
        <f>IF(N454="základní",J454,0)</f>
        <v>0</v>
      </c>
      <c r="BF454" s="194">
        <f>IF(N454="snížená",J454,0)</f>
        <v>0</v>
      </c>
      <c r="BG454" s="194">
        <f>IF(N454="zákl. přenesená",J454,0)</f>
        <v>0</v>
      </c>
      <c r="BH454" s="194">
        <f>IF(N454="sníž. přenesená",J454,0)</f>
        <v>0</v>
      </c>
      <c r="BI454" s="194">
        <f>IF(N454="nulová",J454,0)</f>
        <v>0</v>
      </c>
      <c r="BJ454" s="19" t="s">
        <v>76</v>
      </c>
      <c r="BK454" s="194">
        <f>ROUND(I454*H454,2)</f>
        <v>0</v>
      </c>
      <c r="BL454" s="19" t="s">
        <v>126</v>
      </c>
      <c r="BM454" s="193" t="s">
        <v>2855</v>
      </c>
    </row>
    <row r="455" spans="1:47" s="2" customFormat="1" ht="11.25">
      <c r="A455" s="36"/>
      <c r="B455" s="37"/>
      <c r="C455" s="38"/>
      <c r="D455" s="263" t="s">
        <v>903</v>
      </c>
      <c r="E455" s="38"/>
      <c r="F455" s="264" t="s">
        <v>1263</v>
      </c>
      <c r="G455" s="38"/>
      <c r="H455" s="38"/>
      <c r="I455" s="249"/>
      <c r="J455" s="38"/>
      <c r="K455" s="38"/>
      <c r="L455" s="41"/>
      <c r="M455" s="250"/>
      <c r="N455" s="251"/>
      <c r="O455" s="66"/>
      <c r="P455" s="66"/>
      <c r="Q455" s="66"/>
      <c r="R455" s="66"/>
      <c r="S455" s="66"/>
      <c r="T455" s="67"/>
      <c r="U455" s="36"/>
      <c r="V455" s="36"/>
      <c r="W455" s="36"/>
      <c r="X455" s="36"/>
      <c r="Y455" s="36"/>
      <c r="Z455" s="36"/>
      <c r="AA455" s="36"/>
      <c r="AB455" s="36"/>
      <c r="AC455" s="36"/>
      <c r="AD455" s="36"/>
      <c r="AE455" s="36"/>
      <c r="AT455" s="19" t="s">
        <v>903</v>
      </c>
      <c r="AU455" s="19" t="s">
        <v>78</v>
      </c>
    </row>
    <row r="456" spans="1:47" s="2" customFormat="1" ht="29.25">
      <c r="A456" s="36"/>
      <c r="B456" s="37"/>
      <c r="C456" s="38"/>
      <c r="D456" s="197" t="s">
        <v>811</v>
      </c>
      <c r="E456" s="38"/>
      <c r="F456" s="248" t="s">
        <v>2676</v>
      </c>
      <c r="G456" s="38"/>
      <c r="H456" s="38"/>
      <c r="I456" s="249"/>
      <c r="J456" s="38"/>
      <c r="K456" s="38"/>
      <c r="L456" s="41"/>
      <c r="M456" s="250"/>
      <c r="N456" s="251"/>
      <c r="O456" s="66"/>
      <c r="P456" s="66"/>
      <c r="Q456" s="66"/>
      <c r="R456" s="66"/>
      <c r="S456" s="66"/>
      <c r="T456" s="67"/>
      <c r="U456" s="36"/>
      <c r="V456" s="36"/>
      <c r="W456" s="36"/>
      <c r="X456" s="36"/>
      <c r="Y456" s="36"/>
      <c r="Z456" s="36"/>
      <c r="AA456" s="36"/>
      <c r="AB456" s="36"/>
      <c r="AC456" s="36"/>
      <c r="AD456" s="36"/>
      <c r="AE456" s="36"/>
      <c r="AT456" s="19" t="s">
        <v>811</v>
      </c>
      <c r="AU456" s="19" t="s">
        <v>78</v>
      </c>
    </row>
    <row r="457" spans="2:51" s="13" customFormat="1" ht="11.25">
      <c r="B457" s="195"/>
      <c r="C457" s="196"/>
      <c r="D457" s="197" t="s">
        <v>237</v>
      </c>
      <c r="E457" s="198" t="s">
        <v>19</v>
      </c>
      <c r="F457" s="199" t="s">
        <v>2856</v>
      </c>
      <c r="G457" s="196"/>
      <c r="H457" s="200">
        <v>2079.864</v>
      </c>
      <c r="I457" s="201"/>
      <c r="J457" s="196"/>
      <c r="K457" s="196"/>
      <c r="L457" s="202"/>
      <c r="M457" s="203"/>
      <c r="N457" s="204"/>
      <c r="O457" s="204"/>
      <c r="P457" s="204"/>
      <c r="Q457" s="204"/>
      <c r="R457" s="204"/>
      <c r="S457" s="204"/>
      <c r="T457" s="205"/>
      <c r="AT457" s="206" t="s">
        <v>237</v>
      </c>
      <c r="AU457" s="206" t="s">
        <v>78</v>
      </c>
      <c r="AV457" s="13" t="s">
        <v>78</v>
      </c>
      <c r="AW457" s="13" t="s">
        <v>31</v>
      </c>
      <c r="AX457" s="13" t="s">
        <v>76</v>
      </c>
      <c r="AY457" s="206" t="s">
        <v>229</v>
      </c>
    </row>
    <row r="458" spans="1:65" s="2" customFormat="1" ht="24.2" customHeight="1">
      <c r="A458" s="36"/>
      <c r="B458" s="37"/>
      <c r="C458" s="181" t="s">
        <v>469</v>
      </c>
      <c r="D458" s="181" t="s">
        <v>232</v>
      </c>
      <c r="E458" s="182" t="s">
        <v>1265</v>
      </c>
      <c r="F458" s="183" t="s">
        <v>1266</v>
      </c>
      <c r="G458" s="184" t="s">
        <v>326</v>
      </c>
      <c r="H458" s="185">
        <v>173.322</v>
      </c>
      <c r="I458" s="186"/>
      <c r="J458" s="187">
        <f>ROUND(I458*H458,2)</f>
        <v>0</v>
      </c>
      <c r="K458" s="188"/>
      <c r="L458" s="41"/>
      <c r="M458" s="189" t="s">
        <v>19</v>
      </c>
      <c r="N458" s="190" t="s">
        <v>40</v>
      </c>
      <c r="O458" s="66"/>
      <c r="P458" s="191">
        <f>O458*H458</f>
        <v>0</v>
      </c>
      <c r="Q458" s="191">
        <v>0</v>
      </c>
      <c r="R458" s="191">
        <f>Q458*H458</f>
        <v>0</v>
      </c>
      <c r="S458" s="191">
        <v>0</v>
      </c>
      <c r="T458" s="192">
        <f>S458*H458</f>
        <v>0</v>
      </c>
      <c r="U458" s="36"/>
      <c r="V458" s="36"/>
      <c r="W458" s="36"/>
      <c r="X458" s="36"/>
      <c r="Y458" s="36"/>
      <c r="Z458" s="36"/>
      <c r="AA458" s="36"/>
      <c r="AB458" s="36"/>
      <c r="AC458" s="36"/>
      <c r="AD458" s="36"/>
      <c r="AE458" s="36"/>
      <c r="AR458" s="193" t="s">
        <v>126</v>
      </c>
      <c r="AT458" s="193" t="s">
        <v>232</v>
      </c>
      <c r="AU458" s="193" t="s">
        <v>78</v>
      </c>
      <c r="AY458" s="19" t="s">
        <v>229</v>
      </c>
      <c r="BE458" s="194">
        <f>IF(N458="základní",J458,0)</f>
        <v>0</v>
      </c>
      <c r="BF458" s="194">
        <f>IF(N458="snížená",J458,0)</f>
        <v>0</v>
      </c>
      <c r="BG458" s="194">
        <f>IF(N458="zákl. přenesená",J458,0)</f>
        <v>0</v>
      </c>
      <c r="BH458" s="194">
        <f>IF(N458="sníž. přenesená",J458,0)</f>
        <v>0</v>
      </c>
      <c r="BI458" s="194">
        <f>IF(N458="nulová",J458,0)</f>
        <v>0</v>
      </c>
      <c r="BJ458" s="19" t="s">
        <v>76</v>
      </c>
      <c r="BK458" s="194">
        <f>ROUND(I458*H458,2)</f>
        <v>0</v>
      </c>
      <c r="BL458" s="19" t="s">
        <v>126</v>
      </c>
      <c r="BM458" s="193" t="s">
        <v>2857</v>
      </c>
    </row>
    <row r="459" spans="1:47" s="2" customFormat="1" ht="11.25">
      <c r="A459" s="36"/>
      <c r="B459" s="37"/>
      <c r="C459" s="38"/>
      <c r="D459" s="263" t="s">
        <v>903</v>
      </c>
      <c r="E459" s="38"/>
      <c r="F459" s="264" t="s">
        <v>1268</v>
      </c>
      <c r="G459" s="38"/>
      <c r="H459" s="38"/>
      <c r="I459" s="249"/>
      <c r="J459" s="38"/>
      <c r="K459" s="38"/>
      <c r="L459" s="41"/>
      <c r="M459" s="250"/>
      <c r="N459" s="251"/>
      <c r="O459" s="66"/>
      <c r="P459" s="66"/>
      <c r="Q459" s="66"/>
      <c r="R459" s="66"/>
      <c r="S459" s="66"/>
      <c r="T459" s="67"/>
      <c r="U459" s="36"/>
      <c r="V459" s="36"/>
      <c r="W459" s="36"/>
      <c r="X459" s="36"/>
      <c r="Y459" s="36"/>
      <c r="Z459" s="36"/>
      <c r="AA459" s="36"/>
      <c r="AB459" s="36"/>
      <c r="AC459" s="36"/>
      <c r="AD459" s="36"/>
      <c r="AE459" s="36"/>
      <c r="AT459" s="19" t="s">
        <v>903</v>
      </c>
      <c r="AU459" s="19" t="s">
        <v>78</v>
      </c>
    </row>
    <row r="460" spans="2:51" s="13" customFormat="1" ht="11.25">
      <c r="B460" s="195"/>
      <c r="C460" s="196"/>
      <c r="D460" s="197" t="s">
        <v>237</v>
      </c>
      <c r="E460" s="198" t="s">
        <v>19</v>
      </c>
      <c r="F460" s="199" t="s">
        <v>2858</v>
      </c>
      <c r="G460" s="196"/>
      <c r="H460" s="200">
        <v>173.322</v>
      </c>
      <c r="I460" s="201"/>
      <c r="J460" s="196"/>
      <c r="K460" s="196"/>
      <c r="L460" s="202"/>
      <c r="M460" s="203"/>
      <c r="N460" s="204"/>
      <c r="O460" s="204"/>
      <c r="P460" s="204"/>
      <c r="Q460" s="204"/>
      <c r="R460" s="204"/>
      <c r="S460" s="204"/>
      <c r="T460" s="205"/>
      <c r="AT460" s="206" t="s">
        <v>237</v>
      </c>
      <c r="AU460" s="206" t="s">
        <v>78</v>
      </c>
      <c r="AV460" s="13" t="s">
        <v>78</v>
      </c>
      <c r="AW460" s="13" t="s">
        <v>31</v>
      </c>
      <c r="AX460" s="13" t="s">
        <v>76</v>
      </c>
      <c r="AY460" s="206" t="s">
        <v>229</v>
      </c>
    </row>
    <row r="461" spans="1:65" s="2" customFormat="1" ht="44.25" customHeight="1">
      <c r="A461" s="36"/>
      <c r="B461" s="37"/>
      <c r="C461" s="181" t="s">
        <v>2859</v>
      </c>
      <c r="D461" s="181" t="s">
        <v>232</v>
      </c>
      <c r="E461" s="182" t="s">
        <v>1238</v>
      </c>
      <c r="F461" s="183" t="s">
        <v>1239</v>
      </c>
      <c r="G461" s="184" t="s">
        <v>326</v>
      </c>
      <c r="H461" s="185">
        <v>23.086</v>
      </c>
      <c r="I461" s="186"/>
      <c r="J461" s="187">
        <f>ROUND(I461*H461,2)</f>
        <v>0</v>
      </c>
      <c r="K461" s="188"/>
      <c r="L461" s="41"/>
      <c r="M461" s="189" t="s">
        <v>19</v>
      </c>
      <c r="N461" s="190" t="s">
        <v>40</v>
      </c>
      <c r="O461" s="66"/>
      <c r="P461" s="191">
        <f>O461*H461</f>
        <v>0</v>
      </c>
      <c r="Q461" s="191">
        <v>0</v>
      </c>
      <c r="R461" s="191">
        <f>Q461*H461</f>
        <v>0</v>
      </c>
      <c r="S461" s="191">
        <v>0</v>
      </c>
      <c r="T461" s="192">
        <f>S461*H461</f>
        <v>0</v>
      </c>
      <c r="U461" s="36"/>
      <c r="V461" s="36"/>
      <c r="W461" s="36"/>
      <c r="X461" s="36"/>
      <c r="Y461" s="36"/>
      <c r="Z461" s="36"/>
      <c r="AA461" s="36"/>
      <c r="AB461" s="36"/>
      <c r="AC461" s="36"/>
      <c r="AD461" s="36"/>
      <c r="AE461" s="36"/>
      <c r="AR461" s="193" t="s">
        <v>126</v>
      </c>
      <c r="AT461" s="193" t="s">
        <v>232</v>
      </c>
      <c r="AU461" s="193" t="s">
        <v>78</v>
      </c>
      <c r="AY461" s="19" t="s">
        <v>229</v>
      </c>
      <c r="BE461" s="194">
        <f>IF(N461="základní",J461,0)</f>
        <v>0</v>
      </c>
      <c r="BF461" s="194">
        <f>IF(N461="snížená",J461,0)</f>
        <v>0</v>
      </c>
      <c r="BG461" s="194">
        <f>IF(N461="zákl. přenesená",J461,0)</f>
        <v>0</v>
      </c>
      <c r="BH461" s="194">
        <f>IF(N461="sníž. přenesená",J461,0)</f>
        <v>0</v>
      </c>
      <c r="BI461" s="194">
        <f>IF(N461="nulová",J461,0)</f>
        <v>0</v>
      </c>
      <c r="BJ461" s="19" t="s">
        <v>76</v>
      </c>
      <c r="BK461" s="194">
        <f>ROUND(I461*H461,2)</f>
        <v>0</v>
      </c>
      <c r="BL461" s="19" t="s">
        <v>126</v>
      </c>
      <c r="BM461" s="193" t="s">
        <v>2860</v>
      </c>
    </row>
    <row r="462" spans="1:47" s="2" customFormat="1" ht="11.25">
      <c r="A462" s="36"/>
      <c r="B462" s="37"/>
      <c r="C462" s="38"/>
      <c r="D462" s="263" t="s">
        <v>903</v>
      </c>
      <c r="E462" s="38"/>
      <c r="F462" s="264" t="s">
        <v>1241</v>
      </c>
      <c r="G462" s="38"/>
      <c r="H462" s="38"/>
      <c r="I462" s="249"/>
      <c r="J462" s="38"/>
      <c r="K462" s="38"/>
      <c r="L462" s="41"/>
      <c r="M462" s="250"/>
      <c r="N462" s="251"/>
      <c r="O462" s="66"/>
      <c r="P462" s="66"/>
      <c r="Q462" s="66"/>
      <c r="R462" s="66"/>
      <c r="S462" s="66"/>
      <c r="T462" s="67"/>
      <c r="U462" s="36"/>
      <c r="V462" s="36"/>
      <c r="W462" s="36"/>
      <c r="X462" s="36"/>
      <c r="Y462" s="36"/>
      <c r="Z462" s="36"/>
      <c r="AA462" s="36"/>
      <c r="AB462" s="36"/>
      <c r="AC462" s="36"/>
      <c r="AD462" s="36"/>
      <c r="AE462" s="36"/>
      <c r="AT462" s="19" t="s">
        <v>903</v>
      </c>
      <c r="AU462" s="19" t="s">
        <v>78</v>
      </c>
    </row>
    <row r="463" spans="2:51" s="13" customFormat="1" ht="11.25">
      <c r="B463" s="195"/>
      <c r="C463" s="196"/>
      <c r="D463" s="197" t="s">
        <v>237</v>
      </c>
      <c r="E463" s="198" t="s">
        <v>19</v>
      </c>
      <c r="F463" s="199" t="s">
        <v>2861</v>
      </c>
      <c r="G463" s="196"/>
      <c r="H463" s="200">
        <v>23.086</v>
      </c>
      <c r="I463" s="201"/>
      <c r="J463" s="196"/>
      <c r="K463" s="196"/>
      <c r="L463" s="202"/>
      <c r="M463" s="203"/>
      <c r="N463" s="204"/>
      <c r="O463" s="204"/>
      <c r="P463" s="204"/>
      <c r="Q463" s="204"/>
      <c r="R463" s="204"/>
      <c r="S463" s="204"/>
      <c r="T463" s="205"/>
      <c r="AT463" s="206" t="s">
        <v>237</v>
      </c>
      <c r="AU463" s="206" t="s">
        <v>78</v>
      </c>
      <c r="AV463" s="13" t="s">
        <v>78</v>
      </c>
      <c r="AW463" s="13" t="s">
        <v>31</v>
      </c>
      <c r="AX463" s="13" t="s">
        <v>76</v>
      </c>
      <c r="AY463" s="206" t="s">
        <v>229</v>
      </c>
    </row>
    <row r="464" spans="1:65" s="2" customFormat="1" ht="44.25" customHeight="1">
      <c r="A464" s="36"/>
      <c r="B464" s="37"/>
      <c r="C464" s="181" t="s">
        <v>589</v>
      </c>
      <c r="D464" s="181" t="s">
        <v>232</v>
      </c>
      <c r="E464" s="182" t="s">
        <v>1242</v>
      </c>
      <c r="F464" s="183" t="s">
        <v>966</v>
      </c>
      <c r="G464" s="184" t="s">
        <v>326</v>
      </c>
      <c r="H464" s="185">
        <v>63.575</v>
      </c>
      <c r="I464" s="186"/>
      <c r="J464" s="187">
        <f>ROUND(I464*H464,2)</f>
        <v>0</v>
      </c>
      <c r="K464" s="188"/>
      <c r="L464" s="41"/>
      <c r="M464" s="189" t="s">
        <v>19</v>
      </c>
      <c r="N464" s="190" t="s">
        <v>40</v>
      </c>
      <c r="O464" s="66"/>
      <c r="P464" s="191">
        <f>O464*H464</f>
        <v>0</v>
      </c>
      <c r="Q464" s="191">
        <v>0</v>
      </c>
      <c r="R464" s="191">
        <f>Q464*H464</f>
        <v>0</v>
      </c>
      <c r="S464" s="191">
        <v>0</v>
      </c>
      <c r="T464" s="192">
        <f>S464*H464</f>
        <v>0</v>
      </c>
      <c r="U464" s="36"/>
      <c r="V464" s="36"/>
      <c r="W464" s="36"/>
      <c r="X464" s="36"/>
      <c r="Y464" s="36"/>
      <c r="Z464" s="36"/>
      <c r="AA464" s="36"/>
      <c r="AB464" s="36"/>
      <c r="AC464" s="36"/>
      <c r="AD464" s="36"/>
      <c r="AE464" s="36"/>
      <c r="AR464" s="193" t="s">
        <v>126</v>
      </c>
      <c r="AT464" s="193" t="s">
        <v>232</v>
      </c>
      <c r="AU464" s="193" t="s">
        <v>78</v>
      </c>
      <c r="AY464" s="19" t="s">
        <v>229</v>
      </c>
      <c r="BE464" s="194">
        <f>IF(N464="základní",J464,0)</f>
        <v>0</v>
      </c>
      <c r="BF464" s="194">
        <f>IF(N464="snížená",J464,0)</f>
        <v>0</v>
      </c>
      <c r="BG464" s="194">
        <f>IF(N464="zákl. přenesená",J464,0)</f>
        <v>0</v>
      </c>
      <c r="BH464" s="194">
        <f>IF(N464="sníž. přenesená",J464,0)</f>
        <v>0</v>
      </c>
      <c r="BI464" s="194">
        <f>IF(N464="nulová",J464,0)</f>
        <v>0</v>
      </c>
      <c r="BJ464" s="19" t="s">
        <v>76</v>
      </c>
      <c r="BK464" s="194">
        <f>ROUND(I464*H464,2)</f>
        <v>0</v>
      </c>
      <c r="BL464" s="19" t="s">
        <v>126</v>
      </c>
      <c r="BM464" s="193" t="s">
        <v>2862</v>
      </c>
    </row>
    <row r="465" spans="1:47" s="2" customFormat="1" ht="11.25">
      <c r="A465" s="36"/>
      <c r="B465" s="37"/>
      <c r="C465" s="38"/>
      <c r="D465" s="263" t="s">
        <v>903</v>
      </c>
      <c r="E465" s="38"/>
      <c r="F465" s="264" t="s">
        <v>1244</v>
      </c>
      <c r="G465" s="38"/>
      <c r="H465" s="38"/>
      <c r="I465" s="249"/>
      <c r="J465" s="38"/>
      <c r="K465" s="38"/>
      <c r="L465" s="41"/>
      <c r="M465" s="250"/>
      <c r="N465" s="251"/>
      <c r="O465" s="66"/>
      <c r="P465" s="66"/>
      <c r="Q465" s="66"/>
      <c r="R465" s="66"/>
      <c r="S465" s="66"/>
      <c r="T465" s="67"/>
      <c r="U465" s="36"/>
      <c r="V465" s="36"/>
      <c r="W465" s="36"/>
      <c r="X465" s="36"/>
      <c r="Y465" s="36"/>
      <c r="Z465" s="36"/>
      <c r="AA465" s="36"/>
      <c r="AB465" s="36"/>
      <c r="AC465" s="36"/>
      <c r="AD465" s="36"/>
      <c r="AE465" s="36"/>
      <c r="AT465" s="19" t="s">
        <v>903</v>
      </c>
      <c r="AU465" s="19" t="s">
        <v>78</v>
      </c>
    </row>
    <row r="466" spans="2:51" s="13" customFormat="1" ht="11.25">
      <c r="B466" s="195"/>
      <c r="C466" s="196"/>
      <c r="D466" s="197" t="s">
        <v>237</v>
      </c>
      <c r="E466" s="198" t="s">
        <v>19</v>
      </c>
      <c r="F466" s="199" t="s">
        <v>2863</v>
      </c>
      <c r="G466" s="196"/>
      <c r="H466" s="200">
        <v>63.575</v>
      </c>
      <c r="I466" s="201"/>
      <c r="J466" s="196"/>
      <c r="K466" s="196"/>
      <c r="L466" s="202"/>
      <c r="M466" s="203"/>
      <c r="N466" s="204"/>
      <c r="O466" s="204"/>
      <c r="P466" s="204"/>
      <c r="Q466" s="204"/>
      <c r="R466" s="204"/>
      <c r="S466" s="204"/>
      <c r="T466" s="205"/>
      <c r="AT466" s="206" t="s">
        <v>237</v>
      </c>
      <c r="AU466" s="206" t="s">
        <v>78</v>
      </c>
      <c r="AV466" s="13" t="s">
        <v>78</v>
      </c>
      <c r="AW466" s="13" t="s">
        <v>31</v>
      </c>
      <c r="AX466" s="13" t="s">
        <v>76</v>
      </c>
      <c r="AY466" s="206" t="s">
        <v>229</v>
      </c>
    </row>
    <row r="467" spans="2:63" s="12" customFormat="1" ht="22.9" customHeight="1">
      <c r="B467" s="165"/>
      <c r="C467" s="166"/>
      <c r="D467" s="167" t="s">
        <v>68</v>
      </c>
      <c r="E467" s="179" t="s">
        <v>1271</v>
      </c>
      <c r="F467" s="179" t="s">
        <v>1272</v>
      </c>
      <c r="G467" s="166"/>
      <c r="H467" s="166"/>
      <c r="I467" s="169"/>
      <c r="J467" s="180">
        <f>BK467</f>
        <v>0</v>
      </c>
      <c r="K467" s="166"/>
      <c r="L467" s="171"/>
      <c r="M467" s="172"/>
      <c r="N467" s="173"/>
      <c r="O467" s="173"/>
      <c r="P467" s="174">
        <f>SUM(P468:P472)</f>
        <v>0</v>
      </c>
      <c r="Q467" s="173"/>
      <c r="R467" s="174">
        <f>SUM(R468:R472)</f>
        <v>0</v>
      </c>
      <c r="S467" s="173"/>
      <c r="T467" s="175">
        <f>SUM(T468:T472)</f>
        <v>0</v>
      </c>
      <c r="AR467" s="176" t="s">
        <v>76</v>
      </c>
      <c r="AT467" s="177" t="s">
        <v>68</v>
      </c>
      <c r="AU467" s="177" t="s">
        <v>76</v>
      </c>
      <c r="AY467" s="176" t="s">
        <v>229</v>
      </c>
      <c r="BK467" s="178">
        <f>SUM(BK468:BK472)</f>
        <v>0</v>
      </c>
    </row>
    <row r="468" spans="1:65" s="2" customFormat="1" ht="44.25" customHeight="1">
      <c r="A468" s="36"/>
      <c r="B468" s="37"/>
      <c r="C468" s="181" t="s">
        <v>373</v>
      </c>
      <c r="D468" s="181" t="s">
        <v>232</v>
      </c>
      <c r="E468" s="182" t="s">
        <v>1273</v>
      </c>
      <c r="F468" s="183" t="s">
        <v>1274</v>
      </c>
      <c r="G468" s="184" t="s">
        <v>326</v>
      </c>
      <c r="H468" s="185">
        <v>166.633</v>
      </c>
      <c r="I468" s="186"/>
      <c r="J468" s="187">
        <f>ROUND(I468*H468,2)</f>
        <v>0</v>
      </c>
      <c r="K468" s="188"/>
      <c r="L468" s="41"/>
      <c r="M468" s="189" t="s">
        <v>19</v>
      </c>
      <c r="N468" s="190" t="s">
        <v>40</v>
      </c>
      <c r="O468" s="66"/>
      <c r="P468" s="191">
        <f>O468*H468</f>
        <v>0</v>
      </c>
      <c r="Q468" s="191">
        <v>0</v>
      </c>
      <c r="R468" s="191">
        <f>Q468*H468</f>
        <v>0</v>
      </c>
      <c r="S468" s="191">
        <v>0</v>
      </c>
      <c r="T468" s="192">
        <f>S468*H468</f>
        <v>0</v>
      </c>
      <c r="U468" s="36"/>
      <c r="V468" s="36"/>
      <c r="W468" s="36"/>
      <c r="X468" s="36"/>
      <c r="Y468" s="36"/>
      <c r="Z468" s="36"/>
      <c r="AA468" s="36"/>
      <c r="AB468" s="36"/>
      <c r="AC468" s="36"/>
      <c r="AD468" s="36"/>
      <c r="AE468" s="36"/>
      <c r="AR468" s="193" t="s">
        <v>126</v>
      </c>
      <c r="AT468" s="193" t="s">
        <v>232</v>
      </c>
      <c r="AU468" s="193" t="s">
        <v>78</v>
      </c>
      <c r="AY468" s="19" t="s">
        <v>229</v>
      </c>
      <c r="BE468" s="194">
        <f>IF(N468="základní",J468,0)</f>
        <v>0</v>
      </c>
      <c r="BF468" s="194">
        <f>IF(N468="snížená",J468,0)</f>
        <v>0</v>
      </c>
      <c r="BG468" s="194">
        <f>IF(N468="zákl. přenesená",J468,0)</f>
        <v>0</v>
      </c>
      <c r="BH468" s="194">
        <f>IF(N468="sníž. přenesená",J468,0)</f>
        <v>0</v>
      </c>
      <c r="BI468" s="194">
        <f>IF(N468="nulová",J468,0)</f>
        <v>0</v>
      </c>
      <c r="BJ468" s="19" t="s">
        <v>76</v>
      </c>
      <c r="BK468" s="194">
        <f>ROUND(I468*H468,2)</f>
        <v>0</v>
      </c>
      <c r="BL468" s="19" t="s">
        <v>126</v>
      </c>
      <c r="BM468" s="193" t="s">
        <v>2864</v>
      </c>
    </row>
    <row r="469" spans="1:47" s="2" customFormat="1" ht="11.25">
      <c r="A469" s="36"/>
      <c r="B469" s="37"/>
      <c r="C469" s="38"/>
      <c r="D469" s="263" t="s">
        <v>903</v>
      </c>
      <c r="E469" s="38"/>
      <c r="F469" s="264" t="s">
        <v>1276</v>
      </c>
      <c r="G469" s="38"/>
      <c r="H469" s="38"/>
      <c r="I469" s="249"/>
      <c r="J469" s="38"/>
      <c r="K469" s="38"/>
      <c r="L469" s="41"/>
      <c r="M469" s="250"/>
      <c r="N469" s="251"/>
      <c r="O469" s="66"/>
      <c r="P469" s="66"/>
      <c r="Q469" s="66"/>
      <c r="R469" s="66"/>
      <c r="S469" s="66"/>
      <c r="T469" s="67"/>
      <c r="U469" s="36"/>
      <c r="V469" s="36"/>
      <c r="W469" s="36"/>
      <c r="X469" s="36"/>
      <c r="Y469" s="36"/>
      <c r="Z469" s="36"/>
      <c r="AA469" s="36"/>
      <c r="AB469" s="36"/>
      <c r="AC469" s="36"/>
      <c r="AD469" s="36"/>
      <c r="AE469" s="36"/>
      <c r="AT469" s="19" t="s">
        <v>903</v>
      </c>
      <c r="AU469" s="19" t="s">
        <v>78</v>
      </c>
    </row>
    <row r="470" spans="1:65" s="2" customFormat="1" ht="55.5" customHeight="1">
      <c r="A470" s="36"/>
      <c r="B470" s="37"/>
      <c r="C470" s="181" t="s">
        <v>377</v>
      </c>
      <c r="D470" s="181" t="s">
        <v>232</v>
      </c>
      <c r="E470" s="182" t="s">
        <v>1277</v>
      </c>
      <c r="F470" s="183" t="s">
        <v>1278</v>
      </c>
      <c r="G470" s="184" t="s">
        <v>326</v>
      </c>
      <c r="H470" s="185">
        <v>166.658</v>
      </c>
      <c r="I470" s="186"/>
      <c r="J470" s="187">
        <f>ROUND(I470*H470,2)</f>
        <v>0</v>
      </c>
      <c r="K470" s="188"/>
      <c r="L470" s="41"/>
      <c r="M470" s="189" t="s">
        <v>19</v>
      </c>
      <c r="N470" s="190" t="s">
        <v>40</v>
      </c>
      <c r="O470" s="66"/>
      <c r="P470" s="191">
        <f>O470*H470</f>
        <v>0</v>
      </c>
      <c r="Q470" s="191">
        <v>0</v>
      </c>
      <c r="R470" s="191">
        <f>Q470*H470</f>
        <v>0</v>
      </c>
      <c r="S470" s="191">
        <v>0</v>
      </c>
      <c r="T470" s="192">
        <f>S470*H470</f>
        <v>0</v>
      </c>
      <c r="U470" s="36"/>
      <c r="V470" s="36"/>
      <c r="W470" s="36"/>
      <c r="X470" s="36"/>
      <c r="Y470" s="36"/>
      <c r="Z470" s="36"/>
      <c r="AA470" s="36"/>
      <c r="AB470" s="36"/>
      <c r="AC470" s="36"/>
      <c r="AD470" s="36"/>
      <c r="AE470" s="36"/>
      <c r="AR470" s="193" t="s">
        <v>126</v>
      </c>
      <c r="AT470" s="193" t="s">
        <v>232</v>
      </c>
      <c r="AU470" s="193" t="s">
        <v>78</v>
      </c>
      <c r="AY470" s="19" t="s">
        <v>229</v>
      </c>
      <c r="BE470" s="194">
        <f>IF(N470="základní",J470,0)</f>
        <v>0</v>
      </c>
      <c r="BF470" s="194">
        <f>IF(N470="snížená",J470,0)</f>
        <v>0</v>
      </c>
      <c r="BG470" s="194">
        <f>IF(N470="zákl. přenesená",J470,0)</f>
        <v>0</v>
      </c>
      <c r="BH470" s="194">
        <f>IF(N470="sníž. přenesená",J470,0)</f>
        <v>0</v>
      </c>
      <c r="BI470" s="194">
        <f>IF(N470="nulová",J470,0)</f>
        <v>0</v>
      </c>
      <c r="BJ470" s="19" t="s">
        <v>76</v>
      </c>
      <c r="BK470" s="194">
        <f>ROUND(I470*H470,2)</f>
        <v>0</v>
      </c>
      <c r="BL470" s="19" t="s">
        <v>126</v>
      </c>
      <c r="BM470" s="193" t="s">
        <v>2865</v>
      </c>
    </row>
    <row r="471" spans="1:47" s="2" customFormat="1" ht="11.25">
      <c r="A471" s="36"/>
      <c r="B471" s="37"/>
      <c r="C471" s="38"/>
      <c r="D471" s="263" t="s">
        <v>903</v>
      </c>
      <c r="E471" s="38"/>
      <c r="F471" s="264" t="s">
        <v>1280</v>
      </c>
      <c r="G471" s="38"/>
      <c r="H471" s="38"/>
      <c r="I471" s="249"/>
      <c r="J471" s="38"/>
      <c r="K471" s="38"/>
      <c r="L471" s="41"/>
      <c r="M471" s="250"/>
      <c r="N471" s="251"/>
      <c r="O471" s="66"/>
      <c r="P471" s="66"/>
      <c r="Q471" s="66"/>
      <c r="R471" s="66"/>
      <c r="S471" s="66"/>
      <c r="T471" s="67"/>
      <c r="U471" s="36"/>
      <c r="V471" s="36"/>
      <c r="W471" s="36"/>
      <c r="X471" s="36"/>
      <c r="Y471" s="36"/>
      <c r="Z471" s="36"/>
      <c r="AA471" s="36"/>
      <c r="AB471" s="36"/>
      <c r="AC471" s="36"/>
      <c r="AD471" s="36"/>
      <c r="AE471" s="36"/>
      <c r="AT471" s="19" t="s">
        <v>903</v>
      </c>
      <c r="AU471" s="19" t="s">
        <v>78</v>
      </c>
    </row>
    <row r="472" spans="1:47" s="2" customFormat="1" ht="19.5">
      <c r="A472" s="36"/>
      <c r="B472" s="37"/>
      <c r="C472" s="38"/>
      <c r="D472" s="197" t="s">
        <v>811</v>
      </c>
      <c r="E472" s="38"/>
      <c r="F472" s="248" t="s">
        <v>2671</v>
      </c>
      <c r="G472" s="38"/>
      <c r="H472" s="38"/>
      <c r="I472" s="249"/>
      <c r="J472" s="38"/>
      <c r="K472" s="38"/>
      <c r="L472" s="41"/>
      <c r="M472" s="250"/>
      <c r="N472" s="251"/>
      <c r="O472" s="66"/>
      <c r="P472" s="66"/>
      <c r="Q472" s="66"/>
      <c r="R472" s="66"/>
      <c r="S472" s="66"/>
      <c r="T472" s="67"/>
      <c r="U472" s="36"/>
      <c r="V472" s="36"/>
      <c r="W472" s="36"/>
      <c r="X472" s="36"/>
      <c r="Y472" s="36"/>
      <c r="Z472" s="36"/>
      <c r="AA472" s="36"/>
      <c r="AB472" s="36"/>
      <c r="AC472" s="36"/>
      <c r="AD472" s="36"/>
      <c r="AE472" s="36"/>
      <c r="AT472" s="19" t="s">
        <v>811</v>
      </c>
      <c r="AU472" s="19" t="s">
        <v>78</v>
      </c>
    </row>
    <row r="473" spans="2:63" s="12" customFormat="1" ht="25.9" customHeight="1">
      <c r="B473" s="165"/>
      <c r="C473" s="166"/>
      <c r="D473" s="167" t="s">
        <v>68</v>
      </c>
      <c r="E473" s="168" t="s">
        <v>1648</v>
      </c>
      <c r="F473" s="168" t="s">
        <v>1649</v>
      </c>
      <c r="G473" s="166"/>
      <c r="H473" s="166"/>
      <c r="I473" s="169"/>
      <c r="J473" s="170">
        <f>BK473</f>
        <v>0</v>
      </c>
      <c r="K473" s="166"/>
      <c r="L473" s="171"/>
      <c r="M473" s="172"/>
      <c r="N473" s="173"/>
      <c r="O473" s="173"/>
      <c r="P473" s="174">
        <f>P474</f>
        <v>0</v>
      </c>
      <c r="Q473" s="173"/>
      <c r="R473" s="174">
        <f>R474</f>
        <v>0.025</v>
      </c>
      <c r="S473" s="173"/>
      <c r="T473" s="175">
        <f>T474</f>
        <v>0</v>
      </c>
      <c r="AR473" s="176" t="s">
        <v>78</v>
      </c>
      <c r="AT473" s="177" t="s">
        <v>68</v>
      </c>
      <c r="AU473" s="177" t="s">
        <v>69</v>
      </c>
      <c r="AY473" s="176" t="s">
        <v>229</v>
      </c>
      <c r="BK473" s="178">
        <f>BK474</f>
        <v>0</v>
      </c>
    </row>
    <row r="474" spans="2:63" s="12" customFormat="1" ht="22.9" customHeight="1">
      <c r="B474" s="165"/>
      <c r="C474" s="166"/>
      <c r="D474" s="167" t="s">
        <v>68</v>
      </c>
      <c r="E474" s="179" t="s">
        <v>1650</v>
      </c>
      <c r="F474" s="179" t="s">
        <v>1651</v>
      </c>
      <c r="G474" s="166"/>
      <c r="H474" s="166"/>
      <c r="I474" s="169"/>
      <c r="J474" s="180">
        <f>BK474</f>
        <v>0</v>
      </c>
      <c r="K474" s="166"/>
      <c r="L474" s="171"/>
      <c r="M474" s="172"/>
      <c r="N474" s="173"/>
      <c r="O474" s="173"/>
      <c r="P474" s="174">
        <f>SUM(P475:P500)</f>
        <v>0</v>
      </c>
      <c r="Q474" s="173"/>
      <c r="R474" s="174">
        <f>SUM(R475:R500)</f>
        <v>0.025</v>
      </c>
      <c r="S474" s="173"/>
      <c r="T474" s="175">
        <f>SUM(T475:T500)</f>
        <v>0</v>
      </c>
      <c r="AR474" s="176" t="s">
        <v>78</v>
      </c>
      <c r="AT474" s="177" t="s">
        <v>68</v>
      </c>
      <c r="AU474" s="177" t="s">
        <v>76</v>
      </c>
      <c r="AY474" s="176" t="s">
        <v>229</v>
      </c>
      <c r="BK474" s="178">
        <f>SUM(BK475:BK500)</f>
        <v>0</v>
      </c>
    </row>
    <row r="475" spans="1:65" s="2" customFormat="1" ht="33" customHeight="1">
      <c r="A475" s="36"/>
      <c r="B475" s="37"/>
      <c r="C475" s="181" t="s">
        <v>381</v>
      </c>
      <c r="D475" s="181" t="s">
        <v>232</v>
      </c>
      <c r="E475" s="182" t="s">
        <v>2004</v>
      </c>
      <c r="F475" s="183" t="s">
        <v>2005</v>
      </c>
      <c r="G475" s="184" t="s">
        <v>495</v>
      </c>
      <c r="H475" s="185">
        <v>31.825</v>
      </c>
      <c r="I475" s="186"/>
      <c r="J475" s="187">
        <f>ROUND(I475*H475,2)</f>
        <v>0</v>
      </c>
      <c r="K475" s="188"/>
      <c r="L475" s="41"/>
      <c r="M475" s="189" t="s">
        <v>19</v>
      </c>
      <c r="N475" s="190" t="s">
        <v>40</v>
      </c>
      <c r="O475" s="66"/>
      <c r="P475" s="191">
        <f>O475*H475</f>
        <v>0</v>
      </c>
      <c r="Q475" s="191">
        <v>0</v>
      </c>
      <c r="R475" s="191">
        <f>Q475*H475</f>
        <v>0</v>
      </c>
      <c r="S475" s="191">
        <v>0</v>
      </c>
      <c r="T475" s="192">
        <f>S475*H475</f>
        <v>0</v>
      </c>
      <c r="U475" s="36"/>
      <c r="V475" s="36"/>
      <c r="W475" s="36"/>
      <c r="X475" s="36"/>
      <c r="Y475" s="36"/>
      <c r="Z475" s="36"/>
      <c r="AA475" s="36"/>
      <c r="AB475" s="36"/>
      <c r="AC475" s="36"/>
      <c r="AD475" s="36"/>
      <c r="AE475" s="36"/>
      <c r="AR475" s="193" t="s">
        <v>315</v>
      </c>
      <c r="AT475" s="193" t="s">
        <v>232</v>
      </c>
      <c r="AU475" s="193" t="s">
        <v>78</v>
      </c>
      <c r="AY475" s="19" t="s">
        <v>229</v>
      </c>
      <c r="BE475" s="194">
        <f>IF(N475="základní",J475,0)</f>
        <v>0</v>
      </c>
      <c r="BF475" s="194">
        <f>IF(N475="snížená",J475,0)</f>
        <v>0</v>
      </c>
      <c r="BG475" s="194">
        <f>IF(N475="zákl. přenesená",J475,0)</f>
        <v>0</v>
      </c>
      <c r="BH475" s="194">
        <f>IF(N475="sníž. přenesená",J475,0)</f>
        <v>0</v>
      </c>
      <c r="BI475" s="194">
        <f>IF(N475="nulová",J475,0)</f>
        <v>0</v>
      </c>
      <c r="BJ475" s="19" t="s">
        <v>76</v>
      </c>
      <c r="BK475" s="194">
        <f>ROUND(I475*H475,2)</f>
        <v>0</v>
      </c>
      <c r="BL475" s="19" t="s">
        <v>315</v>
      </c>
      <c r="BM475" s="193" t="s">
        <v>2866</v>
      </c>
    </row>
    <row r="476" spans="1:47" s="2" customFormat="1" ht="11.25">
      <c r="A476" s="36"/>
      <c r="B476" s="37"/>
      <c r="C476" s="38"/>
      <c r="D476" s="263" t="s">
        <v>903</v>
      </c>
      <c r="E476" s="38"/>
      <c r="F476" s="264" t="s">
        <v>2007</v>
      </c>
      <c r="G476" s="38"/>
      <c r="H476" s="38"/>
      <c r="I476" s="249"/>
      <c r="J476" s="38"/>
      <c r="K476" s="38"/>
      <c r="L476" s="41"/>
      <c r="M476" s="250"/>
      <c r="N476" s="251"/>
      <c r="O476" s="66"/>
      <c r="P476" s="66"/>
      <c r="Q476" s="66"/>
      <c r="R476" s="66"/>
      <c r="S476" s="66"/>
      <c r="T476" s="67"/>
      <c r="U476" s="36"/>
      <c r="V476" s="36"/>
      <c r="W476" s="36"/>
      <c r="X476" s="36"/>
      <c r="Y476" s="36"/>
      <c r="Z476" s="36"/>
      <c r="AA476" s="36"/>
      <c r="AB476" s="36"/>
      <c r="AC476" s="36"/>
      <c r="AD476" s="36"/>
      <c r="AE476" s="36"/>
      <c r="AT476" s="19" t="s">
        <v>903</v>
      </c>
      <c r="AU476" s="19" t="s">
        <v>78</v>
      </c>
    </row>
    <row r="477" spans="2:51" s="14" customFormat="1" ht="11.25">
      <c r="B477" s="218"/>
      <c r="C477" s="219"/>
      <c r="D477" s="197" t="s">
        <v>237</v>
      </c>
      <c r="E477" s="220" t="s">
        <v>19</v>
      </c>
      <c r="F477" s="221" t="s">
        <v>2729</v>
      </c>
      <c r="G477" s="219"/>
      <c r="H477" s="220" t="s">
        <v>19</v>
      </c>
      <c r="I477" s="222"/>
      <c r="J477" s="219"/>
      <c r="K477" s="219"/>
      <c r="L477" s="223"/>
      <c r="M477" s="224"/>
      <c r="N477" s="225"/>
      <c r="O477" s="225"/>
      <c r="P477" s="225"/>
      <c r="Q477" s="225"/>
      <c r="R477" s="225"/>
      <c r="S477" s="225"/>
      <c r="T477" s="226"/>
      <c r="AT477" s="227" t="s">
        <v>237</v>
      </c>
      <c r="AU477" s="227" t="s">
        <v>78</v>
      </c>
      <c r="AV477" s="14" t="s">
        <v>76</v>
      </c>
      <c r="AW477" s="14" t="s">
        <v>31</v>
      </c>
      <c r="AX477" s="14" t="s">
        <v>69</v>
      </c>
      <c r="AY477" s="227" t="s">
        <v>229</v>
      </c>
    </row>
    <row r="478" spans="2:51" s="13" customFormat="1" ht="11.25">
      <c r="B478" s="195"/>
      <c r="C478" s="196"/>
      <c r="D478" s="197" t="s">
        <v>237</v>
      </c>
      <c r="E478" s="198" t="s">
        <v>19</v>
      </c>
      <c r="F478" s="199" t="s">
        <v>2736</v>
      </c>
      <c r="G478" s="196"/>
      <c r="H478" s="200">
        <v>15.6</v>
      </c>
      <c r="I478" s="201"/>
      <c r="J478" s="196"/>
      <c r="K478" s="196"/>
      <c r="L478" s="202"/>
      <c r="M478" s="203"/>
      <c r="N478" s="204"/>
      <c r="O478" s="204"/>
      <c r="P478" s="204"/>
      <c r="Q478" s="204"/>
      <c r="R478" s="204"/>
      <c r="S478" s="204"/>
      <c r="T478" s="205"/>
      <c r="AT478" s="206" t="s">
        <v>237</v>
      </c>
      <c r="AU478" s="206" t="s">
        <v>78</v>
      </c>
      <c r="AV478" s="13" t="s">
        <v>78</v>
      </c>
      <c r="AW478" s="13" t="s">
        <v>31</v>
      </c>
      <c r="AX478" s="13" t="s">
        <v>69</v>
      </c>
      <c r="AY478" s="206" t="s">
        <v>229</v>
      </c>
    </row>
    <row r="479" spans="2:51" s="13" customFormat="1" ht="11.25">
      <c r="B479" s="195"/>
      <c r="C479" s="196"/>
      <c r="D479" s="197" t="s">
        <v>237</v>
      </c>
      <c r="E479" s="198" t="s">
        <v>19</v>
      </c>
      <c r="F479" s="199" t="s">
        <v>2737</v>
      </c>
      <c r="G479" s="196"/>
      <c r="H479" s="200">
        <v>3.73</v>
      </c>
      <c r="I479" s="201"/>
      <c r="J479" s="196"/>
      <c r="K479" s="196"/>
      <c r="L479" s="202"/>
      <c r="M479" s="203"/>
      <c r="N479" s="204"/>
      <c r="O479" s="204"/>
      <c r="P479" s="204"/>
      <c r="Q479" s="204"/>
      <c r="R479" s="204"/>
      <c r="S479" s="204"/>
      <c r="T479" s="205"/>
      <c r="AT479" s="206" t="s">
        <v>237</v>
      </c>
      <c r="AU479" s="206" t="s">
        <v>78</v>
      </c>
      <c r="AV479" s="13" t="s">
        <v>78</v>
      </c>
      <c r="AW479" s="13" t="s">
        <v>31</v>
      </c>
      <c r="AX479" s="13" t="s">
        <v>69</v>
      </c>
      <c r="AY479" s="206" t="s">
        <v>229</v>
      </c>
    </row>
    <row r="480" spans="2:51" s="14" customFormat="1" ht="11.25">
      <c r="B480" s="218"/>
      <c r="C480" s="219"/>
      <c r="D480" s="197" t="s">
        <v>237</v>
      </c>
      <c r="E480" s="220" t="s">
        <v>19</v>
      </c>
      <c r="F480" s="221" t="s">
        <v>2731</v>
      </c>
      <c r="G480" s="219"/>
      <c r="H480" s="220" t="s">
        <v>19</v>
      </c>
      <c r="I480" s="222"/>
      <c r="J480" s="219"/>
      <c r="K480" s="219"/>
      <c r="L480" s="223"/>
      <c r="M480" s="224"/>
      <c r="N480" s="225"/>
      <c r="O480" s="225"/>
      <c r="P480" s="225"/>
      <c r="Q480" s="225"/>
      <c r="R480" s="225"/>
      <c r="S480" s="225"/>
      <c r="T480" s="226"/>
      <c r="AT480" s="227" t="s">
        <v>237</v>
      </c>
      <c r="AU480" s="227" t="s">
        <v>78</v>
      </c>
      <c r="AV480" s="14" t="s">
        <v>76</v>
      </c>
      <c r="AW480" s="14" t="s">
        <v>31</v>
      </c>
      <c r="AX480" s="14" t="s">
        <v>69</v>
      </c>
      <c r="AY480" s="227" t="s">
        <v>229</v>
      </c>
    </row>
    <row r="481" spans="2:51" s="13" customFormat="1" ht="11.25">
      <c r="B481" s="195"/>
      <c r="C481" s="196"/>
      <c r="D481" s="197" t="s">
        <v>237</v>
      </c>
      <c r="E481" s="198" t="s">
        <v>19</v>
      </c>
      <c r="F481" s="199" t="s">
        <v>2739</v>
      </c>
      <c r="G481" s="196"/>
      <c r="H481" s="200">
        <v>9.065</v>
      </c>
      <c r="I481" s="201"/>
      <c r="J481" s="196"/>
      <c r="K481" s="196"/>
      <c r="L481" s="202"/>
      <c r="M481" s="203"/>
      <c r="N481" s="204"/>
      <c r="O481" s="204"/>
      <c r="P481" s="204"/>
      <c r="Q481" s="204"/>
      <c r="R481" s="204"/>
      <c r="S481" s="204"/>
      <c r="T481" s="205"/>
      <c r="AT481" s="206" t="s">
        <v>237</v>
      </c>
      <c r="AU481" s="206" t="s">
        <v>78</v>
      </c>
      <c r="AV481" s="13" t="s">
        <v>78</v>
      </c>
      <c r="AW481" s="13" t="s">
        <v>31</v>
      </c>
      <c r="AX481" s="13" t="s">
        <v>69</v>
      </c>
      <c r="AY481" s="206" t="s">
        <v>229</v>
      </c>
    </row>
    <row r="482" spans="2:51" s="13" customFormat="1" ht="11.25">
      <c r="B482" s="195"/>
      <c r="C482" s="196"/>
      <c r="D482" s="197" t="s">
        <v>237</v>
      </c>
      <c r="E482" s="198" t="s">
        <v>19</v>
      </c>
      <c r="F482" s="199" t="s">
        <v>2740</v>
      </c>
      <c r="G482" s="196"/>
      <c r="H482" s="200">
        <v>3.43</v>
      </c>
      <c r="I482" s="201"/>
      <c r="J482" s="196"/>
      <c r="K482" s="196"/>
      <c r="L482" s="202"/>
      <c r="M482" s="203"/>
      <c r="N482" s="204"/>
      <c r="O482" s="204"/>
      <c r="P482" s="204"/>
      <c r="Q482" s="204"/>
      <c r="R482" s="204"/>
      <c r="S482" s="204"/>
      <c r="T482" s="205"/>
      <c r="AT482" s="206" t="s">
        <v>237</v>
      </c>
      <c r="AU482" s="206" t="s">
        <v>78</v>
      </c>
      <c r="AV482" s="13" t="s">
        <v>78</v>
      </c>
      <c r="AW482" s="13" t="s">
        <v>31</v>
      </c>
      <c r="AX482" s="13" t="s">
        <v>69</v>
      </c>
      <c r="AY482" s="206" t="s">
        <v>229</v>
      </c>
    </row>
    <row r="483" spans="2:51" s="15" customFormat="1" ht="11.25">
      <c r="B483" s="228"/>
      <c r="C483" s="229"/>
      <c r="D483" s="197" t="s">
        <v>237</v>
      </c>
      <c r="E483" s="230" t="s">
        <v>19</v>
      </c>
      <c r="F483" s="231" t="s">
        <v>281</v>
      </c>
      <c r="G483" s="229"/>
      <c r="H483" s="232">
        <v>31.825</v>
      </c>
      <c r="I483" s="233"/>
      <c r="J483" s="229"/>
      <c r="K483" s="229"/>
      <c r="L483" s="234"/>
      <c r="M483" s="235"/>
      <c r="N483" s="236"/>
      <c r="O483" s="236"/>
      <c r="P483" s="236"/>
      <c r="Q483" s="236"/>
      <c r="R483" s="236"/>
      <c r="S483" s="236"/>
      <c r="T483" s="237"/>
      <c r="AT483" s="238" t="s">
        <v>237</v>
      </c>
      <c r="AU483" s="238" t="s">
        <v>78</v>
      </c>
      <c r="AV483" s="15" t="s">
        <v>126</v>
      </c>
      <c r="AW483" s="15" t="s">
        <v>31</v>
      </c>
      <c r="AX483" s="15" t="s">
        <v>76</v>
      </c>
      <c r="AY483" s="238" t="s">
        <v>229</v>
      </c>
    </row>
    <row r="484" spans="1:65" s="2" customFormat="1" ht="16.5" customHeight="1">
      <c r="A484" s="36"/>
      <c r="B484" s="37"/>
      <c r="C484" s="207" t="s">
        <v>385</v>
      </c>
      <c r="D484" s="207" t="s">
        <v>239</v>
      </c>
      <c r="E484" s="208" t="s">
        <v>2418</v>
      </c>
      <c r="F484" s="209" t="s">
        <v>2014</v>
      </c>
      <c r="G484" s="210" t="s">
        <v>326</v>
      </c>
      <c r="H484" s="211">
        <v>0.011</v>
      </c>
      <c r="I484" s="212"/>
      <c r="J484" s="213">
        <f>ROUND(I484*H484,2)</f>
        <v>0</v>
      </c>
      <c r="K484" s="214"/>
      <c r="L484" s="215"/>
      <c r="M484" s="216" t="s">
        <v>19</v>
      </c>
      <c r="N484" s="217" t="s">
        <v>40</v>
      </c>
      <c r="O484" s="66"/>
      <c r="P484" s="191">
        <f>O484*H484</f>
        <v>0</v>
      </c>
      <c r="Q484" s="191">
        <v>1</v>
      </c>
      <c r="R484" s="191">
        <f>Q484*H484</f>
        <v>0.011</v>
      </c>
      <c r="S484" s="191">
        <v>0</v>
      </c>
      <c r="T484" s="192">
        <f>S484*H484</f>
        <v>0</v>
      </c>
      <c r="U484" s="36"/>
      <c r="V484" s="36"/>
      <c r="W484" s="36"/>
      <c r="X484" s="36"/>
      <c r="Y484" s="36"/>
      <c r="Z484" s="36"/>
      <c r="AA484" s="36"/>
      <c r="AB484" s="36"/>
      <c r="AC484" s="36"/>
      <c r="AD484" s="36"/>
      <c r="AE484" s="36"/>
      <c r="AR484" s="193" t="s">
        <v>513</v>
      </c>
      <c r="AT484" s="193" t="s">
        <v>239</v>
      </c>
      <c r="AU484" s="193" t="s">
        <v>78</v>
      </c>
      <c r="AY484" s="19" t="s">
        <v>229</v>
      </c>
      <c r="BE484" s="194">
        <f>IF(N484="základní",J484,0)</f>
        <v>0</v>
      </c>
      <c r="BF484" s="194">
        <f>IF(N484="snížená",J484,0)</f>
        <v>0</v>
      </c>
      <c r="BG484" s="194">
        <f>IF(N484="zákl. přenesená",J484,0)</f>
        <v>0</v>
      </c>
      <c r="BH484" s="194">
        <f>IF(N484="sníž. přenesená",J484,0)</f>
        <v>0</v>
      </c>
      <c r="BI484" s="194">
        <f>IF(N484="nulová",J484,0)</f>
        <v>0</v>
      </c>
      <c r="BJ484" s="19" t="s">
        <v>76</v>
      </c>
      <c r="BK484" s="194">
        <f>ROUND(I484*H484,2)</f>
        <v>0</v>
      </c>
      <c r="BL484" s="19" t="s">
        <v>315</v>
      </c>
      <c r="BM484" s="193" t="s">
        <v>2867</v>
      </c>
    </row>
    <row r="485" spans="1:47" s="2" customFormat="1" ht="19.5">
      <c r="A485" s="36"/>
      <c r="B485" s="37"/>
      <c r="C485" s="38"/>
      <c r="D485" s="197" t="s">
        <v>811</v>
      </c>
      <c r="E485" s="38"/>
      <c r="F485" s="248" t="s">
        <v>2420</v>
      </c>
      <c r="G485" s="38"/>
      <c r="H485" s="38"/>
      <c r="I485" s="249"/>
      <c r="J485" s="38"/>
      <c r="K485" s="38"/>
      <c r="L485" s="41"/>
      <c r="M485" s="250"/>
      <c r="N485" s="251"/>
      <c r="O485" s="66"/>
      <c r="P485" s="66"/>
      <c r="Q485" s="66"/>
      <c r="R485" s="66"/>
      <c r="S485" s="66"/>
      <c r="T485" s="67"/>
      <c r="U485" s="36"/>
      <c r="V485" s="36"/>
      <c r="W485" s="36"/>
      <c r="X485" s="36"/>
      <c r="Y485" s="36"/>
      <c r="Z485" s="36"/>
      <c r="AA485" s="36"/>
      <c r="AB485" s="36"/>
      <c r="AC485" s="36"/>
      <c r="AD485" s="36"/>
      <c r="AE485" s="36"/>
      <c r="AT485" s="19" t="s">
        <v>811</v>
      </c>
      <c r="AU485" s="19" t="s">
        <v>78</v>
      </c>
    </row>
    <row r="486" spans="2:51" s="13" customFormat="1" ht="11.25">
      <c r="B486" s="195"/>
      <c r="C486" s="196"/>
      <c r="D486" s="197" t="s">
        <v>237</v>
      </c>
      <c r="E486" s="198" t="s">
        <v>19</v>
      </c>
      <c r="F486" s="199" t="s">
        <v>2868</v>
      </c>
      <c r="G486" s="196"/>
      <c r="H486" s="200">
        <v>0.011</v>
      </c>
      <c r="I486" s="201"/>
      <c r="J486" s="196"/>
      <c r="K486" s="196"/>
      <c r="L486" s="202"/>
      <c r="M486" s="203"/>
      <c r="N486" s="204"/>
      <c r="O486" s="204"/>
      <c r="P486" s="204"/>
      <c r="Q486" s="204"/>
      <c r="R486" s="204"/>
      <c r="S486" s="204"/>
      <c r="T486" s="205"/>
      <c r="AT486" s="206" t="s">
        <v>237</v>
      </c>
      <c r="AU486" s="206" t="s">
        <v>78</v>
      </c>
      <c r="AV486" s="13" t="s">
        <v>78</v>
      </c>
      <c r="AW486" s="13" t="s">
        <v>31</v>
      </c>
      <c r="AX486" s="13" t="s">
        <v>69</v>
      </c>
      <c r="AY486" s="206" t="s">
        <v>229</v>
      </c>
    </row>
    <row r="487" spans="2:51" s="15" customFormat="1" ht="11.25">
      <c r="B487" s="228"/>
      <c r="C487" s="229"/>
      <c r="D487" s="197" t="s">
        <v>237</v>
      </c>
      <c r="E487" s="230" t="s">
        <v>19</v>
      </c>
      <c r="F487" s="231" t="s">
        <v>281</v>
      </c>
      <c r="G487" s="229"/>
      <c r="H487" s="232">
        <v>0.011</v>
      </c>
      <c r="I487" s="233"/>
      <c r="J487" s="229"/>
      <c r="K487" s="229"/>
      <c r="L487" s="234"/>
      <c r="M487" s="235"/>
      <c r="N487" s="236"/>
      <c r="O487" s="236"/>
      <c r="P487" s="236"/>
      <c r="Q487" s="236"/>
      <c r="R487" s="236"/>
      <c r="S487" s="236"/>
      <c r="T487" s="237"/>
      <c r="AT487" s="238" t="s">
        <v>237</v>
      </c>
      <c r="AU487" s="238" t="s">
        <v>78</v>
      </c>
      <c r="AV487" s="15" t="s">
        <v>126</v>
      </c>
      <c r="AW487" s="15" t="s">
        <v>31</v>
      </c>
      <c r="AX487" s="15" t="s">
        <v>76</v>
      </c>
      <c r="AY487" s="238" t="s">
        <v>229</v>
      </c>
    </row>
    <row r="488" spans="1:65" s="2" customFormat="1" ht="37.9" customHeight="1">
      <c r="A488" s="36"/>
      <c r="B488" s="37"/>
      <c r="C488" s="181" t="s">
        <v>389</v>
      </c>
      <c r="D488" s="181" t="s">
        <v>232</v>
      </c>
      <c r="E488" s="182" t="s">
        <v>2018</v>
      </c>
      <c r="F488" s="183" t="s">
        <v>2019</v>
      </c>
      <c r="G488" s="184" t="s">
        <v>495</v>
      </c>
      <c r="H488" s="185">
        <v>63.65</v>
      </c>
      <c r="I488" s="186"/>
      <c r="J488" s="187">
        <f>ROUND(I488*H488,2)</f>
        <v>0</v>
      </c>
      <c r="K488" s="188"/>
      <c r="L488" s="41"/>
      <c r="M488" s="189" t="s">
        <v>19</v>
      </c>
      <c r="N488" s="190" t="s">
        <v>40</v>
      </c>
      <c r="O488" s="66"/>
      <c r="P488" s="191">
        <f>O488*H488</f>
        <v>0</v>
      </c>
      <c r="Q488" s="191">
        <v>0</v>
      </c>
      <c r="R488" s="191">
        <f>Q488*H488</f>
        <v>0</v>
      </c>
      <c r="S488" s="191">
        <v>0</v>
      </c>
      <c r="T488" s="192">
        <f>S488*H488</f>
        <v>0</v>
      </c>
      <c r="U488" s="36"/>
      <c r="V488" s="36"/>
      <c r="W488" s="36"/>
      <c r="X488" s="36"/>
      <c r="Y488" s="36"/>
      <c r="Z488" s="36"/>
      <c r="AA488" s="36"/>
      <c r="AB488" s="36"/>
      <c r="AC488" s="36"/>
      <c r="AD488" s="36"/>
      <c r="AE488" s="36"/>
      <c r="AR488" s="193" t="s">
        <v>315</v>
      </c>
      <c r="AT488" s="193" t="s">
        <v>232</v>
      </c>
      <c r="AU488" s="193" t="s">
        <v>78</v>
      </c>
      <c r="AY488" s="19" t="s">
        <v>229</v>
      </c>
      <c r="BE488" s="194">
        <f>IF(N488="základní",J488,0)</f>
        <v>0</v>
      </c>
      <c r="BF488" s="194">
        <f>IF(N488="snížená",J488,0)</f>
        <v>0</v>
      </c>
      <c r="BG488" s="194">
        <f>IF(N488="zákl. přenesená",J488,0)</f>
        <v>0</v>
      </c>
      <c r="BH488" s="194">
        <f>IF(N488="sníž. přenesená",J488,0)</f>
        <v>0</v>
      </c>
      <c r="BI488" s="194">
        <f>IF(N488="nulová",J488,0)</f>
        <v>0</v>
      </c>
      <c r="BJ488" s="19" t="s">
        <v>76</v>
      </c>
      <c r="BK488" s="194">
        <f>ROUND(I488*H488,2)</f>
        <v>0</v>
      </c>
      <c r="BL488" s="19" t="s">
        <v>315</v>
      </c>
      <c r="BM488" s="193" t="s">
        <v>2869</v>
      </c>
    </row>
    <row r="489" spans="1:47" s="2" customFormat="1" ht="11.25">
      <c r="A489" s="36"/>
      <c r="B489" s="37"/>
      <c r="C489" s="38"/>
      <c r="D489" s="263" t="s">
        <v>903</v>
      </c>
      <c r="E489" s="38"/>
      <c r="F489" s="264" t="s">
        <v>2021</v>
      </c>
      <c r="G489" s="38"/>
      <c r="H489" s="38"/>
      <c r="I489" s="249"/>
      <c r="J489" s="38"/>
      <c r="K489" s="38"/>
      <c r="L489" s="41"/>
      <c r="M489" s="250"/>
      <c r="N489" s="251"/>
      <c r="O489" s="66"/>
      <c r="P489" s="66"/>
      <c r="Q489" s="66"/>
      <c r="R489" s="66"/>
      <c r="S489" s="66"/>
      <c r="T489" s="67"/>
      <c r="U489" s="36"/>
      <c r="V489" s="36"/>
      <c r="W489" s="36"/>
      <c r="X489" s="36"/>
      <c r="Y489" s="36"/>
      <c r="Z489" s="36"/>
      <c r="AA489" s="36"/>
      <c r="AB489" s="36"/>
      <c r="AC489" s="36"/>
      <c r="AD489" s="36"/>
      <c r="AE489" s="36"/>
      <c r="AT489" s="19" t="s">
        <v>903</v>
      </c>
      <c r="AU489" s="19" t="s">
        <v>78</v>
      </c>
    </row>
    <row r="490" spans="2:51" s="13" customFormat="1" ht="11.25">
      <c r="B490" s="195"/>
      <c r="C490" s="196"/>
      <c r="D490" s="197" t="s">
        <v>237</v>
      </c>
      <c r="E490" s="198" t="s">
        <v>19</v>
      </c>
      <c r="F490" s="199" t="s">
        <v>2870</v>
      </c>
      <c r="G490" s="196"/>
      <c r="H490" s="200">
        <v>63.65</v>
      </c>
      <c r="I490" s="201"/>
      <c r="J490" s="196"/>
      <c r="K490" s="196"/>
      <c r="L490" s="202"/>
      <c r="M490" s="203"/>
      <c r="N490" s="204"/>
      <c r="O490" s="204"/>
      <c r="P490" s="204"/>
      <c r="Q490" s="204"/>
      <c r="R490" s="204"/>
      <c r="S490" s="204"/>
      <c r="T490" s="205"/>
      <c r="AT490" s="206" t="s">
        <v>237</v>
      </c>
      <c r="AU490" s="206" t="s">
        <v>78</v>
      </c>
      <c r="AV490" s="13" t="s">
        <v>78</v>
      </c>
      <c r="AW490" s="13" t="s">
        <v>31</v>
      </c>
      <c r="AX490" s="13" t="s">
        <v>69</v>
      </c>
      <c r="AY490" s="206" t="s">
        <v>229</v>
      </c>
    </row>
    <row r="491" spans="2:51" s="15" customFormat="1" ht="11.25">
      <c r="B491" s="228"/>
      <c r="C491" s="229"/>
      <c r="D491" s="197" t="s">
        <v>237</v>
      </c>
      <c r="E491" s="230" t="s">
        <v>19</v>
      </c>
      <c r="F491" s="231" t="s">
        <v>281</v>
      </c>
      <c r="G491" s="229"/>
      <c r="H491" s="232">
        <v>63.65</v>
      </c>
      <c r="I491" s="233"/>
      <c r="J491" s="229"/>
      <c r="K491" s="229"/>
      <c r="L491" s="234"/>
      <c r="M491" s="235"/>
      <c r="N491" s="236"/>
      <c r="O491" s="236"/>
      <c r="P491" s="236"/>
      <c r="Q491" s="236"/>
      <c r="R491" s="236"/>
      <c r="S491" s="236"/>
      <c r="T491" s="237"/>
      <c r="AT491" s="238" t="s">
        <v>237</v>
      </c>
      <c r="AU491" s="238" t="s">
        <v>78</v>
      </c>
      <c r="AV491" s="15" t="s">
        <v>126</v>
      </c>
      <c r="AW491" s="15" t="s">
        <v>31</v>
      </c>
      <c r="AX491" s="15" t="s">
        <v>76</v>
      </c>
      <c r="AY491" s="238" t="s">
        <v>229</v>
      </c>
    </row>
    <row r="492" spans="1:65" s="2" customFormat="1" ht="16.5" customHeight="1">
      <c r="A492" s="36"/>
      <c r="B492" s="37"/>
      <c r="C492" s="207" t="s">
        <v>296</v>
      </c>
      <c r="D492" s="207" t="s">
        <v>239</v>
      </c>
      <c r="E492" s="208" t="s">
        <v>2424</v>
      </c>
      <c r="F492" s="209" t="s">
        <v>2024</v>
      </c>
      <c r="G492" s="210" t="s">
        <v>326</v>
      </c>
      <c r="H492" s="211">
        <v>0.014</v>
      </c>
      <c r="I492" s="212"/>
      <c r="J492" s="213">
        <f>ROUND(I492*H492,2)</f>
        <v>0</v>
      </c>
      <c r="K492" s="214"/>
      <c r="L492" s="215"/>
      <c r="M492" s="216" t="s">
        <v>19</v>
      </c>
      <c r="N492" s="217" t="s">
        <v>40</v>
      </c>
      <c r="O492" s="66"/>
      <c r="P492" s="191">
        <f>O492*H492</f>
        <v>0</v>
      </c>
      <c r="Q492" s="191">
        <v>1</v>
      </c>
      <c r="R492" s="191">
        <f>Q492*H492</f>
        <v>0.014</v>
      </c>
      <c r="S492" s="191">
        <v>0</v>
      </c>
      <c r="T492" s="192">
        <f>S492*H492</f>
        <v>0</v>
      </c>
      <c r="U492" s="36"/>
      <c r="V492" s="36"/>
      <c r="W492" s="36"/>
      <c r="X492" s="36"/>
      <c r="Y492" s="36"/>
      <c r="Z492" s="36"/>
      <c r="AA492" s="36"/>
      <c r="AB492" s="36"/>
      <c r="AC492" s="36"/>
      <c r="AD492" s="36"/>
      <c r="AE492" s="36"/>
      <c r="AR492" s="193" t="s">
        <v>513</v>
      </c>
      <c r="AT492" s="193" t="s">
        <v>239</v>
      </c>
      <c r="AU492" s="193" t="s">
        <v>78</v>
      </c>
      <c r="AY492" s="19" t="s">
        <v>229</v>
      </c>
      <c r="BE492" s="194">
        <f>IF(N492="základní",J492,0)</f>
        <v>0</v>
      </c>
      <c r="BF492" s="194">
        <f>IF(N492="snížená",J492,0)</f>
        <v>0</v>
      </c>
      <c r="BG492" s="194">
        <f>IF(N492="zákl. přenesená",J492,0)</f>
        <v>0</v>
      </c>
      <c r="BH492" s="194">
        <f>IF(N492="sníž. přenesená",J492,0)</f>
        <v>0</v>
      </c>
      <c r="BI492" s="194">
        <f>IF(N492="nulová",J492,0)</f>
        <v>0</v>
      </c>
      <c r="BJ492" s="19" t="s">
        <v>76</v>
      </c>
      <c r="BK492" s="194">
        <f>ROUND(I492*H492,2)</f>
        <v>0</v>
      </c>
      <c r="BL492" s="19" t="s">
        <v>315</v>
      </c>
      <c r="BM492" s="193" t="s">
        <v>2871</v>
      </c>
    </row>
    <row r="493" spans="1:47" s="2" customFormat="1" ht="19.5">
      <c r="A493" s="36"/>
      <c r="B493" s="37"/>
      <c r="C493" s="38"/>
      <c r="D493" s="197" t="s">
        <v>811</v>
      </c>
      <c r="E493" s="38"/>
      <c r="F493" s="248" t="s">
        <v>2426</v>
      </c>
      <c r="G493" s="38"/>
      <c r="H493" s="38"/>
      <c r="I493" s="249"/>
      <c r="J493" s="38"/>
      <c r="K493" s="38"/>
      <c r="L493" s="41"/>
      <c r="M493" s="250"/>
      <c r="N493" s="251"/>
      <c r="O493" s="66"/>
      <c r="P493" s="66"/>
      <c r="Q493" s="66"/>
      <c r="R493" s="66"/>
      <c r="S493" s="66"/>
      <c r="T493" s="67"/>
      <c r="U493" s="36"/>
      <c r="V493" s="36"/>
      <c r="W493" s="36"/>
      <c r="X493" s="36"/>
      <c r="Y493" s="36"/>
      <c r="Z493" s="36"/>
      <c r="AA493" s="36"/>
      <c r="AB493" s="36"/>
      <c r="AC493" s="36"/>
      <c r="AD493" s="36"/>
      <c r="AE493" s="36"/>
      <c r="AT493" s="19" t="s">
        <v>811</v>
      </c>
      <c r="AU493" s="19" t="s">
        <v>78</v>
      </c>
    </row>
    <row r="494" spans="2:51" s="13" customFormat="1" ht="11.25">
      <c r="B494" s="195"/>
      <c r="C494" s="196"/>
      <c r="D494" s="197" t="s">
        <v>237</v>
      </c>
      <c r="E494" s="198" t="s">
        <v>19</v>
      </c>
      <c r="F494" s="199" t="s">
        <v>2872</v>
      </c>
      <c r="G494" s="196"/>
      <c r="H494" s="200">
        <v>0.014</v>
      </c>
      <c r="I494" s="201"/>
      <c r="J494" s="196"/>
      <c r="K494" s="196"/>
      <c r="L494" s="202"/>
      <c r="M494" s="203"/>
      <c r="N494" s="204"/>
      <c r="O494" s="204"/>
      <c r="P494" s="204"/>
      <c r="Q494" s="204"/>
      <c r="R494" s="204"/>
      <c r="S494" s="204"/>
      <c r="T494" s="205"/>
      <c r="AT494" s="206" t="s">
        <v>237</v>
      </c>
      <c r="AU494" s="206" t="s">
        <v>78</v>
      </c>
      <c r="AV494" s="13" t="s">
        <v>78</v>
      </c>
      <c r="AW494" s="13" t="s">
        <v>31</v>
      </c>
      <c r="AX494" s="13" t="s">
        <v>69</v>
      </c>
      <c r="AY494" s="206" t="s">
        <v>229</v>
      </c>
    </row>
    <row r="495" spans="2:51" s="15" customFormat="1" ht="11.25">
      <c r="B495" s="228"/>
      <c r="C495" s="229"/>
      <c r="D495" s="197" t="s">
        <v>237</v>
      </c>
      <c r="E495" s="230" t="s">
        <v>19</v>
      </c>
      <c r="F495" s="231" t="s">
        <v>281</v>
      </c>
      <c r="G495" s="229"/>
      <c r="H495" s="232">
        <v>0.014</v>
      </c>
      <c r="I495" s="233"/>
      <c r="J495" s="229"/>
      <c r="K495" s="229"/>
      <c r="L495" s="234"/>
      <c r="M495" s="235"/>
      <c r="N495" s="236"/>
      <c r="O495" s="236"/>
      <c r="P495" s="236"/>
      <c r="Q495" s="236"/>
      <c r="R495" s="236"/>
      <c r="S495" s="236"/>
      <c r="T495" s="237"/>
      <c r="AT495" s="238" t="s">
        <v>237</v>
      </c>
      <c r="AU495" s="238" t="s">
        <v>78</v>
      </c>
      <c r="AV495" s="15" t="s">
        <v>126</v>
      </c>
      <c r="AW495" s="15" t="s">
        <v>31</v>
      </c>
      <c r="AX495" s="15" t="s">
        <v>76</v>
      </c>
      <c r="AY495" s="238" t="s">
        <v>229</v>
      </c>
    </row>
    <row r="496" spans="1:65" s="2" customFormat="1" ht="49.15" customHeight="1">
      <c r="A496" s="36"/>
      <c r="B496" s="37"/>
      <c r="C496" s="181" t="s">
        <v>365</v>
      </c>
      <c r="D496" s="181" t="s">
        <v>232</v>
      </c>
      <c r="E496" s="182" t="s">
        <v>2028</v>
      </c>
      <c r="F496" s="183" t="s">
        <v>2029</v>
      </c>
      <c r="G496" s="184" t="s">
        <v>326</v>
      </c>
      <c r="H496" s="185">
        <v>0.025</v>
      </c>
      <c r="I496" s="186"/>
      <c r="J496" s="187">
        <f>ROUND(I496*H496,2)</f>
        <v>0</v>
      </c>
      <c r="K496" s="188"/>
      <c r="L496" s="41"/>
      <c r="M496" s="189" t="s">
        <v>19</v>
      </c>
      <c r="N496" s="190" t="s">
        <v>40</v>
      </c>
      <c r="O496" s="66"/>
      <c r="P496" s="191">
        <f>O496*H496</f>
        <v>0</v>
      </c>
      <c r="Q496" s="191">
        <v>0</v>
      </c>
      <c r="R496" s="191">
        <f>Q496*H496</f>
        <v>0</v>
      </c>
      <c r="S496" s="191">
        <v>0</v>
      </c>
      <c r="T496" s="192">
        <f>S496*H496</f>
        <v>0</v>
      </c>
      <c r="U496" s="36"/>
      <c r="V496" s="36"/>
      <c r="W496" s="36"/>
      <c r="X496" s="36"/>
      <c r="Y496" s="36"/>
      <c r="Z496" s="36"/>
      <c r="AA496" s="36"/>
      <c r="AB496" s="36"/>
      <c r="AC496" s="36"/>
      <c r="AD496" s="36"/>
      <c r="AE496" s="36"/>
      <c r="AR496" s="193" t="s">
        <v>315</v>
      </c>
      <c r="AT496" s="193" t="s">
        <v>232</v>
      </c>
      <c r="AU496" s="193" t="s">
        <v>78</v>
      </c>
      <c r="AY496" s="19" t="s">
        <v>229</v>
      </c>
      <c r="BE496" s="194">
        <f>IF(N496="základní",J496,0)</f>
        <v>0</v>
      </c>
      <c r="BF496" s="194">
        <f>IF(N496="snížená",J496,0)</f>
        <v>0</v>
      </c>
      <c r="BG496" s="194">
        <f>IF(N496="zákl. přenesená",J496,0)</f>
        <v>0</v>
      </c>
      <c r="BH496" s="194">
        <f>IF(N496="sníž. přenesená",J496,0)</f>
        <v>0</v>
      </c>
      <c r="BI496" s="194">
        <f>IF(N496="nulová",J496,0)</f>
        <v>0</v>
      </c>
      <c r="BJ496" s="19" t="s">
        <v>76</v>
      </c>
      <c r="BK496" s="194">
        <f>ROUND(I496*H496,2)</f>
        <v>0</v>
      </c>
      <c r="BL496" s="19" t="s">
        <v>315</v>
      </c>
      <c r="BM496" s="193" t="s">
        <v>2873</v>
      </c>
    </row>
    <row r="497" spans="1:47" s="2" customFormat="1" ht="11.25">
      <c r="A497" s="36"/>
      <c r="B497" s="37"/>
      <c r="C497" s="38"/>
      <c r="D497" s="263" t="s">
        <v>903</v>
      </c>
      <c r="E497" s="38"/>
      <c r="F497" s="264" t="s">
        <v>2031</v>
      </c>
      <c r="G497" s="38"/>
      <c r="H497" s="38"/>
      <c r="I497" s="249"/>
      <c r="J497" s="38"/>
      <c r="K497" s="38"/>
      <c r="L497" s="41"/>
      <c r="M497" s="250"/>
      <c r="N497" s="251"/>
      <c r="O497" s="66"/>
      <c r="P497" s="66"/>
      <c r="Q497" s="66"/>
      <c r="R497" s="66"/>
      <c r="S497" s="66"/>
      <c r="T497" s="67"/>
      <c r="U497" s="36"/>
      <c r="V497" s="36"/>
      <c r="W497" s="36"/>
      <c r="X497" s="36"/>
      <c r="Y497" s="36"/>
      <c r="Z497" s="36"/>
      <c r="AA497" s="36"/>
      <c r="AB497" s="36"/>
      <c r="AC497" s="36"/>
      <c r="AD497" s="36"/>
      <c r="AE497" s="36"/>
      <c r="AT497" s="19" t="s">
        <v>903</v>
      </c>
      <c r="AU497" s="19" t="s">
        <v>78</v>
      </c>
    </row>
    <row r="498" spans="1:65" s="2" customFormat="1" ht="55.5" customHeight="1">
      <c r="A498" s="36"/>
      <c r="B498" s="37"/>
      <c r="C498" s="181" t="s">
        <v>369</v>
      </c>
      <c r="D498" s="181" t="s">
        <v>232</v>
      </c>
      <c r="E498" s="182" t="s">
        <v>2874</v>
      </c>
      <c r="F498" s="183" t="s">
        <v>2875</v>
      </c>
      <c r="G498" s="184" t="s">
        <v>326</v>
      </c>
      <c r="H498" s="185">
        <v>0.025</v>
      </c>
      <c r="I498" s="186"/>
      <c r="J498" s="187">
        <f>ROUND(I498*H498,2)</f>
        <v>0</v>
      </c>
      <c r="K498" s="188"/>
      <c r="L498" s="41"/>
      <c r="M498" s="189" t="s">
        <v>19</v>
      </c>
      <c r="N498" s="190" t="s">
        <v>40</v>
      </c>
      <c r="O498" s="66"/>
      <c r="P498" s="191">
        <f>O498*H498</f>
        <v>0</v>
      </c>
      <c r="Q498" s="191">
        <v>0</v>
      </c>
      <c r="R498" s="191">
        <f>Q498*H498</f>
        <v>0</v>
      </c>
      <c r="S498" s="191">
        <v>0</v>
      </c>
      <c r="T498" s="192">
        <f>S498*H498</f>
        <v>0</v>
      </c>
      <c r="U498" s="36"/>
      <c r="V498" s="36"/>
      <c r="W498" s="36"/>
      <c r="X498" s="36"/>
      <c r="Y498" s="36"/>
      <c r="Z498" s="36"/>
      <c r="AA498" s="36"/>
      <c r="AB498" s="36"/>
      <c r="AC498" s="36"/>
      <c r="AD498" s="36"/>
      <c r="AE498" s="36"/>
      <c r="AR498" s="193" t="s">
        <v>315</v>
      </c>
      <c r="AT498" s="193" t="s">
        <v>232</v>
      </c>
      <c r="AU498" s="193" t="s">
        <v>78</v>
      </c>
      <c r="AY498" s="19" t="s">
        <v>229</v>
      </c>
      <c r="BE498" s="194">
        <f>IF(N498="základní",J498,0)</f>
        <v>0</v>
      </c>
      <c r="BF498" s="194">
        <f>IF(N498="snížená",J498,0)</f>
        <v>0</v>
      </c>
      <c r="BG498" s="194">
        <f>IF(N498="zákl. přenesená",J498,0)</f>
        <v>0</v>
      </c>
      <c r="BH498" s="194">
        <f>IF(N498="sníž. přenesená",J498,0)</f>
        <v>0</v>
      </c>
      <c r="BI498" s="194">
        <f>IF(N498="nulová",J498,0)</f>
        <v>0</v>
      </c>
      <c r="BJ498" s="19" t="s">
        <v>76</v>
      </c>
      <c r="BK498" s="194">
        <f>ROUND(I498*H498,2)</f>
        <v>0</v>
      </c>
      <c r="BL498" s="19" t="s">
        <v>315</v>
      </c>
      <c r="BM498" s="193" t="s">
        <v>2876</v>
      </c>
    </row>
    <row r="499" spans="1:47" s="2" customFormat="1" ht="11.25">
      <c r="A499" s="36"/>
      <c r="B499" s="37"/>
      <c r="C499" s="38"/>
      <c r="D499" s="263" t="s">
        <v>903</v>
      </c>
      <c r="E499" s="38"/>
      <c r="F499" s="264" t="s">
        <v>2877</v>
      </c>
      <c r="G499" s="38"/>
      <c r="H499" s="38"/>
      <c r="I499" s="249"/>
      <c r="J499" s="38"/>
      <c r="K499" s="38"/>
      <c r="L499" s="41"/>
      <c r="M499" s="250"/>
      <c r="N499" s="251"/>
      <c r="O499" s="66"/>
      <c r="P499" s="66"/>
      <c r="Q499" s="66"/>
      <c r="R499" s="66"/>
      <c r="S499" s="66"/>
      <c r="T499" s="67"/>
      <c r="U499" s="36"/>
      <c r="V499" s="36"/>
      <c r="W499" s="36"/>
      <c r="X499" s="36"/>
      <c r="Y499" s="36"/>
      <c r="Z499" s="36"/>
      <c r="AA499" s="36"/>
      <c r="AB499" s="36"/>
      <c r="AC499" s="36"/>
      <c r="AD499" s="36"/>
      <c r="AE499" s="36"/>
      <c r="AT499" s="19" t="s">
        <v>903</v>
      </c>
      <c r="AU499" s="19" t="s">
        <v>78</v>
      </c>
    </row>
    <row r="500" spans="1:47" s="2" customFormat="1" ht="19.5">
      <c r="A500" s="36"/>
      <c r="B500" s="37"/>
      <c r="C500" s="38"/>
      <c r="D500" s="197" t="s">
        <v>811</v>
      </c>
      <c r="E500" s="38"/>
      <c r="F500" s="248" t="s">
        <v>2671</v>
      </c>
      <c r="G500" s="38"/>
      <c r="H500" s="38"/>
      <c r="I500" s="249"/>
      <c r="J500" s="38"/>
      <c r="K500" s="38"/>
      <c r="L500" s="41"/>
      <c r="M500" s="258"/>
      <c r="N500" s="259"/>
      <c r="O500" s="245"/>
      <c r="P500" s="245"/>
      <c r="Q500" s="245"/>
      <c r="R500" s="245"/>
      <c r="S500" s="245"/>
      <c r="T500" s="260"/>
      <c r="U500" s="36"/>
      <c r="V500" s="36"/>
      <c r="W500" s="36"/>
      <c r="X500" s="36"/>
      <c r="Y500" s="36"/>
      <c r="Z500" s="36"/>
      <c r="AA500" s="36"/>
      <c r="AB500" s="36"/>
      <c r="AC500" s="36"/>
      <c r="AD500" s="36"/>
      <c r="AE500" s="36"/>
      <c r="AT500" s="19" t="s">
        <v>811</v>
      </c>
      <c r="AU500" s="19" t="s">
        <v>78</v>
      </c>
    </row>
    <row r="501" spans="1:31" s="2" customFormat="1" ht="6.95" customHeight="1">
      <c r="A501" s="36"/>
      <c r="B501" s="49"/>
      <c r="C501" s="50"/>
      <c r="D501" s="50"/>
      <c r="E501" s="50"/>
      <c r="F501" s="50"/>
      <c r="G501" s="50"/>
      <c r="H501" s="50"/>
      <c r="I501" s="50"/>
      <c r="J501" s="50"/>
      <c r="K501" s="50"/>
      <c r="L501" s="41"/>
      <c r="M501" s="36"/>
      <c r="O501" s="36"/>
      <c r="P501" s="36"/>
      <c r="Q501" s="36"/>
      <c r="R501" s="36"/>
      <c r="S501" s="36"/>
      <c r="T501" s="36"/>
      <c r="U501" s="36"/>
      <c r="V501" s="36"/>
      <c r="W501" s="36"/>
      <c r="X501" s="36"/>
      <c r="Y501" s="36"/>
      <c r="Z501" s="36"/>
      <c r="AA501" s="36"/>
      <c r="AB501" s="36"/>
      <c r="AC501" s="36"/>
      <c r="AD501" s="36"/>
      <c r="AE501" s="36"/>
    </row>
  </sheetData>
  <sheetProtection algorithmName="SHA-512" hashValue="d165FkiqwcikDnanYq1UTIjlVNYsOy8Msoetz+IGlkmMI6C4JpOipmlGFDdIuugQemUo2LDTVcwH1Sd0BQPVIg==" saltValue="LCJ27VWh1MF8q/vBd1gjhqhTT9TX5tpS2goX0UtDCGgb13ix3uaMfw2kl6i8PgEPWA8MfWkwBJLncpVR7nR7eQ==" spinCount="100000" sheet="1" objects="1" scenarios="1" formatColumns="0" formatRows="0" autoFilter="0"/>
  <autoFilter ref="C101:K500"/>
  <mergeCells count="15">
    <mergeCell ref="E88:H88"/>
    <mergeCell ref="E92:H92"/>
    <mergeCell ref="E90:H90"/>
    <mergeCell ref="E94:H94"/>
    <mergeCell ref="L2:V2"/>
    <mergeCell ref="E31:H31"/>
    <mergeCell ref="E52:H52"/>
    <mergeCell ref="E56:H56"/>
    <mergeCell ref="E54:H54"/>
    <mergeCell ref="E58:H58"/>
    <mergeCell ref="E7:H7"/>
    <mergeCell ref="E11:H11"/>
    <mergeCell ref="E9:H9"/>
    <mergeCell ref="E13:H13"/>
    <mergeCell ref="E22:H22"/>
  </mergeCells>
  <hyperlinks>
    <hyperlink ref="F106" r:id="rId1" display="https://podminky.urs.cz/item/CS_URS_2022_01/111251201"/>
    <hyperlink ref="F115" r:id="rId2" display="https://podminky.urs.cz/item/CS_URS_2022_01/112155311"/>
    <hyperlink ref="F117" r:id="rId3" display="https://podminky.urs.cz/item/CS_URS_2022_01/112251101"/>
    <hyperlink ref="F120" r:id="rId4" display="https://podminky.urs.cz/item/CS_URS_2022_01/112251102"/>
    <hyperlink ref="F123" r:id="rId5" display="https://podminky.urs.cz/item/CS_URS_2022_01/113105113"/>
    <hyperlink ref="F128" r:id="rId6" display="https://podminky.urs.cz/item/CS_URS_2022_01/115001103"/>
    <hyperlink ref="F132" r:id="rId7" display="https://podminky.urs.cz/item/CS_URS_2022_01/119001421"/>
    <hyperlink ref="F136" r:id="rId8" display="https://podminky.urs.cz/item/CS_URS_2022_01/122252501"/>
    <hyperlink ref="F149" r:id="rId9" display="https://podminky.urs.cz/item/CS_URS_2022_01/122252508"/>
    <hyperlink ref="F151" r:id="rId10" display="https://podminky.urs.cz/item/CS_URS_2022_01/139001101"/>
    <hyperlink ref="F155" r:id="rId11" display="https://podminky.urs.cz/item/CS_URS_2022_01/162432511"/>
    <hyperlink ref="F163" r:id="rId12" display="https://podminky.urs.cz/item/CS_URS_2022_01/162751117"/>
    <hyperlink ref="F165" r:id="rId13" display="https://podminky.urs.cz/item/CS_URS_2022_01/162751119"/>
    <hyperlink ref="F169" r:id="rId14" display="https://podminky.urs.cz/item/CS_URS_2022_01/171201231"/>
    <hyperlink ref="F172" r:id="rId15" display="https://podminky.urs.cz/item/CS_URS_2022_01/174111311"/>
    <hyperlink ref="F184" r:id="rId16" display="https://podminky.urs.cz/item/CS_URS_2022_01/175111101"/>
    <hyperlink ref="F192" r:id="rId17" display="https://podminky.urs.cz/item/CS_URS_2022_01/181111112"/>
    <hyperlink ref="F201" r:id="rId18" display="https://podminky.urs.cz/item/CS_URS_2022_01/181411122"/>
    <hyperlink ref="F207" r:id="rId19" display="https://podminky.urs.cz/item/CS_URS_2022_01/275311127"/>
    <hyperlink ref="F212" r:id="rId20" display="https://podminky.urs.cz/item/CS_URS_2022_01/275311191"/>
    <hyperlink ref="F214" r:id="rId21" display="https://podminky.urs.cz/item/CS_URS_2022_01/275354111"/>
    <hyperlink ref="F218" r:id="rId22" display="https://podminky.urs.cz/item/CS_URS_2022_01/275354211"/>
    <hyperlink ref="F221" r:id="rId23" display="https://podminky.urs.cz/item/CS_URS_2022_01/317321118"/>
    <hyperlink ref="F231" r:id="rId24" display="https://podminky.urs.cz/item/CS_URS_2022_01/317321191"/>
    <hyperlink ref="F233" r:id="rId25" display="https://podminky.urs.cz/item/CS_URS_2022_01/317353121"/>
    <hyperlink ref="F243" r:id="rId26" display="https://podminky.urs.cz/item/CS_URS_2022_01/317353221"/>
    <hyperlink ref="F245" r:id="rId27" display="https://podminky.urs.cz/item/CS_URS_2022_01/317361116"/>
    <hyperlink ref="F250" r:id="rId28" display="https://podminky.urs.cz/item/CS_URS_2022_01/334323118"/>
    <hyperlink ref="F257" r:id="rId29" display="https://podminky.urs.cz/item/CS_URS_2022_01/334323191"/>
    <hyperlink ref="F259" r:id="rId30" display="https://podminky.urs.cz/item/CS_URS_2022_01/334351112"/>
    <hyperlink ref="F270" r:id="rId31" display="https://podminky.urs.cz/item/CS_URS_2022_01/334351211"/>
    <hyperlink ref="F272" r:id="rId32" display="https://podminky.urs.cz/item/CS_URS_2022_01/334359115"/>
    <hyperlink ref="F276" r:id="rId33" display="https://podminky.urs.cz/item/CS_URS_2022_01/334361216"/>
    <hyperlink ref="F281" r:id="rId34" display="https://podminky.urs.cz/item/CS_URS_2022_01/369317311"/>
    <hyperlink ref="F288" r:id="rId35" display="https://podminky.urs.cz/item/CS_URS_2022_01/451475121"/>
    <hyperlink ref="F293" r:id="rId36" display="https://podminky.urs.cz/item/CS_URS_2022_01/451475122"/>
    <hyperlink ref="F298" r:id="rId37" display="https://podminky.urs.cz/item/CS_URS_2022_01/451572111"/>
    <hyperlink ref="F304" r:id="rId38" display="https://podminky.urs.cz/item/CS_URS_2022_01/451577877"/>
    <hyperlink ref="F311" r:id="rId39" display="https://podminky.urs.cz/item/CS_URS_2022_01/465513157"/>
    <hyperlink ref="F319" r:id="rId40" display="https://podminky.urs.cz/item/CS_URS_2022_01/273361411"/>
    <hyperlink ref="F325" r:id="rId41" display="https://podminky.urs.cz/item/CS_URS_2022_01/628613233"/>
    <hyperlink ref="F338" r:id="rId42" display="https://podminky.urs.cz/item/CS_URS_2022_01/911121211"/>
    <hyperlink ref="F342" r:id="rId43" display="https://podminky.urs.cz/item/CS_URS_2022_01/911121311"/>
    <hyperlink ref="F361" r:id="rId44" display="https://podminky.urs.cz/item/CS_URS_2022_01/919542111"/>
    <hyperlink ref="F365" r:id="rId45" display="https://podminky.urs.cz/item/CS_URS_2022_01/931992121"/>
    <hyperlink ref="F372" r:id="rId46" display="https://podminky.urs.cz/item/CS_URS_2022_01/931994141"/>
    <hyperlink ref="F380" r:id="rId47" display="https://podminky.urs.cz/item/CS_URS_2022_01/935112211"/>
    <hyperlink ref="F383" r:id="rId48" display="https://podminky.urs.cz/item/CS_URS_2022_01/936942211"/>
    <hyperlink ref="F386" r:id="rId49" display="https://podminky.urs.cz/item/CS_URS_2022_01/953965132"/>
    <hyperlink ref="F390" r:id="rId50" display="https://podminky.urs.cz/item/CS_URS_2022_01/962021112"/>
    <hyperlink ref="F397" r:id="rId51" display="https://podminky.urs.cz/item/CS_URS_2022_01/963051111"/>
    <hyperlink ref="F407" r:id="rId52" display="https://podminky.urs.cz/item/CS_URS_2022_01/966075141"/>
    <hyperlink ref="F409" r:id="rId53" display="https://podminky.urs.cz/item/CS_URS_2022_01/985131111"/>
    <hyperlink ref="F415" r:id="rId54" display="https://podminky.urs.cz/item/CS_URS_2022_01/985142112"/>
    <hyperlink ref="F420" r:id="rId55" display="https://podminky.urs.cz/item/CS_URS_2022_01/985223212"/>
    <hyperlink ref="F427" r:id="rId56" display="https://podminky.urs.cz/item/CS_URS_2022_01/985231112"/>
    <hyperlink ref="F432" r:id="rId57" display="https://podminky.urs.cz/item/CS_URS_2022_01/985233121"/>
    <hyperlink ref="F434" r:id="rId58" display="https://podminky.urs.cz/item/CS_URS_2022_01/985311113"/>
    <hyperlink ref="F439" r:id="rId59" display="https://podminky.urs.cz/item/CS_URS_2022_01/985323111"/>
    <hyperlink ref="F444" r:id="rId60" display="https://podminky.urs.cz/item/CS_URS_2022_01/985331117"/>
    <hyperlink ref="F453" r:id="rId61" display="https://podminky.urs.cz/item/CS_URS_2022_01/997211511"/>
    <hyperlink ref="F455" r:id="rId62" display="https://podminky.urs.cz/item/CS_URS_2022_01/997211519"/>
    <hyperlink ref="F459" r:id="rId63" display="https://podminky.urs.cz/item/CS_URS_2022_01/997211611"/>
    <hyperlink ref="F462" r:id="rId64" display="https://podminky.urs.cz/item/CS_URS_2022_01/997013862"/>
    <hyperlink ref="F465" r:id="rId65" display="https://podminky.urs.cz/item/CS_URS_2022_01/997013873"/>
    <hyperlink ref="F469" r:id="rId66" display="https://podminky.urs.cz/item/CS_URS_2022_01/998212111"/>
    <hyperlink ref="F471" r:id="rId67" display="https://podminky.urs.cz/item/CS_URS_2022_01/998212191"/>
    <hyperlink ref="F476" r:id="rId68" display="https://podminky.urs.cz/item/CS_URS_2022_01/711112001"/>
    <hyperlink ref="F489" r:id="rId69" display="https://podminky.urs.cz/item/CS_URS_2022_01/711112011"/>
    <hyperlink ref="F497" r:id="rId70" display="https://podminky.urs.cz/item/CS_URS_2022_01/998711101"/>
    <hyperlink ref="F499" r:id="rId71" display="https://podminky.urs.cz/item/CS_URS_2021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184</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2640</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1471</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2878</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ROUND(J93,2)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ROUND((SUM(BE93:BE105)),2)</f>
        <v>0</v>
      </c>
      <c r="G37" s="36"/>
      <c r="H37" s="36"/>
      <c r="I37" s="126">
        <v>0.21</v>
      </c>
      <c r="J37" s="125">
        <f>ROUND(((SUM(BE93:BE105))*I37),2)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ROUND((SUM(BF93:BF105)),2)</f>
        <v>0</v>
      </c>
      <c r="G38" s="36"/>
      <c r="H38" s="36"/>
      <c r="I38" s="126">
        <v>0.15</v>
      </c>
      <c r="J38" s="125">
        <f>ROUND(((SUM(BF93:BF105))*I38),2)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ROUND((SUM(BG93:BG105)),2)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ROUND((SUM(BH93:BH105)),2)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ROUND((SUM(BI93:BI105)),2)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2640</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1471</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km 61,456 - svršek</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J93</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J94</f>
        <v>0</v>
      </c>
      <c r="K68" s="143"/>
      <c r="L68" s="147"/>
    </row>
    <row r="69" spans="2:12" s="10" customFormat="1" ht="19.9" customHeight="1">
      <c r="B69" s="148"/>
      <c r="C69" s="99"/>
      <c r="D69" s="149" t="s">
        <v>1670</v>
      </c>
      <c r="E69" s="150"/>
      <c r="F69" s="150"/>
      <c r="G69" s="150"/>
      <c r="H69" s="150"/>
      <c r="I69" s="150"/>
      <c r="J69" s="151">
        <f>J95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214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24" t="str">
        <f>E7</f>
        <v>Oprava trati v úseku Liběšice - Úštěk-OPRAVA č.1</v>
      </c>
      <c r="F79" s="425"/>
      <c r="G79" s="425"/>
      <c r="H79" s="425"/>
      <c r="I79" s="38"/>
      <c r="J79" s="38"/>
      <c r="K79" s="38"/>
      <c r="L79" s="115"/>
      <c r="S79" s="36"/>
      <c r="T79" s="36"/>
      <c r="U79" s="36"/>
      <c r="V79" s="36"/>
      <c r="W79" s="36"/>
      <c r="X79" s="36"/>
      <c r="Y79" s="36"/>
      <c r="Z79" s="36"/>
      <c r="AA79" s="36"/>
      <c r="AB79" s="36"/>
      <c r="AC79" s="36"/>
      <c r="AD79" s="36"/>
      <c r="AE79" s="36"/>
    </row>
    <row r="80" spans="2:12" s="1" customFormat="1" ht="12" customHeight="1">
      <c r="B80" s="23"/>
      <c r="C80" s="31" t="s">
        <v>203</v>
      </c>
      <c r="D80" s="24"/>
      <c r="E80" s="24"/>
      <c r="F80" s="24"/>
      <c r="G80" s="24"/>
      <c r="H80" s="24"/>
      <c r="I80" s="24"/>
      <c r="J80" s="24"/>
      <c r="K80" s="24"/>
      <c r="L80" s="22"/>
    </row>
    <row r="81" spans="2:12" s="1" customFormat="1" ht="16.5" customHeight="1">
      <c r="B81" s="23"/>
      <c r="C81" s="24"/>
      <c r="D81" s="24"/>
      <c r="E81" s="424" t="s">
        <v>888</v>
      </c>
      <c r="F81" s="376"/>
      <c r="G81" s="376"/>
      <c r="H81" s="376"/>
      <c r="I81" s="24"/>
      <c r="J81" s="24"/>
      <c r="K81" s="24"/>
      <c r="L81" s="22"/>
    </row>
    <row r="82" spans="2:12" s="1" customFormat="1" ht="12" customHeight="1">
      <c r="B82" s="23"/>
      <c r="C82" s="31" t="s">
        <v>205</v>
      </c>
      <c r="D82" s="24"/>
      <c r="E82" s="24"/>
      <c r="F82" s="24"/>
      <c r="G82" s="24"/>
      <c r="H82" s="24"/>
      <c r="I82" s="24"/>
      <c r="J82" s="24"/>
      <c r="K82" s="24"/>
      <c r="L82" s="22"/>
    </row>
    <row r="83" spans="1:31" s="2" customFormat="1" ht="16.5" customHeight="1">
      <c r="A83" s="36"/>
      <c r="B83" s="37"/>
      <c r="C83" s="38"/>
      <c r="D83" s="38"/>
      <c r="E83" s="428" t="s">
        <v>2640</v>
      </c>
      <c r="F83" s="426"/>
      <c r="G83" s="426"/>
      <c r="H83" s="426"/>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1471</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98" t="str">
        <f>E13</f>
        <v>002 - km 61,456 - svršek</v>
      </c>
      <c r="F85" s="426"/>
      <c r="G85" s="426"/>
      <c r="H85" s="426"/>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31" t="s">
        <v>23</v>
      </c>
      <c r="J87" s="61" t="str">
        <f>IF(J16="","",J16)</f>
        <v>10. 5. 2022</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5.2" customHeight="1">
      <c r="A89" s="36"/>
      <c r="B89" s="37"/>
      <c r="C89" s="31" t="s">
        <v>25</v>
      </c>
      <c r="D89" s="38"/>
      <c r="E89" s="38"/>
      <c r="F89" s="29" t="str">
        <f>E19</f>
        <v xml:space="preserve"> </v>
      </c>
      <c r="G89" s="38"/>
      <c r="H89" s="38"/>
      <c r="I89" s="31" t="s">
        <v>30</v>
      </c>
      <c r="J89" s="34" t="str">
        <f>E25</f>
        <v xml:space="preserve"> </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IF(E22="","",E22)</f>
        <v>Vyplň údaj</v>
      </c>
      <c r="G90" s="38"/>
      <c r="H90" s="38"/>
      <c r="I90" s="31" t="s">
        <v>32</v>
      </c>
      <c r="J90" s="34" t="str">
        <f>E28</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215</v>
      </c>
      <c r="D92" s="156" t="s">
        <v>54</v>
      </c>
      <c r="E92" s="156" t="s">
        <v>50</v>
      </c>
      <c r="F92" s="156" t="s">
        <v>51</v>
      </c>
      <c r="G92" s="156" t="s">
        <v>216</v>
      </c>
      <c r="H92" s="156" t="s">
        <v>217</v>
      </c>
      <c r="I92" s="156" t="s">
        <v>218</v>
      </c>
      <c r="J92" s="157" t="s">
        <v>209</v>
      </c>
      <c r="K92" s="158" t="s">
        <v>219</v>
      </c>
      <c r="L92" s="159"/>
      <c r="M92" s="70" t="s">
        <v>19</v>
      </c>
      <c r="N92" s="71" t="s">
        <v>39</v>
      </c>
      <c r="O92" s="71" t="s">
        <v>220</v>
      </c>
      <c r="P92" s="71" t="s">
        <v>221</v>
      </c>
      <c r="Q92" s="71" t="s">
        <v>222</v>
      </c>
      <c r="R92" s="71" t="s">
        <v>223</v>
      </c>
      <c r="S92" s="71" t="s">
        <v>224</v>
      </c>
      <c r="T92" s="72" t="s">
        <v>225</v>
      </c>
      <c r="U92" s="153"/>
      <c r="V92" s="153"/>
      <c r="W92" s="153"/>
      <c r="X92" s="153"/>
      <c r="Y92" s="153"/>
      <c r="Z92" s="153"/>
      <c r="AA92" s="153"/>
      <c r="AB92" s="153"/>
      <c r="AC92" s="153"/>
      <c r="AD92" s="153"/>
      <c r="AE92" s="153"/>
    </row>
    <row r="93" spans="1:63" s="2" customFormat="1" ht="22.9" customHeight="1">
      <c r="A93" s="36"/>
      <c r="B93" s="37"/>
      <c r="C93" s="77" t="s">
        <v>226</v>
      </c>
      <c r="D93" s="38"/>
      <c r="E93" s="38"/>
      <c r="F93" s="38"/>
      <c r="G93" s="38"/>
      <c r="H93" s="38"/>
      <c r="I93" s="38"/>
      <c r="J93" s="160">
        <f>BK93</f>
        <v>0</v>
      </c>
      <c r="K93" s="38"/>
      <c r="L93" s="41"/>
      <c r="M93" s="73"/>
      <c r="N93" s="161"/>
      <c r="O93" s="74"/>
      <c r="P93" s="162">
        <f>P94</f>
        <v>0</v>
      </c>
      <c r="Q93" s="74"/>
      <c r="R93" s="162">
        <f>R94</f>
        <v>0</v>
      </c>
      <c r="S93" s="74"/>
      <c r="T93" s="163">
        <f>T94</f>
        <v>0</v>
      </c>
      <c r="U93" s="36"/>
      <c r="V93" s="36"/>
      <c r="W93" s="36"/>
      <c r="X93" s="36"/>
      <c r="Y93" s="36"/>
      <c r="Z93" s="36"/>
      <c r="AA93" s="36"/>
      <c r="AB93" s="36"/>
      <c r="AC93" s="36"/>
      <c r="AD93" s="36"/>
      <c r="AE93" s="36"/>
      <c r="AT93" s="19" t="s">
        <v>68</v>
      </c>
      <c r="AU93" s="19" t="s">
        <v>210</v>
      </c>
      <c r="BK93" s="164">
        <f>BK94</f>
        <v>0</v>
      </c>
    </row>
    <row r="94" spans="2:63" s="12" customFormat="1" ht="25.9" customHeight="1">
      <c r="B94" s="165"/>
      <c r="C94" s="166"/>
      <c r="D94" s="167" t="s">
        <v>68</v>
      </c>
      <c r="E94" s="168" t="s">
        <v>227</v>
      </c>
      <c r="F94" s="168" t="s">
        <v>228</v>
      </c>
      <c r="G94" s="166"/>
      <c r="H94" s="166"/>
      <c r="I94" s="169"/>
      <c r="J94" s="170">
        <f>BK94</f>
        <v>0</v>
      </c>
      <c r="K94" s="166"/>
      <c r="L94" s="171"/>
      <c r="M94" s="172"/>
      <c r="N94" s="173"/>
      <c r="O94" s="173"/>
      <c r="P94" s="174">
        <f>P95</f>
        <v>0</v>
      </c>
      <c r="Q94" s="173"/>
      <c r="R94" s="174">
        <f>R95</f>
        <v>0</v>
      </c>
      <c r="S94" s="173"/>
      <c r="T94" s="175">
        <f>T95</f>
        <v>0</v>
      </c>
      <c r="AR94" s="176" t="s">
        <v>76</v>
      </c>
      <c r="AT94" s="177" t="s">
        <v>68</v>
      </c>
      <c r="AU94" s="177" t="s">
        <v>69</v>
      </c>
      <c r="AY94" s="176" t="s">
        <v>229</v>
      </c>
      <c r="BK94" s="178">
        <f>BK95</f>
        <v>0</v>
      </c>
    </row>
    <row r="95" spans="2:63" s="12" customFormat="1" ht="22.9" customHeight="1">
      <c r="B95" s="165"/>
      <c r="C95" s="166"/>
      <c r="D95" s="167" t="s">
        <v>68</v>
      </c>
      <c r="E95" s="179" t="s">
        <v>230</v>
      </c>
      <c r="F95" s="179" t="s">
        <v>1671</v>
      </c>
      <c r="G95" s="166"/>
      <c r="H95" s="166"/>
      <c r="I95" s="169"/>
      <c r="J95" s="180">
        <f>BK95</f>
        <v>0</v>
      </c>
      <c r="K95" s="166"/>
      <c r="L95" s="171"/>
      <c r="M95" s="172"/>
      <c r="N95" s="173"/>
      <c r="O95" s="173"/>
      <c r="P95" s="174">
        <f>SUM(P96:P105)</f>
        <v>0</v>
      </c>
      <c r="Q95" s="173"/>
      <c r="R95" s="174">
        <f>SUM(R96:R105)</f>
        <v>0</v>
      </c>
      <c r="S95" s="173"/>
      <c r="T95" s="175">
        <f>SUM(T96:T105)</f>
        <v>0</v>
      </c>
      <c r="AR95" s="176" t="s">
        <v>76</v>
      </c>
      <c r="AT95" s="177" t="s">
        <v>68</v>
      </c>
      <c r="AU95" s="177" t="s">
        <v>76</v>
      </c>
      <c r="AY95" s="176" t="s">
        <v>229</v>
      </c>
      <c r="BK95" s="178">
        <f>SUM(BK96:BK105)</f>
        <v>0</v>
      </c>
    </row>
    <row r="96" spans="1:65" s="2" customFormat="1" ht="76.35" customHeight="1">
      <c r="A96" s="36"/>
      <c r="B96" s="37"/>
      <c r="C96" s="181" t="s">
        <v>76</v>
      </c>
      <c r="D96" s="181" t="s">
        <v>232</v>
      </c>
      <c r="E96" s="182" t="s">
        <v>1672</v>
      </c>
      <c r="F96" s="183" t="s">
        <v>1673</v>
      </c>
      <c r="G96" s="184" t="s">
        <v>532</v>
      </c>
      <c r="H96" s="185">
        <v>17.64</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2879</v>
      </c>
    </row>
    <row r="97" spans="2:51" s="13" customFormat="1" ht="11.25">
      <c r="B97" s="195"/>
      <c r="C97" s="196"/>
      <c r="D97" s="197" t="s">
        <v>237</v>
      </c>
      <c r="E97" s="198" t="s">
        <v>19</v>
      </c>
      <c r="F97" s="199" t="s">
        <v>2880</v>
      </c>
      <c r="G97" s="196"/>
      <c r="H97" s="200">
        <v>17.64</v>
      </c>
      <c r="I97" s="201"/>
      <c r="J97" s="196"/>
      <c r="K97" s="196"/>
      <c r="L97" s="202"/>
      <c r="M97" s="203"/>
      <c r="N97" s="204"/>
      <c r="O97" s="204"/>
      <c r="P97" s="204"/>
      <c r="Q97" s="204"/>
      <c r="R97" s="204"/>
      <c r="S97" s="204"/>
      <c r="T97" s="205"/>
      <c r="AT97" s="206" t="s">
        <v>237</v>
      </c>
      <c r="AU97" s="206" t="s">
        <v>78</v>
      </c>
      <c r="AV97" s="13" t="s">
        <v>78</v>
      </c>
      <c r="AW97" s="13" t="s">
        <v>31</v>
      </c>
      <c r="AX97" s="13" t="s">
        <v>76</v>
      </c>
      <c r="AY97" s="206" t="s">
        <v>229</v>
      </c>
    </row>
    <row r="98" spans="1:65" s="2" customFormat="1" ht="123" customHeight="1">
      <c r="A98" s="36"/>
      <c r="B98" s="37"/>
      <c r="C98" s="181" t="s">
        <v>78</v>
      </c>
      <c r="D98" s="181" t="s">
        <v>232</v>
      </c>
      <c r="E98" s="182" t="s">
        <v>1676</v>
      </c>
      <c r="F98" s="183" t="s">
        <v>1677</v>
      </c>
      <c r="G98" s="184" t="s">
        <v>532</v>
      </c>
      <c r="H98" s="185">
        <v>22.05</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126</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126</v>
      </c>
      <c r="BM98" s="193" t="s">
        <v>2881</v>
      </c>
    </row>
    <row r="99" spans="1:47" s="2" customFormat="1" ht="29.25">
      <c r="A99" s="36"/>
      <c r="B99" s="37"/>
      <c r="C99" s="38"/>
      <c r="D99" s="197" t="s">
        <v>811</v>
      </c>
      <c r="E99" s="38"/>
      <c r="F99" s="248" t="s">
        <v>2216</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811</v>
      </c>
      <c r="AU99" s="19" t="s">
        <v>78</v>
      </c>
    </row>
    <row r="100" spans="2:51" s="13" customFormat="1" ht="11.25">
      <c r="B100" s="195"/>
      <c r="C100" s="196"/>
      <c r="D100" s="197" t="s">
        <v>237</v>
      </c>
      <c r="E100" s="198" t="s">
        <v>19</v>
      </c>
      <c r="F100" s="199" t="s">
        <v>2882</v>
      </c>
      <c r="G100" s="196"/>
      <c r="H100" s="200">
        <v>22.05</v>
      </c>
      <c r="I100" s="201"/>
      <c r="J100" s="196"/>
      <c r="K100" s="196"/>
      <c r="L100" s="202"/>
      <c r="M100" s="203"/>
      <c r="N100" s="204"/>
      <c r="O100" s="204"/>
      <c r="P100" s="204"/>
      <c r="Q100" s="204"/>
      <c r="R100" s="204"/>
      <c r="S100" s="204"/>
      <c r="T100" s="205"/>
      <c r="AT100" s="206" t="s">
        <v>237</v>
      </c>
      <c r="AU100" s="206" t="s">
        <v>78</v>
      </c>
      <c r="AV100" s="13" t="s">
        <v>78</v>
      </c>
      <c r="AW100" s="13" t="s">
        <v>31</v>
      </c>
      <c r="AX100" s="13" t="s">
        <v>76</v>
      </c>
      <c r="AY100" s="206" t="s">
        <v>229</v>
      </c>
    </row>
    <row r="101" spans="1:65" s="2" customFormat="1" ht="142.15" customHeight="1">
      <c r="A101" s="36"/>
      <c r="B101" s="37"/>
      <c r="C101" s="181" t="s">
        <v>89</v>
      </c>
      <c r="D101" s="181" t="s">
        <v>232</v>
      </c>
      <c r="E101" s="182" t="s">
        <v>2038</v>
      </c>
      <c r="F101" s="183" t="s">
        <v>2039</v>
      </c>
      <c r="G101" s="184" t="s">
        <v>242</v>
      </c>
      <c r="H101" s="185">
        <v>12</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126</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126</v>
      </c>
      <c r="BM101" s="193" t="s">
        <v>2883</v>
      </c>
    </row>
    <row r="102" spans="1:65" s="2" customFormat="1" ht="101.25" customHeight="1">
      <c r="A102" s="36"/>
      <c r="B102" s="37"/>
      <c r="C102" s="181" t="s">
        <v>126</v>
      </c>
      <c r="D102" s="181" t="s">
        <v>232</v>
      </c>
      <c r="E102" s="182" t="s">
        <v>2041</v>
      </c>
      <c r="F102" s="183" t="s">
        <v>2042</v>
      </c>
      <c r="G102" s="184" t="s">
        <v>235</v>
      </c>
      <c r="H102" s="185">
        <v>50</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126</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2884</v>
      </c>
    </row>
    <row r="103" spans="2:51" s="13" customFormat="1" ht="11.25">
      <c r="B103" s="195"/>
      <c r="C103" s="196"/>
      <c r="D103" s="197" t="s">
        <v>237</v>
      </c>
      <c r="E103" s="198" t="s">
        <v>19</v>
      </c>
      <c r="F103" s="199" t="s">
        <v>2044</v>
      </c>
      <c r="G103" s="196"/>
      <c r="H103" s="200">
        <v>50</v>
      </c>
      <c r="I103" s="201"/>
      <c r="J103" s="196"/>
      <c r="K103" s="196"/>
      <c r="L103" s="202"/>
      <c r="M103" s="203"/>
      <c r="N103" s="204"/>
      <c r="O103" s="204"/>
      <c r="P103" s="204"/>
      <c r="Q103" s="204"/>
      <c r="R103" s="204"/>
      <c r="S103" s="204"/>
      <c r="T103" s="205"/>
      <c r="AT103" s="206" t="s">
        <v>237</v>
      </c>
      <c r="AU103" s="206" t="s">
        <v>78</v>
      </c>
      <c r="AV103" s="13" t="s">
        <v>78</v>
      </c>
      <c r="AW103" s="13" t="s">
        <v>31</v>
      </c>
      <c r="AX103" s="13" t="s">
        <v>76</v>
      </c>
      <c r="AY103" s="206" t="s">
        <v>229</v>
      </c>
    </row>
    <row r="104" spans="1:65" s="2" customFormat="1" ht="90" customHeight="1">
      <c r="A104" s="36"/>
      <c r="B104" s="37"/>
      <c r="C104" s="181" t="s">
        <v>230</v>
      </c>
      <c r="D104" s="181" t="s">
        <v>232</v>
      </c>
      <c r="E104" s="182" t="s">
        <v>1690</v>
      </c>
      <c r="F104" s="183" t="s">
        <v>1691</v>
      </c>
      <c r="G104" s="184" t="s">
        <v>1692</v>
      </c>
      <c r="H104" s="185">
        <v>4</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78</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2885</v>
      </c>
    </row>
    <row r="105" spans="1:65" s="2" customFormat="1" ht="90" customHeight="1">
      <c r="A105" s="36"/>
      <c r="B105" s="37"/>
      <c r="C105" s="181" t="s">
        <v>257</v>
      </c>
      <c r="D105" s="181" t="s">
        <v>232</v>
      </c>
      <c r="E105" s="182" t="s">
        <v>1694</v>
      </c>
      <c r="F105" s="183" t="s">
        <v>1695</v>
      </c>
      <c r="G105" s="184" t="s">
        <v>1692</v>
      </c>
      <c r="H105" s="185">
        <v>4</v>
      </c>
      <c r="I105" s="186"/>
      <c r="J105" s="187">
        <f>ROUND(I105*H105,2)</f>
        <v>0</v>
      </c>
      <c r="K105" s="188"/>
      <c r="L105" s="41"/>
      <c r="M105" s="243" t="s">
        <v>19</v>
      </c>
      <c r="N105" s="244" t="s">
        <v>40</v>
      </c>
      <c r="O105" s="245"/>
      <c r="P105" s="246">
        <f>O105*H105</f>
        <v>0</v>
      </c>
      <c r="Q105" s="246">
        <v>0</v>
      </c>
      <c r="R105" s="246">
        <f>Q105*H105</f>
        <v>0</v>
      </c>
      <c r="S105" s="246">
        <v>0</v>
      </c>
      <c r="T105" s="247">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2886</v>
      </c>
    </row>
    <row r="106" spans="1:31" s="2" customFormat="1" ht="6.95" customHeight="1">
      <c r="A106" s="36"/>
      <c r="B106" s="49"/>
      <c r="C106" s="50"/>
      <c r="D106" s="50"/>
      <c r="E106" s="50"/>
      <c r="F106" s="50"/>
      <c r="G106" s="50"/>
      <c r="H106" s="50"/>
      <c r="I106" s="50"/>
      <c r="J106" s="50"/>
      <c r="K106" s="50"/>
      <c r="L106" s="41"/>
      <c r="M106" s="36"/>
      <c r="O106" s="36"/>
      <c r="P106" s="36"/>
      <c r="Q106" s="36"/>
      <c r="R106" s="36"/>
      <c r="S106" s="36"/>
      <c r="T106" s="36"/>
      <c r="U106" s="36"/>
      <c r="V106" s="36"/>
      <c r="W106" s="36"/>
      <c r="X106" s="36"/>
      <c r="Y106" s="36"/>
      <c r="Z106" s="36"/>
      <c r="AA106" s="36"/>
      <c r="AB106" s="36"/>
      <c r="AC106" s="36"/>
      <c r="AD106" s="36"/>
      <c r="AE106" s="36"/>
    </row>
  </sheetData>
  <sheetProtection algorithmName="SHA-512" hashValue="8hGozfhNKTO0SaD11ug1E31J1N5Gb3OIsN2ypSLPKLHOlyoTRK1mbvb80YFVjZoqZa7ZEe8mdU/VG1gMOttXmA==" saltValue="3H6gXmNeXJwGFWieSNEH/cnCIRZut56VLrCq1SCGlONVlLg/L47ZGnl5uzmkcueEFoZ/hsLzFhUpcyLSTze+SA==" spinCount="100000" sheet="1" objects="1" scenarios="1" formatColumns="0" formatRows="0" autoFilter="0"/>
  <autoFilter ref="C92:K105"/>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186</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2640</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2887</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ROUND(J96,2)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ROUND((SUM(BE96:BE116)),2)</f>
        <v>0</v>
      </c>
      <c r="G37" s="36"/>
      <c r="H37" s="36"/>
      <c r="I37" s="126">
        <v>0.21</v>
      </c>
      <c r="J37" s="125">
        <f>ROUND(((SUM(BE96:BE116))*I37),2)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ROUND((SUM(BF96:BF116)),2)</f>
        <v>0</v>
      </c>
      <c r="G38" s="36"/>
      <c r="H38" s="36"/>
      <c r="I38" s="126">
        <v>0.15</v>
      </c>
      <c r="J38" s="125">
        <f>ROUND(((SUM(BF96:BF116))*I38),2)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ROUND((SUM(BG96:BG116)),2)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ROUND((SUM(BH96:BH116)),2)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ROUND((SUM(BI96:BI116)),2)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2640</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61,456</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J96</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J97</f>
        <v>0</v>
      </c>
      <c r="K68" s="143"/>
      <c r="L68" s="147"/>
    </row>
    <row r="69" spans="2:12" s="10" customFormat="1" ht="19.9" customHeight="1">
      <c r="B69" s="148"/>
      <c r="C69" s="99"/>
      <c r="D69" s="149" t="s">
        <v>1283</v>
      </c>
      <c r="E69" s="150"/>
      <c r="F69" s="150"/>
      <c r="G69" s="150"/>
      <c r="H69" s="150"/>
      <c r="I69" s="150"/>
      <c r="J69" s="151">
        <f>J98</f>
        <v>0</v>
      </c>
      <c r="K69" s="99"/>
      <c r="L69" s="152"/>
    </row>
    <row r="70" spans="2:12" s="10" customFormat="1" ht="19.9" customHeight="1">
      <c r="B70" s="148"/>
      <c r="C70" s="99"/>
      <c r="D70" s="149" t="s">
        <v>1284</v>
      </c>
      <c r="E70" s="150"/>
      <c r="F70" s="150"/>
      <c r="G70" s="150"/>
      <c r="H70" s="150"/>
      <c r="I70" s="150"/>
      <c r="J70" s="151">
        <f>J105</f>
        <v>0</v>
      </c>
      <c r="K70" s="99"/>
      <c r="L70" s="152"/>
    </row>
    <row r="71" spans="2:12" s="10" customFormat="1" ht="19.9" customHeight="1">
      <c r="B71" s="148"/>
      <c r="C71" s="99"/>
      <c r="D71" s="149" t="s">
        <v>1706</v>
      </c>
      <c r="E71" s="150"/>
      <c r="F71" s="150"/>
      <c r="G71" s="150"/>
      <c r="H71" s="150"/>
      <c r="I71" s="150"/>
      <c r="J71" s="151">
        <f>J109</f>
        <v>0</v>
      </c>
      <c r="K71" s="99"/>
      <c r="L71" s="152"/>
    </row>
    <row r="72" spans="2:12" s="10" customFormat="1" ht="19.9" customHeight="1">
      <c r="B72" s="148"/>
      <c r="C72" s="99"/>
      <c r="D72" s="149" t="s">
        <v>1285</v>
      </c>
      <c r="E72" s="150"/>
      <c r="F72" s="150"/>
      <c r="G72" s="150"/>
      <c r="H72" s="150"/>
      <c r="I72" s="150"/>
      <c r="J72" s="151">
        <f>J113</f>
        <v>0</v>
      </c>
      <c r="K72" s="99"/>
      <c r="L72" s="152"/>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214</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424" t="str">
        <f>E7</f>
        <v>Oprava trati v úseku Liběšice - Úštěk-OPRAVA č.1</v>
      </c>
      <c r="F82" s="425"/>
      <c r="G82" s="425"/>
      <c r="H82" s="425"/>
      <c r="I82" s="38"/>
      <c r="J82" s="38"/>
      <c r="K82" s="38"/>
      <c r="L82" s="115"/>
      <c r="S82" s="36"/>
      <c r="T82" s="36"/>
      <c r="U82" s="36"/>
      <c r="V82" s="36"/>
      <c r="W82" s="36"/>
      <c r="X82" s="36"/>
      <c r="Y82" s="36"/>
      <c r="Z82" s="36"/>
      <c r="AA82" s="36"/>
      <c r="AB82" s="36"/>
      <c r="AC82" s="36"/>
      <c r="AD82" s="36"/>
      <c r="AE82" s="36"/>
    </row>
    <row r="83" spans="2:12" s="1" customFormat="1" ht="12" customHeight="1">
      <c r="B83" s="23"/>
      <c r="C83" s="31" t="s">
        <v>203</v>
      </c>
      <c r="D83" s="24"/>
      <c r="E83" s="24"/>
      <c r="F83" s="24"/>
      <c r="G83" s="24"/>
      <c r="H83" s="24"/>
      <c r="I83" s="24"/>
      <c r="J83" s="24"/>
      <c r="K83" s="24"/>
      <c r="L83" s="22"/>
    </row>
    <row r="84" spans="2:12" s="1" customFormat="1" ht="16.5" customHeight="1">
      <c r="B84" s="23"/>
      <c r="C84" s="24"/>
      <c r="D84" s="24"/>
      <c r="E84" s="424" t="s">
        <v>888</v>
      </c>
      <c r="F84" s="376"/>
      <c r="G84" s="376"/>
      <c r="H84" s="376"/>
      <c r="I84" s="24"/>
      <c r="J84" s="24"/>
      <c r="K84" s="24"/>
      <c r="L84" s="22"/>
    </row>
    <row r="85" spans="2:12" s="1" customFormat="1" ht="12" customHeight="1">
      <c r="B85" s="23"/>
      <c r="C85" s="31" t="s">
        <v>205</v>
      </c>
      <c r="D85" s="24"/>
      <c r="E85" s="24"/>
      <c r="F85" s="24"/>
      <c r="G85" s="24"/>
      <c r="H85" s="24"/>
      <c r="I85" s="24"/>
      <c r="J85" s="24"/>
      <c r="K85" s="24"/>
      <c r="L85" s="22"/>
    </row>
    <row r="86" spans="1:31" s="2" customFormat="1" ht="16.5" customHeight="1">
      <c r="A86" s="36"/>
      <c r="B86" s="37"/>
      <c r="C86" s="38"/>
      <c r="D86" s="38"/>
      <c r="E86" s="428" t="s">
        <v>2640</v>
      </c>
      <c r="F86" s="426"/>
      <c r="G86" s="426"/>
      <c r="H86" s="426"/>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626</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398" t="str">
        <f>E13</f>
        <v>002 - VRN - km 61,456</v>
      </c>
      <c r="F88" s="426"/>
      <c r="G88" s="426"/>
      <c r="H88" s="426"/>
      <c r="I88" s="38"/>
      <c r="J88" s="38"/>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F16</f>
        <v xml:space="preserve"> </v>
      </c>
      <c r="G90" s="38"/>
      <c r="H90" s="38"/>
      <c r="I90" s="31" t="s">
        <v>23</v>
      </c>
      <c r="J90" s="61" t="str">
        <f>IF(J16="","",J16)</f>
        <v>10. 5. 2022</v>
      </c>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15.2" customHeight="1">
      <c r="A92" s="36"/>
      <c r="B92" s="37"/>
      <c r="C92" s="31" t="s">
        <v>25</v>
      </c>
      <c r="D92" s="38"/>
      <c r="E92" s="38"/>
      <c r="F92" s="29" t="str">
        <f>E19</f>
        <v xml:space="preserve"> </v>
      </c>
      <c r="G92" s="38"/>
      <c r="H92" s="38"/>
      <c r="I92" s="31" t="s">
        <v>30</v>
      </c>
      <c r="J92" s="34" t="str">
        <f>E25</f>
        <v xml:space="preserve"> </v>
      </c>
      <c r="K92" s="38"/>
      <c r="L92" s="115"/>
      <c r="S92" s="36"/>
      <c r="T92" s="36"/>
      <c r="U92" s="36"/>
      <c r="V92" s="36"/>
      <c r="W92" s="36"/>
      <c r="X92" s="36"/>
      <c r="Y92" s="36"/>
      <c r="Z92" s="36"/>
      <c r="AA92" s="36"/>
      <c r="AB92" s="36"/>
      <c r="AC92" s="36"/>
      <c r="AD92" s="36"/>
      <c r="AE92" s="36"/>
    </row>
    <row r="93" spans="1:31" s="2" customFormat="1" ht="15.2" customHeight="1">
      <c r="A93" s="36"/>
      <c r="B93" s="37"/>
      <c r="C93" s="31" t="s">
        <v>28</v>
      </c>
      <c r="D93" s="38"/>
      <c r="E93" s="38"/>
      <c r="F93" s="29" t="str">
        <f>IF(E22="","",E22)</f>
        <v>Vyplň údaj</v>
      </c>
      <c r="G93" s="38"/>
      <c r="H93" s="38"/>
      <c r="I93" s="31" t="s">
        <v>32</v>
      </c>
      <c r="J93" s="34" t="str">
        <f>E28</f>
        <v xml:space="preserve"> </v>
      </c>
      <c r="K93" s="38"/>
      <c r="L93" s="115"/>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11" customFormat="1" ht="29.25" customHeight="1">
      <c r="A95" s="153"/>
      <c r="B95" s="154"/>
      <c r="C95" s="155" t="s">
        <v>215</v>
      </c>
      <c r="D95" s="156" t="s">
        <v>54</v>
      </c>
      <c r="E95" s="156" t="s">
        <v>50</v>
      </c>
      <c r="F95" s="156" t="s">
        <v>51</v>
      </c>
      <c r="G95" s="156" t="s">
        <v>216</v>
      </c>
      <c r="H95" s="156" t="s">
        <v>217</v>
      </c>
      <c r="I95" s="156" t="s">
        <v>218</v>
      </c>
      <c r="J95" s="157" t="s">
        <v>209</v>
      </c>
      <c r="K95" s="158" t="s">
        <v>219</v>
      </c>
      <c r="L95" s="159"/>
      <c r="M95" s="70" t="s">
        <v>19</v>
      </c>
      <c r="N95" s="71" t="s">
        <v>39</v>
      </c>
      <c r="O95" s="71" t="s">
        <v>220</v>
      </c>
      <c r="P95" s="71" t="s">
        <v>221</v>
      </c>
      <c r="Q95" s="71" t="s">
        <v>222</v>
      </c>
      <c r="R95" s="71" t="s">
        <v>223</v>
      </c>
      <c r="S95" s="71" t="s">
        <v>224</v>
      </c>
      <c r="T95" s="72" t="s">
        <v>225</v>
      </c>
      <c r="U95" s="153"/>
      <c r="V95" s="153"/>
      <c r="W95" s="153"/>
      <c r="X95" s="153"/>
      <c r="Y95" s="153"/>
      <c r="Z95" s="153"/>
      <c r="AA95" s="153"/>
      <c r="AB95" s="153"/>
      <c r="AC95" s="153"/>
      <c r="AD95" s="153"/>
      <c r="AE95" s="153"/>
    </row>
    <row r="96" spans="1:63" s="2" customFormat="1" ht="22.9" customHeight="1">
      <c r="A96" s="36"/>
      <c r="B96" s="37"/>
      <c r="C96" s="77" t="s">
        <v>226</v>
      </c>
      <c r="D96" s="38"/>
      <c r="E96" s="38"/>
      <c r="F96" s="38"/>
      <c r="G96" s="38"/>
      <c r="H96" s="38"/>
      <c r="I96" s="38"/>
      <c r="J96" s="160">
        <f>BK96</f>
        <v>0</v>
      </c>
      <c r="K96" s="38"/>
      <c r="L96" s="41"/>
      <c r="M96" s="73"/>
      <c r="N96" s="161"/>
      <c r="O96" s="74"/>
      <c r="P96" s="162">
        <f>P97</f>
        <v>0</v>
      </c>
      <c r="Q96" s="74"/>
      <c r="R96" s="162">
        <f>R97</f>
        <v>0</v>
      </c>
      <c r="S96" s="74"/>
      <c r="T96" s="163">
        <f>T97</f>
        <v>0</v>
      </c>
      <c r="U96" s="36"/>
      <c r="V96" s="36"/>
      <c r="W96" s="36"/>
      <c r="X96" s="36"/>
      <c r="Y96" s="36"/>
      <c r="Z96" s="36"/>
      <c r="AA96" s="36"/>
      <c r="AB96" s="36"/>
      <c r="AC96" s="36"/>
      <c r="AD96" s="36"/>
      <c r="AE96" s="36"/>
      <c r="AT96" s="19" t="s">
        <v>68</v>
      </c>
      <c r="AU96" s="19" t="s">
        <v>210</v>
      </c>
      <c r="BK96" s="164">
        <f>BK97</f>
        <v>0</v>
      </c>
    </row>
    <row r="97" spans="2:63" s="12" customFormat="1" ht="25.9" customHeight="1">
      <c r="B97" s="165"/>
      <c r="C97" s="166"/>
      <c r="D97" s="167" t="s">
        <v>68</v>
      </c>
      <c r="E97" s="168" t="s">
        <v>98</v>
      </c>
      <c r="F97" s="168" t="s">
        <v>1286</v>
      </c>
      <c r="G97" s="166"/>
      <c r="H97" s="166"/>
      <c r="I97" s="169"/>
      <c r="J97" s="170">
        <f>BK97</f>
        <v>0</v>
      </c>
      <c r="K97" s="166"/>
      <c r="L97" s="171"/>
      <c r="M97" s="172"/>
      <c r="N97" s="173"/>
      <c r="O97" s="173"/>
      <c r="P97" s="174">
        <f>P98+P105+P109+P113</f>
        <v>0</v>
      </c>
      <c r="Q97" s="173"/>
      <c r="R97" s="174">
        <f>R98+R105+R109+R113</f>
        <v>0</v>
      </c>
      <c r="S97" s="173"/>
      <c r="T97" s="175">
        <f>T98+T105+T109+T113</f>
        <v>0</v>
      </c>
      <c r="AR97" s="176" t="s">
        <v>230</v>
      </c>
      <c r="AT97" s="177" t="s">
        <v>68</v>
      </c>
      <c r="AU97" s="177" t="s">
        <v>69</v>
      </c>
      <c r="AY97" s="176" t="s">
        <v>229</v>
      </c>
      <c r="BK97" s="178">
        <f>BK98+BK105+BK109+BK113</f>
        <v>0</v>
      </c>
    </row>
    <row r="98" spans="2:63" s="12" customFormat="1" ht="22.9" customHeight="1">
      <c r="B98" s="165"/>
      <c r="C98" s="166"/>
      <c r="D98" s="167" t="s">
        <v>68</v>
      </c>
      <c r="E98" s="179" t="s">
        <v>1287</v>
      </c>
      <c r="F98" s="179" t="s">
        <v>1288</v>
      </c>
      <c r="G98" s="166"/>
      <c r="H98" s="166"/>
      <c r="I98" s="169"/>
      <c r="J98" s="180">
        <f>BK98</f>
        <v>0</v>
      </c>
      <c r="K98" s="166"/>
      <c r="L98" s="171"/>
      <c r="M98" s="172"/>
      <c r="N98" s="173"/>
      <c r="O98" s="173"/>
      <c r="P98" s="174">
        <f>SUM(P99:P104)</f>
        <v>0</v>
      </c>
      <c r="Q98" s="173"/>
      <c r="R98" s="174">
        <f>SUM(R99:R104)</f>
        <v>0</v>
      </c>
      <c r="S98" s="173"/>
      <c r="T98" s="175">
        <f>SUM(T99:T104)</f>
        <v>0</v>
      </c>
      <c r="AR98" s="176" t="s">
        <v>230</v>
      </c>
      <c r="AT98" s="177" t="s">
        <v>68</v>
      </c>
      <c r="AU98" s="177" t="s">
        <v>76</v>
      </c>
      <c r="AY98" s="176" t="s">
        <v>229</v>
      </c>
      <c r="BK98" s="178">
        <f>SUM(BK99:BK104)</f>
        <v>0</v>
      </c>
    </row>
    <row r="99" spans="1:65" s="2" customFormat="1" ht="16.5" customHeight="1">
      <c r="A99" s="36"/>
      <c r="B99" s="37"/>
      <c r="C99" s="181" t="s">
        <v>76</v>
      </c>
      <c r="D99" s="181" t="s">
        <v>232</v>
      </c>
      <c r="E99" s="182" t="s">
        <v>1289</v>
      </c>
      <c r="F99" s="183" t="s">
        <v>1290</v>
      </c>
      <c r="G99" s="184" t="s">
        <v>861</v>
      </c>
      <c r="H99" s="185">
        <v>1</v>
      </c>
      <c r="I99" s="186"/>
      <c r="J99" s="187">
        <f>ROUND(I99*H99,2)</f>
        <v>0</v>
      </c>
      <c r="K99" s="188"/>
      <c r="L99" s="41"/>
      <c r="M99" s="189" t="s">
        <v>19</v>
      </c>
      <c r="N99" s="190" t="s">
        <v>40</v>
      </c>
      <c r="O99" s="66"/>
      <c r="P99" s="191">
        <f>O99*H99</f>
        <v>0</v>
      </c>
      <c r="Q99" s="191">
        <v>0</v>
      </c>
      <c r="R99" s="191">
        <f>Q99*H99</f>
        <v>0</v>
      </c>
      <c r="S99" s="191">
        <v>0</v>
      </c>
      <c r="T99" s="192">
        <f>S99*H99</f>
        <v>0</v>
      </c>
      <c r="U99" s="36"/>
      <c r="V99" s="36"/>
      <c r="W99" s="36"/>
      <c r="X99" s="36"/>
      <c r="Y99" s="36"/>
      <c r="Z99" s="36"/>
      <c r="AA99" s="36"/>
      <c r="AB99" s="36"/>
      <c r="AC99" s="36"/>
      <c r="AD99" s="36"/>
      <c r="AE99" s="36"/>
      <c r="AR99" s="193" t="s">
        <v>1291</v>
      </c>
      <c r="AT99" s="193" t="s">
        <v>232</v>
      </c>
      <c r="AU99" s="193" t="s">
        <v>78</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1291</v>
      </c>
      <c r="BM99" s="193" t="s">
        <v>2888</v>
      </c>
    </row>
    <row r="100" spans="1:47" s="2" customFormat="1" ht="11.25">
      <c r="A100" s="36"/>
      <c r="B100" s="37"/>
      <c r="C100" s="38"/>
      <c r="D100" s="263" t="s">
        <v>903</v>
      </c>
      <c r="E100" s="38"/>
      <c r="F100" s="264" t="s">
        <v>1293</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903</v>
      </c>
      <c r="AU100" s="19" t="s">
        <v>78</v>
      </c>
    </row>
    <row r="101" spans="1:47" s="2" customFormat="1" ht="39">
      <c r="A101" s="36"/>
      <c r="B101" s="37"/>
      <c r="C101" s="38"/>
      <c r="D101" s="197" t="s">
        <v>811</v>
      </c>
      <c r="E101" s="38"/>
      <c r="F101" s="248" t="s">
        <v>1294</v>
      </c>
      <c r="G101" s="38"/>
      <c r="H101" s="38"/>
      <c r="I101" s="249"/>
      <c r="J101" s="38"/>
      <c r="K101" s="38"/>
      <c r="L101" s="41"/>
      <c r="M101" s="250"/>
      <c r="N101" s="251"/>
      <c r="O101" s="66"/>
      <c r="P101" s="66"/>
      <c r="Q101" s="66"/>
      <c r="R101" s="66"/>
      <c r="S101" s="66"/>
      <c r="T101" s="67"/>
      <c r="U101" s="36"/>
      <c r="V101" s="36"/>
      <c r="W101" s="36"/>
      <c r="X101" s="36"/>
      <c r="Y101" s="36"/>
      <c r="Z101" s="36"/>
      <c r="AA101" s="36"/>
      <c r="AB101" s="36"/>
      <c r="AC101" s="36"/>
      <c r="AD101" s="36"/>
      <c r="AE101" s="36"/>
      <c r="AT101" s="19" t="s">
        <v>811</v>
      </c>
      <c r="AU101" s="19" t="s">
        <v>78</v>
      </c>
    </row>
    <row r="102" spans="1:65" s="2" customFormat="1" ht="16.5" customHeight="1">
      <c r="A102" s="36"/>
      <c r="B102" s="37"/>
      <c r="C102" s="181" t="s">
        <v>78</v>
      </c>
      <c r="D102" s="181" t="s">
        <v>232</v>
      </c>
      <c r="E102" s="182" t="s">
        <v>1295</v>
      </c>
      <c r="F102" s="183" t="s">
        <v>1296</v>
      </c>
      <c r="G102" s="184" t="s">
        <v>861</v>
      </c>
      <c r="H102" s="185">
        <v>1</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1291</v>
      </c>
      <c r="AT102" s="193" t="s">
        <v>232</v>
      </c>
      <c r="AU102" s="193" t="s">
        <v>78</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1291</v>
      </c>
      <c r="BM102" s="193" t="s">
        <v>2889</v>
      </c>
    </row>
    <row r="103" spans="1:47" s="2" customFormat="1" ht="11.25">
      <c r="A103" s="36"/>
      <c r="B103" s="37"/>
      <c r="C103" s="38"/>
      <c r="D103" s="263" t="s">
        <v>903</v>
      </c>
      <c r="E103" s="38"/>
      <c r="F103" s="264" t="s">
        <v>1298</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903</v>
      </c>
      <c r="AU103" s="19" t="s">
        <v>78</v>
      </c>
    </row>
    <row r="104" spans="1:47" s="2" customFormat="1" ht="58.5">
      <c r="A104" s="36"/>
      <c r="B104" s="37"/>
      <c r="C104" s="38"/>
      <c r="D104" s="197" t="s">
        <v>811</v>
      </c>
      <c r="E104" s="38"/>
      <c r="F104" s="248" t="s">
        <v>2050</v>
      </c>
      <c r="G104" s="38"/>
      <c r="H104" s="38"/>
      <c r="I104" s="249"/>
      <c r="J104" s="38"/>
      <c r="K104" s="38"/>
      <c r="L104" s="41"/>
      <c r="M104" s="250"/>
      <c r="N104" s="251"/>
      <c r="O104" s="66"/>
      <c r="P104" s="66"/>
      <c r="Q104" s="66"/>
      <c r="R104" s="66"/>
      <c r="S104" s="66"/>
      <c r="T104" s="67"/>
      <c r="U104" s="36"/>
      <c r="V104" s="36"/>
      <c r="W104" s="36"/>
      <c r="X104" s="36"/>
      <c r="Y104" s="36"/>
      <c r="Z104" s="36"/>
      <c r="AA104" s="36"/>
      <c r="AB104" s="36"/>
      <c r="AC104" s="36"/>
      <c r="AD104" s="36"/>
      <c r="AE104" s="36"/>
      <c r="AT104" s="19" t="s">
        <v>811</v>
      </c>
      <c r="AU104" s="19" t="s">
        <v>78</v>
      </c>
    </row>
    <row r="105" spans="2:63" s="12" customFormat="1" ht="22.9" customHeight="1">
      <c r="B105" s="165"/>
      <c r="C105" s="166"/>
      <c r="D105" s="167" t="s">
        <v>68</v>
      </c>
      <c r="E105" s="179" t="s">
        <v>1300</v>
      </c>
      <c r="F105" s="179" t="s">
        <v>1301</v>
      </c>
      <c r="G105" s="166"/>
      <c r="H105" s="166"/>
      <c r="I105" s="169"/>
      <c r="J105" s="180">
        <f>BK105</f>
        <v>0</v>
      </c>
      <c r="K105" s="166"/>
      <c r="L105" s="171"/>
      <c r="M105" s="172"/>
      <c r="N105" s="173"/>
      <c r="O105" s="173"/>
      <c r="P105" s="174">
        <f>SUM(P106:P108)</f>
        <v>0</v>
      </c>
      <c r="Q105" s="173"/>
      <c r="R105" s="174">
        <f>SUM(R106:R108)</f>
        <v>0</v>
      </c>
      <c r="S105" s="173"/>
      <c r="T105" s="175">
        <f>SUM(T106:T108)</f>
        <v>0</v>
      </c>
      <c r="AR105" s="176" t="s">
        <v>230</v>
      </c>
      <c r="AT105" s="177" t="s">
        <v>68</v>
      </c>
      <c r="AU105" s="177" t="s">
        <v>76</v>
      </c>
      <c r="AY105" s="176" t="s">
        <v>229</v>
      </c>
      <c r="BK105" s="178">
        <f>SUM(BK106:BK108)</f>
        <v>0</v>
      </c>
    </row>
    <row r="106" spans="1:65" s="2" customFormat="1" ht="16.5" customHeight="1">
      <c r="A106" s="36"/>
      <c r="B106" s="37"/>
      <c r="C106" s="181" t="s">
        <v>89</v>
      </c>
      <c r="D106" s="181" t="s">
        <v>232</v>
      </c>
      <c r="E106" s="182" t="s">
        <v>1302</v>
      </c>
      <c r="F106" s="183" t="s">
        <v>1301</v>
      </c>
      <c r="G106" s="184" t="s">
        <v>861</v>
      </c>
      <c r="H106" s="185">
        <v>1</v>
      </c>
      <c r="I106" s="186"/>
      <c r="J106" s="187">
        <f>ROUND(I106*H106,2)</f>
        <v>0</v>
      </c>
      <c r="K106" s="188"/>
      <c r="L106" s="41"/>
      <c r="M106" s="189" t="s">
        <v>19</v>
      </c>
      <c r="N106" s="190" t="s">
        <v>40</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1291</v>
      </c>
      <c r="AT106" s="193" t="s">
        <v>232</v>
      </c>
      <c r="AU106" s="193" t="s">
        <v>78</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1291</v>
      </c>
      <c r="BM106" s="193" t="s">
        <v>2890</v>
      </c>
    </row>
    <row r="107" spans="1:47" s="2" customFormat="1" ht="11.25">
      <c r="A107" s="36"/>
      <c r="B107" s="37"/>
      <c r="C107" s="38"/>
      <c r="D107" s="263" t="s">
        <v>903</v>
      </c>
      <c r="E107" s="38"/>
      <c r="F107" s="264" t="s">
        <v>1304</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903</v>
      </c>
      <c r="AU107" s="19" t="s">
        <v>78</v>
      </c>
    </row>
    <row r="108" spans="1:47" s="2" customFormat="1" ht="48.75">
      <c r="A108" s="36"/>
      <c r="B108" s="37"/>
      <c r="C108" s="38"/>
      <c r="D108" s="197" t="s">
        <v>811</v>
      </c>
      <c r="E108" s="38"/>
      <c r="F108" s="248" t="s">
        <v>2052</v>
      </c>
      <c r="G108" s="38"/>
      <c r="H108" s="38"/>
      <c r="I108" s="249"/>
      <c r="J108" s="38"/>
      <c r="K108" s="38"/>
      <c r="L108" s="41"/>
      <c r="M108" s="250"/>
      <c r="N108" s="251"/>
      <c r="O108" s="66"/>
      <c r="P108" s="66"/>
      <c r="Q108" s="66"/>
      <c r="R108" s="66"/>
      <c r="S108" s="66"/>
      <c r="T108" s="67"/>
      <c r="U108" s="36"/>
      <c r="V108" s="36"/>
      <c r="W108" s="36"/>
      <c r="X108" s="36"/>
      <c r="Y108" s="36"/>
      <c r="Z108" s="36"/>
      <c r="AA108" s="36"/>
      <c r="AB108" s="36"/>
      <c r="AC108" s="36"/>
      <c r="AD108" s="36"/>
      <c r="AE108" s="36"/>
      <c r="AT108" s="19" t="s">
        <v>811</v>
      </c>
      <c r="AU108" s="19" t="s">
        <v>78</v>
      </c>
    </row>
    <row r="109" spans="2:63" s="12" customFormat="1" ht="22.9" customHeight="1">
      <c r="B109" s="165"/>
      <c r="C109" s="166"/>
      <c r="D109" s="167" t="s">
        <v>68</v>
      </c>
      <c r="E109" s="179" t="s">
        <v>1710</v>
      </c>
      <c r="F109" s="179" t="s">
        <v>1711</v>
      </c>
      <c r="G109" s="166"/>
      <c r="H109" s="166"/>
      <c r="I109" s="169"/>
      <c r="J109" s="180">
        <f>BK109</f>
        <v>0</v>
      </c>
      <c r="K109" s="166"/>
      <c r="L109" s="171"/>
      <c r="M109" s="172"/>
      <c r="N109" s="173"/>
      <c r="O109" s="173"/>
      <c r="P109" s="174">
        <f>SUM(P110:P112)</f>
        <v>0</v>
      </c>
      <c r="Q109" s="173"/>
      <c r="R109" s="174">
        <f>SUM(R110:R112)</f>
        <v>0</v>
      </c>
      <c r="S109" s="173"/>
      <c r="T109" s="175">
        <f>SUM(T110:T112)</f>
        <v>0</v>
      </c>
      <c r="AR109" s="176" t="s">
        <v>230</v>
      </c>
      <c r="AT109" s="177" t="s">
        <v>68</v>
      </c>
      <c r="AU109" s="177" t="s">
        <v>76</v>
      </c>
      <c r="AY109" s="176" t="s">
        <v>229</v>
      </c>
      <c r="BK109" s="178">
        <f>SUM(BK110:BK112)</f>
        <v>0</v>
      </c>
    </row>
    <row r="110" spans="1:65" s="2" customFormat="1" ht="16.5" customHeight="1">
      <c r="A110" s="36"/>
      <c r="B110" s="37"/>
      <c r="C110" s="181" t="s">
        <v>126</v>
      </c>
      <c r="D110" s="181" t="s">
        <v>232</v>
      </c>
      <c r="E110" s="182" t="s">
        <v>1712</v>
      </c>
      <c r="F110" s="183" t="s">
        <v>1713</v>
      </c>
      <c r="G110" s="184" t="s">
        <v>861</v>
      </c>
      <c r="H110" s="185">
        <v>1</v>
      </c>
      <c r="I110" s="186"/>
      <c r="J110" s="187">
        <f>ROUND(I110*H110,2)</f>
        <v>0</v>
      </c>
      <c r="K110" s="188"/>
      <c r="L110" s="41"/>
      <c r="M110" s="189" t="s">
        <v>19</v>
      </c>
      <c r="N110" s="190" t="s">
        <v>40</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126</v>
      </c>
      <c r="AT110" s="193" t="s">
        <v>232</v>
      </c>
      <c r="AU110" s="193" t="s">
        <v>78</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2891</v>
      </c>
    </row>
    <row r="111" spans="1:47" s="2" customFormat="1" ht="11.25">
      <c r="A111" s="36"/>
      <c r="B111" s="37"/>
      <c r="C111" s="38"/>
      <c r="D111" s="263" t="s">
        <v>903</v>
      </c>
      <c r="E111" s="38"/>
      <c r="F111" s="264" t="s">
        <v>1715</v>
      </c>
      <c r="G111" s="38"/>
      <c r="H111" s="38"/>
      <c r="I111" s="249"/>
      <c r="J111" s="38"/>
      <c r="K111" s="38"/>
      <c r="L111" s="41"/>
      <c r="M111" s="250"/>
      <c r="N111" s="251"/>
      <c r="O111" s="66"/>
      <c r="P111" s="66"/>
      <c r="Q111" s="66"/>
      <c r="R111" s="66"/>
      <c r="S111" s="66"/>
      <c r="T111" s="67"/>
      <c r="U111" s="36"/>
      <c r="V111" s="36"/>
      <c r="W111" s="36"/>
      <c r="X111" s="36"/>
      <c r="Y111" s="36"/>
      <c r="Z111" s="36"/>
      <c r="AA111" s="36"/>
      <c r="AB111" s="36"/>
      <c r="AC111" s="36"/>
      <c r="AD111" s="36"/>
      <c r="AE111" s="36"/>
      <c r="AT111" s="19" t="s">
        <v>903</v>
      </c>
      <c r="AU111" s="19" t="s">
        <v>78</v>
      </c>
    </row>
    <row r="112" spans="1:47" s="2" customFormat="1" ht="19.5">
      <c r="A112" s="36"/>
      <c r="B112" s="37"/>
      <c r="C112" s="38"/>
      <c r="D112" s="197" t="s">
        <v>811</v>
      </c>
      <c r="E112" s="38"/>
      <c r="F112" s="248" t="s">
        <v>2054</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811</v>
      </c>
      <c r="AU112" s="19" t="s">
        <v>78</v>
      </c>
    </row>
    <row r="113" spans="2:63" s="12" customFormat="1" ht="22.9" customHeight="1">
      <c r="B113" s="165"/>
      <c r="C113" s="166"/>
      <c r="D113" s="167" t="s">
        <v>68</v>
      </c>
      <c r="E113" s="179" t="s">
        <v>1306</v>
      </c>
      <c r="F113" s="179" t="s">
        <v>1307</v>
      </c>
      <c r="G113" s="166"/>
      <c r="H113" s="166"/>
      <c r="I113" s="169"/>
      <c r="J113" s="180">
        <f>BK113</f>
        <v>0</v>
      </c>
      <c r="K113" s="166"/>
      <c r="L113" s="171"/>
      <c r="M113" s="172"/>
      <c r="N113" s="173"/>
      <c r="O113" s="173"/>
      <c r="P113" s="174">
        <f>SUM(P114:P116)</f>
        <v>0</v>
      </c>
      <c r="Q113" s="173"/>
      <c r="R113" s="174">
        <f>SUM(R114:R116)</f>
        <v>0</v>
      </c>
      <c r="S113" s="173"/>
      <c r="T113" s="175">
        <f>SUM(T114:T116)</f>
        <v>0</v>
      </c>
      <c r="AR113" s="176" t="s">
        <v>230</v>
      </c>
      <c r="AT113" s="177" t="s">
        <v>68</v>
      </c>
      <c r="AU113" s="177" t="s">
        <v>76</v>
      </c>
      <c r="AY113" s="176" t="s">
        <v>229</v>
      </c>
      <c r="BK113" s="178">
        <f>SUM(BK114:BK116)</f>
        <v>0</v>
      </c>
    </row>
    <row r="114" spans="1:65" s="2" customFormat="1" ht="16.5" customHeight="1">
      <c r="A114" s="36"/>
      <c r="B114" s="37"/>
      <c r="C114" s="181" t="s">
        <v>230</v>
      </c>
      <c r="D114" s="181" t="s">
        <v>232</v>
      </c>
      <c r="E114" s="182" t="s">
        <v>1308</v>
      </c>
      <c r="F114" s="183" t="s">
        <v>1307</v>
      </c>
      <c r="G114" s="184" t="s">
        <v>861</v>
      </c>
      <c r="H114" s="185">
        <v>1</v>
      </c>
      <c r="I114" s="186"/>
      <c r="J114" s="187">
        <f>ROUND(I114*H114,2)</f>
        <v>0</v>
      </c>
      <c r="K114" s="188"/>
      <c r="L114" s="41"/>
      <c r="M114" s="189" t="s">
        <v>19</v>
      </c>
      <c r="N114" s="190" t="s">
        <v>40</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1291</v>
      </c>
      <c r="AT114" s="193" t="s">
        <v>232</v>
      </c>
      <c r="AU114" s="193" t="s">
        <v>78</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1291</v>
      </c>
      <c r="BM114" s="193" t="s">
        <v>2892</v>
      </c>
    </row>
    <row r="115" spans="1:47" s="2" customFormat="1" ht="11.25">
      <c r="A115" s="36"/>
      <c r="B115" s="37"/>
      <c r="C115" s="38"/>
      <c r="D115" s="263" t="s">
        <v>903</v>
      </c>
      <c r="E115" s="38"/>
      <c r="F115" s="264" t="s">
        <v>1310</v>
      </c>
      <c r="G115" s="38"/>
      <c r="H115" s="38"/>
      <c r="I115" s="249"/>
      <c r="J115" s="38"/>
      <c r="K115" s="38"/>
      <c r="L115" s="41"/>
      <c r="M115" s="250"/>
      <c r="N115" s="251"/>
      <c r="O115" s="66"/>
      <c r="P115" s="66"/>
      <c r="Q115" s="66"/>
      <c r="R115" s="66"/>
      <c r="S115" s="66"/>
      <c r="T115" s="67"/>
      <c r="U115" s="36"/>
      <c r="V115" s="36"/>
      <c r="W115" s="36"/>
      <c r="X115" s="36"/>
      <c r="Y115" s="36"/>
      <c r="Z115" s="36"/>
      <c r="AA115" s="36"/>
      <c r="AB115" s="36"/>
      <c r="AC115" s="36"/>
      <c r="AD115" s="36"/>
      <c r="AE115" s="36"/>
      <c r="AT115" s="19" t="s">
        <v>903</v>
      </c>
      <c r="AU115" s="19" t="s">
        <v>78</v>
      </c>
    </row>
    <row r="116" spans="1:47" s="2" customFormat="1" ht="29.25">
      <c r="A116" s="36"/>
      <c r="B116" s="37"/>
      <c r="C116" s="38"/>
      <c r="D116" s="197" t="s">
        <v>811</v>
      </c>
      <c r="E116" s="38"/>
      <c r="F116" s="248" t="s">
        <v>2893</v>
      </c>
      <c r="G116" s="38"/>
      <c r="H116" s="38"/>
      <c r="I116" s="249"/>
      <c r="J116" s="38"/>
      <c r="K116" s="38"/>
      <c r="L116" s="41"/>
      <c r="M116" s="258"/>
      <c r="N116" s="259"/>
      <c r="O116" s="245"/>
      <c r="P116" s="245"/>
      <c r="Q116" s="245"/>
      <c r="R116" s="245"/>
      <c r="S116" s="245"/>
      <c r="T116" s="260"/>
      <c r="U116" s="36"/>
      <c r="V116" s="36"/>
      <c r="W116" s="36"/>
      <c r="X116" s="36"/>
      <c r="Y116" s="36"/>
      <c r="Z116" s="36"/>
      <c r="AA116" s="36"/>
      <c r="AB116" s="36"/>
      <c r="AC116" s="36"/>
      <c r="AD116" s="36"/>
      <c r="AE116" s="36"/>
      <c r="AT116" s="19" t="s">
        <v>811</v>
      </c>
      <c r="AU116" s="19" t="s">
        <v>78</v>
      </c>
    </row>
    <row r="117" spans="1:31"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wQYdgJ6XxmpcyYhwDa2DliI8daRctBT7+m+LPmtQCHwAyuvgITPjqalvdRcSELzix0eGM69Smytv7lQ7jRKyaQ==" saltValue="tw6ILl0T52cu6MXAynf6v5gqWyBYqpU77/PFh97MvxMBg6sZF2QkaCt2/Ba4KAXAKzxF+Qy6+mD1TqLTFNhKtQ==" spinCount="100000" sheet="1" objects="1" scenarios="1" formatColumns="0" formatRows="0" autoFilter="0"/>
  <autoFilter ref="C95:K116"/>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90</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204</v>
      </c>
      <c r="F9" s="391"/>
      <c r="G9" s="391"/>
      <c r="H9" s="391"/>
      <c r="L9" s="22"/>
    </row>
    <row r="10" spans="2:12" s="1" customFormat="1" ht="12" customHeight="1">
      <c r="B10" s="22"/>
      <c r="D10" s="114" t="s">
        <v>205</v>
      </c>
      <c r="L10" s="22"/>
    </row>
    <row r="11" spans="1:31" s="2" customFormat="1" ht="16.5" customHeight="1">
      <c r="A11" s="36"/>
      <c r="B11" s="41"/>
      <c r="C11" s="36"/>
      <c r="D11" s="36"/>
      <c r="E11" s="427" t="s">
        <v>625</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627</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ROUND(J93,2)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ROUND((SUM(BE93:BE150)),2)</f>
        <v>0</v>
      </c>
      <c r="G37" s="36"/>
      <c r="H37" s="36"/>
      <c r="I37" s="126">
        <v>0.21</v>
      </c>
      <c r="J37" s="125">
        <f>ROUND(((SUM(BE93:BE150))*I37),2)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ROUND((SUM(BF93:BF150)),2)</f>
        <v>0</v>
      </c>
      <c r="G38" s="36"/>
      <c r="H38" s="36"/>
      <c r="I38" s="126">
        <v>0.15</v>
      </c>
      <c r="J38" s="125">
        <f>ROUND(((SUM(BF93:BF150))*I38),2)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ROUND((SUM(BG93:BG150)),2)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ROUND((SUM(BH93:BH150)),2)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ROUND((SUM(BI93:BI150)),2)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204</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625</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02.01 - Odvodnění - příkopy, trativody</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J93</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J94</f>
        <v>0</v>
      </c>
      <c r="K68" s="143"/>
      <c r="L68" s="147"/>
    </row>
    <row r="69" spans="2:12" s="10" customFormat="1" ht="19.9" customHeight="1">
      <c r="B69" s="148"/>
      <c r="C69" s="99"/>
      <c r="D69" s="149" t="s">
        <v>212</v>
      </c>
      <c r="E69" s="150"/>
      <c r="F69" s="150"/>
      <c r="G69" s="150"/>
      <c r="H69" s="150"/>
      <c r="I69" s="150"/>
      <c r="J69" s="151">
        <f>J95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214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24" t="str">
        <f>E7</f>
        <v>Oprava trati v úseku Liběšice - Úštěk-OPRAVA č.1</v>
      </c>
      <c r="F79" s="425"/>
      <c r="G79" s="425"/>
      <c r="H79" s="425"/>
      <c r="I79" s="38"/>
      <c r="J79" s="38"/>
      <c r="K79" s="38"/>
      <c r="L79" s="115"/>
      <c r="S79" s="36"/>
      <c r="T79" s="36"/>
      <c r="U79" s="36"/>
      <c r="V79" s="36"/>
      <c r="W79" s="36"/>
      <c r="X79" s="36"/>
      <c r="Y79" s="36"/>
      <c r="Z79" s="36"/>
      <c r="AA79" s="36"/>
      <c r="AB79" s="36"/>
      <c r="AC79" s="36"/>
      <c r="AD79" s="36"/>
      <c r="AE79" s="36"/>
    </row>
    <row r="80" spans="2:12" s="1" customFormat="1" ht="12" customHeight="1">
      <c r="B80" s="23"/>
      <c r="C80" s="31" t="s">
        <v>203</v>
      </c>
      <c r="D80" s="24"/>
      <c r="E80" s="24"/>
      <c r="F80" s="24"/>
      <c r="G80" s="24"/>
      <c r="H80" s="24"/>
      <c r="I80" s="24"/>
      <c r="J80" s="24"/>
      <c r="K80" s="24"/>
      <c r="L80" s="22"/>
    </row>
    <row r="81" spans="2:12" s="1" customFormat="1" ht="16.5" customHeight="1">
      <c r="B81" s="23"/>
      <c r="C81" s="24"/>
      <c r="D81" s="24"/>
      <c r="E81" s="424" t="s">
        <v>204</v>
      </c>
      <c r="F81" s="376"/>
      <c r="G81" s="376"/>
      <c r="H81" s="376"/>
      <c r="I81" s="24"/>
      <c r="J81" s="24"/>
      <c r="K81" s="24"/>
      <c r="L81" s="22"/>
    </row>
    <row r="82" spans="2:12" s="1" customFormat="1" ht="12" customHeight="1">
      <c r="B82" s="23"/>
      <c r="C82" s="31" t="s">
        <v>205</v>
      </c>
      <c r="D82" s="24"/>
      <c r="E82" s="24"/>
      <c r="F82" s="24"/>
      <c r="G82" s="24"/>
      <c r="H82" s="24"/>
      <c r="I82" s="24"/>
      <c r="J82" s="24"/>
      <c r="K82" s="24"/>
      <c r="L82" s="22"/>
    </row>
    <row r="83" spans="1:31" s="2" customFormat="1" ht="16.5" customHeight="1">
      <c r="A83" s="36"/>
      <c r="B83" s="37"/>
      <c r="C83" s="38"/>
      <c r="D83" s="38"/>
      <c r="E83" s="428" t="s">
        <v>625</v>
      </c>
      <c r="F83" s="426"/>
      <c r="G83" s="426"/>
      <c r="H83" s="426"/>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626</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98" t="str">
        <f>E13</f>
        <v>02.01 - Odvodnění - příkopy, trativody</v>
      </c>
      <c r="F85" s="426"/>
      <c r="G85" s="426"/>
      <c r="H85" s="426"/>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31" t="s">
        <v>23</v>
      </c>
      <c r="J87" s="61" t="str">
        <f>IF(J16="","",J16)</f>
        <v>10. 5. 2022</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5.2" customHeight="1">
      <c r="A89" s="36"/>
      <c r="B89" s="37"/>
      <c r="C89" s="31" t="s">
        <v>25</v>
      </c>
      <c r="D89" s="38"/>
      <c r="E89" s="38"/>
      <c r="F89" s="29" t="str">
        <f>E19</f>
        <v xml:space="preserve"> </v>
      </c>
      <c r="G89" s="38"/>
      <c r="H89" s="38"/>
      <c r="I89" s="31" t="s">
        <v>30</v>
      </c>
      <c r="J89" s="34" t="str">
        <f>E25</f>
        <v xml:space="preserve"> </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IF(E22="","",E22)</f>
        <v>Vyplň údaj</v>
      </c>
      <c r="G90" s="38"/>
      <c r="H90" s="38"/>
      <c r="I90" s="31" t="s">
        <v>32</v>
      </c>
      <c r="J90" s="34" t="str">
        <f>E28</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215</v>
      </c>
      <c r="D92" s="156" t="s">
        <v>54</v>
      </c>
      <c r="E92" s="156" t="s">
        <v>50</v>
      </c>
      <c r="F92" s="156" t="s">
        <v>51</v>
      </c>
      <c r="G92" s="156" t="s">
        <v>216</v>
      </c>
      <c r="H92" s="156" t="s">
        <v>217</v>
      </c>
      <c r="I92" s="156" t="s">
        <v>218</v>
      </c>
      <c r="J92" s="157" t="s">
        <v>209</v>
      </c>
      <c r="K92" s="158" t="s">
        <v>219</v>
      </c>
      <c r="L92" s="159"/>
      <c r="M92" s="70" t="s">
        <v>19</v>
      </c>
      <c r="N92" s="71" t="s">
        <v>39</v>
      </c>
      <c r="O92" s="71" t="s">
        <v>220</v>
      </c>
      <c r="P92" s="71" t="s">
        <v>221</v>
      </c>
      <c r="Q92" s="71" t="s">
        <v>222</v>
      </c>
      <c r="R92" s="71" t="s">
        <v>223</v>
      </c>
      <c r="S92" s="71" t="s">
        <v>224</v>
      </c>
      <c r="T92" s="72" t="s">
        <v>225</v>
      </c>
      <c r="U92" s="153"/>
      <c r="V92" s="153"/>
      <c r="W92" s="153"/>
      <c r="X92" s="153"/>
      <c r="Y92" s="153"/>
      <c r="Z92" s="153"/>
      <c r="AA92" s="153"/>
      <c r="AB92" s="153"/>
      <c r="AC92" s="153"/>
      <c r="AD92" s="153"/>
      <c r="AE92" s="153"/>
    </row>
    <row r="93" spans="1:63" s="2" customFormat="1" ht="22.9" customHeight="1">
      <c r="A93" s="36"/>
      <c r="B93" s="37"/>
      <c r="C93" s="77" t="s">
        <v>226</v>
      </c>
      <c r="D93" s="38"/>
      <c r="E93" s="38"/>
      <c r="F93" s="38"/>
      <c r="G93" s="38"/>
      <c r="H93" s="38"/>
      <c r="I93" s="38"/>
      <c r="J93" s="160">
        <f>BK93</f>
        <v>0</v>
      </c>
      <c r="K93" s="38"/>
      <c r="L93" s="41"/>
      <c r="M93" s="73"/>
      <c r="N93" s="161"/>
      <c r="O93" s="74"/>
      <c r="P93" s="162">
        <f>P94</f>
        <v>0</v>
      </c>
      <c r="Q93" s="74"/>
      <c r="R93" s="162">
        <f>R94</f>
        <v>1010.55684</v>
      </c>
      <c r="S93" s="74"/>
      <c r="T93" s="163">
        <f>T94</f>
        <v>0</v>
      </c>
      <c r="U93" s="36"/>
      <c r="V93" s="36"/>
      <c r="W93" s="36"/>
      <c r="X93" s="36"/>
      <c r="Y93" s="36"/>
      <c r="Z93" s="36"/>
      <c r="AA93" s="36"/>
      <c r="AB93" s="36"/>
      <c r="AC93" s="36"/>
      <c r="AD93" s="36"/>
      <c r="AE93" s="36"/>
      <c r="AT93" s="19" t="s">
        <v>68</v>
      </c>
      <c r="AU93" s="19" t="s">
        <v>210</v>
      </c>
      <c r="BK93" s="164">
        <f>BK94</f>
        <v>0</v>
      </c>
    </row>
    <row r="94" spans="2:63" s="12" customFormat="1" ht="25.9" customHeight="1">
      <c r="B94" s="165"/>
      <c r="C94" s="166"/>
      <c r="D94" s="167" t="s">
        <v>68</v>
      </c>
      <c r="E94" s="168" t="s">
        <v>227</v>
      </c>
      <c r="F94" s="168" t="s">
        <v>228</v>
      </c>
      <c r="G94" s="166"/>
      <c r="H94" s="166"/>
      <c r="I94" s="169"/>
      <c r="J94" s="170">
        <f>BK94</f>
        <v>0</v>
      </c>
      <c r="K94" s="166"/>
      <c r="L94" s="171"/>
      <c r="M94" s="172"/>
      <c r="N94" s="173"/>
      <c r="O94" s="173"/>
      <c r="P94" s="174">
        <f>P95</f>
        <v>0</v>
      </c>
      <c r="Q94" s="173"/>
      <c r="R94" s="174">
        <f>R95</f>
        <v>1010.55684</v>
      </c>
      <c r="S94" s="173"/>
      <c r="T94" s="175">
        <f>T95</f>
        <v>0</v>
      </c>
      <c r="AR94" s="176" t="s">
        <v>76</v>
      </c>
      <c r="AT94" s="177" t="s">
        <v>68</v>
      </c>
      <c r="AU94" s="177" t="s">
        <v>69</v>
      </c>
      <c r="AY94" s="176" t="s">
        <v>229</v>
      </c>
      <c r="BK94" s="178">
        <f>BK95</f>
        <v>0</v>
      </c>
    </row>
    <row r="95" spans="2:63" s="12" customFormat="1" ht="22.9" customHeight="1">
      <c r="B95" s="165"/>
      <c r="C95" s="166"/>
      <c r="D95" s="167" t="s">
        <v>68</v>
      </c>
      <c r="E95" s="179" t="s">
        <v>230</v>
      </c>
      <c r="F95" s="179" t="s">
        <v>231</v>
      </c>
      <c r="G95" s="166"/>
      <c r="H95" s="166"/>
      <c r="I95" s="169"/>
      <c r="J95" s="180">
        <f>BK95</f>
        <v>0</v>
      </c>
      <c r="K95" s="166"/>
      <c r="L95" s="171"/>
      <c r="M95" s="172"/>
      <c r="N95" s="173"/>
      <c r="O95" s="173"/>
      <c r="P95" s="174">
        <f>SUM(P96:P150)</f>
        <v>0</v>
      </c>
      <c r="Q95" s="173"/>
      <c r="R95" s="174">
        <f>SUM(R96:R150)</f>
        <v>1010.55684</v>
      </c>
      <c r="S95" s="173"/>
      <c r="T95" s="175">
        <f>SUM(T96:T150)</f>
        <v>0</v>
      </c>
      <c r="AR95" s="176" t="s">
        <v>76</v>
      </c>
      <c r="AT95" s="177" t="s">
        <v>68</v>
      </c>
      <c r="AU95" s="177" t="s">
        <v>76</v>
      </c>
      <c r="AY95" s="176" t="s">
        <v>229</v>
      </c>
      <c r="BK95" s="178">
        <f>SUM(BK96:BK150)</f>
        <v>0</v>
      </c>
    </row>
    <row r="96" spans="1:65" s="2" customFormat="1" ht="66.75" customHeight="1">
      <c r="A96" s="36"/>
      <c r="B96" s="37"/>
      <c r="C96" s="181" t="s">
        <v>76</v>
      </c>
      <c r="D96" s="181" t="s">
        <v>232</v>
      </c>
      <c r="E96" s="182" t="s">
        <v>628</v>
      </c>
      <c r="F96" s="183" t="s">
        <v>629</v>
      </c>
      <c r="G96" s="184" t="s">
        <v>532</v>
      </c>
      <c r="H96" s="185">
        <v>981.5</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630</v>
      </c>
    </row>
    <row r="97" spans="2:51" s="13" customFormat="1" ht="11.25">
      <c r="B97" s="195"/>
      <c r="C97" s="196"/>
      <c r="D97" s="197" t="s">
        <v>237</v>
      </c>
      <c r="E97" s="198" t="s">
        <v>19</v>
      </c>
      <c r="F97" s="199" t="s">
        <v>631</v>
      </c>
      <c r="G97" s="196"/>
      <c r="H97" s="200">
        <v>64</v>
      </c>
      <c r="I97" s="201"/>
      <c r="J97" s="196"/>
      <c r="K97" s="196"/>
      <c r="L97" s="202"/>
      <c r="M97" s="203"/>
      <c r="N97" s="204"/>
      <c r="O97" s="204"/>
      <c r="P97" s="204"/>
      <c r="Q97" s="204"/>
      <c r="R97" s="204"/>
      <c r="S97" s="204"/>
      <c r="T97" s="205"/>
      <c r="AT97" s="206" t="s">
        <v>237</v>
      </c>
      <c r="AU97" s="206" t="s">
        <v>78</v>
      </c>
      <c r="AV97" s="13" t="s">
        <v>78</v>
      </c>
      <c r="AW97" s="13" t="s">
        <v>31</v>
      </c>
      <c r="AX97" s="13" t="s">
        <v>69</v>
      </c>
      <c r="AY97" s="206" t="s">
        <v>229</v>
      </c>
    </row>
    <row r="98" spans="2:51" s="13" customFormat="1" ht="11.25">
      <c r="B98" s="195"/>
      <c r="C98" s="196"/>
      <c r="D98" s="197" t="s">
        <v>237</v>
      </c>
      <c r="E98" s="198" t="s">
        <v>19</v>
      </c>
      <c r="F98" s="199" t="s">
        <v>632</v>
      </c>
      <c r="G98" s="196"/>
      <c r="H98" s="200">
        <v>30</v>
      </c>
      <c r="I98" s="201"/>
      <c r="J98" s="196"/>
      <c r="K98" s="196"/>
      <c r="L98" s="202"/>
      <c r="M98" s="203"/>
      <c r="N98" s="204"/>
      <c r="O98" s="204"/>
      <c r="P98" s="204"/>
      <c r="Q98" s="204"/>
      <c r="R98" s="204"/>
      <c r="S98" s="204"/>
      <c r="T98" s="205"/>
      <c r="AT98" s="206" t="s">
        <v>237</v>
      </c>
      <c r="AU98" s="206" t="s">
        <v>78</v>
      </c>
      <c r="AV98" s="13" t="s">
        <v>78</v>
      </c>
      <c r="AW98" s="13" t="s">
        <v>31</v>
      </c>
      <c r="AX98" s="13" t="s">
        <v>69</v>
      </c>
      <c r="AY98" s="206" t="s">
        <v>229</v>
      </c>
    </row>
    <row r="99" spans="2:51" s="13" customFormat="1" ht="11.25">
      <c r="B99" s="195"/>
      <c r="C99" s="196"/>
      <c r="D99" s="197" t="s">
        <v>237</v>
      </c>
      <c r="E99" s="198" t="s">
        <v>19</v>
      </c>
      <c r="F99" s="199" t="s">
        <v>633</v>
      </c>
      <c r="G99" s="196"/>
      <c r="H99" s="200">
        <v>36.3</v>
      </c>
      <c r="I99" s="201"/>
      <c r="J99" s="196"/>
      <c r="K99" s="196"/>
      <c r="L99" s="202"/>
      <c r="M99" s="203"/>
      <c r="N99" s="204"/>
      <c r="O99" s="204"/>
      <c r="P99" s="204"/>
      <c r="Q99" s="204"/>
      <c r="R99" s="204"/>
      <c r="S99" s="204"/>
      <c r="T99" s="205"/>
      <c r="AT99" s="206" t="s">
        <v>237</v>
      </c>
      <c r="AU99" s="206" t="s">
        <v>78</v>
      </c>
      <c r="AV99" s="13" t="s">
        <v>78</v>
      </c>
      <c r="AW99" s="13" t="s">
        <v>31</v>
      </c>
      <c r="AX99" s="13" t="s">
        <v>69</v>
      </c>
      <c r="AY99" s="206" t="s">
        <v>229</v>
      </c>
    </row>
    <row r="100" spans="2:51" s="13" customFormat="1" ht="11.25">
      <c r="B100" s="195"/>
      <c r="C100" s="196"/>
      <c r="D100" s="197" t="s">
        <v>237</v>
      </c>
      <c r="E100" s="198" t="s">
        <v>19</v>
      </c>
      <c r="F100" s="199" t="s">
        <v>634</v>
      </c>
      <c r="G100" s="196"/>
      <c r="H100" s="200">
        <v>38.4</v>
      </c>
      <c r="I100" s="201"/>
      <c r="J100" s="196"/>
      <c r="K100" s="196"/>
      <c r="L100" s="202"/>
      <c r="M100" s="203"/>
      <c r="N100" s="204"/>
      <c r="O100" s="204"/>
      <c r="P100" s="204"/>
      <c r="Q100" s="204"/>
      <c r="R100" s="204"/>
      <c r="S100" s="204"/>
      <c r="T100" s="205"/>
      <c r="AT100" s="206" t="s">
        <v>237</v>
      </c>
      <c r="AU100" s="206" t="s">
        <v>78</v>
      </c>
      <c r="AV100" s="13" t="s">
        <v>78</v>
      </c>
      <c r="AW100" s="13" t="s">
        <v>31</v>
      </c>
      <c r="AX100" s="13" t="s">
        <v>69</v>
      </c>
      <c r="AY100" s="206" t="s">
        <v>229</v>
      </c>
    </row>
    <row r="101" spans="2:51" s="13" customFormat="1" ht="11.25">
      <c r="B101" s="195"/>
      <c r="C101" s="196"/>
      <c r="D101" s="197" t="s">
        <v>237</v>
      </c>
      <c r="E101" s="198" t="s">
        <v>19</v>
      </c>
      <c r="F101" s="199" t="s">
        <v>635</v>
      </c>
      <c r="G101" s="196"/>
      <c r="H101" s="200">
        <v>140.8</v>
      </c>
      <c r="I101" s="201"/>
      <c r="J101" s="196"/>
      <c r="K101" s="196"/>
      <c r="L101" s="202"/>
      <c r="M101" s="203"/>
      <c r="N101" s="204"/>
      <c r="O101" s="204"/>
      <c r="P101" s="204"/>
      <c r="Q101" s="204"/>
      <c r="R101" s="204"/>
      <c r="S101" s="204"/>
      <c r="T101" s="205"/>
      <c r="AT101" s="206" t="s">
        <v>237</v>
      </c>
      <c r="AU101" s="206" t="s">
        <v>78</v>
      </c>
      <c r="AV101" s="13" t="s">
        <v>78</v>
      </c>
      <c r="AW101" s="13" t="s">
        <v>31</v>
      </c>
      <c r="AX101" s="13" t="s">
        <v>69</v>
      </c>
      <c r="AY101" s="206" t="s">
        <v>229</v>
      </c>
    </row>
    <row r="102" spans="2:51" s="13" customFormat="1" ht="11.25">
      <c r="B102" s="195"/>
      <c r="C102" s="196"/>
      <c r="D102" s="197" t="s">
        <v>237</v>
      </c>
      <c r="E102" s="198" t="s">
        <v>19</v>
      </c>
      <c r="F102" s="199" t="s">
        <v>636</v>
      </c>
      <c r="G102" s="196"/>
      <c r="H102" s="200">
        <v>102</v>
      </c>
      <c r="I102" s="201"/>
      <c r="J102" s="196"/>
      <c r="K102" s="196"/>
      <c r="L102" s="202"/>
      <c r="M102" s="203"/>
      <c r="N102" s="204"/>
      <c r="O102" s="204"/>
      <c r="P102" s="204"/>
      <c r="Q102" s="204"/>
      <c r="R102" s="204"/>
      <c r="S102" s="204"/>
      <c r="T102" s="205"/>
      <c r="AT102" s="206" t="s">
        <v>237</v>
      </c>
      <c r="AU102" s="206" t="s">
        <v>78</v>
      </c>
      <c r="AV102" s="13" t="s">
        <v>78</v>
      </c>
      <c r="AW102" s="13" t="s">
        <v>31</v>
      </c>
      <c r="AX102" s="13" t="s">
        <v>69</v>
      </c>
      <c r="AY102" s="206" t="s">
        <v>229</v>
      </c>
    </row>
    <row r="103" spans="2:51" s="13" customFormat="1" ht="11.25">
      <c r="B103" s="195"/>
      <c r="C103" s="196"/>
      <c r="D103" s="197" t="s">
        <v>237</v>
      </c>
      <c r="E103" s="198" t="s">
        <v>19</v>
      </c>
      <c r="F103" s="199" t="s">
        <v>637</v>
      </c>
      <c r="G103" s="196"/>
      <c r="H103" s="200">
        <v>111</v>
      </c>
      <c r="I103" s="201"/>
      <c r="J103" s="196"/>
      <c r="K103" s="196"/>
      <c r="L103" s="202"/>
      <c r="M103" s="203"/>
      <c r="N103" s="204"/>
      <c r="O103" s="204"/>
      <c r="P103" s="204"/>
      <c r="Q103" s="204"/>
      <c r="R103" s="204"/>
      <c r="S103" s="204"/>
      <c r="T103" s="205"/>
      <c r="AT103" s="206" t="s">
        <v>237</v>
      </c>
      <c r="AU103" s="206" t="s">
        <v>78</v>
      </c>
      <c r="AV103" s="13" t="s">
        <v>78</v>
      </c>
      <c r="AW103" s="13" t="s">
        <v>31</v>
      </c>
      <c r="AX103" s="13" t="s">
        <v>69</v>
      </c>
      <c r="AY103" s="206" t="s">
        <v>229</v>
      </c>
    </row>
    <row r="104" spans="2:51" s="13" customFormat="1" ht="11.25">
      <c r="B104" s="195"/>
      <c r="C104" s="196"/>
      <c r="D104" s="197" t="s">
        <v>237</v>
      </c>
      <c r="E104" s="198" t="s">
        <v>19</v>
      </c>
      <c r="F104" s="199" t="s">
        <v>638</v>
      </c>
      <c r="G104" s="196"/>
      <c r="H104" s="200">
        <v>138</v>
      </c>
      <c r="I104" s="201"/>
      <c r="J104" s="196"/>
      <c r="K104" s="196"/>
      <c r="L104" s="202"/>
      <c r="M104" s="203"/>
      <c r="N104" s="204"/>
      <c r="O104" s="204"/>
      <c r="P104" s="204"/>
      <c r="Q104" s="204"/>
      <c r="R104" s="204"/>
      <c r="S104" s="204"/>
      <c r="T104" s="205"/>
      <c r="AT104" s="206" t="s">
        <v>237</v>
      </c>
      <c r="AU104" s="206" t="s">
        <v>78</v>
      </c>
      <c r="AV104" s="13" t="s">
        <v>78</v>
      </c>
      <c r="AW104" s="13" t="s">
        <v>31</v>
      </c>
      <c r="AX104" s="13" t="s">
        <v>69</v>
      </c>
      <c r="AY104" s="206" t="s">
        <v>229</v>
      </c>
    </row>
    <row r="105" spans="2:51" s="13" customFormat="1" ht="11.25">
      <c r="B105" s="195"/>
      <c r="C105" s="196"/>
      <c r="D105" s="197" t="s">
        <v>237</v>
      </c>
      <c r="E105" s="198" t="s">
        <v>19</v>
      </c>
      <c r="F105" s="199" t="s">
        <v>639</v>
      </c>
      <c r="G105" s="196"/>
      <c r="H105" s="200">
        <v>6</v>
      </c>
      <c r="I105" s="201"/>
      <c r="J105" s="196"/>
      <c r="K105" s="196"/>
      <c r="L105" s="202"/>
      <c r="M105" s="203"/>
      <c r="N105" s="204"/>
      <c r="O105" s="204"/>
      <c r="P105" s="204"/>
      <c r="Q105" s="204"/>
      <c r="R105" s="204"/>
      <c r="S105" s="204"/>
      <c r="T105" s="205"/>
      <c r="AT105" s="206" t="s">
        <v>237</v>
      </c>
      <c r="AU105" s="206" t="s">
        <v>78</v>
      </c>
      <c r="AV105" s="13" t="s">
        <v>78</v>
      </c>
      <c r="AW105" s="13" t="s">
        <v>31</v>
      </c>
      <c r="AX105" s="13" t="s">
        <v>69</v>
      </c>
      <c r="AY105" s="206" t="s">
        <v>229</v>
      </c>
    </row>
    <row r="106" spans="2:51" s="13" customFormat="1" ht="11.25">
      <c r="B106" s="195"/>
      <c r="C106" s="196"/>
      <c r="D106" s="197" t="s">
        <v>237</v>
      </c>
      <c r="E106" s="198" t="s">
        <v>19</v>
      </c>
      <c r="F106" s="199" t="s">
        <v>640</v>
      </c>
      <c r="G106" s="196"/>
      <c r="H106" s="200">
        <v>185</v>
      </c>
      <c r="I106" s="201"/>
      <c r="J106" s="196"/>
      <c r="K106" s="196"/>
      <c r="L106" s="202"/>
      <c r="M106" s="203"/>
      <c r="N106" s="204"/>
      <c r="O106" s="204"/>
      <c r="P106" s="204"/>
      <c r="Q106" s="204"/>
      <c r="R106" s="204"/>
      <c r="S106" s="204"/>
      <c r="T106" s="205"/>
      <c r="AT106" s="206" t="s">
        <v>237</v>
      </c>
      <c r="AU106" s="206" t="s">
        <v>78</v>
      </c>
      <c r="AV106" s="13" t="s">
        <v>78</v>
      </c>
      <c r="AW106" s="13" t="s">
        <v>31</v>
      </c>
      <c r="AX106" s="13" t="s">
        <v>69</v>
      </c>
      <c r="AY106" s="206" t="s">
        <v>229</v>
      </c>
    </row>
    <row r="107" spans="2:51" s="13" customFormat="1" ht="11.25">
      <c r="B107" s="195"/>
      <c r="C107" s="196"/>
      <c r="D107" s="197" t="s">
        <v>237</v>
      </c>
      <c r="E107" s="198" t="s">
        <v>19</v>
      </c>
      <c r="F107" s="199" t="s">
        <v>641</v>
      </c>
      <c r="G107" s="196"/>
      <c r="H107" s="200">
        <v>130</v>
      </c>
      <c r="I107" s="201"/>
      <c r="J107" s="196"/>
      <c r="K107" s="196"/>
      <c r="L107" s="202"/>
      <c r="M107" s="203"/>
      <c r="N107" s="204"/>
      <c r="O107" s="204"/>
      <c r="P107" s="204"/>
      <c r="Q107" s="204"/>
      <c r="R107" s="204"/>
      <c r="S107" s="204"/>
      <c r="T107" s="205"/>
      <c r="AT107" s="206" t="s">
        <v>237</v>
      </c>
      <c r="AU107" s="206" t="s">
        <v>78</v>
      </c>
      <c r="AV107" s="13" t="s">
        <v>78</v>
      </c>
      <c r="AW107" s="13" t="s">
        <v>31</v>
      </c>
      <c r="AX107" s="13" t="s">
        <v>69</v>
      </c>
      <c r="AY107" s="206" t="s">
        <v>229</v>
      </c>
    </row>
    <row r="108" spans="2:51" s="15" customFormat="1" ht="11.25">
      <c r="B108" s="228"/>
      <c r="C108" s="229"/>
      <c r="D108" s="197" t="s">
        <v>237</v>
      </c>
      <c r="E108" s="230" t="s">
        <v>19</v>
      </c>
      <c r="F108" s="231" t="s">
        <v>281</v>
      </c>
      <c r="G108" s="229"/>
      <c r="H108" s="232">
        <v>981.5</v>
      </c>
      <c r="I108" s="233"/>
      <c r="J108" s="229"/>
      <c r="K108" s="229"/>
      <c r="L108" s="234"/>
      <c r="M108" s="235"/>
      <c r="N108" s="236"/>
      <c r="O108" s="236"/>
      <c r="P108" s="236"/>
      <c r="Q108" s="236"/>
      <c r="R108" s="236"/>
      <c r="S108" s="236"/>
      <c r="T108" s="237"/>
      <c r="AT108" s="238" t="s">
        <v>237</v>
      </c>
      <c r="AU108" s="238" t="s">
        <v>78</v>
      </c>
      <c r="AV108" s="15" t="s">
        <v>126</v>
      </c>
      <c r="AW108" s="15" t="s">
        <v>31</v>
      </c>
      <c r="AX108" s="15" t="s">
        <v>76</v>
      </c>
      <c r="AY108" s="238" t="s">
        <v>229</v>
      </c>
    </row>
    <row r="109" spans="1:65" s="2" customFormat="1" ht="66.75" customHeight="1">
      <c r="A109" s="36"/>
      <c r="B109" s="37"/>
      <c r="C109" s="181" t="s">
        <v>78</v>
      </c>
      <c r="D109" s="181" t="s">
        <v>232</v>
      </c>
      <c r="E109" s="182" t="s">
        <v>642</v>
      </c>
      <c r="F109" s="183" t="s">
        <v>643</v>
      </c>
      <c r="G109" s="184" t="s">
        <v>235</v>
      </c>
      <c r="H109" s="185">
        <v>128</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126</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644</v>
      </c>
    </row>
    <row r="110" spans="2:51" s="13" customFormat="1" ht="11.25">
      <c r="B110" s="195"/>
      <c r="C110" s="196"/>
      <c r="D110" s="197" t="s">
        <v>237</v>
      </c>
      <c r="E110" s="198" t="s">
        <v>19</v>
      </c>
      <c r="F110" s="199" t="s">
        <v>645</v>
      </c>
      <c r="G110" s="196"/>
      <c r="H110" s="200">
        <v>128</v>
      </c>
      <c r="I110" s="201"/>
      <c r="J110" s="196"/>
      <c r="K110" s="196"/>
      <c r="L110" s="202"/>
      <c r="M110" s="203"/>
      <c r="N110" s="204"/>
      <c r="O110" s="204"/>
      <c r="P110" s="204"/>
      <c r="Q110" s="204"/>
      <c r="R110" s="204"/>
      <c r="S110" s="204"/>
      <c r="T110" s="205"/>
      <c r="AT110" s="206" t="s">
        <v>237</v>
      </c>
      <c r="AU110" s="206" t="s">
        <v>78</v>
      </c>
      <c r="AV110" s="13" t="s">
        <v>78</v>
      </c>
      <c r="AW110" s="13" t="s">
        <v>31</v>
      </c>
      <c r="AX110" s="13" t="s">
        <v>76</v>
      </c>
      <c r="AY110" s="206" t="s">
        <v>229</v>
      </c>
    </row>
    <row r="111" spans="1:65" s="2" customFormat="1" ht="16.5" customHeight="1">
      <c r="A111" s="36"/>
      <c r="B111" s="37"/>
      <c r="C111" s="207" t="s">
        <v>89</v>
      </c>
      <c r="D111" s="207" t="s">
        <v>239</v>
      </c>
      <c r="E111" s="208" t="s">
        <v>646</v>
      </c>
      <c r="F111" s="209" t="s">
        <v>647</v>
      </c>
      <c r="G111" s="210" t="s">
        <v>242</v>
      </c>
      <c r="H111" s="211">
        <v>427</v>
      </c>
      <c r="I111" s="212"/>
      <c r="J111" s="213">
        <f>ROUND(I111*H111,2)</f>
        <v>0</v>
      </c>
      <c r="K111" s="214"/>
      <c r="L111" s="215"/>
      <c r="M111" s="216" t="s">
        <v>19</v>
      </c>
      <c r="N111" s="217" t="s">
        <v>40</v>
      </c>
      <c r="O111" s="66"/>
      <c r="P111" s="191">
        <f>O111*H111</f>
        <v>0</v>
      </c>
      <c r="Q111" s="191">
        <v>0.045</v>
      </c>
      <c r="R111" s="191">
        <f>Q111*H111</f>
        <v>19.215</v>
      </c>
      <c r="S111" s="191">
        <v>0</v>
      </c>
      <c r="T111" s="192">
        <f>S111*H111</f>
        <v>0</v>
      </c>
      <c r="U111" s="36"/>
      <c r="V111" s="36"/>
      <c r="W111" s="36"/>
      <c r="X111" s="36"/>
      <c r="Y111" s="36"/>
      <c r="Z111" s="36"/>
      <c r="AA111" s="36"/>
      <c r="AB111" s="36"/>
      <c r="AC111" s="36"/>
      <c r="AD111" s="36"/>
      <c r="AE111" s="36"/>
      <c r="AR111" s="193" t="s">
        <v>243</v>
      </c>
      <c r="AT111" s="193" t="s">
        <v>239</v>
      </c>
      <c r="AU111" s="193" t="s">
        <v>78</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126</v>
      </c>
      <c r="BM111" s="193" t="s">
        <v>648</v>
      </c>
    </row>
    <row r="112" spans="1:65" s="2" customFormat="1" ht="21.75" customHeight="1">
      <c r="A112" s="36"/>
      <c r="B112" s="37"/>
      <c r="C112" s="207" t="s">
        <v>126</v>
      </c>
      <c r="D112" s="207" t="s">
        <v>239</v>
      </c>
      <c r="E112" s="208" t="s">
        <v>649</v>
      </c>
      <c r="F112" s="209" t="s">
        <v>650</v>
      </c>
      <c r="G112" s="210" t="s">
        <v>532</v>
      </c>
      <c r="H112" s="211">
        <v>9.96</v>
      </c>
      <c r="I112" s="212"/>
      <c r="J112" s="213">
        <f>ROUND(I112*H112,2)</f>
        <v>0</v>
      </c>
      <c r="K112" s="214"/>
      <c r="L112" s="215"/>
      <c r="M112" s="216" t="s">
        <v>19</v>
      </c>
      <c r="N112" s="217" t="s">
        <v>40</v>
      </c>
      <c r="O112" s="66"/>
      <c r="P112" s="191">
        <f>O112*H112</f>
        <v>0</v>
      </c>
      <c r="Q112" s="191">
        <v>2.234</v>
      </c>
      <c r="R112" s="191">
        <f>Q112*H112</f>
        <v>22.25064</v>
      </c>
      <c r="S112" s="191">
        <v>0</v>
      </c>
      <c r="T112" s="192">
        <f>S112*H112</f>
        <v>0</v>
      </c>
      <c r="U112" s="36"/>
      <c r="V112" s="36"/>
      <c r="W112" s="36"/>
      <c r="X112" s="36"/>
      <c r="Y112" s="36"/>
      <c r="Z112" s="36"/>
      <c r="AA112" s="36"/>
      <c r="AB112" s="36"/>
      <c r="AC112" s="36"/>
      <c r="AD112" s="36"/>
      <c r="AE112" s="36"/>
      <c r="AR112" s="193" t="s">
        <v>243</v>
      </c>
      <c r="AT112" s="193" t="s">
        <v>239</v>
      </c>
      <c r="AU112" s="193" t="s">
        <v>78</v>
      </c>
      <c r="AY112" s="19" t="s">
        <v>229</v>
      </c>
      <c r="BE112" s="194">
        <f>IF(N112="základní",J112,0)</f>
        <v>0</v>
      </c>
      <c r="BF112" s="194">
        <f>IF(N112="snížená",J112,0)</f>
        <v>0</v>
      </c>
      <c r="BG112" s="194">
        <f>IF(N112="zákl. přenesená",J112,0)</f>
        <v>0</v>
      </c>
      <c r="BH112" s="194">
        <f>IF(N112="sníž. přenesená",J112,0)</f>
        <v>0</v>
      </c>
      <c r="BI112" s="194">
        <f>IF(N112="nulová",J112,0)</f>
        <v>0</v>
      </c>
      <c r="BJ112" s="19" t="s">
        <v>76</v>
      </c>
      <c r="BK112" s="194">
        <f>ROUND(I112*H112,2)</f>
        <v>0</v>
      </c>
      <c r="BL112" s="19" t="s">
        <v>126</v>
      </c>
      <c r="BM112" s="193" t="s">
        <v>651</v>
      </c>
    </row>
    <row r="113" spans="2:51" s="13" customFormat="1" ht="11.25">
      <c r="B113" s="195"/>
      <c r="C113" s="196"/>
      <c r="D113" s="197" t="s">
        <v>237</v>
      </c>
      <c r="E113" s="198" t="s">
        <v>19</v>
      </c>
      <c r="F113" s="199" t="s">
        <v>652</v>
      </c>
      <c r="G113" s="196"/>
      <c r="H113" s="200">
        <v>8.96</v>
      </c>
      <c r="I113" s="201"/>
      <c r="J113" s="196"/>
      <c r="K113" s="196"/>
      <c r="L113" s="202"/>
      <c r="M113" s="203"/>
      <c r="N113" s="204"/>
      <c r="O113" s="204"/>
      <c r="P113" s="204"/>
      <c r="Q113" s="204"/>
      <c r="R113" s="204"/>
      <c r="S113" s="204"/>
      <c r="T113" s="205"/>
      <c r="AT113" s="206" t="s">
        <v>237</v>
      </c>
      <c r="AU113" s="206" t="s">
        <v>78</v>
      </c>
      <c r="AV113" s="13" t="s">
        <v>78</v>
      </c>
      <c r="AW113" s="13" t="s">
        <v>31</v>
      </c>
      <c r="AX113" s="13" t="s">
        <v>69</v>
      </c>
      <c r="AY113" s="206" t="s">
        <v>229</v>
      </c>
    </row>
    <row r="114" spans="2:51" s="13" customFormat="1" ht="11.25">
      <c r="B114" s="195"/>
      <c r="C114" s="196"/>
      <c r="D114" s="197" t="s">
        <v>237</v>
      </c>
      <c r="E114" s="198" t="s">
        <v>19</v>
      </c>
      <c r="F114" s="199" t="s">
        <v>653</v>
      </c>
      <c r="G114" s="196"/>
      <c r="H114" s="200">
        <v>1</v>
      </c>
      <c r="I114" s="201"/>
      <c r="J114" s="196"/>
      <c r="K114" s="196"/>
      <c r="L114" s="202"/>
      <c r="M114" s="203"/>
      <c r="N114" s="204"/>
      <c r="O114" s="204"/>
      <c r="P114" s="204"/>
      <c r="Q114" s="204"/>
      <c r="R114" s="204"/>
      <c r="S114" s="204"/>
      <c r="T114" s="205"/>
      <c r="AT114" s="206" t="s">
        <v>237</v>
      </c>
      <c r="AU114" s="206" t="s">
        <v>78</v>
      </c>
      <c r="AV114" s="13" t="s">
        <v>78</v>
      </c>
      <c r="AW114" s="13" t="s">
        <v>31</v>
      </c>
      <c r="AX114" s="13" t="s">
        <v>69</v>
      </c>
      <c r="AY114" s="206" t="s">
        <v>229</v>
      </c>
    </row>
    <row r="115" spans="2:51" s="15" customFormat="1" ht="11.25">
      <c r="B115" s="228"/>
      <c r="C115" s="229"/>
      <c r="D115" s="197" t="s">
        <v>237</v>
      </c>
      <c r="E115" s="230" t="s">
        <v>19</v>
      </c>
      <c r="F115" s="231" t="s">
        <v>281</v>
      </c>
      <c r="G115" s="229"/>
      <c r="H115" s="232">
        <v>9.96</v>
      </c>
      <c r="I115" s="233"/>
      <c r="J115" s="229"/>
      <c r="K115" s="229"/>
      <c r="L115" s="234"/>
      <c r="M115" s="235"/>
      <c r="N115" s="236"/>
      <c r="O115" s="236"/>
      <c r="P115" s="236"/>
      <c r="Q115" s="236"/>
      <c r="R115" s="236"/>
      <c r="S115" s="236"/>
      <c r="T115" s="237"/>
      <c r="AT115" s="238" t="s">
        <v>237</v>
      </c>
      <c r="AU115" s="238" t="s">
        <v>78</v>
      </c>
      <c r="AV115" s="15" t="s">
        <v>126</v>
      </c>
      <c r="AW115" s="15" t="s">
        <v>31</v>
      </c>
      <c r="AX115" s="15" t="s">
        <v>76</v>
      </c>
      <c r="AY115" s="238" t="s">
        <v>229</v>
      </c>
    </row>
    <row r="116" spans="1:65" s="2" customFormat="1" ht="78" customHeight="1">
      <c r="A116" s="36"/>
      <c r="B116" s="37"/>
      <c r="C116" s="181" t="s">
        <v>230</v>
      </c>
      <c r="D116" s="181" t="s">
        <v>232</v>
      </c>
      <c r="E116" s="182" t="s">
        <v>654</v>
      </c>
      <c r="F116" s="183" t="s">
        <v>655</v>
      </c>
      <c r="G116" s="184" t="s">
        <v>532</v>
      </c>
      <c r="H116" s="185">
        <v>20</v>
      </c>
      <c r="I116" s="186"/>
      <c r="J116" s="187">
        <f>ROUND(I116*H116,2)</f>
        <v>0</v>
      </c>
      <c r="K116" s="188"/>
      <c r="L116" s="41"/>
      <c r="M116" s="189" t="s">
        <v>19</v>
      </c>
      <c r="N116" s="190" t="s">
        <v>40</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126</v>
      </c>
      <c r="AT116" s="193" t="s">
        <v>232</v>
      </c>
      <c r="AU116" s="193" t="s">
        <v>78</v>
      </c>
      <c r="AY116" s="19" t="s">
        <v>229</v>
      </c>
      <c r="BE116" s="194">
        <f>IF(N116="základní",J116,0)</f>
        <v>0</v>
      </c>
      <c r="BF116" s="194">
        <f>IF(N116="snížená",J116,0)</f>
        <v>0</v>
      </c>
      <c r="BG116" s="194">
        <f>IF(N116="zákl. přenesená",J116,0)</f>
        <v>0</v>
      </c>
      <c r="BH116" s="194">
        <f>IF(N116="sníž. přenesená",J116,0)</f>
        <v>0</v>
      </c>
      <c r="BI116" s="194">
        <f>IF(N116="nulová",J116,0)</f>
        <v>0</v>
      </c>
      <c r="BJ116" s="19" t="s">
        <v>76</v>
      </c>
      <c r="BK116" s="194">
        <f>ROUND(I116*H116,2)</f>
        <v>0</v>
      </c>
      <c r="BL116" s="19" t="s">
        <v>126</v>
      </c>
      <c r="BM116" s="193" t="s">
        <v>656</v>
      </c>
    </row>
    <row r="117" spans="2:51" s="13" customFormat="1" ht="11.25">
      <c r="B117" s="195"/>
      <c r="C117" s="196"/>
      <c r="D117" s="197" t="s">
        <v>237</v>
      </c>
      <c r="E117" s="198" t="s">
        <v>19</v>
      </c>
      <c r="F117" s="199" t="s">
        <v>657</v>
      </c>
      <c r="G117" s="196"/>
      <c r="H117" s="200">
        <v>20</v>
      </c>
      <c r="I117" s="201"/>
      <c r="J117" s="196"/>
      <c r="K117" s="196"/>
      <c r="L117" s="202"/>
      <c r="M117" s="203"/>
      <c r="N117" s="204"/>
      <c r="O117" s="204"/>
      <c r="P117" s="204"/>
      <c r="Q117" s="204"/>
      <c r="R117" s="204"/>
      <c r="S117" s="204"/>
      <c r="T117" s="205"/>
      <c r="AT117" s="206" t="s">
        <v>237</v>
      </c>
      <c r="AU117" s="206" t="s">
        <v>78</v>
      </c>
      <c r="AV117" s="13" t="s">
        <v>78</v>
      </c>
      <c r="AW117" s="13" t="s">
        <v>31</v>
      </c>
      <c r="AX117" s="13" t="s">
        <v>76</v>
      </c>
      <c r="AY117" s="206" t="s">
        <v>229</v>
      </c>
    </row>
    <row r="118" spans="1:65" s="2" customFormat="1" ht="66.75" customHeight="1">
      <c r="A118" s="36"/>
      <c r="B118" s="37"/>
      <c r="C118" s="181" t="s">
        <v>257</v>
      </c>
      <c r="D118" s="181" t="s">
        <v>232</v>
      </c>
      <c r="E118" s="182" t="s">
        <v>658</v>
      </c>
      <c r="F118" s="183" t="s">
        <v>659</v>
      </c>
      <c r="G118" s="184" t="s">
        <v>235</v>
      </c>
      <c r="H118" s="185">
        <v>630</v>
      </c>
      <c r="I118" s="186"/>
      <c r="J118" s="187">
        <f>ROUND(I118*H118,2)</f>
        <v>0</v>
      </c>
      <c r="K118" s="188"/>
      <c r="L118" s="41"/>
      <c r="M118" s="189" t="s">
        <v>19</v>
      </c>
      <c r="N118" s="190" t="s">
        <v>40</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126</v>
      </c>
      <c r="AT118" s="193" t="s">
        <v>232</v>
      </c>
      <c r="AU118" s="193" t="s">
        <v>78</v>
      </c>
      <c r="AY118" s="19" t="s">
        <v>229</v>
      </c>
      <c r="BE118" s="194">
        <f>IF(N118="základní",J118,0)</f>
        <v>0</v>
      </c>
      <c r="BF118" s="194">
        <f>IF(N118="snížená",J118,0)</f>
        <v>0</v>
      </c>
      <c r="BG118" s="194">
        <f>IF(N118="zákl. přenesená",J118,0)</f>
        <v>0</v>
      </c>
      <c r="BH118" s="194">
        <f>IF(N118="sníž. přenesená",J118,0)</f>
        <v>0</v>
      </c>
      <c r="BI118" s="194">
        <f>IF(N118="nulová",J118,0)</f>
        <v>0</v>
      </c>
      <c r="BJ118" s="19" t="s">
        <v>76</v>
      </c>
      <c r="BK118" s="194">
        <f>ROUND(I118*H118,2)</f>
        <v>0</v>
      </c>
      <c r="BL118" s="19" t="s">
        <v>126</v>
      </c>
      <c r="BM118" s="193" t="s">
        <v>660</v>
      </c>
    </row>
    <row r="119" spans="2:51" s="13" customFormat="1" ht="11.25">
      <c r="B119" s="195"/>
      <c r="C119" s="196"/>
      <c r="D119" s="197" t="s">
        <v>237</v>
      </c>
      <c r="E119" s="198" t="s">
        <v>19</v>
      </c>
      <c r="F119" s="199" t="s">
        <v>661</v>
      </c>
      <c r="G119" s="196"/>
      <c r="H119" s="200">
        <v>370</v>
      </c>
      <c r="I119" s="201"/>
      <c r="J119" s="196"/>
      <c r="K119" s="196"/>
      <c r="L119" s="202"/>
      <c r="M119" s="203"/>
      <c r="N119" s="204"/>
      <c r="O119" s="204"/>
      <c r="P119" s="204"/>
      <c r="Q119" s="204"/>
      <c r="R119" s="204"/>
      <c r="S119" s="204"/>
      <c r="T119" s="205"/>
      <c r="AT119" s="206" t="s">
        <v>237</v>
      </c>
      <c r="AU119" s="206" t="s">
        <v>78</v>
      </c>
      <c r="AV119" s="13" t="s">
        <v>78</v>
      </c>
      <c r="AW119" s="13" t="s">
        <v>31</v>
      </c>
      <c r="AX119" s="13" t="s">
        <v>69</v>
      </c>
      <c r="AY119" s="206" t="s">
        <v>229</v>
      </c>
    </row>
    <row r="120" spans="2:51" s="13" customFormat="1" ht="11.25">
      <c r="B120" s="195"/>
      <c r="C120" s="196"/>
      <c r="D120" s="197" t="s">
        <v>237</v>
      </c>
      <c r="E120" s="198" t="s">
        <v>19</v>
      </c>
      <c r="F120" s="199" t="s">
        <v>662</v>
      </c>
      <c r="G120" s="196"/>
      <c r="H120" s="200">
        <v>260</v>
      </c>
      <c r="I120" s="201"/>
      <c r="J120" s="196"/>
      <c r="K120" s="196"/>
      <c r="L120" s="202"/>
      <c r="M120" s="203"/>
      <c r="N120" s="204"/>
      <c r="O120" s="204"/>
      <c r="P120" s="204"/>
      <c r="Q120" s="204"/>
      <c r="R120" s="204"/>
      <c r="S120" s="204"/>
      <c r="T120" s="205"/>
      <c r="AT120" s="206" t="s">
        <v>237</v>
      </c>
      <c r="AU120" s="206" t="s">
        <v>78</v>
      </c>
      <c r="AV120" s="13" t="s">
        <v>78</v>
      </c>
      <c r="AW120" s="13" t="s">
        <v>31</v>
      </c>
      <c r="AX120" s="13" t="s">
        <v>69</v>
      </c>
      <c r="AY120" s="206" t="s">
        <v>229</v>
      </c>
    </row>
    <row r="121" spans="2:51" s="15" customFormat="1" ht="11.25">
      <c r="B121" s="228"/>
      <c r="C121" s="229"/>
      <c r="D121" s="197" t="s">
        <v>237</v>
      </c>
      <c r="E121" s="230" t="s">
        <v>19</v>
      </c>
      <c r="F121" s="231" t="s">
        <v>281</v>
      </c>
      <c r="G121" s="229"/>
      <c r="H121" s="232">
        <v>630</v>
      </c>
      <c r="I121" s="233"/>
      <c r="J121" s="229"/>
      <c r="K121" s="229"/>
      <c r="L121" s="234"/>
      <c r="M121" s="235"/>
      <c r="N121" s="236"/>
      <c r="O121" s="236"/>
      <c r="P121" s="236"/>
      <c r="Q121" s="236"/>
      <c r="R121" s="236"/>
      <c r="S121" s="236"/>
      <c r="T121" s="237"/>
      <c r="AT121" s="238" t="s">
        <v>237</v>
      </c>
      <c r="AU121" s="238" t="s">
        <v>78</v>
      </c>
      <c r="AV121" s="15" t="s">
        <v>126</v>
      </c>
      <c r="AW121" s="15" t="s">
        <v>31</v>
      </c>
      <c r="AX121" s="15" t="s">
        <v>76</v>
      </c>
      <c r="AY121" s="238" t="s">
        <v>229</v>
      </c>
    </row>
    <row r="122" spans="1:65" s="2" customFormat="1" ht="16.5" customHeight="1">
      <c r="A122" s="36"/>
      <c r="B122" s="37"/>
      <c r="C122" s="207" t="s">
        <v>261</v>
      </c>
      <c r="D122" s="207" t="s">
        <v>239</v>
      </c>
      <c r="E122" s="208" t="s">
        <v>663</v>
      </c>
      <c r="F122" s="209" t="s">
        <v>664</v>
      </c>
      <c r="G122" s="210" t="s">
        <v>495</v>
      </c>
      <c r="H122" s="211">
        <v>1008</v>
      </c>
      <c r="I122" s="212"/>
      <c r="J122" s="213">
        <f>ROUND(I122*H122,2)</f>
        <v>0</v>
      </c>
      <c r="K122" s="214"/>
      <c r="L122" s="215"/>
      <c r="M122" s="216" t="s">
        <v>19</v>
      </c>
      <c r="N122" s="217" t="s">
        <v>40</v>
      </c>
      <c r="O122" s="66"/>
      <c r="P122" s="191">
        <f>O122*H122</f>
        <v>0</v>
      </c>
      <c r="Q122" s="191">
        <v>0.0014</v>
      </c>
      <c r="R122" s="191">
        <f>Q122*H122</f>
        <v>1.4112</v>
      </c>
      <c r="S122" s="191">
        <v>0</v>
      </c>
      <c r="T122" s="192">
        <f>S122*H122</f>
        <v>0</v>
      </c>
      <c r="U122" s="36"/>
      <c r="V122" s="36"/>
      <c r="W122" s="36"/>
      <c r="X122" s="36"/>
      <c r="Y122" s="36"/>
      <c r="Z122" s="36"/>
      <c r="AA122" s="36"/>
      <c r="AB122" s="36"/>
      <c r="AC122" s="36"/>
      <c r="AD122" s="36"/>
      <c r="AE122" s="36"/>
      <c r="AR122" s="193" t="s">
        <v>243</v>
      </c>
      <c r="AT122" s="193" t="s">
        <v>239</v>
      </c>
      <c r="AU122" s="193" t="s">
        <v>78</v>
      </c>
      <c r="AY122" s="19" t="s">
        <v>229</v>
      </c>
      <c r="BE122" s="194">
        <f>IF(N122="základní",J122,0)</f>
        <v>0</v>
      </c>
      <c r="BF122" s="194">
        <f>IF(N122="snížená",J122,0)</f>
        <v>0</v>
      </c>
      <c r="BG122" s="194">
        <f>IF(N122="zákl. přenesená",J122,0)</f>
        <v>0</v>
      </c>
      <c r="BH122" s="194">
        <f>IF(N122="sníž. přenesená",J122,0)</f>
        <v>0</v>
      </c>
      <c r="BI122" s="194">
        <f>IF(N122="nulová",J122,0)</f>
        <v>0</v>
      </c>
      <c r="BJ122" s="19" t="s">
        <v>76</v>
      </c>
      <c r="BK122" s="194">
        <f>ROUND(I122*H122,2)</f>
        <v>0</v>
      </c>
      <c r="BL122" s="19" t="s">
        <v>126</v>
      </c>
      <c r="BM122" s="193" t="s">
        <v>665</v>
      </c>
    </row>
    <row r="123" spans="2:51" s="13" customFormat="1" ht="11.25">
      <c r="B123" s="195"/>
      <c r="C123" s="196"/>
      <c r="D123" s="197" t="s">
        <v>237</v>
      </c>
      <c r="E123" s="198" t="s">
        <v>19</v>
      </c>
      <c r="F123" s="199" t="s">
        <v>666</v>
      </c>
      <c r="G123" s="196"/>
      <c r="H123" s="200">
        <v>1008</v>
      </c>
      <c r="I123" s="201"/>
      <c r="J123" s="196"/>
      <c r="K123" s="196"/>
      <c r="L123" s="202"/>
      <c r="M123" s="203"/>
      <c r="N123" s="204"/>
      <c r="O123" s="204"/>
      <c r="P123" s="204"/>
      <c r="Q123" s="204"/>
      <c r="R123" s="204"/>
      <c r="S123" s="204"/>
      <c r="T123" s="205"/>
      <c r="AT123" s="206" t="s">
        <v>237</v>
      </c>
      <c r="AU123" s="206" t="s">
        <v>78</v>
      </c>
      <c r="AV123" s="13" t="s">
        <v>78</v>
      </c>
      <c r="AW123" s="13" t="s">
        <v>31</v>
      </c>
      <c r="AX123" s="13" t="s">
        <v>76</v>
      </c>
      <c r="AY123" s="206" t="s">
        <v>229</v>
      </c>
    </row>
    <row r="124" spans="1:65" s="2" customFormat="1" ht="16.5" customHeight="1">
      <c r="A124" s="36"/>
      <c r="B124" s="37"/>
      <c r="C124" s="207" t="s">
        <v>243</v>
      </c>
      <c r="D124" s="207" t="s">
        <v>239</v>
      </c>
      <c r="E124" s="208" t="s">
        <v>667</v>
      </c>
      <c r="F124" s="209" t="s">
        <v>668</v>
      </c>
      <c r="G124" s="210" t="s">
        <v>326</v>
      </c>
      <c r="H124" s="211">
        <v>22.68</v>
      </c>
      <c r="I124" s="212"/>
      <c r="J124" s="213">
        <f>ROUND(I124*H124,2)</f>
        <v>0</v>
      </c>
      <c r="K124" s="214"/>
      <c r="L124" s="215"/>
      <c r="M124" s="216" t="s">
        <v>19</v>
      </c>
      <c r="N124" s="217" t="s">
        <v>40</v>
      </c>
      <c r="O124" s="66"/>
      <c r="P124" s="191">
        <f>O124*H124</f>
        <v>0</v>
      </c>
      <c r="Q124" s="191">
        <v>1</v>
      </c>
      <c r="R124" s="191">
        <f>Q124*H124</f>
        <v>22.68</v>
      </c>
      <c r="S124" s="191">
        <v>0</v>
      </c>
      <c r="T124" s="192">
        <f>S124*H124</f>
        <v>0</v>
      </c>
      <c r="U124" s="36"/>
      <c r="V124" s="36"/>
      <c r="W124" s="36"/>
      <c r="X124" s="36"/>
      <c r="Y124" s="36"/>
      <c r="Z124" s="36"/>
      <c r="AA124" s="36"/>
      <c r="AB124" s="36"/>
      <c r="AC124" s="36"/>
      <c r="AD124" s="36"/>
      <c r="AE124" s="36"/>
      <c r="AR124" s="193" t="s">
        <v>243</v>
      </c>
      <c r="AT124" s="193" t="s">
        <v>239</v>
      </c>
      <c r="AU124" s="193" t="s">
        <v>78</v>
      </c>
      <c r="AY124" s="19" t="s">
        <v>229</v>
      </c>
      <c r="BE124" s="194">
        <f>IF(N124="základní",J124,0)</f>
        <v>0</v>
      </c>
      <c r="BF124" s="194">
        <f>IF(N124="snížená",J124,0)</f>
        <v>0</v>
      </c>
      <c r="BG124" s="194">
        <f>IF(N124="zákl. přenesená",J124,0)</f>
        <v>0</v>
      </c>
      <c r="BH124" s="194">
        <f>IF(N124="sníž. přenesená",J124,0)</f>
        <v>0</v>
      </c>
      <c r="BI124" s="194">
        <f>IF(N124="nulová",J124,0)</f>
        <v>0</v>
      </c>
      <c r="BJ124" s="19" t="s">
        <v>76</v>
      </c>
      <c r="BK124" s="194">
        <f>ROUND(I124*H124,2)</f>
        <v>0</v>
      </c>
      <c r="BL124" s="19" t="s">
        <v>126</v>
      </c>
      <c r="BM124" s="193" t="s">
        <v>669</v>
      </c>
    </row>
    <row r="125" spans="2:51" s="13" customFormat="1" ht="11.25">
      <c r="B125" s="195"/>
      <c r="C125" s="196"/>
      <c r="D125" s="197" t="s">
        <v>237</v>
      </c>
      <c r="E125" s="198" t="s">
        <v>19</v>
      </c>
      <c r="F125" s="199" t="s">
        <v>670</v>
      </c>
      <c r="G125" s="196"/>
      <c r="H125" s="200">
        <v>22.68</v>
      </c>
      <c r="I125" s="201"/>
      <c r="J125" s="196"/>
      <c r="K125" s="196"/>
      <c r="L125" s="202"/>
      <c r="M125" s="203"/>
      <c r="N125" s="204"/>
      <c r="O125" s="204"/>
      <c r="P125" s="204"/>
      <c r="Q125" s="204"/>
      <c r="R125" s="204"/>
      <c r="S125" s="204"/>
      <c r="T125" s="205"/>
      <c r="AT125" s="206" t="s">
        <v>237</v>
      </c>
      <c r="AU125" s="206" t="s">
        <v>78</v>
      </c>
      <c r="AV125" s="13" t="s">
        <v>78</v>
      </c>
      <c r="AW125" s="13" t="s">
        <v>31</v>
      </c>
      <c r="AX125" s="13" t="s">
        <v>76</v>
      </c>
      <c r="AY125" s="206" t="s">
        <v>229</v>
      </c>
    </row>
    <row r="126" spans="1:65" s="2" customFormat="1" ht="21.75" customHeight="1">
      <c r="A126" s="36"/>
      <c r="B126" s="37"/>
      <c r="C126" s="207" t="s">
        <v>270</v>
      </c>
      <c r="D126" s="207" t="s">
        <v>239</v>
      </c>
      <c r="E126" s="208" t="s">
        <v>671</v>
      </c>
      <c r="F126" s="209" t="s">
        <v>672</v>
      </c>
      <c r="G126" s="210" t="s">
        <v>326</v>
      </c>
      <c r="H126" s="211">
        <v>945</v>
      </c>
      <c r="I126" s="212"/>
      <c r="J126" s="213">
        <f>ROUND(I126*H126,2)</f>
        <v>0</v>
      </c>
      <c r="K126" s="214"/>
      <c r="L126" s="215"/>
      <c r="M126" s="216" t="s">
        <v>19</v>
      </c>
      <c r="N126" s="217" t="s">
        <v>40</v>
      </c>
      <c r="O126" s="66"/>
      <c r="P126" s="191">
        <f>O126*H126</f>
        <v>0</v>
      </c>
      <c r="Q126" s="191">
        <v>1</v>
      </c>
      <c r="R126" s="191">
        <f>Q126*H126</f>
        <v>945</v>
      </c>
      <c r="S126" s="191">
        <v>0</v>
      </c>
      <c r="T126" s="192">
        <f>S126*H126</f>
        <v>0</v>
      </c>
      <c r="U126" s="36"/>
      <c r="V126" s="36"/>
      <c r="W126" s="36"/>
      <c r="X126" s="36"/>
      <c r="Y126" s="36"/>
      <c r="Z126" s="36"/>
      <c r="AA126" s="36"/>
      <c r="AB126" s="36"/>
      <c r="AC126" s="36"/>
      <c r="AD126" s="36"/>
      <c r="AE126" s="36"/>
      <c r="AR126" s="193" t="s">
        <v>243</v>
      </c>
      <c r="AT126" s="193" t="s">
        <v>239</v>
      </c>
      <c r="AU126" s="193" t="s">
        <v>78</v>
      </c>
      <c r="AY126" s="19" t="s">
        <v>229</v>
      </c>
      <c r="BE126" s="194">
        <f>IF(N126="základní",J126,0)</f>
        <v>0</v>
      </c>
      <c r="BF126" s="194">
        <f>IF(N126="snížená",J126,0)</f>
        <v>0</v>
      </c>
      <c r="BG126" s="194">
        <f>IF(N126="zákl. přenesená",J126,0)</f>
        <v>0</v>
      </c>
      <c r="BH126" s="194">
        <f>IF(N126="sníž. přenesená",J126,0)</f>
        <v>0</v>
      </c>
      <c r="BI126" s="194">
        <f>IF(N126="nulová",J126,0)</f>
        <v>0</v>
      </c>
      <c r="BJ126" s="19" t="s">
        <v>76</v>
      </c>
      <c r="BK126" s="194">
        <f>ROUND(I126*H126,2)</f>
        <v>0</v>
      </c>
      <c r="BL126" s="19" t="s">
        <v>126</v>
      </c>
      <c r="BM126" s="193" t="s">
        <v>673</v>
      </c>
    </row>
    <row r="127" spans="2:51" s="13" customFormat="1" ht="11.25">
      <c r="B127" s="195"/>
      <c r="C127" s="196"/>
      <c r="D127" s="197" t="s">
        <v>237</v>
      </c>
      <c r="E127" s="198" t="s">
        <v>19</v>
      </c>
      <c r="F127" s="199" t="s">
        <v>674</v>
      </c>
      <c r="G127" s="196"/>
      <c r="H127" s="200">
        <v>945</v>
      </c>
      <c r="I127" s="201"/>
      <c r="J127" s="196"/>
      <c r="K127" s="196"/>
      <c r="L127" s="202"/>
      <c r="M127" s="203"/>
      <c r="N127" s="204"/>
      <c r="O127" s="204"/>
      <c r="P127" s="204"/>
      <c r="Q127" s="204"/>
      <c r="R127" s="204"/>
      <c r="S127" s="204"/>
      <c r="T127" s="205"/>
      <c r="AT127" s="206" t="s">
        <v>237</v>
      </c>
      <c r="AU127" s="206" t="s">
        <v>78</v>
      </c>
      <c r="AV127" s="13" t="s">
        <v>78</v>
      </c>
      <c r="AW127" s="13" t="s">
        <v>31</v>
      </c>
      <c r="AX127" s="13" t="s">
        <v>76</v>
      </c>
      <c r="AY127" s="206" t="s">
        <v>229</v>
      </c>
    </row>
    <row r="128" spans="1:65" s="2" customFormat="1" ht="24.2" customHeight="1">
      <c r="A128" s="36"/>
      <c r="B128" s="37"/>
      <c r="C128" s="207" t="s">
        <v>275</v>
      </c>
      <c r="D128" s="207" t="s">
        <v>239</v>
      </c>
      <c r="E128" s="208" t="s">
        <v>675</v>
      </c>
      <c r="F128" s="209" t="s">
        <v>676</v>
      </c>
      <c r="G128" s="210" t="s">
        <v>235</v>
      </c>
      <c r="H128" s="211">
        <v>630</v>
      </c>
      <c r="I128" s="212"/>
      <c r="J128" s="213">
        <f>ROUND(I128*H128,2)</f>
        <v>0</v>
      </c>
      <c r="K128" s="214"/>
      <c r="L128" s="215"/>
      <c r="M128" s="216" t="s">
        <v>19</v>
      </c>
      <c r="N128" s="217" t="s">
        <v>40</v>
      </c>
      <c r="O128" s="66"/>
      <c r="P128" s="191">
        <f>O128*H128</f>
        <v>0</v>
      </c>
      <c r="Q128" s="191">
        <v>0</v>
      </c>
      <c r="R128" s="191">
        <f>Q128*H128</f>
        <v>0</v>
      </c>
      <c r="S128" s="191">
        <v>0</v>
      </c>
      <c r="T128" s="192">
        <f>S128*H128</f>
        <v>0</v>
      </c>
      <c r="U128" s="36"/>
      <c r="V128" s="36"/>
      <c r="W128" s="36"/>
      <c r="X128" s="36"/>
      <c r="Y128" s="36"/>
      <c r="Z128" s="36"/>
      <c r="AA128" s="36"/>
      <c r="AB128" s="36"/>
      <c r="AC128" s="36"/>
      <c r="AD128" s="36"/>
      <c r="AE128" s="36"/>
      <c r="AR128" s="193" t="s">
        <v>243</v>
      </c>
      <c r="AT128" s="193" t="s">
        <v>239</v>
      </c>
      <c r="AU128" s="193" t="s">
        <v>78</v>
      </c>
      <c r="AY128" s="19" t="s">
        <v>229</v>
      </c>
      <c r="BE128" s="194">
        <f>IF(N128="základní",J128,0)</f>
        <v>0</v>
      </c>
      <c r="BF128" s="194">
        <f>IF(N128="snížená",J128,0)</f>
        <v>0</v>
      </c>
      <c r="BG128" s="194">
        <f>IF(N128="zákl. přenesená",J128,0)</f>
        <v>0</v>
      </c>
      <c r="BH128" s="194">
        <f>IF(N128="sníž. přenesená",J128,0)</f>
        <v>0</v>
      </c>
      <c r="BI128" s="194">
        <f>IF(N128="nulová",J128,0)</f>
        <v>0</v>
      </c>
      <c r="BJ128" s="19" t="s">
        <v>76</v>
      </c>
      <c r="BK128" s="194">
        <f>ROUND(I128*H128,2)</f>
        <v>0</v>
      </c>
      <c r="BL128" s="19" t="s">
        <v>126</v>
      </c>
      <c r="BM128" s="193" t="s">
        <v>677</v>
      </c>
    </row>
    <row r="129" spans="2:51" s="13" customFormat="1" ht="11.25">
      <c r="B129" s="195"/>
      <c r="C129" s="196"/>
      <c r="D129" s="197" t="s">
        <v>237</v>
      </c>
      <c r="E129" s="198" t="s">
        <v>19</v>
      </c>
      <c r="F129" s="199" t="s">
        <v>661</v>
      </c>
      <c r="G129" s="196"/>
      <c r="H129" s="200">
        <v>370</v>
      </c>
      <c r="I129" s="201"/>
      <c r="J129" s="196"/>
      <c r="K129" s="196"/>
      <c r="L129" s="202"/>
      <c r="M129" s="203"/>
      <c r="N129" s="204"/>
      <c r="O129" s="204"/>
      <c r="P129" s="204"/>
      <c r="Q129" s="204"/>
      <c r="R129" s="204"/>
      <c r="S129" s="204"/>
      <c r="T129" s="205"/>
      <c r="AT129" s="206" t="s">
        <v>237</v>
      </c>
      <c r="AU129" s="206" t="s">
        <v>78</v>
      </c>
      <c r="AV129" s="13" t="s">
        <v>78</v>
      </c>
      <c r="AW129" s="13" t="s">
        <v>31</v>
      </c>
      <c r="AX129" s="13" t="s">
        <v>69</v>
      </c>
      <c r="AY129" s="206" t="s">
        <v>229</v>
      </c>
    </row>
    <row r="130" spans="2:51" s="13" customFormat="1" ht="11.25">
      <c r="B130" s="195"/>
      <c r="C130" s="196"/>
      <c r="D130" s="197" t="s">
        <v>237</v>
      </c>
      <c r="E130" s="198" t="s">
        <v>19</v>
      </c>
      <c r="F130" s="199" t="s">
        <v>662</v>
      </c>
      <c r="G130" s="196"/>
      <c r="H130" s="200">
        <v>260</v>
      </c>
      <c r="I130" s="201"/>
      <c r="J130" s="196"/>
      <c r="K130" s="196"/>
      <c r="L130" s="202"/>
      <c r="M130" s="203"/>
      <c r="N130" s="204"/>
      <c r="O130" s="204"/>
      <c r="P130" s="204"/>
      <c r="Q130" s="204"/>
      <c r="R130" s="204"/>
      <c r="S130" s="204"/>
      <c r="T130" s="205"/>
      <c r="AT130" s="206" t="s">
        <v>237</v>
      </c>
      <c r="AU130" s="206" t="s">
        <v>78</v>
      </c>
      <c r="AV130" s="13" t="s">
        <v>78</v>
      </c>
      <c r="AW130" s="13" t="s">
        <v>31</v>
      </c>
      <c r="AX130" s="13" t="s">
        <v>69</v>
      </c>
      <c r="AY130" s="206" t="s">
        <v>229</v>
      </c>
    </row>
    <row r="131" spans="2:51" s="15" customFormat="1" ht="11.25">
      <c r="B131" s="228"/>
      <c r="C131" s="229"/>
      <c r="D131" s="197" t="s">
        <v>237</v>
      </c>
      <c r="E131" s="230" t="s">
        <v>19</v>
      </c>
      <c r="F131" s="231" t="s">
        <v>281</v>
      </c>
      <c r="G131" s="229"/>
      <c r="H131" s="232">
        <v>630</v>
      </c>
      <c r="I131" s="233"/>
      <c r="J131" s="229"/>
      <c r="K131" s="229"/>
      <c r="L131" s="234"/>
      <c r="M131" s="235"/>
      <c r="N131" s="236"/>
      <c r="O131" s="236"/>
      <c r="P131" s="236"/>
      <c r="Q131" s="236"/>
      <c r="R131" s="236"/>
      <c r="S131" s="236"/>
      <c r="T131" s="237"/>
      <c r="AT131" s="238" t="s">
        <v>237</v>
      </c>
      <c r="AU131" s="238" t="s">
        <v>78</v>
      </c>
      <c r="AV131" s="15" t="s">
        <v>126</v>
      </c>
      <c r="AW131" s="15" t="s">
        <v>31</v>
      </c>
      <c r="AX131" s="15" t="s">
        <v>76</v>
      </c>
      <c r="AY131" s="238" t="s">
        <v>229</v>
      </c>
    </row>
    <row r="132" spans="1:65" s="2" customFormat="1" ht="24.2" customHeight="1">
      <c r="A132" s="36"/>
      <c r="B132" s="37"/>
      <c r="C132" s="207" t="s">
        <v>282</v>
      </c>
      <c r="D132" s="207" t="s">
        <v>239</v>
      </c>
      <c r="E132" s="208" t="s">
        <v>678</v>
      </c>
      <c r="F132" s="209" t="s">
        <v>679</v>
      </c>
      <c r="G132" s="210" t="s">
        <v>242</v>
      </c>
      <c r="H132" s="211">
        <v>16</v>
      </c>
      <c r="I132" s="212"/>
      <c r="J132" s="213">
        <f>ROUND(I132*H132,2)</f>
        <v>0</v>
      </c>
      <c r="K132" s="214"/>
      <c r="L132" s="215"/>
      <c r="M132" s="216" t="s">
        <v>19</v>
      </c>
      <c r="N132" s="217" t="s">
        <v>40</v>
      </c>
      <c r="O132" s="66"/>
      <c r="P132" s="191">
        <f>O132*H132</f>
        <v>0</v>
      </c>
      <c r="Q132" s="191">
        <v>0</v>
      </c>
      <c r="R132" s="191">
        <f>Q132*H132</f>
        <v>0</v>
      </c>
      <c r="S132" s="191">
        <v>0</v>
      </c>
      <c r="T132" s="192">
        <f>S132*H132</f>
        <v>0</v>
      </c>
      <c r="U132" s="36"/>
      <c r="V132" s="36"/>
      <c r="W132" s="36"/>
      <c r="X132" s="36"/>
      <c r="Y132" s="36"/>
      <c r="Z132" s="36"/>
      <c r="AA132" s="36"/>
      <c r="AB132" s="36"/>
      <c r="AC132" s="36"/>
      <c r="AD132" s="36"/>
      <c r="AE132" s="36"/>
      <c r="AR132" s="193" t="s">
        <v>243</v>
      </c>
      <c r="AT132" s="193" t="s">
        <v>239</v>
      </c>
      <c r="AU132" s="193" t="s">
        <v>78</v>
      </c>
      <c r="AY132" s="19" t="s">
        <v>229</v>
      </c>
      <c r="BE132" s="194">
        <f>IF(N132="základní",J132,0)</f>
        <v>0</v>
      </c>
      <c r="BF132" s="194">
        <f>IF(N132="snížená",J132,0)</f>
        <v>0</v>
      </c>
      <c r="BG132" s="194">
        <f>IF(N132="zákl. přenesená",J132,0)</f>
        <v>0</v>
      </c>
      <c r="BH132" s="194">
        <f>IF(N132="sníž. přenesená",J132,0)</f>
        <v>0</v>
      </c>
      <c r="BI132" s="194">
        <f>IF(N132="nulová",J132,0)</f>
        <v>0</v>
      </c>
      <c r="BJ132" s="19" t="s">
        <v>76</v>
      </c>
      <c r="BK132" s="194">
        <f>ROUND(I132*H132,2)</f>
        <v>0</v>
      </c>
      <c r="BL132" s="19" t="s">
        <v>126</v>
      </c>
      <c r="BM132" s="193" t="s">
        <v>680</v>
      </c>
    </row>
    <row r="133" spans="2:51" s="13" customFormat="1" ht="11.25">
      <c r="B133" s="195"/>
      <c r="C133" s="196"/>
      <c r="D133" s="197" t="s">
        <v>237</v>
      </c>
      <c r="E133" s="198" t="s">
        <v>19</v>
      </c>
      <c r="F133" s="199" t="s">
        <v>681</v>
      </c>
      <c r="G133" s="196"/>
      <c r="H133" s="200">
        <v>9</v>
      </c>
      <c r="I133" s="201"/>
      <c r="J133" s="196"/>
      <c r="K133" s="196"/>
      <c r="L133" s="202"/>
      <c r="M133" s="203"/>
      <c r="N133" s="204"/>
      <c r="O133" s="204"/>
      <c r="P133" s="204"/>
      <c r="Q133" s="204"/>
      <c r="R133" s="204"/>
      <c r="S133" s="204"/>
      <c r="T133" s="205"/>
      <c r="AT133" s="206" t="s">
        <v>237</v>
      </c>
      <c r="AU133" s="206" t="s">
        <v>78</v>
      </c>
      <c r="AV133" s="13" t="s">
        <v>78</v>
      </c>
      <c r="AW133" s="13" t="s">
        <v>31</v>
      </c>
      <c r="AX133" s="13" t="s">
        <v>69</v>
      </c>
      <c r="AY133" s="206" t="s">
        <v>229</v>
      </c>
    </row>
    <row r="134" spans="2:51" s="13" customFormat="1" ht="11.25">
      <c r="B134" s="195"/>
      <c r="C134" s="196"/>
      <c r="D134" s="197" t="s">
        <v>237</v>
      </c>
      <c r="E134" s="198" t="s">
        <v>19</v>
      </c>
      <c r="F134" s="199" t="s">
        <v>682</v>
      </c>
      <c r="G134" s="196"/>
      <c r="H134" s="200">
        <v>7</v>
      </c>
      <c r="I134" s="201"/>
      <c r="J134" s="196"/>
      <c r="K134" s="196"/>
      <c r="L134" s="202"/>
      <c r="M134" s="203"/>
      <c r="N134" s="204"/>
      <c r="O134" s="204"/>
      <c r="P134" s="204"/>
      <c r="Q134" s="204"/>
      <c r="R134" s="204"/>
      <c r="S134" s="204"/>
      <c r="T134" s="205"/>
      <c r="AT134" s="206" t="s">
        <v>237</v>
      </c>
      <c r="AU134" s="206" t="s">
        <v>78</v>
      </c>
      <c r="AV134" s="13" t="s">
        <v>78</v>
      </c>
      <c r="AW134" s="13" t="s">
        <v>31</v>
      </c>
      <c r="AX134" s="13" t="s">
        <v>69</v>
      </c>
      <c r="AY134" s="206" t="s">
        <v>229</v>
      </c>
    </row>
    <row r="135" spans="2:51" s="15" customFormat="1" ht="11.25">
      <c r="B135" s="228"/>
      <c r="C135" s="229"/>
      <c r="D135" s="197" t="s">
        <v>237</v>
      </c>
      <c r="E135" s="230" t="s">
        <v>19</v>
      </c>
      <c r="F135" s="231" t="s">
        <v>281</v>
      </c>
      <c r="G135" s="229"/>
      <c r="H135" s="232">
        <v>16</v>
      </c>
      <c r="I135" s="233"/>
      <c r="J135" s="229"/>
      <c r="K135" s="229"/>
      <c r="L135" s="234"/>
      <c r="M135" s="235"/>
      <c r="N135" s="236"/>
      <c r="O135" s="236"/>
      <c r="P135" s="236"/>
      <c r="Q135" s="236"/>
      <c r="R135" s="236"/>
      <c r="S135" s="236"/>
      <c r="T135" s="237"/>
      <c r="AT135" s="238" t="s">
        <v>237</v>
      </c>
      <c r="AU135" s="238" t="s">
        <v>78</v>
      </c>
      <c r="AV135" s="15" t="s">
        <v>126</v>
      </c>
      <c r="AW135" s="15" t="s">
        <v>31</v>
      </c>
      <c r="AX135" s="15" t="s">
        <v>76</v>
      </c>
      <c r="AY135" s="238" t="s">
        <v>229</v>
      </c>
    </row>
    <row r="136" spans="1:65" s="2" customFormat="1" ht="21.75" customHeight="1">
      <c r="A136" s="36"/>
      <c r="B136" s="37"/>
      <c r="C136" s="207" t="s">
        <v>287</v>
      </c>
      <c r="D136" s="207" t="s">
        <v>239</v>
      </c>
      <c r="E136" s="208" t="s">
        <v>683</v>
      </c>
      <c r="F136" s="209" t="s">
        <v>684</v>
      </c>
      <c r="G136" s="210" t="s">
        <v>242</v>
      </c>
      <c r="H136" s="211">
        <v>16</v>
      </c>
      <c r="I136" s="212"/>
      <c r="J136" s="213">
        <f>ROUND(I136*H136,2)</f>
        <v>0</v>
      </c>
      <c r="K136" s="214"/>
      <c r="L136" s="215"/>
      <c r="M136" s="216" t="s">
        <v>19</v>
      </c>
      <c r="N136" s="217" t="s">
        <v>40</v>
      </c>
      <c r="O136" s="66"/>
      <c r="P136" s="191">
        <f>O136*H136</f>
        <v>0</v>
      </c>
      <c r="Q136" s="191">
        <v>0</v>
      </c>
      <c r="R136" s="191">
        <f>Q136*H136</f>
        <v>0</v>
      </c>
      <c r="S136" s="191">
        <v>0</v>
      </c>
      <c r="T136" s="192">
        <f>S136*H136</f>
        <v>0</v>
      </c>
      <c r="U136" s="36"/>
      <c r="V136" s="36"/>
      <c r="W136" s="36"/>
      <c r="X136" s="36"/>
      <c r="Y136" s="36"/>
      <c r="Z136" s="36"/>
      <c r="AA136" s="36"/>
      <c r="AB136" s="36"/>
      <c r="AC136" s="36"/>
      <c r="AD136" s="36"/>
      <c r="AE136" s="36"/>
      <c r="AR136" s="193" t="s">
        <v>243</v>
      </c>
      <c r="AT136" s="193" t="s">
        <v>239</v>
      </c>
      <c r="AU136" s="193" t="s">
        <v>78</v>
      </c>
      <c r="AY136" s="19" t="s">
        <v>229</v>
      </c>
      <c r="BE136" s="194">
        <f>IF(N136="základní",J136,0)</f>
        <v>0</v>
      </c>
      <c r="BF136" s="194">
        <f>IF(N136="snížená",J136,0)</f>
        <v>0</v>
      </c>
      <c r="BG136" s="194">
        <f>IF(N136="zákl. přenesená",J136,0)</f>
        <v>0</v>
      </c>
      <c r="BH136" s="194">
        <f>IF(N136="sníž. přenesená",J136,0)</f>
        <v>0</v>
      </c>
      <c r="BI136" s="194">
        <f>IF(N136="nulová",J136,0)</f>
        <v>0</v>
      </c>
      <c r="BJ136" s="19" t="s">
        <v>76</v>
      </c>
      <c r="BK136" s="194">
        <f>ROUND(I136*H136,2)</f>
        <v>0</v>
      </c>
      <c r="BL136" s="19" t="s">
        <v>126</v>
      </c>
      <c r="BM136" s="193" t="s">
        <v>685</v>
      </c>
    </row>
    <row r="137" spans="1:65" s="2" customFormat="1" ht="21.75" customHeight="1">
      <c r="A137" s="36"/>
      <c r="B137" s="37"/>
      <c r="C137" s="207" t="s">
        <v>292</v>
      </c>
      <c r="D137" s="207" t="s">
        <v>239</v>
      </c>
      <c r="E137" s="208" t="s">
        <v>686</v>
      </c>
      <c r="F137" s="209" t="s">
        <v>687</v>
      </c>
      <c r="G137" s="210" t="s">
        <v>242</v>
      </c>
      <c r="H137" s="211">
        <v>2</v>
      </c>
      <c r="I137" s="212"/>
      <c r="J137" s="213">
        <f>ROUND(I137*H137,2)</f>
        <v>0</v>
      </c>
      <c r="K137" s="214"/>
      <c r="L137" s="215"/>
      <c r="M137" s="216" t="s">
        <v>19</v>
      </c>
      <c r="N137" s="217" t="s">
        <v>40</v>
      </c>
      <c r="O137" s="66"/>
      <c r="P137" s="191">
        <f>O137*H137</f>
        <v>0</v>
      </c>
      <c r="Q137" s="191">
        <v>0</v>
      </c>
      <c r="R137" s="191">
        <f>Q137*H137</f>
        <v>0</v>
      </c>
      <c r="S137" s="191">
        <v>0</v>
      </c>
      <c r="T137" s="192">
        <f>S137*H137</f>
        <v>0</v>
      </c>
      <c r="U137" s="36"/>
      <c r="V137" s="36"/>
      <c r="W137" s="36"/>
      <c r="X137" s="36"/>
      <c r="Y137" s="36"/>
      <c r="Z137" s="36"/>
      <c r="AA137" s="36"/>
      <c r="AB137" s="36"/>
      <c r="AC137" s="36"/>
      <c r="AD137" s="36"/>
      <c r="AE137" s="36"/>
      <c r="AR137" s="193" t="s">
        <v>243</v>
      </c>
      <c r="AT137" s="193" t="s">
        <v>239</v>
      </c>
      <c r="AU137" s="193" t="s">
        <v>78</v>
      </c>
      <c r="AY137" s="19" t="s">
        <v>229</v>
      </c>
      <c r="BE137" s="194">
        <f>IF(N137="základní",J137,0)</f>
        <v>0</v>
      </c>
      <c r="BF137" s="194">
        <f>IF(N137="snížená",J137,0)</f>
        <v>0</v>
      </c>
      <c r="BG137" s="194">
        <f>IF(N137="zákl. přenesená",J137,0)</f>
        <v>0</v>
      </c>
      <c r="BH137" s="194">
        <f>IF(N137="sníž. přenesená",J137,0)</f>
        <v>0</v>
      </c>
      <c r="BI137" s="194">
        <f>IF(N137="nulová",J137,0)</f>
        <v>0</v>
      </c>
      <c r="BJ137" s="19" t="s">
        <v>76</v>
      </c>
      <c r="BK137" s="194">
        <f>ROUND(I137*H137,2)</f>
        <v>0</v>
      </c>
      <c r="BL137" s="19" t="s">
        <v>126</v>
      </c>
      <c r="BM137" s="193" t="s">
        <v>688</v>
      </c>
    </row>
    <row r="138" spans="1:65" s="2" customFormat="1" ht="76.35" customHeight="1">
      <c r="A138" s="36"/>
      <c r="B138" s="37"/>
      <c r="C138" s="181" t="s">
        <v>307</v>
      </c>
      <c r="D138" s="181" t="s">
        <v>232</v>
      </c>
      <c r="E138" s="182" t="s">
        <v>689</v>
      </c>
      <c r="F138" s="183" t="s">
        <v>690</v>
      </c>
      <c r="G138" s="184" t="s">
        <v>326</v>
      </c>
      <c r="H138" s="185">
        <v>22.251</v>
      </c>
      <c r="I138" s="186"/>
      <c r="J138" s="187">
        <f>ROUND(I138*H138,2)</f>
        <v>0</v>
      </c>
      <c r="K138" s="188"/>
      <c r="L138" s="41"/>
      <c r="M138" s="189" t="s">
        <v>19</v>
      </c>
      <c r="N138" s="190" t="s">
        <v>40</v>
      </c>
      <c r="O138" s="66"/>
      <c r="P138" s="191">
        <f>O138*H138</f>
        <v>0</v>
      </c>
      <c r="Q138" s="191">
        <v>0</v>
      </c>
      <c r="R138" s="191">
        <f>Q138*H138</f>
        <v>0</v>
      </c>
      <c r="S138" s="191">
        <v>0</v>
      </c>
      <c r="T138" s="192">
        <f>S138*H138</f>
        <v>0</v>
      </c>
      <c r="U138" s="36"/>
      <c r="V138" s="36"/>
      <c r="W138" s="36"/>
      <c r="X138" s="36"/>
      <c r="Y138" s="36"/>
      <c r="Z138" s="36"/>
      <c r="AA138" s="36"/>
      <c r="AB138" s="36"/>
      <c r="AC138" s="36"/>
      <c r="AD138" s="36"/>
      <c r="AE138" s="36"/>
      <c r="AR138" s="193" t="s">
        <v>126</v>
      </c>
      <c r="AT138" s="193" t="s">
        <v>232</v>
      </c>
      <c r="AU138" s="193" t="s">
        <v>78</v>
      </c>
      <c r="AY138" s="19" t="s">
        <v>229</v>
      </c>
      <c r="BE138" s="194">
        <f>IF(N138="základní",J138,0)</f>
        <v>0</v>
      </c>
      <c r="BF138" s="194">
        <f>IF(N138="snížená",J138,0)</f>
        <v>0</v>
      </c>
      <c r="BG138" s="194">
        <f>IF(N138="zákl. přenesená",J138,0)</f>
        <v>0</v>
      </c>
      <c r="BH138" s="194">
        <f>IF(N138="sníž. přenesená",J138,0)</f>
        <v>0</v>
      </c>
      <c r="BI138" s="194">
        <f>IF(N138="nulová",J138,0)</f>
        <v>0</v>
      </c>
      <c r="BJ138" s="19" t="s">
        <v>76</v>
      </c>
      <c r="BK138" s="194">
        <f>ROUND(I138*H138,2)</f>
        <v>0</v>
      </c>
      <c r="BL138" s="19" t="s">
        <v>126</v>
      </c>
      <c r="BM138" s="193" t="s">
        <v>691</v>
      </c>
    </row>
    <row r="139" spans="2:51" s="13" customFormat="1" ht="11.25">
      <c r="B139" s="195"/>
      <c r="C139" s="196"/>
      <c r="D139" s="197" t="s">
        <v>237</v>
      </c>
      <c r="E139" s="198" t="s">
        <v>19</v>
      </c>
      <c r="F139" s="199" t="s">
        <v>692</v>
      </c>
      <c r="G139" s="196"/>
      <c r="H139" s="200">
        <v>22.251</v>
      </c>
      <c r="I139" s="201"/>
      <c r="J139" s="196"/>
      <c r="K139" s="196"/>
      <c r="L139" s="202"/>
      <c r="M139" s="203"/>
      <c r="N139" s="204"/>
      <c r="O139" s="204"/>
      <c r="P139" s="204"/>
      <c r="Q139" s="204"/>
      <c r="R139" s="204"/>
      <c r="S139" s="204"/>
      <c r="T139" s="205"/>
      <c r="AT139" s="206" t="s">
        <v>237</v>
      </c>
      <c r="AU139" s="206" t="s">
        <v>78</v>
      </c>
      <c r="AV139" s="13" t="s">
        <v>78</v>
      </c>
      <c r="AW139" s="13" t="s">
        <v>31</v>
      </c>
      <c r="AX139" s="13" t="s">
        <v>76</v>
      </c>
      <c r="AY139" s="206" t="s">
        <v>229</v>
      </c>
    </row>
    <row r="140" spans="1:65" s="2" customFormat="1" ht="76.35" customHeight="1">
      <c r="A140" s="36"/>
      <c r="B140" s="37"/>
      <c r="C140" s="181" t="s">
        <v>8</v>
      </c>
      <c r="D140" s="181" t="s">
        <v>232</v>
      </c>
      <c r="E140" s="182" t="s">
        <v>693</v>
      </c>
      <c r="F140" s="183" t="s">
        <v>694</v>
      </c>
      <c r="G140" s="184" t="s">
        <v>326</v>
      </c>
      <c r="H140" s="185">
        <v>20.626</v>
      </c>
      <c r="I140" s="186"/>
      <c r="J140" s="187">
        <f>ROUND(I140*H140,2)</f>
        <v>0</v>
      </c>
      <c r="K140" s="188"/>
      <c r="L140" s="41"/>
      <c r="M140" s="189" t="s">
        <v>19</v>
      </c>
      <c r="N140" s="190" t="s">
        <v>40</v>
      </c>
      <c r="O140" s="66"/>
      <c r="P140" s="191">
        <f>O140*H140</f>
        <v>0</v>
      </c>
      <c r="Q140" s="191">
        <v>0</v>
      </c>
      <c r="R140" s="191">
        <f>Q140*H140</f>
        <v>0</v>
      </c>
      <c r="S140" s="191">
        <v>0</v>
      </c>
      <c r="T140" s="192">
        <f>S140*H140</f>
        <v>0</v>
      </c>
      <c r="U140" s="36"/>
      <c r="V140" s="36"/>
      <c r="W140" s="36"/>
      <c r="X140" s="36"/>
      <c r="Y140" s="36"/>
      <c r="Z140" s="36"/>
      <c r="AA140" s="36"/>
      <c r="AB140" s="36"/>
      <c r="AC140" s="36"/>
      <c r="AD140" s="36"/>
      <c r="AE140" s="36"/>
      <c r="AR140" s="193" t="s">
        <v>126</v>
      </c>
      <c r="AT140" s="193" t="s">
        <v>232</v>
      </c>
      <c r="AU140" s="193" t="s">
        <v>78</v>
      </c>
      <c r="AY140" s="19" t="s">
        <v>229</v>
      </c>
      <c r="BE140" s="194">
        <f>IF(N140="základní",J140,0)</f>
        <v>0</v>
      </c>
      <c r="BF140" s="194">
        <f>IF(N140="snížená",J140,0)</f>
        <v>0</v>
      </c>
      <c r="BG140" s="194">
        <f>IF(N140="zákl. přenesená",J140,0)</f>
        <v>0</v>
      </c>
      <c r="BH140" s="194">
        <f>IF(N140="sníž. přenesená",J140,0)</f>
        <v>0</v>
      </c>
      <c r="BI140" s="194">
        <f>IF(N140="nulová",J140,0)</f>
        <v>0</v>
      </c>
      <c r="BJ140" s="19" t="s">
        <v>76</v>
      </c>
      <c r="BK140" s="194">
        <f>ROUND(I140*H140,2)</f>
        <v>0</v>
      </c>
      <c r="BL140" s="19" t="s">
        <v>126</v>
      </c>
      <c r="BM140" s="193" t="s">
        <v>695</v>
      </c>
    </row>
    <row r="141" spans="2:51" s="13" customFormat="1" ht="11.25">
      <c r="B141" s="195"/>
      <c r="C141" s="196"/>
      <c r="D141" s="197" t="s">
        <v>237</v>
      </c>
      <c r="E141" s="198" t="s">
        <v>19</v>
      </c>
      <c r="F141" s="199" t="s">
        <v>696</v>
      </c>
      <c r="G141" s="196"/>
      <c r="H141" s="200">
        <v>19.215</v>
      </c>
      <c r="I141" s="201"/>
      <c r="J141" s="196"/>
      <c r="K141" s="196"/>
      <c r="L141" s="202"/>
      <c r="M141" s="203"/>
      <c r="N141" s="204"/>
      <c r="O141" s="204"/>
      <c r="P141" s="204"/>
      <c r="Q141" s="204"/>
      <c r="R141" s="204"/>
      <c r="S141" s="204"/>
      <c r="T141" s="205"/>
      <c r="AT141" s="206" t="s">
        <v>237</v>
      </c>
      <c r="AU141" s="206" t="s">
        <v>78</v>
      </c>
      <c r="AV141" s="13" t="s">
        <v>78</v>
      </c>
      <c r="AW141" s="13" t="s">
        <v>31</v>
      </c>
      <c r="AX141" s="13" t="s">
        <v>69</v>
      </c>
      <c r="AY141" s="206" t="s">
        <v>229</v>
      </c>
    </row>
    <row r="142" spans="2:51" s="13" customFormat="1" ht="11.25">
      <c r="B142" s="195"/>
      <c r="C142" s="196"/>
      <c r="D142" s="197" t="s">
        <v>237</v>
      </c>
      <c r="E142" s="198" t="s">
        <v>19</v>
      </c>
      <c r="F142" s="199" t="s">
        <v>697</v>
      </c>
      <c r="G142" s="196"/>
      <c r="H142" s="200">
        <v>1.411</v>
      </c>
      <c r="I142" s="201"/>
      <c r="J142" s="196"/>
      <c r="K142" s="196"/>
      <c r="L142" s="202"/>
      <c r="M142" s="203"/>
      <c r="N142" s="204"/>
      <c r="O142" s="204"/>
      <c r="P142" s="204"/>
      <c r="Q142" s="204"/>
      <c r="R142" s="204"/>
      <c r="S142" s="204"/>
      <c r="T142" s="205"/>
      <c r="AT142" s="206" t="s">
        <v>237</v>
      </c>
      <c r="AU142" s="206" t="s">
        <v>78</v>
      </c>
      <c r="AV142" s="13" t="s">
        <v>78</v>
      </c>
      <c r="AW142" s="13" t="s">
        <v>31</v>
      </c>
      <c r="AX142" s="13" t="s">
        <v>69</v>
      </c>
      <c r="AY142" s="206" t="s">
        <v>229</v>
      </c>
    </row>
    <row r="143" spans="2:51" s="15" customFormat="1" ht="11.25">
      <c r="B143" s="228"/>
      <c r="C143" s="229"/>
      <c r="D143" s="197" t="s">
        <v>237</v>
      </c>
      <c r="E143" s="230" t="s">
        <v>19</v>
      </c>
      <c r="F143" s="231" t="s">
        <v>281</v>
      </c>
      <c r="G143" s="229"/>
      <c r="H143" s="232">
        <v>20.626</v>
      </c>
      <c r="I143" s="233"/>
      <c r="J143" s="229"/>
      <c r="K143" s="229"/>
      <c r="L143" s="234"/>
      <c r="M143" s="235"/>
      <c r="N143" s="236"/>
      <c r="O143" s="236"/>
      <c r="P143" s="236"/>
      <c r="Q143" s="236"/>
      <c r="R143" s="236"/>
      <c r="S143" s="236"/>
      <c r="T143" s="237"/>
      <c r="AT143" s="238" t="s">
        <v>237</v>
      </c>
      <c r="AU143" s="238" t="s">
        <v>78</v>
      </c>
      <c r="AV143" s="15" t="s">
        <v>126</v>
      </c>
      <c r="AW143" s="15" t="s">
        <v>31</v>
      </c>
      <c r="AX143" s="15" t="s">
        <v>76</v>
      </c>
      <c r="AY143" s="238" t="s">
        <v>229</v>
      </c>
    </row>
    <row r="144" spans="1:65" s="2" customFormat="1" ht="156.75" customHeight="1">
      <c r="A144" s="36"/>
      <c r="B144" s="37"/>
      <c r="C144" s="181" t="s">
        <v>315</v>
      </c>
      <c r="D144" s="181" t="s">
        <v>232</v>
      </c>
      <c r="E144" s="182" t="s">
        <v>698</v>
      </c>
      <c r="F144" s="183" t="s">
        <v>699</v>
      </c>
      <c r="G144" s="184" t="s">
        <v>326</v>
      </c>
      <c r="H144" s="185">
        <v>967.68</v>
      </c>
      <c r="I144" s="186"/>
      <c r="J144" s="187">
        <f>ROUND(I144*H144,2)</f>
        <v>0</v>
      </c>
      <c r="K144" s="188"/>
      <c r="L144" s="41"/>
      <c r="M144" s="189" t="s">
        <v>19</v>
      </c>
      <c r="N144" s="190" t="s">
        <v>40</v>
      </c>
      <c r="O144" s="66"/>
      <c r="P144" s="191">
        <f>O144*H144</f>
        <v>0</v>
      </c>
      <c r="Q144" s="191">
        <v>0</v>
      </c>
      <c r="R144" s="191">
        <f>Q144*H144</f>
        <v>0</v>
      </c>
      <c r="S144" s="191">
        <v>0</v>
      </c>
      <c r="T144" s="192">
        <f>S144*H144</f>
        <v>0</v>
      </c>
      <c r="U144" s="36"/>
      <c r="V144" s="36"/>
      <c r="W144" s="36"/>
      <c r="X144" s="36"/>
      <c r="Y144" s="36"/>
      <c r="Z144" s="36"/>
      <c r="AA144" s="36"/>
      <c r="AB144" s="36"/>
      <c r="AC144" s="36"/>
      <c r="AD144" s="36"/>
      <c r="AE144" s="36"/>
      <c r="AR144" s="193" t="s">
        <v>126</v>
      </c>
      <c r="AT144" s="193" t="s">
        <v>232</v>
      </c>
      <c r="AU144" s="193" t="s">
        <v>78</v>
      </c>
      <c r="AY144" s="19" t="s">
        <v>229</v>
      </c>
      <c r="BE144" s="194">
        <f>IF(N144="základní",J144,0)</f>
        <v>0</v>
      </c>
      <c r="BF144" s="194">
        <f>IF(N144="snížená",J144,0)</f>
        <v>0</v>
      </c>
      <c r="BG144" s="194">
        <f>IF(N144="zákl. přenesená",J144,0)</f>
        <v>0</v>
      </c>
      <c r="BH144" s="194">
        <f>IF(N144="sníž. přenesená",J144,0)</f>
        <v>0</v>
      </c>
      <c r="BI144" s="194">
        <f>IF(N144="nulová",J144,0)</f>
        <v>0</v>
      </c>
      <c r="BJ144" s="19" t="s">
        <v>76</v>
      </c>
      <c r="BK144" s="194">
        <f>ROUND(I144*H144,2)</f>
        <v>0</v>
      </c>
      <c r="BL144" s="19" t="s">
        <v>126</v>
      </c>
      <c r="BM144" s="193" t="s">
        <v>700</v>
      </c>
    </row>
    <row r="145" spans="2:51" s="13" customFormat="1" ht="11.25">
      <c r="B145" s="195"/>
      <c r="C145" s="196"/>
      <c r="D145" s="197" t="s">
        <v>237</v>
      </c>
      <c r="E145" s="198" t="s">
        <v>19</v>
      </c>
      <c r="F145" s="199" t="s">
        <v>701</v>
      </c>
      <c r="G145" s="196"/>
      <c r="H145" s="200">
        <v>22.68</v>
      </c>
      <c r="I145" s="201"/>
      <c r="J145" s="196"/>
      <c r="K145" s="196"/>
      <c r="L145" s="202"/>
      <c r="M145" s="203"/>
      <c r="N145" s="204"/>
      <c r="O145" s="204"/>
      <c r="P145" s="204"/>
      <c r="Q145" s="204"/>
      <c r="R145" s="204"/>
      <c r="S145" s="204"/>
      <c r="T145" s="205"/>
      <c r="AT145" s="206" t="s">
        <v>237</v>
      </c>
      <c r="AU145" s="206" t="s">
        <v>78</v>
      </c>
      <c r="AV145" s="13" t="s">
        <v>78</v>
      </c>
      <c r="AW145" s="13" t="s">
        <v>31</v>
      </c>
      <c r="AX145" s="13" t="s">
        <v>69</v>
      </c>
      <c r="AY145" s="206" t="s">
        <v>229</v>
      </c>
    </row>
    <row r="146" spans="2:51" s="13" customFormat="1" ht="11.25">
      <c r="B146" s="195"/>
      <c r="C146" s="196"/>
      <c r="D146" s="197" t="s">
        <v>237</v>
      </c>
      <c r="E146" s="198" t="s">
        <v>19</v>
      </c>
      <c r="F146" s="199" t="s">
        <v>702</v>
      </c>
      <c r="G146" s="196"/>
      <c r="H146" s="200">
        <v>945</v>
      </c>
      <c r="I146" s="201"/>
      <c r="J146" s="196"/>
      <c r="K146" s="196"/>
      <c r="L146" s="202"/>
      <c r="M146" s="203"/>
      <c r="N146" s="204"/>
      <c r="O146" s="204"/>
      <c r="P146" s="204"/>
      <c r="Q146" s="204"/>
      <c r="R146" s="204"/>
      <c r="S146" s="204"/>
      <c r="T146" s="205"/>
      <c r="AT146" s="206" t="s">
        <v>237</v>
      </c>
      <c r="AU146" s="206" t="s">
        <v>78</v>
      </c>
      <c r="AV146" s="13" t="s">
        <v>78</v>
      </c>
      <c r="AW146" s="13" t="s">
        <v>31</v>
      </c>
      <c r="AX146" s="13" t="s">
        <v>69</v>
      </c>
      <c r="AY146" s="206" t="s">
        <v>229</v>
      </c>
    </row>
    <row r="147" spans="2:51" s="15" customFormat="1" ht="11.25">
      <c r="B147" s="228"/>
      <c r="C147" s="229"/>
      <c r="D147" s="197" t="s">
        <v>237</v>
      </c>
      <c r="E147" s="230" t="s">
        <v>19</v>
      </c>
      <c r="F147" s="231" t="s">
        <v>281</v>
      </c>
      <c r="G147" s="229"/>
      <c r="H147" s="232">
        <v>967.68</v>
      </c>
      <c r="I147" s="233"/>
      <c r="J147" s="229"/>
      <c r="K147" s="229"/>
      <c r="L147" s="234"/>
      <c r="M147" s="235"/>
      <c r="N147" s="236"/>
      <c r="O147" s="236"/>
      <c r="P147" s="236"/>
      <c r="Q147" s="236"/>
      <c r="R147" s="236"/>
      <c r="S147" s="236"/>
      <c r="T147" s="237"/>
      <c r="AT147" s="238" t="s">
        <v>237</v>
      </c>
      <c r="AU147" s="238" t="s">
        <v>78</v>
      </c>
      <c r="AV147" s="15" t="s">
        <v>126</v>
      </c>
      <c r="AW147" s="15" t="s">
        <v>31</v>
      </c>
      <c r="AX147" s="15" t="s">
        <v>76</v>
      </c>
      <c r="AY147" s="238" t="s">
        <v>229</v>
      </c>
    </row>
    <row r="148" spans="1:65" s="2" customFormat="1" ht="76.35" customHeight="1">
      <c r="A148" s="36"/>
      <c r="B148" s="37"/>
      <c r="C148" s="181" t="s">
        <v>319</v>
      </c>
      <c r="D148" s="181" t="s">
        <v>232</v>
      </c>
      <c r="E148" s="182" t="s">
        <v>603</v>
      </c>
      <c r="F148" s="183" t="s">
        <v>604</v>
      </c>
      <c r="G148" s="184" t="s">
        <v>326</v>
      </c>
      <c r="H148" s="185">
        <v>299.25</v>
      </c>
      <c r="I148" s="186"/>
      <c r="J148" s="187">
        <f>ROUND(I148*H148,2)</f>
        <v>0</v>
      </c>
      <c r="K148" s="188"/>
      <c r="L148" s="41"/>
      <c r="M148" s="189" t="s">
        <v>19</v>
      </c>
      <c r="N148" s="190" t="s">
        <v>40</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126</v>
      </c>
      <c r="AT148" s="193" t="s">
        <v>232</v>
      </c>
      <c r="AU148" s="193" t="s">
        <v>78</v>
      </c>
      <c r="AY148" s="19" t="s">
        <v>229</v>
      </c>
      <c r="BE148" s="194">
        <f>IF(N148="základní",J148,0)</f>
        <v>0</v>
      </c>
      <c r="BF148" s="194">
        <f>IF(N148="snížená",J148,0)</f>
        <v>0</v>
      </c>
      <c r="BG148" s="194">
        <f>IF(N148="zákl. přenesená",J148,0)</f>
        <v>0</v>
      </c>
      <c r="BH148" s="194">
        <f>IF(N148="sníž. přenesená",J148,0)</f>
        <v>0</v>
      </c>
      <c r="BI148" s="194">
        <f>IF(N148="nulová",J148,0)</f>
        <v>0</v>
      </c>
      <c r="BJ148" s="19" t="s">
        <v>76</v>
      </c>
      <c r="BK148" s="194">
        <f>ROUND(I148*H148,2)</f>
        <v>0</v>
      </c>
      <c r="BL148" s="19" t="s">
        <v>126</v>
      </c>
      <c r="BM148" s="193" t="s">
        <v>703</v>
      </c>
    </row>
    <row r="149" spans="2:51" s="13" customFormat="1" ht="11.25">
      <c r="B149" s="195"/>
      <c r="C149" s="196"/>
      <c r="D149" s="197" t="s">
        <v>237</v>
      </c>
      <c r="E149" s="198" t="s">
        <v>19</v>
      </c>
      <c r="F149" s="199" t="s">
        <v>704</v>
      </c>
      <c r="G149" s="196"/>
      <c r="H149" s="200">
        <v>299.25</v>
      </c>
      <c r="I149" s="201"/>
      <c r="J149" s="196"/>
      <c r="K149" s="196"/>
      <c r="L149" s="202"/>
      <c r="M149" s="203"/>
      <c r="N149" s="204"/>
      <c r="O149" s="204"/>
      <c r="P149" s="204"/>
      <c r="Q149" s="204"/>
      <c r="R149" s="204"/>
      <c r="S149" s="204"/>
      <c r="T149" s="205"/>
      <c r="AT149" s="206" t="s">
        <v>237</v>
      </c>
      <c r="AU149" s="206" t="s">
        <v>78</v>
      </c>
      <c r="AV149" s="13" t="s">
        <v>78</v>
      </c>
      <c r="AW149" s="13" t="s">
        <v>31</v>
      </c>
      <c r="AX149" s="13" t="s">
        <v>76</v>
      </c>
      <c r="AY149" s="206" t="s">
        <v>229</v>
      </c>
    </row>
    <row r="150" spans="1:65" s="2" customFormat="1" ht="90" customHeight="1">
      <c r="A150" s="36"/>
      <c r="B150" s="37"/>
      <c r="C150" s="181" t="s">
        <v>323</v>
      </c>
      <c r="D150" s="181" t="s">
        <v>232</v>
      </c>
      <c r="E150" s="182" t="s">
        <v>615</v>
      </c>
      <c r="F150" s="183" t="s">
        <v>616</v>
      </c>
      <c r="G150" s="184" t="s">
        <v>326</v>
      </c>
      <c r="H150" s="185">
        <v>299.25</v>
      </c>
      <c r="I150" s="186"/>
      <c r="J150" s="187">
        <f>ROUND(I150*H150,2)</f>
        <v>0</v>
      </c>
      <c r="K150" s="188"/>
      <c r="L150" s="41"/>
      <c r="M150" s="243" t="s">
        <v>19</v>
      </c>
      <c r="N150" s="244" t="s">
        <v>40</v>
      </c>
      <c r="O150" s="245"/>
      <c r="P150" s="246">
        <f>O150*H150</f>
        <v>0</v>
      </c>
      <c r="Q150" s="246">
        <v>0</v>
      </c>
      <c r="R150" s="246">
        <f>Q150*H150</f>
        <v>0</v>
      </c>
      <c r="S150" s="246">
        <v>0</v>
      </c>
      <c r="T150" s="247">
        <f>S150*H150</f>
        <v>0</v>
      </c>
      <c r="U150" s="36"/>
      <c r="V150" s="36"/>
      <c r="W150" s="36"/>
      <c r="X150" s="36"/>
      <c r="Y150" s="36"/>
      <c r="Z150" s="36"/>
      <c r="AA150" s="36"/>
      <c r="AB150" s="36"/>
      <c r="AC150" s="36"/>
      <c r="AD150" s="36"/>
      <c r="AE150" s="36"/>
      <c r="AR150" s="193" t="s">
        <v>126</v>
      </c>
      <c r="AT150" s="193" t="s">
        <v>232</v>
      </c>
      <c r="AU150" s="193" t="s">
        <v>78</v>
      </c>
      <c r="AY150" s="19" t="s">
        <v>229</v>
      </c>
      <c r="BE150" s="194">
        <f>IF(N150="základní",J150,0)</f>
        <v>0</v>
      </c>
      <c r="BF150" s="194">
        <f>IF(N150="snížená",J150,0)</f>
        <v>0</v>
      </c>
      <c r="BG150" s="194">
        <f>IF(N150="zákl. přenesená",J150,0)</f>
        <v>0</v>
      </c>
      <c r="BH150" s="194">
        <f>IF(N150="sníž. přenesená",J150,0)</f>
        <v>0</v>
      </c>
      <c r="BI150" s="194">
        <f>IF(N150="nulová",J150,0)</f>
        <v>0</v>
      </c>
      <c r="BJ150" s="19" t="s">
        <v>76</v>
      </c>
      <c r="BK150" s="194">
        <f>ROUND(I150*H150,2)</f>
        <v>0</v>
      </c>
      <c r="BL150" s="19" t="s">
        <v>126</v>
      </c>
      <c r="BM150" s="193" t="s">
        <v>705</v>
      </c>
    </row>
    <row r="151" spans="1:31" s="2" customFormat="1" ht="6.95" customHeight="1">
      <c r="A151" s="36"/>
      <c r="B151" s="49"/>
      <c r="C151" s="50"/>
      <c r="D151" s="50"/>
      <c r="E151" s="50"/>
      <c r="F151" s="50"/>
      <c r="G151" s="50"/>
      <c r="H151" s="50"/>
      <c r="I151" s="50"/>
      <c r="J151" s="50"/>
      <c r="K151" s="50"/>
      <c r="L151" s="41"/>
      <c r="M151" s="36"/>
      <c r="O151" s="36"/>
      <c r="P151" s="36"/>
      <c r="Q151" s="36"/>
      <c r="R151" s="36"/>
      <c r="S151" s="36"/>
      <c r="T151" s="36"/>
      <c r="U151" s="36"/>
      <c r="V151" s="36"/>
      <c r="W151" s="36"/>
      <c r="X151" s="36"/>
      <c r="Y151" s="36"/>
      <c r="Z151" s="36"/>
      <c r="AA151" s="36"/>
      <c r="AB151" s="36"/>
      <c r="AC151" s="36"/>
      <c r="AD151" s="36"/>
      <c r="AE151" s="36"/>
    </row>
  </sheetData>
  <sheetProtection algorithmName="SHA-512" hashValue="sFWza83/OXqnDjDqgFh/L0b4+B51UjAWMg/SrQkLlDyO479gAlbKwWig9fRn1qWJtH+RUUeuLDTAKujyUn7rzA==" saltValue="4FTCBjGa2RLr9zjfu2557QYuCdgW676fzUGyk0LTDso9X73LCnKbDMdZf06FfQaQfj6QHB7ZKuPvnnmPn390yg==" spinCount="100000" sheet="1" objects="1" scenarios="1" formatColumns="0" formatRows="0" autoFilter="0"/>
  <autoFilter ref="C92:K150"/>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192</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2894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20" t="s">
        <v>2895</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2896</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2897</v>
      </c>
      <c r="F17" s="36"/>
      <c r="G17" s="36"/>
      <c r="H17" s="36"/>
      <c r="I17" s="114" t="s">
        <v>27</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22</v>
      </c>
      <c r="F23" s="36"/>
      <c r="G23" s="36"/>
      <c r="H23" s="36"/>
      <c r="I23" s="114" t="s">
        <v>27</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22</v>
      </c>
      <c r="F26" s="36"/>
      <c r="G26" s="36"/>
      <c r="H26" s="36"/>
      <c r="I26" s="114" t="s">
        <v>27</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ROUND(J86,2)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ROUND((SUM(BE86:BE89)),2)</f>
        <v>0</v>
      </c>
      <c r="G35" s="36"/>
      <c r="H35" s="36"/>
      <c r="I35" s="126">
        <v>0.21</v>
      </c>
      <c r="J35" s="125">
        <f>ROUND(((SUM(BE86:BE89))*I35),2)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ROUND((SUM(BF86:BF89)),2)</f>
        <v>0</v>
      </c>
      <c r="G36" s="36"/>
      <c r="H36" s="36"/>
      <c r="I36" s="126">
        <v>0.15</v>
      </c>
      <c r="J36" s="125">
        <f>ROUND(((SUM(BF86:BF89))*I36),2)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ROUND((SUM(BG86:BG89)),2)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ROUND((SUM(BH86:BH89)),2)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ROUND((SUM(BI86:BI89)),2)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2894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98" t="str">
        <f>E11</f>
        <v>PS-01 - Úpravy zabezpečovacího zařízení v ŽST Liběšice</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Liběšice - Úštěk</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Správa železnic, s. o., OŘ UNL</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J86</f>
        <v>0</v>
      </c>
      <c r="K63" s="38"/>
      <c r="L63" s="115"/>
      <c r="S63" s="36"/>
      <c r="T63" s="36"/>
      <c r="U63" s="36"/>
      <c r="V63" s="36"/>
      <c r="W63" s="36"/>
      <c r="X63" s="36"/>
      <c r="Y63" s="36"/>
      <c r="Z63" s="36"/>
      <c r="AA63" s="36"/>
      <c r="AB63" s="36"/>
      <c r="AC63" s="36"/>
      <c r="AD63" s="36"/>
      <c r="AE63" s="36"/>
      <c r="AU63" s="19" t="s">
        <v>210</v>
      </c>
    </row>
    <row r="64" spans="2:12" s="9" customFormat="1" ht="24.95" customHeight="1">
      <c r="B64" s="142"/>
      <c r="C64" s="143"/>
      <c r="D64" s="144" t="s">
        <v>213</v>
      </c>
      <c r="E64" s="145"/>
      <c r="F64" s="145"/>
      <c r="G64" s="145"/>
      <c r="H64" s="145"/>
      <c r="I64" s="145"/>
      <c r="J64" s="146">
        <f>J87</f>
        <v>0</v>
      </c>
      <c r="K64" s="143"/>
      <c r="L64" s="147"/>
    </row>
    <row r="65" spans="1:31" s="2" customFormat="1" ht="21.75" customHeight="1">
      <c r="A65" s="36"/>
      <c r="B65" s="37"/>
      <c r="C65" s="38"/>
      <c r="D65" s="38"/>
      <c r="E65" s="38"/>
      <c r="F65" s="38"/>
      <c r="G65" s="38"/>
      <c r="H65" s="38"/>
      <c r="I65" s="38"/>
      <c r="J65" s="38"/>
      <c r="K65" s="38"/>
      <c r="L65" s="115"/>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5"/>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5"/>
      <c r="S70" s="36"/>
      <c r="T70" s="36"/>
      <c r="U70" s="36"/>
      <c r="V70" s="36"/>
      <c r="W70" s="36"/>
      <c r="X70" s="36"/>
      <c r="Y70" s="36"/>
      <c r="Z70" s="36"/>
      <c r="AA70" s="36"/>
      <c r="AB70" s="36"/>
      <c r="AC70" s="36"/>
      <c r="AD70" s="36"/>
      <c r="AE70" s="36"/>
    </row>
    <row r="71" spans="1:31" s="2" customFormat="1" ht="24.95" customHeight="1">
      <c r="A71" s="36"/>
      <c r="B71" s="37"/>
      <c r="C71" s="25" t="s">
        <v>214</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424" t="str">
        <f>E7</f>
        <v>Oprava trati v úseku Liběšice - Úštěk-OPRAVA č.1</v>
      </c>
      <c r="F74" s="425"/>
      <c r="G74" s="425"/>
      <c r="H74" s="425"/>
      <c r="I74" s="38"/>
      <c r="J74" s="38"/>
      <c r="K74" s="38"/>
      <c r="L74" s="115"/>
      <c r="S74" s="36"/>
      <c r="T74" s="36"/>
      <c r="U74" s="36"/>
      <c r="V74" s="36"/>
      <c r="W74" s="36"/>
      <c r="X74" s="36"/>
      <c r="Y74" s="36"/>
      <c r="Z74" s="36"/>
      <c r="AA74" s="36"/>
      <c r="AB74" s="36"/>
      <c r="AC74" s="36"/>
      <c r="AD74" s="36"/>
      <c r="AE74" s="36"/>
    </row>
    <row r="75" spans="2:12" s="1" customFormat="1" ht="12" customHeight="1">
      <c r="B75" s="23"/>
      <c r="C75" s="31" t="s">
        <v>203</v>
      </c>
      <c r="D75" s="24"/>
      <c r="E75" s="24"/>
      <c r="F75" s="24"/>
      <c r="G75" s="24"/>
      <c r="H75" s="24"/>
      <c r="I75" s="24"/>
      <c r="J75" s="24"/>
      <c r="K75" s="24"/>
      <c r="L75" s="22"/>
    </row>
    <row r="76" spans="1:31" s="2" customFormat="1" ht="16.5" customHeight="1">
      <c r="A76" s="36"/>
      <c r="B76" s="37"/>
      <c r="C76" s="38"/>
      <c r="D76" s="38"/>
      <c r="E76" s="424" t="s">
        <v>2894</v>
      </c>
      <c r="F76" s="426"/>
      <c r="G76" s="426"/>
      <c r="H76" s="426"/>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205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8" t="str">
        <f>E11</f>
        <v>PS-01 - Úpravy zabezpečovacího zařízení v ŽST Liběšice</v>
      </c>
      <c r="F78" s="426"/>
      <c r="G78" s="426"/>
      <c r="H78" s="426"/>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F14</f>
        <v>Liběšice - Úštěk</v>
      </c>
      <c r="G80" s="38"/>
      <c r="H80" s="38"/>
      <c r="I80" s="31" t="s">
        <v>23</v>
      </c>
      <c r="J80" s="61" t="str">
        <f>IF(J14="","",J14)</f>
        <v>10. 5. 2022</v>
      </c>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5.2" customHeight="1">
      <c r="A82" s="36"/>
      <c r="B82" s="37"/>
      <c r="C82" s="31" t="s">
        <v>25</v>
      </c>
      <c r="D82" s="38"/>
      <c r="E82" s="38"/>
      <c r="F82" s="29" t="str">
        <f>E17</f>
        <v>Správa železnic, s. o., OŘ UNL</v>
      </c>
      <c r="G82" s="38"/>
      <c r="H82" s="38"/>
      <c r="I82" s="31" t="s">
        <v>30</v>
      </c>
      <c r="J82" s="34" t="str">
        <f>E23</f>
        <v xml:space="preserve"> </v>
      </c>
      <c r="K82" s="38"/>
      <c r="L82" s="115"/>
      <c r="S82" s="36"/>
      <c r="T82" s="36"/>
      <c r="U82" s="36"/>
      <c r="V82" s="36"/>
      <c r="W82" s="36"/>
      <c r="X82" s="36"/>
      <c r="Y82" s="36"/>
      <c r="Z82" s="36"/>
      <c r="AA82" s="36"/>
      <c r="AB82" s="36"/>
      <c r="AC82" s="36"/>
      <c r="AD82" s="36"/>
      <c r="AE82" s="36"/>
    </row>
    <row r="83" spans="1:31" s="2" customFormat="1" ht="15.2" customHeight="1">
      <c r="A83" s="36"/>
      <c r="B83" s="37"/>
      <c r="C83" s="31" t="s">
        <v>28</v>
      </c>
      <c r="D83" s="38"/>
      <c r="E83" s="38"/>
      <c r="F83" s="29" t="str">
        <f>IF(E20="","",E20)</f>
        <v>Vyplň údaj</v>
      </c>
      <c r="G83" s="38"/>
      <c r="H83" s="38"/>
      <c r="I83" s="31" t="s">
        <v>32</v>
      </c>
      <c r="J83" s="34" t="str">
        <f>E26</f>
        <v xml:space="preserve"> </v>
      </c>
      <c r="K83" s="38"/>
      <c r="L83" s="115"/>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11" customFormat="1" ht="29.25" customHeight="1">
      <c r="A85" s="153"/>
      <c r="B85" s="154"/>
      <c r="C85" s="155" t="s">
        <v>215</v>
      </c>
      <c r="D85" s="156" t="s">
        <v>54</v>
      </c>
      <c r="E85" s="156" t="s">
        <v>50</v>
      </c>
      <c r="F85" s="156" t="s">
        <v>51</v>
      </c>
      <c r="G85" s="156" t="s">
        <v>216</v>
      </c>
      <c r="H85" s="156" t="s">
        <v>217</v>
      </c>
      <c r="I85" s="156" t="s">
        <v>218</v>
      </c>
      <c r="J85" s="157" t="s">
        <v>209</v>
      </c>
      <c r="K85" s="158" t="s">
        <v>219</v>
      </c>
      <c r="L85" s="159"/>
      <c r="M85" s="70" t="s">
        <v>19</v>
      </c>
      <c r="N85" s="71" t="s">
        <v>39</v>
      </c>
      <c r="O85" s="71" t="s">
        <v>220</v>
      </c>
      <c r="P85" s="71" t="s">
        <v>221</v>
      </c>
      <c r="Q85" s="71" t="s">
        <v>222</v>
      </c>
      <c r="R85" s="71" t="s">
        <v>223</v>
      </c>
      <c r="S85" s="71" t="s">
        <v>224</v>
      </c>
      <c r="T85" s="72" t="s">
        <v>225</v>
      </c>
      <c r="U85" s="153"/>
      <c r="V85" s="153"/>
      <c r="W85" s="153"/>
      <c r="X85" s="153"/>
      <c r="Y85" s="153"/>
      <c r="Z85" s="153"/>
      <c r="AA85" s="153"/>
      <c r="AB85" s="153"/>
      <c r="AC85" s="153"/>
      <c r="AD85" s="153"/>
      <c r="AE85" s="153"/>
    </row>
    <row r="86" spans="1:63" s="2" customFormat="1" ht="22.9" customHeight="1">
      <c r="A86" s="36"/>
      <c r="B86" s="37"/>
      <c r="C86" s="77" t="s">
        <v>226</v>
      </c>
      <c r="D86" s="38"/>
      <c r="E86" s="38"/>
      <c r="F86" s="38"/>
      <c r="G86" s="38"/>
      <c r="H86" s="38"/>
      <c r="I86" s="38"/>
      <c r="J86" s="160">
        <f>BK86</f>
        <v>0</v>
      </c>
      <c r="K86" s="38"/>
      <c r="L86" s="41"/>
      <c r="M86" s="73"/>
      <c r="N86" s="161"/>
      <c r="O86" s="74"/>
      <c r="P86" s="162">
        <f>P87</f>
        <v>0</v>
      </c>
      <c r="Q86" s="74"/>
      <c r="R86" s="162">
        <f>R87</f>
        <v>0</v>
      </c>
      <c r="S86" s="74"/>
      <c r="T86" s="163">
        <f>T87</f>
        <v>0</v>
      </c>
      <c r="U86" s="36"/>
      <c r="V86" s="36"/>
      <c r="W86" s="36"/>
      <c r="X86" s="36"/>
      <c r="Y86" s="36"/>
      <c r="Z86" s="36"/>
      <c r="AA86" s="36"/>
      <c r="AB86" s="36"/>
      <c r="AC86" s="36"/>
      <c r="AD86" s="36"/>
      <c r="AE86" s="36"/>
      <c r="AT86" s="19" t="s">
        <v>68</v>
      </c>
      <c r="AU86" s="19" t="s">
        <v>210</v>
      </c>
      <c r="BK86" s="164">
        <f>BK87</f>
        <v>0</v>
      </c>
    </row>
    <row r="87" spans="2:63" s="12" customFormat="1" ht="25.9" customHeight="1">
      <c r="B87" s="165"/>
      <c r="C87" s="166"/>
      <c r="D87" s="167" t="s">
        <v>68</v>
      </c>
      <c r="E87" s="168" t="s">
        <v>623</v>
      </c>
      <c r="F87" s="168" t="s">
        <v>624</v>
      </c>
      <c r="G87" s="166"/>
      <c r="H87" s="166"/>
      <c r="I87" s="169"/>
      <c r="J87" s="170">
        <f>BK87</f>
        <v>0</v>
      </c>
      <c r="K87" s="166"/>
      <c r="L87" s="171"/>
      <c r="M87" s="172"/>
      <c r="N87" s="173"/>
      <c r="O87" s="173"/>
      <c r="P87" s="174">
        <f>SUM(P88:P89)</f>
        <v>0</v>
      </c>
      <c r="Q87" s="173"/>
      <c r="R87" s="174">
        <f>SUM(R88:R89)</f>
        <v>0</v>
      </c>
      <c r="S87" s="173"/>
      <c r="T87" s="175">
        <f>SUM(T88:T89)</f>
        <v>0</v>
      </c>
      <c r="AR87" s="176" t="s">
        <v>126</v>
      </c>
      <c r="AT87" s="177" t="s">
        <v>68</v>
      </c>
      <c r="AU87" s="177" t="s">
        <v>69</v>
      </c>
      <c r="AY87" s="176" t="s">
        <v>229</v>
      </c>
      <c r="BK87" s="178">
        <f>SUM(BK88:BK89)</f>
        <v>0</v>
      </c>
    </row>
    <row r="88" spans="1:65" s="2" customFormat="1" ht="16.5" customHeight="1">
      <c r="A88" s="36"/>
      <c r="B88" s="37"/>
      <c r="C88" s="181" t="s">
        <v>78</v>
      </c>
      <c r="D88" s="181" t="s">
        <v>232</v>
      </c>
      <c r="E88" s="182" t="s">
        <v>2898</v>
      </c>
      <c r="F88" s="183" t="s">
        <v>2899</v>
      </c>
      <c r="G88" s="184" t="s">
        <v>242</v>
      </c>
      <c r="H88" s="185">
        <v>8</v>
      </c>
      <c r="I88" s="186"/>
      <c r="J88" s="187">
        <f>ROUND(I88*H88,2)</f>
        <v>0</v>
      </c>
      <c r="K88" s="188"/>
      <c r="L88" s="41"/>
      <c r="M88" s="189" t="s">
        <v>19</v>
      </c>
      <c r="N88" s="190" t="s">
        <v>40</v>
      </c>
      <c r="O88" s="66"/>
      <c r="P88" s="191">
        <f>O88*H88</f>
        <v>0</v>
      </c>
      <c r="Q88" s="191">
        <v>0</v>
      </c>
      <c r="R88" s="191">
        <f>Q88*H88</f>
        <v>0</v>
      </c>
      <c r="S88" s="191">
        <v>0</v>
      </c>
      <c r="T88" s="192">
        <f>S88*H88</f>
        <v>0</v>
      </c>
      <c r="U88" s="36"/>
      <c r="V88" s="36"/>
      <c r="W88" s="36"/>
      <c r="X88" s="36"/>
      <c r="Y88" s="36"/>
      <c r="Z88" s="36"/>
      <c r="AA88" s="36"/>
      <c r="AB88" s="36"/>
      <c r="AC88" s="36"/>
      <c r="AD88" s="36"/>
      <c r="AE88" s="36"/>
      <c r="AR88" s="193" t="s">
        <v>592</v>
      </c>
      <c r="AT88" s="193" t="s">
        <v>232</v>
      </c>
      <c r="AU88" s="193" t="s">
        <v>76</v>
      </c>
      <c r="AY88" s="19" t="s">
        <v>229</v>
      </c>
      <c r="BE88" s="194">
        <f>IF(N88="základní",J88,0)</f>
        <v>0</v>
      </c>
      <c r="BF88" s="194">
        <f>IF(N88="snížená",J88,0)</f>
        <v>0</v>
      </c>
      <c r="BG88" s="194">
        <f>IF(N88="zákl. přenesená",J88,0)</f>
        <v>0</v>
      </c>
      <c r="BH88" s="194">
        <f>IF(N88="sníž. přenesená",J88,0)</f>
        <v>0</v>
      </c>
      <c r="BI88" s="194">
        <f>IF(N88="nulová",J88,0)</f>
        <v>0</v>
      </c>
      <c r="BJ88" s="19" t="s">
        <v>76</v>
      </c>
      <c r="BK88" s="194">
        <f>ROUND(I88*H88,2)</f>
        <v>0</v>
      </c>
      <c r="BL88" s="19" t="s">
        <v>592</v>
      </c>
      <c r="BM88" s="193" t="s">
        <v>2900</v>
      </c>
    </row>
    <row r="89" spans="1:65" s="2" customFormat="1" ht="44.25" customHeight="1">
      <c r="A89" s="36"/>
      <c r="B89" s="37"/>
      <c r="C89" s="181" t="s">
        <v>76</v>
      </c>
      <c r="D89" s="181" t="s">
        <v>232</v>
      </c>
      <c r="E89" s="182" t="s">
        <v>2901</v>
      </c>
      <c r="F89" s="183" t="s">
        <v>2902</v>
      </c>
      <c r="G89" s="184" t="s">
        <v>242</v>
      </c>
      <c r="H89" s="185">
        <v>8</v>
      </c>
      <c r="I89" s="186"/>
      <c r="J89" s="187">
        <f>ROUND(I89*H89,2)</f>
        <v>0</v>
      </c>
      <c r="K89" s="188"/>
      <c r="L89" s="41"/>
      <c r="M89" s="243" t="s">
        <v>19</v>
      </c>
      <c r="N89" s="244" t="s">
        <v>40</v>
      </c>
      <c r="O89" s="245"/>
      <c r="P89" s="246">
        <f>O89*H89</f>
        <v>0</v>
      </c>
      <c r="Q89" s="246">
        <v>0</v>
      </c>
      <c r="R89" s="246">
        <f>Q89*H89</f>
        <v>0</v>
      </c>
      <c r="S89" s="246">
        <v>0</v>
      </c>
      <c r="T89" s="247">
        <f>S89*H89</f>
        <v>0</v>
      </c>
      <c r="U89" s="36"/>
      <c r="V89" s="36"/>
      <c r="W89" s="36"/>
      <c r="X89" s="36"/>
      <c r="Y89" s="36"/>
      <c r="Z89" s="36"/>
      <c r="AA89" s="36"/>
      <c r="AB89" s="36"/>
      <c r="AC89" s="36"/>
      <c r="AD89" s="36"/>
      <c r="AE89" s="36"/>
      <c r="AR89" s="193" t="s">
        <v>592</v>
      </c>
      <c r="AT89" s="193" t="s">
        <v>232</v>
      </c>
      <c r="AU89" s="193" t="s">
        <v>76</v>
      </c>
      <c r="AY89" s="19" t="s">
        <v>229</v>
      </c>
      <c r="BE89" s="194">
        <f>IF(N89="základní",J89,0)</f>
        <v>0</v>
      </c>
      <c r="BF89" s="194">
        <f>IF(N89="snížená",J89,0)</f>
        <v>0</v>
      </c>
      <c r="BG89" s="194">
        <f>IF(N89="zákl. přenesená",J89,0)</f>
        <v>0</v>
      </c>
      <c r="BH89" s="194">
        <f>IF(N89="sníž. přenesená",J89,0)</f>
        <v>0</v>
      </c>
      <c r="BI89" s="194">
        <f>IF(N89="nulová",J89,0)</f>
        <v>0</v>
      </c>
      <c r="BJ89" s="19" t="s">
        <v>76</v>
      </c>
      <c r="BK89" s="194">
        <f>ROUND(I89*H89,2)</f>
        <v>0</v>
      </c>
      <c r="BL89" s="19" t="s">
        <v>592</v>
      </c>
      <c r="BM89" s="193" t="s">
        <v>2903</v>
      </c>
    </row>
    <row r="90" spans="1:31" s="2" customFormat="1" ht="6.95" customHeight="1">
      <c r="A90" s="36"/>
      <c r="B90" s="49"/>
      <c r="C90" s="50"/>
      <c r="D90" s="50"/>
      <c r="E90" s="50"/>
      <c r="F90" s="50"/>
      <c r="G90" s="50"/>
      <c r="H90" s="50"/>
      <c r="I90" s="50"/>
      <c r="J90" s="50"/>
      <c r="K90" s="50"/>
      <c r="L90" s="41"/>
      <c r="M90" s="36"/>
      <c r="O90" s="36"/>
      <c r="P90" s="36"/>
      <c r="Q90" s="36"/>
      <c r="R90" s="36"/>
      <c r="S90" s="36"/>
      <c r="T90" s="36"/>
      <c r="U90" s="36"/>
      <c r="V90" s="36"/>
      <c r="W90" s="36"/>
      <c r="X90" s="36"/>
      <c r="Y90" s="36"/>
      <c r="Z90" s="36"/>
      <c r="AA90" s="36"/>
      <c r="AB90" s="36"/>
      <c r="AC90" s="36"/>
      <c r="AD90" s="36"/>
      <c r="AE90" s="36"/>
    </row>
  </sheetData>
  <sheetProtection algorithmName="SHA-512" hashValue="+UcC7I/l8fzN9W7i/kkpPzak/4OfGSOwH6qLwGBnoN9MFC8Ksp6vqhaRq9LbRAVjb0ndXB8YT35Vk5xx91W6Zw==" saltValue="U7E6EJsqdKLVfunLLfkJpXNQ7Ei05YO2kEpv8wHB5LlkY1r0Jnz4tXNjsU+/2666enFMawfBsRlP/WgfBemsdg==" spinCount="100000" sheet="1" objects="1" scenarios="1" formatColumns="0" formatRows="0" autoFilter="0"/>
  <autoFilter ref="C85:K89"/>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195</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2894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30" customHeight="1">
      <c r="A11" s="36"/>
      <c r="B11" s="41"/>
      <c r="C11" s="36"/>
      <c r="D11" s="36"/>
      <c r="E11" s="420" t="s">
        <v>2904</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2896</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2897</v>
      </c>
      <c r="F17" s="36"/>
      <c r="G17" s="36"/>
      <c r="H17" s="36"/>
      <c r="I17" s="114" t="s">
        <v>27</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22</v>
      </c>
      <c r="F23" s="36"/>
      <c r="G23" s="36"/>
      <c r="H23" s="36"/>
      <c r="I23" s="114" t="s">
        <v>27</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22</v>
      </c>
      <c r="F26" s="36"/>
      <c r="G26" s="36"/>
      <c r="H26" s="36"/>
      <c r="I26" s="114" t="s">
        <v>27</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ROUND((SUM(BE87:BE134)),2)</f>
        <v>0</v>
      </c>
      <c r="G35" s="36"/>
      <c r="H35" s="36"/>
      <c r="I35" s="126">
        <v>0.21</v>
      </c>
      <c r="J35" s="125">
        <f>ROUND(((SUM(BE87:BE134))*I35),2)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ROUND((SUM(BF87:BF134)),2)</f>
        <v>0</v>
      </c>
      <c r="G36" s="36"/>
      <c r="H36" s="36"/>
      <c r="I36" s="126">
        <v>0.15</v>
      </c>
      <c r="J36" s="125">
        <f>ROUND(((SUM(BF87:BF134))*I36),2)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ROUND((SUM(BG87:BG134)),2)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ROUND((SUM(BH87:BH134)),2)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ROUND((SUM(BI87:BI134)),2)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2894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30" customHeight="1">
      <c r="A54" s="36"/>
      <c r="B54" s="37"/>
      <c r="C54" s="38"/>
      <c r="D54" s="38"/>
      <c r="E54" s="398" t="str">
        <f>E11</f>
        <v>PS-02.1 - Úpravy zabezpečovacího zařízení Liběšice - Úštěk_UOŽI</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Liběšice - Úštěk</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Správa železnic, s. o., OŘ UNL</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210</v>
      </c>
    </row>
    <row r="64" spans="2:12" s="9" customFormat="1" ht="24.95" customHeight="1">
      <c r="B64" s="142"/>
      <c r="C64" s="143"/>
      <c r="D64" s="144" t="s">
        <v>2905</v>
      </c>
      <c r="E64" s="145"/>
      <c r="F64" s="145"/>
      <c r="G64" s="145"/>
      <c r="H64" s="145"/>
      <c r="I64" s="145"/>
      <c r="J64" s="146">
        <f>J88</f>
        <v>0</v>
      </c>
      <c r="K64" s="143"/>
      <c r="L64" s="147"/>
    </row>
    <row r="65" spans="2:12" s="9" customFormat="1" ht="24.95" customHeight="1">
      <c r="B65" s="142"/>
      <c r="C65" s="143"/>
      <c r="D65" s="144" t="s">
        <v>2906</v>
      </c>
      <c r="E65" s="145"/>
      <c r="F65" s="145"/>
      <c r="G65" s="145"/>
      <c r="H65" s="145"/>
      <c r="I65" s="145"/>
      <c r="J65" s="146">
        <f>J109</f>
        <v>0</v>
      </c>
      <c r="K65" s="143"/>
      <c r="L65" s="147"/>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214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424" t="str">
        <f>E7</f>
        <v>Oprava trati v úseku Liběšice - Úštěk-OPRAVA č.1</v>
      </c>
      <c r="F75" s="425"/>
      <c r="G75" s="425"/>
      <c r="H75" s="425"/>
      <c r="I75" s="38"/>
      <c r="J75" s="38"/>
      <c r="K75" s="38"/>
      <c r="L75" s="115"/>
      <c r="S75" s="36"/>
      <c r="T75" s="36"/>
      <c r="U75" s="36"/>
      <c r="V75" s="36"/>
      <c r="W75" s="36"/>
      <c r="X75" s="36"/>
      <c r="Y75" s="36"/>
      <c r="Z75" s="36"/>
      <c r="AA75" s="36"/>
      <c r="AB75" s="36"/>
      <c r="AC75" s="36"/>
      <c r="AD75" s="36"/>
      <c r="AE75" s="36"/>
    </row>
    <row r="76" spans="2:12" s="1" customFormat="1" ht="12" customHeight="1">
      <c r="B76" s="23"/>
      <c r="C76" s="31" t="s">
        <v>203</v>
      </c>
      <c r="D76" s="24"/>
      <c r="E76" s="24"/>
      <c r="F76" s="24"/>
      <c r="G76" s="24"/>
      <c r="H76" s="24"/>
      <c r="I76" s="24"/>
      <c r="J76" s="24"/>
      <c r="K76" s="24"/>
      <c r="L76" s="22"/>
    </row>
    <row r="77" spans="1:31" s="2" customFormat="1" ht="16.5" customHeight="1">
      <c r="A77" s="36"/>
      <c r="B77" s="37"/>
      <c r="C77" s="38"/>
      <c r="D77" s="38"/>
      <c r="E77" s="424" t="s">
        <v>2894</v>
      </c>
      <c r="F77" s="426"/>
      <c r="G77" s="426"/>
      <c r="H77" s="426"/>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205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30" customHeight="1">
      <c r="A79" s="36"/>
      <c r="B79" s="37"/>
      <c r="C79" s="38"/>
      <c r="D79" s="38"/>
      <c r="E79" s="398" t="str">
        <f>E11</f>
        <v>PS-02.1 - Úpravy zabezpečovacího zařízení Liběšice - Úštěk_UOŽI</v>
      </c>
      <c r="F79" s="426"/>
      <c r="G79" s="426"/>
      <c r="H79" s="426"/>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Liběšice - Úštěk</v>
      </c>
      <c r="G81" s="38"/>
      <c r="H81" s="38"/>
      <c r="I81" s="31" t="s">
        <v>23</v>
      </c>
      <c r="J81" s="61" t="str">
        <f>IF(J14="","",J14)</f>
        <v>10. 5. 2022</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5.2" customHeight="1">
      <c r="A83" s="36"/>
      <c r="B83" s="37"/>
      <c r="C83" s="31" t="s">
        <v>25</v>
      </c>
      <c r="D83" s="38"/>
      <c r="E83" s="38"/>
      <c r="F83" s="29" t="str">
        <f>E17</f>
        <v>Správa železnic, s. o., OŘ UNL</v>
      </c>
      <c r="G83" s="38"/>
      <c r="H83" s="38"/>
      <c r="I83" s="31" t="s">
        <v>30</v>
      </c>
      <c r="J83" s="34" t="str">
        <f>E23</f>
        <v xml:space="preserve"> </v>
      </c>
      <c r="K83" s="38"/>
      <c r="L83" s="115"/>
      <c r="S83" s="36"/>
      <c r="T83" s="36"/>
      <c r="U83" s="36"/>
      <c r="V83" s="36"/>
      <c r="W83" s="36"/>
      <c r="X83" s="36"/>
      <c r="Y83" s="36"/>
      <c r="Z83" s="36"/>
      <c r="AA83" s="36"/>
      <c r="AB83" s="36"/>
      <c r="AC83" s="36"/>
      <c r="AD83" s="36"/>
      <c r="AE83" s="36"/>
    </row>
    <row r="84" spans="1:31" s="2" customFormat="1" ht="15.2" customHeight="1">
      <c r="A84" s="36"/>
      <c r="B84" s="37"/>
      <c r="C84" s="31" t="s">
        <v>28</v>
      </c>
      <c r="D84" s="38"/>
      <c r="E84" s="38"/>
      <c r="F84" s="29" t="str">
        <f>IF(E20="","",E20)</f>
        <v>Vyplň údaj</v>
      </c>
      <c r="G84" s="38"/>
      <c r="H84" s="38"/>
      <c r="I84" s="31" t="s">
        <v>32</v>
      </c>
      <c r="J84" s="34" t="str">
        <f>E26</f>
        <v xml:space="preserve"> </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215</v>
      </c>
      <c r="D86" s="156" t="s">
        <v>54</v>
      </c>
      <c r="E86" s="156" t="s">
        <v>50</v>
      </c>
      <c r="F86" s="156" t="s">
        <v>51</v>
      </c>
      <c r="G86" s="156" t="s">
        <v>216</v>
      </c>
      <c r="H86" s="156" t="s">
        <v>217</v>
      </c>
      <c r="I86" s="156" t="s">
        <v>218</v>
      </c>
      <c r="J86" s="157" t="s">
        <v>209</v>
      </c>
      <c r="K86" s="158" t="s">
        <v>219</v>
      </c>
      <c r="L86" s="159"/>
      <c r="M86" s="70" t="s">
        <v>19</v>
      </c>
      <c r="N86" s="71" t="s">
        <v>39</v>
      </c>
      <c r="O86" s="71" t="s">
        <v>220</v>
      </c>
      <c r="P86" s="71" t="s">
        <v>221</v>
      </c>
      <c r="Q86" s="71" t="s">
        <v>222</v>
      </c>
      <c r="R86" s="71" t="s">
        <v>223</v>
      </c>
      <c r="S86" s="71" t="s">
        <v>224</v>
      </c>
      <c r="T86" s="72" t="s">
        <v>225</v>
      </c>
      <c r="U86" s="153"/>
      <c r="V86" s="153"/>
      <c r="W86" s="153"/>
      <c r="X86" s="153"/>
      <c r="Y86" s="153"/>
      <c r="Z86" s="153"/>
      <c r="AA86" s="153"/>
      <c r="AB86" s="153"/>
      <c r="AC86" s="153"/>
      <c r="AD86" s="153"/>
      <c r="AE86" s="153"/>
    </row>
    <row r="87" spans="1:63" s="2" customFormat="1" ht="22.9" customHeight="1">
      <c r="A87" s="36"/>
      <c r="B87" s="37"/>
      <c r="C87" s="77" t="s">
        <v>226</v>
      </c>
      <c r="D87" s="38"/>
      <c r="E87" s="38"/>
      <c r="F87" s="38"/>
      <c r="G87" s="38"/>
      <c r="H87" s="38"/>
      <c r="I87" s="38"/>
      <c r="J87" s="160">
        <f>BK87</f>
        <v>0</v>
      </c>
      <c r="K87" s="38"/>
      <c r="L87" s="41"/>
      <c r="M87" s="73"/>
      <c r="N87" s="161"/>
      <c r="O87" s="74"/>
      <c r="P87" s="162">
        <f>P88+P109</f>
        <v>0</v>
      </c>
      <c r="Q87" s="74"/>
      <c r="R87" s="162">
        <f>R88+R109</f>
        <v>0</v>
      </c>
      <c r="S87" s="74"/>
      <c r="T87" s="163">
        <f>T88+T109</f>
        <v>0</v>
      </c>
      <c r="U87" s="36"/>
      <c r="V87" s="36"/>
      <c r="W87" s="36"/>
      <c r="X87" s="36"/>
      <c r="Y87" s="36"/>
      <c r="Z87" s="36"/>
      <c r="AA87" s="36"/>
      <c r="AB87" s="36"/>
      <c r="AC87" s="36"/>
      <c r="AD87" s="36"/>
      <c r="AE87" s="36"/>
      <c r="AT87" s="19" t="s">
        <v>68</v>
      </c>
      <c r="AU87" s="19" t="s">
        <v>210</v>
      </c>
      <c r="BK87" s="164">
        <f>BK88+BK109</f>
        <v>0</v>
      </c>
    </row>
    <row r="88" spans="2:63" s="12" customFormat="1" ht="25.9" customHeight="1">
      <c r="B88" s="165"/>
      <c r="C88" s="166"/>
      <c r="D88" s="167" t="s">
        <v>68</v>
      </c>
      <c r="E88" s="168" t="s">
        <v>80</v>
      </c>
      <c r="F88" s="168" t="s">
        <v>2907</v>
      </c>
      <c r="G88" s="166"/>
      <c r="H88" s="166"/>
      <c r="I88" s="169"/>
      <c r="J88" s="170">
        <f>BK88</f>
        <v>0</v>
      </c>
      <c r="K88" s="166"/>
      <c r="L88" s="171"/>
      <c r="M88" s="172"/>
      <c r="N88" s="173"/>
      <c r="O88" s="173"/>
      <c r="P88" s="174">
        <f>SUM(P89:P108)</f>
        <v>0</v>
      </c>
      <c r="Q88" s="173"/>
      <c r="R88" s="174">
        <f>SUM(R89:R108)</f>
        <v>0</v>
      </c>
      <c r="S88" s="173"/>
      <c r="T88" s="175">
        <f>SUM(T89:T108)</f>
        <v>0</v>
      </c>
      <c r="AR88" s="176" t="s">
        <v>76</v>
      </c>
      <c r="AT88" s="177" t="s">
        <v>68</v>
      </c>
      <c r="AU88" s="177" t="s">
        <v>69</v>
      </c>
      <c r="AY88" s="176" t="s">
        <v>229</v>
      </c>
      <c r="BK88" s="178">
        <f>SUM(BK89:BK108)</f>
        <v>0</v>
      </c>
    </row>
    <row r="89" spans="1:65" s="2" customFormat="1" ht="16.5" customHeight="1">
      <c r="A89" s="36"/>
      <c r="B89" s="37"/>
      <c r="C89" s="181" t="s">
        <v>8</v>
      </c>
      <c r="D89" s="181" t="s">
        <v>232</v>
      </c>
      <c r="E89" s="182" t="s">
        <v>2908</v>
      </c>
      <c r="F89" s="183" t="s">
        <v>2909</v>
      </c>
      <c r="G89" s="184" t="s">
        <v>242</v>
      </c>
      <c r="H89" s="185">
        <v>1</v>
      </c>
      <c r="I89" s="186"/>
      <c r="J89" s="187">
        <f>ROUND(I89*H89,2)</f>
        <v>0</v>
      </c>
      <c r="K89" s="188"/>
      <c r="L89" s="41"/>
      <c r="M89" s="189" t="s">
        <v>19</v>
      </c>
      <c r="N89" s="190" t="s">
        <v>40</v>
      </c>
      <c r="O89" s="66"/>
      <c r="P89" s="191">
        <f>O89*H89</f>
        <v>0</v>
      </c>
      <c r="Q89" s="191">
        <v>0</v>
      </c>
      <c r="R89" s="191">
        <f>Q89*H89</f>
        <v>0</v>
      </c>
      <c r="S89" s="191">
        <v>0</v>
      </c>
      <c r="T89" s="192">
        <f>S89*H89</f>
        <v>0</v>
      </c>
      <c r="U89" s="36"/>
      <c r="V89" s="36"/>
      <c r="W89" s="36"/>
      <c r="X89" s="36"/>
      <c r="Y89" s="36"/>
      <c r="Z89" s="36"/>
      <c r="AA89" s="36"/>
      <c r="AB89" s="36"/>
      <c r="AC89" s="36"/>
      <c r="AD89" s="36"/>
      <c r="AE89" s="36"/>
      <c r="AR89" s="193" t="s">
        <v>433</v>
      </c>
      <c r="AT89" s="193" t="s">
        <v>232</v>
      </c>
      <c r="AU89" s="193" t="s">
        <v>76</v>
      </c>
      <c r="AY89" s="19" t="s">
        <v>229</v>
      </c>
      <c r="BE89" s="194">
        <f>IF(N89="základní",J89,0)</f>
        <v>0</v>
      </c>
      <c r="BF89" s="194">
        <f>IF(N89="snížená",J89,0)</f>
        <v>0</v>
      </c>
      <c r="BG89" s="194">
        <f>IF(N89="zákl. přenesená",J89,0)</f>
        <v>0</v>
      </c>
      <c r="BH89" s="194">
        <f>IF(N89="sníž. přenesená",J89,0)</f>
        <v>0</v>
      </c>
      <c r="BI89" s="194">
        <f>IF(N89="nulová",J89,0)</f>
        <v>0</v>
      </c>
      <c r="BJ89" s="19" t="s">
        <v>76</v>
      </c>
      <c r="BK89" s="194">
        <f>ROUND(I89*H89,2)</f>
        <v>0</v>
      </c>
      <c r="BL89" s="19" t="s">
        <v>433</v>
      </c>
      <c r="BM89" s="193" t="s">
        <v>2910</v>
      </c>
    </row>
    <row r="90" spans="1:47" s="2" customFormat="1" ht="29.25">
      <c r="A90" s="36"/>
      <c r="B90" s="37"/>
      <c r="C90" s="38"/>
      <c r="D90" s="197" t="s">
        <v>811</v>
      </c>
      <c r="E90" s="38"/>
      <c r="F90" s="248" t="s">
        <v>2911</v>
      </c>
      <c r="G90" s="38"/>
      <c r="H90" s="38"/>
      <c r="I90" s="249"/>
      <c r="J90" s="38"/>
      <c r="K90" s="38"/>
      <c r="L90" s="41"/>
      <c r="M90" s="250"/>
      <c r="N90" s="251"/>
      <c r="O90" s="66"/>
      <c r="P90" s="66"/>
      <c r="Q90" s="66"/>
      <c r="R90" s="66"/>
      <c r="S90" s="66"/>
      <c r="T90" s="67"/>
      <c r="U90" s="36"/>
      <c r="V90" s="36"/>
      <c r="W90" s="36"/>
      <c r="X90" s="36"/>
      <c r="Y90" s="36"/>
      <c r="Z90" s="36"/>
      <c r="AA90" s="36"/>
      <c r="AB90" s="36"/>
      <c r="AC90" s="36"/>
      <c r="AD90" s="36"/>
      <c r="AE90" s="36"/>
      <c r="AT90" s="19" t="s">
        <v>811</v>
      </c>
      <c r="AU90" s="19" t="s">
        <v>76</v>
      </c>
    </row>
    <row r="91" spans="1:65" s="2" customFormat="1" ht="37.9" customHeight="1">
      <c r="A91" s="36"/>
      <c r="B91" s="37"/>
      <c r="C91" s="207" t="s">
        <v>261</v>
      </c>
      <c r="D91" s="207" t="s">
        <v>239</v>
      </c>
      <c r="E91" s="208" t="s">
        <v>2912</v>
      </c>
      <c r="F91" s="209" t="s">
        <v>2913</v>
      </c>
      <c r="G91" s="210" t="s">
        <v>242</v>
      </c>
      <c r="H91" s="211">
        <v>1</v>
      </c>
      <c r="I91" s="212"/>
      <c r="J91" s="213">
        <f>ROUND(I91*H91,2)</f>
        <v>0</v>
      </c>
      <c r="K91" s="214"/>
      <c r="L91" s="215"/>
      <c r="M91" s="216" t="s">
        <v>19</v>
      </c>
      <c r="N91" s="217" t="s">
        <v>40</v>
      </c>
      <c r="O91" s="66"/>
      <c r="P91" s="191">
        <f>O91*H91</f>
        <v>0</v>
      </c>
      <c r="Q91" s="191">
        <v>0</v>
      </c>
      <c r="R91" s="191">
        <f>Q91*H91</f>
        <v>0</v>
      </c>
      <c r="S91" s="191">
        <v>0</v>
      </c>
      <c r="T91" s="192">
        <f>S91*H91</f>
        <v>0</v>
      </c>
      <c r="U91" s="36"/>
      <c r="V91" s="36"/>
      <c r="W91" s="36"/>
      <c r="X91" s="36"/>
      <c r="Y91" s="36"/>
      <c r="Z91" s="36"/>
      <c r="AA91" s="36"/>
      <c r="AB91" s="36"/>
      <c r="AC91" s="36"/>
      <c r="AD91" s="36"/>
      <c r="AE91" s="36"/>
      <c r="AR91" s="193" t="s">
        <v>741</v>
      </c>
      <c r="AT91" s="193" t="s">
        <v>239</v>
      </c>
      <c r="AU91" s="193" t="s">
        <v>76</v>
      </c>
      <c r="AY91" s="19" t="s">
        <v>229</v>
      </c>
      <c r="BE91" s="194">
        <f>IF(N91="základní",J91,0)</f>
        <v>0</v>
      </c>
      <c r="BF91" s="194">
        <f>IF(N91="snížená",J91,0)</f>
        <v>0</v>
      </c>
      <c r="BG91" s="194">
        <f>IF(N91="zákl. přenesená",J91,0)</f>
        <v>0</v>
      </c>
      <c r="BH91" s="194">
        <f>IF(N91="sníž. přenesená",J91,0)</f>
        <v>0</v>
      </c>
      <c r="BI91" s="194">
        <f>IF(N91="nulová",J91,0)</f>
        <v>0</v>
      </c>
      <c r="BJ91" s="19" t="s">
        <v>76</v>
      </c>
      <c r="BK91" s="194">
        <f>ROUND(I91*H91,2)</f>
        <v>0</v>
      </c>
      <c r="BL91" s="19" t="s">
        <v>741</v>
      </c>
      <c r="BM91" s="193" t="s">
        <v>2914</v>
      </c>
    </row>
    <row r="92" spans="1:47" s="2" customFormat="1" ht="19.5">
      <c r="A92" s="36"/>
      <c r="B92" s="37"/>
      <c r="C92" s="38"/>
      <c r="D92" s="197" t="s">
        <v>811</v>
      </c>
      <c r="E92" s="38"/>
      <c r="F92" s="248" t="s">
        <v>2915</v>
      </c>
      <c r="G92" s="38"/>
      <c r="H92" s="38"/>
      <c r="I92" s="249"/>
      <c r="J92" s="38"/>
      <c r="K92" s="38"/>
      <c r="L92" s="41"/>
      <c r="M92" s="250"/>
      <c r="N92" s="251"/>
      <c r="O92" s="66"/>
      <c r="P92" s="66"/>
      <c r="Q92" s="66"/>
      <c r="R92" s="66"/>
      <c r="S92" s="66"/>
      <c r="T92" s="67"/>
      <c r="U92" s="36"/>
      <c r="V92" s="36"/>
      <c r="W92" s="36"/>
      <c r="X92" s="36"/>
      <c r="Y92" s="36"/>
      <c r="Z92" s="36"/>
      <c r="AA92" s="36"/>
      <c r="AB92" s="36"/>
      <c r="AC92" s="36"/>
      <c r="AD92" s="36"/>
      <c r="AE92" s="36"/>
      <c r="AT92" s="19" t="s">
        <v>811</v>
      </c>
      <c r="AU92" s="19" t="s">
        <v>76</v>
      </c>
    </row>
    <row r="93" spans="1:65" s="2" customFormat="1" ht="24.2" customHeight="1">
      <c r="A93" s="36"/>
      <c r="B93" s="37"/>
      <c r="C93" s="181" t="s">
        <v>292</v>
      </c>
      <c r="D93" s="181" t="s">
        <v>232</v>
      </c>
      <c r="E93" s="182" t="s">
        <v>2916</v>
      </c>
      <c r="F93" s="183" t="s">
        <v>2917</v>
      </c>
      <c r="G93" s="184" t="s">
        <v>242</v>
      </c>
      <c r="H93" s="185">
        <v>1</v>
      </c>
      <c r="I93" s="186"/>
      <c r="J93" s="187">
        <f>ROUND(I93*H93,2)</f>
        <v>0</v>
      </c>
      <c r="K93" s="188"/>
      <c r="L93" s="41"/>
      <c r="M93" s="189" t="s">
        <v>19</v>
      </c>
      <c r="N93" s="190" t="s">
        <v>40</v>
      </c>
      <c r="O93" s="66"/>
      <c r="P93" s="191">
        <f>O93*H93</f>
        <v>0</v>
      </c>
      <c r="Q93" s="191">
        <v>0</v>
      </c>
      <c r="R93" s="191">
        <f>Q93*H93</f>
        <v>0</v>
      </c>
      <c r="S93" s="191">
        <v>0</v>
      </c>
      <c r="T93" s="192">
        <f>S93*H93</f>
        <v>0</v>
      </c>
      <c r="U93" s="36"/>
      <c r="V93" s="36"/>
      <c r="W93" s="36"/>
      <c r="X93" s="36"/>
      <c r="Y93" s="36"/>
      <c r="Z93" s="36"/>
      <c r="AA93" s="36"/>
      <c r="AB93" s="36"/>
      <c r="AC93" s="36"/>
      <c r="AD93" s="36"/>
      <c r="AE93" s="36"/>
      <c r="AR93" s="193" t="s">
        <v>433</v>
      </c>
      <c r="AT93" s="193" t="s">
        <v>232</v>
      </c>
      <c r="AU93" s="193" t="s">
        <v>76</v>
      </c>
      <c r="AY93" s="19" t="s">
        <v>229</v>
      </c>
      <c r="BE93" s="194">
        <f>IF(N93="základní",J93,0)</f>
        <v>0</v>
      </c>
      <c r="BF93" s="194">
        <f>IF(N93="snížená",J93,0)</f>
        <v>0</v>
      </c>
      <c r="BG93" s="194">
        <f>IF(N93="zákl. přenesená",J93,0)</f>
        <v>0</v>
      </c>
      <c r="BH93" s="194">
        <f>IF(N93="sníž. přenesená",J93,0)</f>
        <v>0</v>
      </c>
      <c r="BI93" s="194">
        <f>IF(N93="nulová",J93,0)</f>
        <v>0</v>
      </c>
      <c r="BJ93" s="19" t="s">
        <v>76</v>
      </c>
      <c r="BK93" s="194">
        <f>ROUND(I93*H93,2)</f>
        <v>0</v>
      </c>
      <c r="BL93" s="19" t="s">
        <v>433</v>
      </c>
      <c r="BM93" s="193" t="s">
        <v>2918</v>
      </c>
    </row>
    <row r="94" spans="1:47" s="2" customFormat="1" ht="19.5">
      <c r="A94" s="36"/>
      <c r="B94" s="37"/>
      <c r="C94" s="38"/>
      <c r="D94" s="197" t="s">
        <v>811</v>
      </c>
      <c r="E94" s="38"/>
      <c r="F94" s="248" t="s">
        <v>2915</v>
      </c>
      <c r="G94" s="38"/>
      <c r="H94" s="38"/>
      <c r="I94" s="249"/>
      <c r="J94" s="38"/>
      <c r="K94" s="38"/>
      <c r="L94" s="41"/>
      <c r="M94" s="250"/>
      <c r="N94" s="251"/>
      <c r="O94" s="66"/>
      <c r="P94" s="66"/>
      <c r="Q94" s="66"/>
      <c r="R94" s="66"/>
      <c r="S94" s="66"/>
      <c r="T94" s="67"/>
      <c r="U94" s="36"/>
      <c r="V94" s="36"/>
      <c r="W94" s="36"/>
      <c r="X94" s="36"/>
      <c r="Y94" s="36"/>
      <c r="Z94" s="36"/>
      <c r="AA94" s="36"/>
      <c r="AB94" s="36"/>
      <c r="AC94" s="36"/>
      <c r="AD94" s="36"/>
      <c r="AE94" s="36"/>
      <c r="AT94" s="19" t="s">
        <v>811</v>
      </c>
      <c r="AU94" s="19" t="s">
        <v>76</v>
      </c>
    </row>
    <row r="95" spans="1:65" s="2" customFormat="1" ht="33" customHeight="1">
      <c r="A95" s="36"/>
      <c r="B95" s="37"/>
      <c r="C95" s="207" t="s">
        <v>243</v>
      </c>
      <c r="D95" s="207" t="s">
        <v>239</v>
      </c>
      <c r="E95" s="208" t="s">
        <v>2919</v>
      </c>
      <c r="F95" s="209" t="s">
        <v>2920</v>
      </c>
      <c r="G95" s="210" t="s">
        <v>242</v>
      </c>
      <c r="H95" s="211">
        <v>12</v>
      </c>
      <c r="I95" s="212"/>
      <c r="J95" s="213">
        <f>ROUND(I95*H95,2)</f>
        <v>0</v>
      </c>
      <c r="K95" s="214"/>
      <c r="L95" s="215"/>
      <c r="M95" s="216" t="s">
        <v>19</v>
      </c>
      <c r="N95" s="217" t="s">
        <v>40</v>
      </c>
      <c r="O95" s="66"/>
      <c r="P95" s="191">
        <f>O95*H95</f>
        <v>0</v>
      </c>
      <c r="Q95" s="191">
        <v>0</v>
      </c>
      <c r="R95" s="191">
        <f>Q95*H95</f>
        <v>0</v>
      </c>
      <c r="S95" s="191">
        <v>0</v>
      </c>
      <c r="T95" s="192">
        <f>S95*H95</f>
        <v>0</v>
      </c>
      <c r="U95" s="36"/>
      <c r="V95" s="36"/>
      <c r="W95" s="36"/>
      <c r="X95" s="36"/>
      <c r="Y95" s="36"/>
      <c r="Z95" s="36"/>
      <c r="AA95" s="36"/>
      <c r="AB95" s="36"/>
      <c r="AC95" s="36"/>
      <c r="AD95" s="36"/>
      <c r="AE95" s="36"/>
      <c r="AR95" s="193" t="s">
        <v>741</v>
      </c>
      <c r="AT95" s="193" t="s">
        <v>239</v>
      </c>
      <c r="AU95" s="193" t="s">
        <v>76</v>
      </c>
      <c r="AY95" s="19" t="s">
        <v>229</v>
      </c>
      <c r="BE95" s="194">
        <f>IF(N95="základní",J95,0)</f>
        <v>0</v>
      </c>
      <c r="BF95" s="194">
        <f>IF(N95="snížená",J95,0)</f>
        <v>0</v>
      </c>
      <c r="BG95" s="194">
        <f>IF(N95="zákl. přenesená",J95,0)</f>
        <v>0</v>
      </c>
      <c r="BH95" s="194">
        <f>IF(N95="sníž. přenesená",J95,0)</f>
        <v>0</v>
      </c>
      <c r="BI95" s="194">
        <f>IF(N95="nulová",J95,0)</f>
        <v>0</v>
      </c>
      <c r="BJ95" s="19" t="s">
        <v>76</v>
      </c>
      <c r="BK95" s="194">
        <f>ROUND(I95*H95,2)</f>
        <v>0</v>
      </c>
      <c r="BL95" s="19" t="s">
        <v>741</v>
      </c>
      <c r="BM95" s="193" t="s">
        <v>2921</v>
      </c>
    </row>
    <row r="96" spans="1:65" s="2" customFormat="1" ht="37.9" customHeight="1">
      <c r="A96" s="36"/>
      <c r="B96" s="37"/>
      <c r="C96" s="207" t="s">
        <v>257</v>
      </c>
      <c r="D96" s="207" t="s">
        <v>239</v>
      </c>
      <c r="E96" s="208" t="s">
        <v>2922</v>
      </c>
      <c r="F96" s="209" t="s">
        <v>2923</v>
      </c>
      <c r="G96" s="210" t="s">
        <v>242</v>
      </c>
      <c r="H96" s="211">
        <v>2</v>
      </c>
      <c r="I96" s="212"/>
      <c r="J96" s="213">
        <f>ROUND(I96*H96,2)</f>
        <v>0</v>
      </c>
      <c r="K96" s="214"/>
      <c r="L96" s="215"/>
      <c r="M96" s="216" t="s">
        <v>19</v>
      </c>
      <c r="N96" s="217"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741</v>
      </c>
      <c r="AT96" s="193" t="s">
        <v>239</v>
      </c>
      <c r="AU96" s="193" t="s">
        <v>76</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741</v>
      </c>
      <c r="BM96" s="193" t="s">
        <v>2924</v>
      </c>
    </row>
    <row r="97" spans="1:47" s="2" customFormat="1" ht="19.5">
      <c r="A97" s="36"/>
      <c r="B97" s="37"/>
      <c r="C97" s="38"/>
      <c r="D97" s="197" t="s">
        <v>811</v>
      </c>
      <c r="E97" s="38"/>
      <c r="F97" s="248" t="s">
        <v>2925</v>
      </c>
      <c r="G97" s="38"/>
      <c r="H97" s="38"/>
      <c r="I97" s="249"/>
      <c r="J97" s="38"/>
      <c r="K97" s="38"/>
      <c r="L97" s="41"/>
      <c r="M97" s="250"/>
      <c r="N97" s="251"/>
      <c r="O97" s="66"/>
      <c r="P97" s="66"/>
      <c r="Q97" s="66"/>
      <c r="R97" s="66"/>
      <c r="S97" s="66"/>
      <c r="T97" s="67"/>
      <c r="U97" s="36"/>
      <c r="V97" s="36"/>
      <c r="W97" s="36"/>
      <c r="X97" s="36"/>
      <c r="Y97" s="36"/>
      <c r="Z97" s="36"/>
      <c r="AA97" s="36"/>
      <c r="AB97" s="36"/>
      <c r="AC97" s="36"/>
      <c r="AD97" s="36"/>
      <c r="AE97" s="36"/>
      <c r="AT97" s="19" t="s">
        <v>811</v>
      </c>
      <c r="AU97" s="19" t="s">
        <v>76</v>
      </c>
    </row>
    <row r="98" spans="1:65" s="2" customFormat="1" ht="37.9" customHeight="1">
      <c r="A98" s="36"/>
      <c r="B98" s="37"/>
      <c r="C98" s="207" t="s">
        <v>230</v>
      </c>
      <c r="D98" s="207" t="s">
        <v>239</v>
      </c>
      <c r="E98" s="208" t="s">
        <v>2926</v>
      </c>
      <c r="F98" s="209" t="s">
        <v>2927</v>
      </c>
      <c r="G98" s="210" t="s">
        <v>242</v>
      </c>
      <c r="H98" s="211">
        <v>2</v>
      </c>
      <c r="I98" s="212"/>
      <c r="J98" s="213">
        <f>ROUND(I98*H98,2)</f>
        <v>0</v>
      </c>
      <c r="K98" s="214"/>
      <c r="L98" s="215"/>
      <c r="M98" s="216" t="s">
        <v>19</v>
      </c>
      <c r="N98" s="217"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741</v>
      </c>
      <c r="AT98" s="193" t="s">
        <v>239</v>
      </c>
      <c r="AU98" s="193" t="s">
        <v>76</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741</v>
      </c>
      <c r="BM98" s="193" t="s">
        <v>2928</v>
      </c>
    </row>
    <row r="99" spans="1:47" s="2" customFormat="1" ht="19.5">
      <c r="A99" s="36"/>
      <c r="B99" s="37"/>
      <c r="C99" s="38"/>
      <c r="D99" s="197" t="s">
        <v>811</v>
      </c>
      <c r="E99" s="38"/>
      <c r="F99" s="248" t="s">
        <v>2925</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811</v>
      </c>
      <c r="AU99" s="19" t="s">
        <v>76</v>
      </c>
    </row>
    <row r="100" spans="1:65" s="2" customFormat="1" ht="37.9" customHeight="1">
      <c r="A100" s="36"/>
      <c r="B100" s="37"/>
      <c r="C100" s="207" t="s">
        <v>126</v>
      </c>
      <c r="D100" s="207" t="s">
        <v>239</v>
      </c>
      <c r="E100" s="208" t="s">
        <v>2929</v>
      </c>
      <c r="F100" s="209" t="s">
        <v>2930</v>
      </c>
      <c r="G100" s="210" t="s">
        <v>242</v>
      </c>
      <c r="H100" s="211">
        <v>2</v>
      </c>
      <c r="I100" s="212"/>
      <c r="J100" s="213">
        <f>ROUND(I100*H100,2)</f>
        <v>0</v>
      </c>
      <c r="K100" s="214"/>
      <c r="L100" s="215"/>
      <c r="M100" s="216" t="s">
        <v>19</v>
      </c>
      <c r="N100" s="217" t="s">
        <v>40</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741</v>
      </c>
      <c r="AT100" s="193" t="s">
        <v>239</v>
      </c>
      <c r="AU100" s="193" t="s">
        <v>76</v>
      </c>
      <c r="AY100" s="19" t="s">
        <v>229</v>
      </c>
      <c r="BE100" s="194">
        <f>IF(N100="základní",J100,0)</f>
        <v>0</v>
      </c>
      <c r="BF100" s="194">
        <f>IF(N100="snížená",J100,0)</f>
        <v>0</v>
      </c>
      <c r="BG100" s="194">
        <f>IF(N100="zákl. přenesená",J100,0)</f>
        <v>0</v>
      </c>
      <c r="BH100" s="194">
        <f>IF(N100="sníž. přenesená",J100,0)</f>
        <v>0</v>
      </c>
      <c r="BI100" s="194">
        <f>IF(N100="nulová",J100,0)</f>
        <v>0</v>
      </c>
      <c r="BJ100" s="19" t="s">
        <v>76</v>
      </c>
      <c r="BK100" s="194">
        <f>ROUND(I100*H100,2)</f>
        <v>0</v>
      </c>
      <c r="BL100" s="19" t="s">
        <v>741</v>
      </c>
      <c r="BM100" s="193" t="s">
        <v>2931</v>
      </c>
    </row>
    <row r="101" spans="1:47" s="2" customFormat="1" ht="19.5">
      <c r="A101" s="36"/>
      <c r="B101" s="37"/>
      <c r="C101" s="38"/>
      <c r="D101" s="197" t="s">
        <v>811</v>
      </c>
      <c r="E101" s="38"/>
      <c r="F101" s="248" t="s">
        <v>2925</v>
      </c>
      <c r="G101" s="38"/>
      <c r="H101" s="38"/>
      <c r="I101" s="249"/>
      <c r="J101" s="38"/>
      <c r="K101" s="38"/>
      <c r="L101" s="41"/>
      <c r="M101" s="250"/>
      <c r="N101" s="251"/>
      <c r="O101" s="66"/>
      <c r="P101" s="66"/>
      <c r="Q101" s="66"/>
      <c r="R101" s="66"/>
      <c r="S101" s="66"/>
      <c r="T101" s="67"/>
      <c r="U101" s="36"/>
      <c r="V101" s="36"/>
      <c r="W101" s="36"/>
      <c r="X101" s="36"/>
      <c r="Y101" s="36"/>
      <c r="Z101" s="36"/>
      <c r="AA101" s="36"/>
      <c r="AB101" s="36"/>
      <c r="AC101" s="36"/>
      <c r="AD101" s="36"/>
      <c r="AE101" s="36"/>
      <c r="AT101" s="19" t="s">
        <v>811</v>
      </c>
      <c r="AU101" s="19" t="s">
        <v>76</v>
      </c>
    </row>
    <row r="102" spans="1:65" s="2" customFormat="1" ht="37.9" customHeight="1">
      <c r="A102" s="36"/>
      <c r="B102" s="37"/>
      <c r="C102" s="207" t="s">
        <v>89</v>
      </c>
      <c r="D102" s="207" t="s">
        <v>239</v>
      </c>
      <c r="E102" s="208" t="s">
        <v>2932</v>
      </c>
      <c r="F102" s="209" t="s">
        <v>2933</v>
      </c>
      <c r="G102" s="210" t="s">
        <v>242</v>
      </c>
      <c r="H102" s="211">
        <v>2</v>
      </c>
      <c r="I102" s="212"/>
      <c r="J102" s="213">
        <f>ROUND(I102*H102,2)</f>
        <v>0</v>
      </c>
      <c r="K102" s="214"/>
      <c r="L102" s="215"/>
      <c r="M102" s="216" t="s">
        <v>19</v>
      </c>
      <c r="N102" s="217"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741</v>
      </c>
      <c r="AT102" s="193" t="s">
        <v>239</v>
      </c>
      <c r="AU102" s="193" t="s">
        <v>76</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741</v>
      </c>
      <c r="BM102" s="193" t="s">
        <v>2934</v>
      </c>
    </row>
    <row r="103" spans="1:47" s="2" customFormat="1" ht="29.25">
      <c r="A103" s="36"/>
      <c r="B103" s="37"/>
      <c r="C103" s="38"/>
      <c r="D103" s="197" t="s">
        <v>811</v>
      </c>
      <c r="E103" s="38"/>
      <c r="F103" s="248" t="s">
        <v>2935</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811</v>
      </c>
      <c r="AU103" s="19" t="s">
        <v>76</v>
      </c>
    </row>
    <row r="104" spans="1:65" s="2" customFormat="1" ht="37.9" customHeight="1">
      <c r="A104" s="36"/>
      <c r="B104" s="37"/>
      <c r="C104" s="207" t="s">
        <v>78</v>
      </c>
      <c r="D104" s="207" t="s">
        <v>239</v>
      </c>
      <c r="E104" s="208" t="s">
        <v>2936</v>
      </c>
      <c r="F104" s="209" t="s">
        <v>2937</v>
      </c>
      <c r="G104" s="210" t="s">
        <v>242</v>
      </c>
      <c r="H104" s="211">
        <v>2</v>
      </c>
      <c r="I104" s="212"/>
      <c r="J104" s="213">
        <f>ROUND(I104*H104,2)</f>
        <v>0</v>
      </c>
      <c r="K104" s="214"/>
      <c r="L104" s="215"/>
      <c r="M104" s="216" t="s">
        <v>19</v>
      </c>
      <c r="N104" s="217"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741</v>
      </c>
      <c r="AT104" s="193" t="s">
        <v>239</v>
      </c>
      <c r="AU104" s="193" t="s">
        <v>76</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741</v>
      </c>
      <c r="BM104" s="193" t="s">
        <v>2938</v>
      </c>
    </row>
    <row r="105" spans="1:47" s="2" customFormat="1" ht="29.25">
      <c r="A105" s="36"/>
      <c r="B105" s="37"/>
      <c r="C105" s="38"/>
      <c r="D105" s="197" t="s">
        <v>811</v>
      </c>
      <c r="E105" s="38"/>
      <c r="F105" s="248" t="s">
        <v>2935</v>
      </c>
      <c r="G105" s="38"/>
      <c r="H105" s="38"/>
      <c r="I105" s="249"/>
      <c r="J105" s="38"/>
      <c r="K105" s="38"/>
      <c r="L105" s="41"/>
      <c r="M105" s="250"/>
      <c r="N105" s="251"/>
      <c r="O105" s="66"/>
      <c r="P105" s="66"/>
      <c r="Q105" s="66"/>
      <c r="R105" s="66"/>
      <c r="S105" s="66"/>
      <c r="T105" s="67"/>
      <c r="U105" s="36"/>
      <c r="V105" s="36"/>
      <c r="W105" s="36"/>
      <c r="X105" s="36"/>
      <c r="Y105" s="36"/>
      <c r="Z105" s="36"/>
      <c r="AA105" s="36"/>
      <c r="AB105" s="36"/>
      <c r="AC105" s="36"/>
      <c r="AD105" s="36"/>
      <c r="AE105" s="36"/>
      <c r="AT105" s="19" t="s">
        <v>811</v>
      </c>
      <c r="AU105" s="19" t="s">
        <v>76</v>
      </c>
    </row>
    <row r="106" spans="1:65" s="2" customFormat="1" ht="37.9" customHeight="1">
      <c r="A106" s="36"/>
      <c r="B106" s="37"/>
      <c r="C106" s="207" t="s">
        <v>76</v>
      </c>
      <c r="D106" s="207" t="s">
        <v>239</v>
      </c>
      <c r="E106" s="208" t="s">
        <v>2939</v>
      </c>
      <c r="F106" s="209" t="s">
        <v>2940</v>
      </c>
      <c r="G106" s="210" t="s">
        <v>242</v>
      </c>
      <c r="H106" s="211">
        <v>2</v>
      </c>
      <c r="I106" s="212"/>
      <c r="J106" s="213">
        <f>ROUND(I106*H106,2)</f>
        <v>0</v>
      </c>
      <c r="K106" s="214"/>
      <c r="L106" s="215"/>
      <c r="M106" s="216" t="s">
        <v>19</v>
      </c>
      <c r="N106" s="217" t="s">
        <v>40</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741</v>
      </c>
      <c r="AT106" s="193" t="s">
        <v>239</v>
      </c>
      <c r="AU106" s="193" t="s">
        <v>76</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741</v>
      </c>
      <c r="BM106" s="193" t="s">
        <v>2941</v>
      </c>
    </row>
    <row r="107" spans="1:47" s="2" customFormat="1" ht="29.25">
      <c r="A107" s="36"/>
      <c r="B107" s="37"/>
      <c r="C107" s="38"/>
      <c r="D107" s="197" t="s">
        <v>811</v>
      </c>
      <c r="E107" s="38"/>
      <c r="F107" s="248" t="s">
        <v>2935</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76</v>
      </c>
    </row>
    <row r="108" spans="1:65" s="2" customFormat="1" ht="16.5" customHeight="1">
      <c r="A108" s="36"/>
      <c r="B108" s="37"/>
      <c r="C108" s="181" t="s">
        <v>307</v>
      </c>
      <c r="D108" s="181" t="s">
        <v>232</v>
      </c>
      <c r="E108" s="182" t="s">
        <v>2942</v>
      </c>
      <c r="F108" s="183" t="s">
        <v>2943</v>
      </c>
      <c r="G108" s="184" t="s">
        <v>242</v>
      </c>
      <c r="H108" s="185">
        <v>12</v>
      </c>
      <c r="I108" s="186"/>
      <c r="J108" s="187">
        <f>ROUND(I108*H108,2)</f>
        <v>0</v>
      </c>
      <c r="K108" s="188"/>
      <c r="L108" s="41"/>
      <c r="M108" s="189" t="s">
        <v>19</v>
      </c>
      <c r="N108" s="190" t="s">
        <v>40</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433</v>
      </c>
      <c r="AT108" s="193" t="s">
        <v>232</v>
      </c>
      <c r="AU108" s="193" t="s">
        <v>76</v>
      </c>
      <c r="AY108" s="19" t="s">
        <v>229</v>
      </c>
      <c r="BE108" s="194">
        <f>IF(N108="základní",J108,0)</f>
        <v>0</v>
      </c>
      <c r="BF108" s="194">
        <f>IF(N108="snížená",J108,0)</f>
        <v>0</v>
      </c>
      <c r="BG108" s="194">
        <f>IF(N108="zákl. přenesená",J108,0)</f>
        <v>0</v>
      </c>
      <c r="BH108" s="194">
        <f>IF(N108="sníž. přenesená",J108,0)</f>
        <v>0</v>
      </c>
      <c r="BI108" s="194">
        <f>IF(N108="nulová",J108,0)</f>
        <v>0</v>
      </c>
      <c r="BJ108" s="19" t="s">
        <v>76</v>
      </c>
      <c r="BK108" s="194">
        <f>ROUND(I108*H108,2)</f>
        <v>0</v>
      </c>
      <c r="BL108" s="19" t="s">
        <v>433</v>
      </c>
      <c r="BM108" s="193" t="s">
        <v>2944</v>
      </c>
    </row>
    <row r="109" spans="2:63" s="12" customFormat="1" ht="25.9" customHeight="1">
      <c r="B109" s="165"/>
      <c r="C109" s="166"/>
      <c r="D109" s="167" t="s">
        <v>68</v>
      </c>
      <c r="E109" s="168" t="s">
        <v>84</v>
      </c>
      <c r="F109" s="168" t="s">
        <v>2945</v>
      </c>
      <c r="G109" s="166"/>
      <c r="H109" s="166"/>
      <c r="I109" s="169"/>
      <c r="J109" s="170">
        <f>BK109</f>
        <v>0</v>
      </c>
      <c r="K109" s="166"/>
      <c r="L109" s="171"/>
      <c r="M109" s="172"/>
      <c r="N109" s="173"/>
      <c r="O109" s="173"/>
      <c r="P109" s="174">
        <f>SUM(P110:P134)</f>
        <v>0</v>
      </c>
      <c r="Q109" s="173"/>
      <c r="R109" s="174">
        <f>SUM(R110:R134)</f>
        <v>0</v>
      </c>
      <c r="S109" s="173"/>
      <c r="T109" s="175">
        <f>SUM(T110:T134)</f>
        <v>0</v>
      </c>
      <c r="AR109" s="176" t="s">
        <v>76</v>
      </c>
      <c r="AT109" s="177" t="s">
        <v>68</v>
      </c>
      <c r="AU109" s="177" t="s">
        <v>69</v>
      </c>
      <c r="AY109" s="176" t="s">
        <v>229</v>
      </c>
      <c r="BK109" s="178">
        <f>SUM(BK110:BK134)</f>
        <v>0</v>
      </c>
    </row>
    <row r="110" spans="1:65" s="2" customFormat="1" ht="33" customHeight="1">
      <c r="A110" s="36"/>
      <c r="B110" s="37"/>
      <c r="C110" s="207" t="s">
        <v>315</v>
      </c>
      <c r="D110" s="207" t="s">
        <v>239</v>
      </c>
      <c r="E110" s="208" t="s">
        <v>2946</v>
      </c>
      <c r="F110" s="209" t="s">
        <v>2947</v>
      </c>
      <c r="G110" s="210" t="s">
        <v>235</v>
      </c>
      <c r="H110" s="211">
        <v>880</v>
      </c>
      <c r="I110" s="212"/>
      <c r="J110" s="213">
        <f>ROUND(I110*H110,2)</f>
        <v>0</v>
      </c>
      <c r="K110" s="214"/>
      <c r="L110" s="215"/>
      <c r="M110" s="216" t="s">
        <v>19</v>
      </c>
      <c r="N110" s="217" t="s">
        <v>40</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243</v>
      </c>
      <c r="AT110" s="193" t="s">
        <v>239</v>
      </c>
      <c r="AU110" s="193" t="s">
        <v>76</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2948</v>
      </c>
    </row>
    <row r="111" spans="1:47" s="2" customFormat="1" ht="29.25">
      <c r="A111" s="36"/>
      <c r="B111" s="37"/>
      <c r="C111" s="38"/>
      <c r="D111" s="197" t="s">
        <v>811</v>
      </c>
      <c r="E111" s="38"/>
      <c r="F111" s="248" t="s">
        <v>2949</v>
      </c>
      <c r="G111" s="38"/>
      <c r="H111" s="38"/>
      <c r="I111" s="249"/>
      <c r="J111" s="38"/>
      <c r="K111" s="38"/>
      <c r="L111" s="41"/>
      <c r="M111" s="250"/>
      <c r="N111" s="251"/>
      <c r="O111" s="66"/>
      <c r="P111" s="66"/>
      <c r="Q111" s="66"/>
      <c r="R111" s="66"/>
      <c r="S111" s="66"/>
      <c r="T111" s="67"/>
      <c r="U111" s="36"/>
      <c r="V111" s="36"/>
      <c r="W111" s="36"/>
      <c r="X111" s="36"/>
      <c r="Y111" s="36"/>
      <c r="Z111" s="36"/>
      <c r="AA111" s="36"/>
      <c r="AB111" s="36"/>
      <c r="AC111" s="36"/>
      <c r="AD111" s="36"/>
      <c r="AE111" s="36"/>
      <c r="AT111" s="19" t="s">
        <v>811</v>
      </c>
      <c r="AU111" s="19" t="s">
        <v>76</v>
      </c>
    </row>
    <row r="112" spans="1:65" s="2" customFormat="1" ht="111.75" customHeight="1">
      <c r="A112" s="36"/>
      <c r="B112" s="37"/>
      <c r="C112" s="181" t="s">
        <v>345</v>
      </c>
      <c r="D112" s="181" t="s">
        <v>232</v>
      </c>
      <c r="E112" s="182" t="s">
        <v>2950</v>
      </c>
      <c r="F112" s="183" t="s">
        <v>2951</v>
      </c>
      <c r="G112" s="184" t="s">
        <v>235</v>
      </c>
      <c r="H112" s="185">
        <v>880</v>
      </c>
      <c r="I112" s="186"/>
      <c r="J112" s="187">
        <f>ROUND(I112*H112,2)</f>
        <v>0</v>
      </c>
      <c r="K112" s="188"/>
      <c r="L112" s="41"/>
      <c r="M112" s="189" t="s">
        <v>19</v>
      </c>
      <c r="N112" s="190" t="s">
        <v>40</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126</v>
      </c>
      <c r="AT112" s="193" t="s">
        <v>232</v>
      </c>
      <c r="AU112" s="193" t="s">
        <v>76</v>
      </c>
      <c r="AY112" s="19" t="s">
        <v>229</v>
      </c>
      <c r="BE112" s="194">
        <f>IF(N112="základní",J112,0)</f>
        <v>0</v>
      </c>
      <c r="BF112" s="194">
        <f>IF(N112="snížená",J112,0)</f>
        <v>0</v>
      </c>
      <c r="BG112" s="194">
        <f>IF(N112="zákl. přenesená",J112,0)</f>
        <v>0</v>
      </c>
      <c r="BH112" s="194">
        <f>IF(N112="sníž. přenesená",J112,0)</f>
        <v>0</v>
      </c>
      <c r="BI112" s="194">
        <f>IF(N112="nulová",J112,0)</f>
        <v>0</v>
      </c>
      <c r="BJ112" s="19" t="s">
        <v>76</v>
      </c>
      <c r="BK112" s="194">
        <f>ROUND(I112*H112,2)</f>
        <v>0</v>
      </c>
      <c r="BL112" s="19" t="s">
        <v>126</v>
      </c>
      <c r="BM112" s="193" t="s">
        <v>2952</v>
      </c>
    </row>
    <row r="113" spans="1:65" s="2" customFormat="1" ht="49.15" customHeight="1">
      <c r="A113" s="36"/>
      <c r="B113" s="37"/>
      <c r="C113" s="207" t="s">
        <v>333</v>
      </c>
      <c r="D113" s="207" t="s">
        <v>239</v>
      </c>
      <c r="E113" s="208" t="s">
        <v>2953</v>
      </c>
      <c r="F113" s="209" t="s">
        <v>2954</v>
      </c>
      <c r="G113" s="210" t="s">
        <v>242</v>
      </c>
      <c r="H113" s="211">
        <v>4</v>
      </c>
      <c r="I113" s="212"/>
      <c r="J113" s="213">
        <f>ROUND(I113*H113,2)</f>
        <v>0</v>
      </c>
      <c r="K113" s="214"/>
      <c r="L113" s="215"/>
      <c r="M113" s="216" t="s">
        <v>19</v>
      </c>
      <c r="N113" s="217" t="s">
        <v>40</v>
      </c>
      <c r="O113" s="66"/>
      <c r="P113" s="191">
        <f>O113*H113</f>
        <v>0</v>
      </c>
      <c r="Q113" s="191">
        <v>0</v>
      </c>
      <c r="R113" s="191">
        <f>Q113*H113</f>
        <v>0</v>
      </c>
      <c r="S113" s="191">
        <v>0</v>
      </c>
      <c r="T113" s="192">
        <f>S113*H113</f>
        <v>0</v>
      </c>
      <c r="U113" s="36"/>
      <c r="V113" s="36"/>
      <c r="W113" s="36"/>
      <c r="X113" s="36"/>
      <c r="Y113" s="36"/>
      <c r="Z113" s="36"/>
      <c r="AA113" s="36"/>
      <c r="AB113" s="36"/>
      <c r="AC113" s="36"/>
      <c r="AD113" s="36"/>
      <c r="AE113" s="36"/>
      <c r="AR113" s="193" t="s">
        <v>243</v>
      </c>
      <c r="AT113" s="193" t="s">
        <v>239</v>
      </c>
      <c r="AU113" s="193" t="s">
        <v>76</v>
      </c>
      <c r="AY113" s="19" t="s">
        <v>229</v>
      </c>
      <c r="BE113" s="194">
        <f>IF(N113="základní",J113,0)</f>
        <v>0</v>
      </c>
      <c r="BF113" s="194">
        <f>IF(N113="snížená",J113,0)</f>
        <v>0</v>
      </c>
      <c r="BG113" s="194">
        <f>IF(N113="zákl. přenesená",J113,0)</f>
        <v>0</v>
      </c>
      <c r="BH113" s="194">
        <f>IF(N113="sníž. přenesená",J113,0)</f>
        <v>0</v>
      </c>
      <c r="BI113" s="194">
        <f>IF(N113="nulová",J113,0)</f>
        <v>0</v>
      </c>
      <c r="BJ113" s="19" t="s">
        <v>76</v>
      </c>
      <c r="BK113" s="194">
        <f>ROUND(I113*H113,2)</f>
        <v>0</v>
      </c>
      <c r="BL113" s="19" t="s">
        <v>126</v>
      </c>
      <c r="BM113" s="193" t="s">
        <v>2955</v>
      </c>
    </row>
    <row r="114" spans="1:65" s="2" customFormat="1" ht="62.65" customHeight="1">
      <c r="A114" s="36"/>
      <c r="B114" s="37"/>
      <c r="C114" s="181" t="s">
        <v>482</v>
      </c>
      <c r="D114" s="181" t="s">
        <v>232</v>
      </c>
      <c r="E114" s="182" t="s">
        <v>2956</v>
      </c>
      <c r="F114" s="183" t="s">
        <v>2957</v>
      </c>
      <c r="G114" s="184" t="s">
        <v>242</v>
      </c>
      <c r="H114" s="185">
        <v>4</v>
      </c>
      <c r="I114" s="186"/>
      <c r="J114" s="187">
        <f>ROUND(I114*H114,2)</f>
        <v>0</v>
      </c>
      <c r="K114" s="188"/>
      <c r="L114" s="41"/>
      <c r="M114" s="189" t="s">
        <v>19</v>
      </c>
      <c r="N114" s="190" t="s">
        <v>40</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126</v>
      </c>
      <c r="AT114" s="193" t="s">
        <v>232</v>
      </c>
      <c r="AU114" s="193" t="s">
        <v>76</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126</v>
      </c>
      <c r="BM114" s="193" t="s">
        <v>2958</v>
      </c>
    </row>
    <row r="115" spans="1:65" s="2" customFormat="1" ht="66.75" customHeight="1">
      <c r="A115" s="36"/>
      <c r="B115" s="37"/>
      <c r="C115" s="181" t="s">
        <v>323</v>
      </c>
      <c r="D115" s="181" t="s">
        <v>232</v>
      </c>
      <c r="E115" s="182" t="s">
        <v>2959</v>
      </c>
      <c r="F115" s="183" t="s">
        <v>2960</v>
      </c>
      <c r="G115" s="184" t="s">
        <v>242</v>
      </c>
      <c r="H115" s="185">
        <v>4</v>
      </c>
      <c r="I115" s="186"/>
      <c r="J115" s="187">
        <f>ROUND(I115*H115,2)</f>
        <v>0</v>
      </c>
      <c r="K115" s="188"/>
      <c r="L115" s="41"/>
      <c r="M115" s="189" t="s">
        <v>19</v>
      </c>
      <c r="N115" s="190" t="s">
        <v>40</v>
      </c>
      <c r="O115" s="66"/>
      <c r="P115" s="191">
        <f>O115*H115</f>
        <v>0</v>
      </c>
      <c r="Q115" s="191">
        <v>0</v>
      </c>
      <c r="R115" s="191">
        <f>Q115*H115</f>
        <v>0</v>
      </c>
      <c r="S115" s="191">
        <v>0</v>
      </c>
      <c r="T115" s="192">
        <f>S115*H115</f>
        <v>0</v>
      </c>
      <c r="U115" s="36"/>
      <c r="V115" s="36"/>
      <c r="W115" s="36"/>
      <c r="X115" s="36"/>
      <c r="Y115" s="36"/>
      <c r="Z115" s="36"/>
      <c r="AA115" s="36"/>
      <c r="AB115" s="36"/>
      <c r="AC115" s="36"/>
      <c r="AD115" s="36"/>
      <c r="AE115" s="36"/>
      <c r="AR115" s="193" t="s">
        <v>126</v>
      </c>
      <c r="AT115" s="193" t="s">
        <v>232</v>
      </c>
      <c r="AU115" s="193" t="s">
        <v>76</v>
      </c>
      <c r="AY115" s="19" t="s">
        <v>229</v>
      </c>
      <c r="BE115" s="194">
        <f>IF(N115="základní",J115,0)</f>
        <v>0</v>
      </c>
      <c r="BF115" s="194">
        <f>IF(N115="snížená",J115,0)</f>
        <v>0</v>
      </c>
      <c r="BG115" s="194">
        <f>IF(N115="zákl. přenesená",J115,0)</f>
        <v>0</v>
      </c>
      <c r="BH115" s="194">
        <f>IF(N115="sníž. přenesená",J115,0)</f>
        <v>0</v>
      </c>
      <c r="BI115" s="194">
        <f>IF(N115="nulová",J115,0)</f>
        <v>0</v>
      </c>
      <c r="BJ115" s="19" t="s">
        <v>76</v>
      </c>
      <c r="BK115" s="194">
        <f>ROUND(I115*H115,2)</f>
        <v>0</v>
      </c>
      <c r="BL115" s="19" t="s">
        <v>126</v>
      </c>
      <c r="BM115" s="193" t="s">
        <v>2961</v>
      </c>
    </row>
    <row r="116" spans="1:47" s="2" customFormat="1" ht="19.5">
      <c r="A116" s="36"/>
      <c r="B116" s="37"/>
      <c r="C116" s="38"/>
      <c r="D116" s="197" t="s">
        <v>811</v>
      </c>
      <c r="E116" s="38"/>
      <c r="F116" s="248" t="s">
        <v>2962</v>
      </c>
      <c r="G116" s="38"/>
      <c r="H116" s="38"/>
      <c r="I116" s="249"/>
      <c r="J116" s="38"/>
      <c r="K116" s="38"/>
      <c r="L116" s="41"/>
      <c r="M116" s="250"/>
      <c r="N116" s="251"/>
      <c r="O116" s="66"/>
      <c r="P116" s="66"/>
      <c r="Q116" s="66"/>
      <c r="R116" s="66"/>
      <c r="S116" s="66"/>
      <c r="T116" s="67"/>
      <c r="U116" s="36"/>
      <c r="V116" s="36"/>
      <c r="W116" s="36"/>
      <c r="X116" s="36"/>
      <c r="Y116" s="36"/>
      <c r="Z116" s="36"/>
      <c r="AA116" s="36"/>
      <c r="AB116" s="36"/>
      <c r="AC116" s="36"/>
      <c r="AD116" s="36"/>
      <c r="AE116" s="36"/>
      <c r="AT116" s="19" t="s">
        <v>811</v>
      </c>
      <c r="AU116" s="19" t="s">
        <v>76</v>
      </c>
    </row>
    <row r="117" spans="1:65" s="2" customFormat="1" ht="66.75" customHeight="1">
      <c r="A117" s="36"/>
      <c r="B117" s="37"/>
      <c r="C117" s="181" t="s">
        <v>328</v>
      </c>
      <c r="D117" s="181" t="s">
        <v>232</v>
      </c>
      <c r="E117" s="182" t="s">
        <v>2959</v>
      </c>
      <c r="F117" s="183" t="s">
        <v>2960</v>
      </c>
      <c r="G117" s="184" t="s">
        <v>242</v>
      </c>
      <c r="H117" s="185">
        <v>2</v>
      </c>
      <c r="I117" s="186"/>
      <c r="J117" s="187">
        <f>ROUND(I117*H117,2)</f>
        <v>0</v>
      </c>
      <c r="K117" s="188"/>
      <c r="L117" s="41"/>
      <c r="M117" s="189" t="s">
        <v>19</v>
      </c>
      <c r="N117" s="190" t="s">
        <v>40</v>
      </c>
      <c r="O117" s="66"/>
      <c r="P117" s="191">
        <f>O117*H117</f>
        <v>0</v>
      </c>
      <c r="Q117" s="191">
        <v>0</v>
      </c>
      <c r="R117" s="191">
        <f>Q117*H117</f>
        <v>0</v>
      </c>
      <c r="S117" s="191">
        <v>0</v>
      </c>
      <c r="T117" s="192">
        <f>S117*H117</f>
        <v>0</v>
      </c>
      <c r="U117" s="36"/>
      <c r="V117" s="36"/>
      <c r="W117" s="36"/>
      <c r="X117" s="36"/>
      <c r="Y117" s="36"/>
      <c r="Z117" s="36"/>
      <c r="AA117" s="36"/>
      <c r="AB117" s="36"/>
      <c r="AC117" s="36"/>
      <c r="AD117" s="36"/>
      <c r="AE117" s="36"/>
      <c r="AR117" s="193" t="s">
        <v>126</v>
      </c>
      <c r="AT117" s="193" t="s">
        <v>232</v>
      </c>
      <c r="AU117" s="193" t="s">
        <v>76</v>
      </c>
      <c r="AY117" s="19" t="s">
        <v>229</v>
      </c>
      <c r="BE117" s="194">
        <f>IF(N117="základní",J117,0)</f>
        <v>0</v>
      </c>
      <c r="BF117" s="194">
        <f>IF(N117="snížená",J117,0)</f>
        <v>0</v>
      </c>
      <c r="BG117" s="194">
        <f>IF(N117="zákl. přenesená",J117,0)</f>
        <v>0</v>
      </c>
      <c r="BH117" s="194">
        <f>IF(N117="sníž. přenesená",J117,0)</f>
        <v>0</v>
      </c>
      <c r="BI117" s="194">
        <f>IF(N117="nulová",J117,0)</f>
        <v>0</v>
      </c>
      <c r="BJ117" s="19" t="s">
        <v>76</v>
      </c>
      <c r="BK117" s="194">
        <f>ROUND(I117*H117,2)</f>
        <v>0</v>
      </c>
      <c r="BL117" s="19" t="s">
        <v>126</v>
      </c>
      <c r="BM117" s="193" t="s">
        <v>2963</v>
      </c>
    </row>
    <row r="118" spans="1:47" s="2" customFormat="1" ht="19.5">
      <c r="A118" s="36"/>
      <c r="B118" s="37"/>
      <c r="C118" s="38"/>
      <c r="D118" s="197" t="s">
        <v>811</v>
      </c>
      <c r="E118" s="38"/>
      <c r="F118" s="248" t="s">
        <v>2964</v>
      </c>
      <c r="G118" s="38"/>
      <c r="H118" s="38"/>
      <c r="I118" s="249"/>
      <c r="J118" s="38"/>
      <c r="K118" s="38"/>
      <c r="L118" s="41"/>
      <c r="M118" s="250"/>
      <c r="N118" s="251"/>
      <c r="O118" s="66"/>
      <c r="P118" s="66"/>
      <c r="Q118" s="66"/>
      <c r="R118" s="66"/>
      <c r="S118" s="66"/>
      <c r="T118" s="67"/>
      <c r="U118" s="36"/>
      <c r="V118" s="36"/>
      <c r="W118" s="36"/>
      <c r="X118" s="36"/>
      <c r="Y118" s="36"/>
      <c r="Z118" s="36"/>
      <c r="AA118" s="36"/>
      <c r="AB118" s="36"/>
      <c r="AC118" s="36"/>
      <c r="AD118" s="36"/>
      <c r="AE118" s="36"/>
      <c r="AT118" s="19" t="s">
        <v>811</v>
      </c>
      <c r="AU118" s="19" t="s">
        <v>76</v>
      </c>
    </row>
    <row r="119" spans="1:65" s="2" customFormat="1" ht="37.9" customHeight="1">
      <c r="A119" s="36"/>
      <c r="B119" s="37"/>
      <c r="C119" s="207" t="s">
        <v>809</v>
      </c>
      <c r="D119" s="207" t="s">
        <v>239</v>
      </c>
      <c r="E119" s="208" t="s">
        <v>2965</v>
      </c>
      <c r="F119" s="209" t="s">
        <v>2966</v>
      </c>
      <c r="G119" s="210" t="s">
        <v>242</v>
      </c>
      <c r="H119" s="211">
        <v>20</v>
      </c>
      <c r="I119" s="212"/>
      <c r="J119" s="213">
        <f>ROUND(I119*H119,2)</f>
        <v>0</v>
      </c>
      <c r="K119" s="214"/>
      <c r="L119" s="215"/>
      <c r="M119" s="216" t="s">
        <v>19</v>
      </c>
      <c r="N119" s="217" t="s">
        <v>40</v>
      </c>
      <c r="O119" s="66"/>
      <c r="P119" s="191">
        <f>O119*H119</f>
        <v>0</v>
      </c>
      <c r="Q119" s="191">
        <v>0</v>
      </c>
      <c r="R119" s="191">
        <f>Q119*H119</f>
        <v>0</v>
      </c>
      <c r="S119" s="191">
        <v>0</v>
      </c>
      <c r="T119" s="192">
        <f>S119*H119</f>
        <v>0</v>
      </c>
      <c r="U119" s="36"/>
      <c r="V119" s="36"/>
      <c r="W119" s="36"/>
      <c r="X119" s="36"/>
      <c r="Y119" s="36"/>
      <c r="Z119" s="36"/>
      <c r="AA119" s="36"/>
      <c r="AB119" s="36"/>
      <c r="AC119" s="36"/>
      <c r="AD119" s="36"/>
      <c r="AE119" s="36"/>
      <c r="AR119" s="193" t="s">
        <v>741</v>
      </c>
      <c r="AT119" s="193" t="s">
        <v>239</v>
      </c>
      <c r="AU119" s="193" t="s">
        <v>76</v>
      </c>
      <c r="AY119" s="19" t="s">
        <v>229</v>
      </c>
      <c r="BE119" s="194">
        <f>IF(N119="základní",J119,0)</f>
        <v>0</v>
      </c>
      <c r="BF119" s="194">
        <f>IF(N119="snížená",J119,0)</f>
        <v>0</v>
      </c>
      <c r="BG119" s="194">
        <f>IF(N119="zákl. přenesená",J119,0)</f>
        <v>0</v>
      </c>
      <c r="BH119" s="194">
        <f>IF(N119="sníž. přenesená",J119,0)</f>
        <v>0</v>
      </c>
      <c r="BI119" s="194">
        <f>IF(N119="nulová",J119,0)</f>
        <v>0</v>
      </c>
      <c r="BJ119" s="19" t="s">
        <v>76</v>
      </c>
      <c r="BK119" s="194">
        <f>ROUND(I119*H119,2)</f>
        <v>0</v>
      </c>
      <c r="BL119" s="19" t="s">
        <v>741</v>
      </c>
      <c r="BM119" s="193" t="s">
        <v>2967</v>
      </c>
    </row>
    <row r="120" spans="1:65" s="2" customFormat="1" ht="37.9" customHeight="1">
      <c r="A120" s="36"/>
      <c r="B120" s="37"/>
      <c r="C120" s="181" t="s">
        <v>341</v>
      </c>
      <c r="D120" s="181" t="s">
        <v>232</v>
      </c>
      <c r="E120" s="182" t="s">
        <v>2968</v>
      </c>
      <c r="F120" s="183" t="s">
        <v>2969</v>
      </c>
      <c r="G120" s="184" t="s">
        <v>242</v>
      </c>
      <c r="H120" s="185">
        <v>20</v>
      </c>
      <c r="I120" s="186"/>
      <c r="J120" s="187">
        <f>ROUND(I120*H120,2)</f>
        <v>0</v>
      </c>
      <c r="K120" s="188"/>
      <c r="L120" s="41"/>
      <c r="M120" s="189" t="s">
        <v>19</v>
      </c>
      <c r="N120" s="190" t="s">
        <v>40</v>
      </c>
      <c r="O120" s="66"/>
      <c r="P120" s="191">
        <f>O120*H120</f>
        <v>0</v>
      </c>
      <c r="Q120" s="191">
        <v>0</v>
      </c>
      <c r="R120" s="191">
        <f>Q120*H120</f>
        <v>0</v>
      </c>
      <c r="S120" s="191">
        <v>0</v>
      </c>
      <c r="T120" s="192">
        <f>S120*H120</f>
        <v>0</v>
      </c>
      <c r="U120" s="36"/>
      <c r="V120" s="36"/>
      <c r="W120" s="36"/>
      <c r="X120" s="36"/>
      <c r="Y120" s="36"/>
      <c r="Z120" s="36"/>
      <c r="AA120" s="36"/>
      <c r="AB120" s="36"/>
      <c r="AC120" s="36"/>
      <c r="AD120" s="36"/>
      <c r="AE120" s="36"/>
      <c r="AR120" s="193" t="s">
        <v>126</v>
      </c>
      <c r="AT120" s="193" t="s">
        <v>232</v>
      </c>
      <c r="AU120" s="193" t="s">
        <v>76</v>
      </c>
      <c r="AY120" s="19" t="s">
        <v>229</v>
      </c>
      <c r="BE120" s="194">
        <f>IF(N120="základní",J120,0)</f>
        <v>0</v>
      </c>
      <c r="BF120" s="194">
        <f>IF(N120="snížená",J120,0)</f>
        <v>0</v>
      </c>
      <c r="BG120" s="194">
        <f>IF(N120="zákl. přenesená",J120,0)</f>
        <v>0</v>
      </c>
      <c r="BH120" s="194">
        <f>IF(N120="sníž. přenesená",J120,0)</f>
        <v>0</v>
      </c>
      <c r="BI120" s="194">
        <f>IF(N120="nulová",J120,0)</f>
        <v>0</v>
      </c>
      <c r="BJ120" s="19" t="s">
        <v>76</v>
      </c>
      <c r="BK120" s="194">
        <f>ROUND(I120*H120,2)</f>
        <v>0</v>
      </c>
      <c r="BL120" s="19" t="s">
        <v>126</v>
      </c>
      <c r="BM120" s="193" t="s">
        <v>2970</v>
      </c>
    </row>
    <row r="121" spans="1:65" s="2" customFormat="1" ht="24.2" customHeight="1">
      <c r="A121" s="36"/>
      <c r="B121" s="37"/>
      <c r="C121" s="207" t="s">
        <v>279</v>
      </c>
      <c r="D121" s="207" t="s">
        <v>239</v>
      </c>
      <c r="E121" s="208" t="s">
        <v>2971</v>
      </c>
      <c r="F121" s="209" t="s">
        <v>2972</v>
      </c>
      <c r="G121" s="210" t="s">
        <v>235</v>
      </c>
      <c r="H121" s="211">
        <v>880</v>
      </c>
      <c r="I121" s="212"/>
      <c r="J121" s="213">
        <f>ROUND(I121*H121,2)</f>
        <v>0</v>
      </c>
      <c r="K121" s="214"/>
      <c r="L121" s="215"/>
      <c r="M121" s="216" t="s">
        <v>19</v>
      </c>
      <c r="N121" s="217" t="s">
        <v>40</v>
      </c>
      <c r="O121" s="66"/>
      <c r="P121" s="191">
        <f>O121*H121</f>
        <v>0</v>
      </c>
      <c r="Q121" s="191">
        <v>0</v>
      </c>
      <c r="R121" s="191">
        <f>Q121*H121</f>
        <v>0</v>
      </c>
      <c r="S121" s="191">
        <v>0</v>
      </c>
      <c r="T121" s="192">
        <f>S121*H121</f>
        <v>0</v>
      </c>
      <c r="U121" s="36"/>
      <c r="V121" s="36"/>
      <c r="W121" s="36"/>
      <c r="X121" s="36"/>
      <c r="Y121" s="36"/>
      <c r="Z121" s="36"/>
      <c r="AA121" s="36"/>
      <c r="AB121" s="36"/>
      <c r="AC121" s="36"/>
      <c r="AD121" s="36"/>
      <c r="AE121" s="36"/>
      <c r="AR121" s="193" t="s">
        <v>741</v>
      </c>
      <c r="AT121" s="193" t="s">
        <v>239</v>
      </c>
      <c r="AU121" s="193" t="s">
        <v>76</v>
      </c>
      <c r="AY121" s="19" t="s">
        <v>229</v>
      </c>
      <c r="BE121" s="194">
        <f>IF(N121="základní",J121,0)</f>
        <v>0</v>
      </c>
      <c r="BF121" s="194">
        <f>IF(N121="snížená",J121,0)</f>
        <v>0</v>
      </c>
      <c r="BG121" s="194">
        <f>IF(N121="zákl. přenesená",J121,0)</f>
        <v>0</v>
      </c>
      <c r="BH121" s="194">
        <f>IF(N121="sníž. přenesená",J121,0)</f>
        <v>0</v>
      </c>
      <c r="BI121" s="194">
        <f>IF(N121="nulová",J121,0)</f>
        <v>0</v>
      </c>
      <c r="BJ121" s="19" t="s">
        <v>76</v>
      </c>
      <c r="BK121" s="194">
        <f>ROUND(I121*H121,2)</f>
        <v>0</v>
      </c>
      <c r="BL121" s="19" t="s">
        <v>741</v>
      </c>
      <c r="BM121" s="193" t="s">
        <v>2973</v>
      </c>
    </row>
    <row r="122" spans="1:47" s="2" customFormat="1" ht="29.25">
      <c r="A122" s="36"/>
      <c r="B122" s="37"/>
      <c r="C122" s="38"/>
      <c r="D122" s="197" t="s">
        <v>811</v>
      </c>
      <c r="E122" s="38"/>
      <c r="F122" s="248" t="s">
        <v>2974</v>
      </c>
      <c r="G122" s="38"/>
      <c r="H122" s="38"/>
      <c r="I122" s="249"/>
      <c r="J122" s="38"/>
      <c r="K122" s="38"/>
      <c r="L122" s="41"/>
      <c r="M122" s="250"/>
      <c r="N122" s="251"/>
      <c r="O122" s="66"/>
      <c r="P122" s="66"/>
      <c r="Q122" s="66"/>
      <c r="R122" s="66"/>
      <c r="S122" s="66"/>
      <c r="T122" s="67"/>
      <c r="U122" s="36"/>
      <c r="V122" s="36"/>
      <c r="W122" s="36"/>
      <c r="X122" s="36"/>
      <c r="Y122" s="36"/>
      <c r="Z122" s="36"/>
      <c r="AA122" s="36"/>
      <c r="AB122" s="36"/>
      <c r="AC122" s="36"/>
      <c r="AD122" s="36"/>
      <c r="AE122" s="36"/>
      <c r="AT122" s="19" t="s">
        <v>811</v>
      </c>
      <c r="AU122" s="19" t="s">
        <v>76</v>
      </c>
    </row>
    <row r="123" spans="1:65" s="2" customFormat="1" ht="90" customHeight="1">
      <c r="A123" s="36"/>
      <c r="B123" s="37"/>
      <c r="C123" s="181" t="s">
        <v>535</v>
      </c>
      <c r="D123" s="181" t="s">
        <v>232</v>
      </c>
      <c r="E123" s="182" t="s">
        <v>2975</v>
      </c>
      <c r="F123" s="183" t="s">
        <v>2976</v>
      </c>
      <c r="G123" s="184" t="s">
        <v>235</v>
      </c>
      <c r="H123" s="185">
        <v>880</v>
      </c>
      <c r="I123" s="186"/>
      <c r="J123" s="187">
        <f>ROUND(I123*H123,2)</f>
        <v>0</v>
      </c>
      <c r="K123" s="188"/>
      <c r="L123" s="41"/>
      <c r="M123" s="189" t="s">
        <v>19</v>
      </c>
      <c r="N123" s="190" t="s">
        <v>40</v>
      </c>
      <c r="O123" s="66"/>
      <c r="P123" s="191">
        <f>O123*H123</f>
        <v>0</v>
      </c>
      <c r="Q123" s="191">
        <v>0</v>
      </c>
      <c r="R123" s="191">
        <f>Q123*H123</f>
        <v>0</v>
      </c>
      <c r="S123" s="191">
        <v>0</v>
      </c>
      <c r="T123" s="192">
        <f>S123*H123</f>
        <v>0</v>
      </c>
      <c r="U123" s="36"/>
      <c r="V123" s="36"/>
      <c r="W123" s="36"/>
      <c r="X123" s="36"/>
      <c r="Y123" s="36"/>
      <c r="Z123" s="36"/>
      <c r="AA123" s="36"/>
      <c r="AB123" s="36"/>
      <c r="AC123" s="36"/>
      <c r="AD123" s="36"/>
      <c r="AE123" s="36"/>
      <c r="AR123" s="193" t="s">
        <v>433</v>
      </c>
      <c r="AT123" s="193" t="s">
        <v>232</v>
      </c>
      <c r="AU123" s="193" t="s">
        <v>76</v>
      </c>
      <c r="AY123" s="19" t="s">
        <v>229</v>
      </c>
      <c r="BE123" s="194">
        <f>IF(N123="základní",J123,0)</f>
        <v>0</v>
      </c>
      <c r="BF123" s="194">
        <f>IF(N123="snížená",J123,0)</f>
        <v>0</v>
      </c>
      <c r="BG123" s="194">
        <f>IF(N123="zákl. přenesená",J123,0)</f>
        <v>0</v>
      </c>
      <c r="BH123" s="194">
        <f>IF(N123="sníž. přenesená",J123,0)</f>
        <v>0</v>
      </c>
      <c r="BI123" s="194">
        <f>IF(N123="nulová",J123,0)</f>
        <v>0</v>
      </c>
      <c r="BJ123" s="19" t="s">
        <v>76</v>
      </c>
      <c r="BK123" s="194">
        <f>ROUND(I123*H123,2)</f>
        <v>0</v>
      </c>
      <c r="BL123" s="19" t="s">
        <v>433</v>
      </c>
      <c r="BM123" s="193" t="s">
        <v>2977</v>
      </c>
    </row>
    <row r="124" spans="1:65" s="2" customFormat="1" ht="24.2" customHeight="1">
      <c r="A124" s="36"/>
      <c r="B124" s="37"/>
      <c r="C124" s="207" t="s">
        <v>487</v>
      </c>
      <c r="D124" s="207" t="s">
        <v>239</v>
      </c>
      <c r="E124" s="208" t="s">
        <v>2978</v>
      </c>
      <c r="F124" s="209" t="s">
        <v>2979</v>
      </c>
      <c r="G124" s="210" t="s">
        <v>235</v>
      </c>
      <c r="H124" s="211">
        <v>2640</v>
      </c>
      <c r="I124" s="212"/>
      <c r="J124" s="213">
        <f>ROUND(I124*H124,2)</f>
        <v>0</v>
      </c>
      <c r="K124" s="214"/>
      <c r="L124" s="215"/>
      <c r="M124" s="216" t="s">
        <v>19</v>
      </c>
      <c r="N124" s="217" t="s">
        <v>40</v>
      </c>
      <c r="O124" s="66"/>
      <c r="P124" s="191">
        <f>O124*H124</f>
        <v>0</v>
      </c>
      <c r="Q124" s="191">
        <v>0</v>
      </c>
      <c r="R124" s="191">
        <f>Q124*H124</f>
        <v>0</v>
      </c>
      <c r="S124" s="191">
        <v>0</v>
      </c>
      <c r="T124" s="192">
        <f>S124*H124</f>
        <v>0</v>
      </c>
      <c r="U124" s="36"/>
      <c r="V124" s="36"/>
      <c r="W124" s="36"/>
      <c r="X124" s="36"/>
      <c r="Y124" s="36"/>
      <c r="Z124" s="36"/>
      <c r="AA124" s="36"/>
      <c r="AB124" s="36"/>
      <c r="AC124" s="36"/>
      <c r="AD124" s="36"/>
      <c r="AE124" s="36"/>
      <c r="AR124" s="193" t="s">
        <v>243</v>
      </c>
      <c r="AT124" s="193" t="s">
        <v>239</v>
      </c>
      <c r="AU124" s="193" t="s">
        <v>76</v>
      </c>
      <c r="AY124" s="19" t="s">
        <v>229</v>
      </c>
      <c r="BE124" s="194">
        <f>IF(N124="základní",J124,0)</f>
        <v>0</v>
      </c>
      <c r="BF124" s="194">
        <f>IF(N124="snížená",J124,0)</f>
        <v>0</v>
      </c>
      <c r="BG124" s="194">
        <f>IF(N124="zákl. přenesená",J124,0)</f>
        <v>0</v>
      </c>
      <c r="BH124" s="194">
        <f>IF(N124="sníž. přenesená",J124,0)</f>
        <v>0</v>
      </c>
      <c r="BI124" s="194">
        <f>IF(N124="nulová",J124,0)</f>
        <v>0</v>
      </c>
      <c r="BJ124" s="19" t="s">
        <v>76</v>
      </c>
      <c r="BK124" s="194">
        <f>ROUND(I124*H124,2)</f>
        <v>0</v>
      </c>
      <c r="BL124" s="19" t="s">
        <v>126</v>
      </c>
      <c r="BM124" s="193" t="s">
        <v>2980</v>
      </c>
    </row>
    <row r="125" spans="1:47" s="2" customFormat="1" ht="29.25">
      <c r="A125" s="36"/>
      <c r="B125" s="37"/>
      <c r="C125" s="38"/>
      <c r="D125" s="197" t="s">
        <v>811</v>
      </c>
      <c r="E125" s="38"/>
      <c r="F125" s="248" t="s">
        <v>2981</v>
      </c>
      <c r="G125" s="38"/>
      <c r="H125" s="38"/>
      <c r="I125" s="249"/>
      <c r="J125" s="38"/>
      <c r="K125" s="38"/>
      <c r="L125" s="41"/>
      <c r="M125" s="250"/>
      <c r="N125" s="251"/>
      <c r="O125" s="66"/>
      <c r="P125" s="66"/>
      <c r="Q125" s="66"/>
      <c r="R125" s="66"/>
      <c r="S125" s="66"/>
      <c r="T125" s="67"/>
      <c r="U125" s="36"/>
      <c r="V125" s="36"/>
      <c r="W125" s="36"/>
      <c r="X125" s="36"/>
      <c r="Y125" s="36"/>
      <c r="Z125" s="36"/>
      <c r="AA125" s="36"/>
      <c r="AB125" s="36"/>
      <c r="AC125" s="36"/>
      <c r="AD125" s="36"/>
      <c r="AE125" s="36"/>
      <c r="AT125" s="19" t="s">
        <v>811</v>
      </c>
      <c r="AU125" s="19" t="s">
        <v>76</v>
      </c>
    </row>
    <row r="126" spans="1:65" s="2" customFormat="1" ht="24.2" customHeight="1">
      <c r="A126" s="36"/>
      <c r="B126" s="37"/>
      <c r="C126" s="181" t="s">
        <v>492</v>
      </c>
      <c r="D126" s="181" t="s">
        <v>232</v>
      </c>
      <c r="E126" s="182" t="s">
        <v>2982</v>
      </c>
      <c r="F126" s="183" t="s">
        <v>2983</v>
      </c>
      <c r="G126" s="184" t="s">
        <v>235</v>
      </c>
      <c r="H126" s="185">
        <v>2640</v>
      </c>
      <c r="I126" s="186"/>
      <c r="J126" s="187">
        <f aca="true" t="shared" si="0" ref="J126:J133">ROUND(I126*H126,2)</f>
        <v>0</v>
      </c>
      <c r="K126" s="188"/>
      <c r="L126" s="41"/>
      <c r="M126" s="189" t="s">
        <v>19</v>
      </c>
      <c r="N126" s="190" t="s">
        <v>40</v>
      </c>
      <c r="O126" s="66"/>
      <c r="P126" s="191">
        <f aca="true" t="shared" si="1" ref="P126:P133">O126*H126</f>
        <v>0</v>
      </c>
      <c r="Q126" s="191">
        <v>0</v>
      </c>
      <c r="R126" s="191">
        <f aca="true" t="shared" si="2" ref="R126:R133">Q126*H126</f>
        <v>0</v>
      </c>
      <c r="S126" s="191">
        <v>0</v>
      </c>
      <c r="T126" s="192">
        <f aca="true" t="shared" si="3" ref="T126:T133">S126*H126</f>
        <v>0</v>
      </c>
      <c r="U126" s="36"/>
      <c r="V126" s="36"/>
      <c r="W126" s="36"/>
      <c r="X126" s="36"/>
      <c r="Y126" s="36"/>
      <c r="Z126" s="36"/>
      <c r="AA126" s="36"/>
      <c r="AB126" s="36"/>
      <c r="AC126" s="36"/>
      <c r="AD126" s="36"/>
      <c r="AE126" s="36"/>
      <c r="AR126" s="193" t="s">
        <v>126</v>
      </c>
      <c r="AT126" s="193" t="s">
        <v>232</v>
      </c>
      <c r="AU126" s="193" t="s">
        <v>76</v>
      </c>
      <c r="AY126" s="19" t="s">
        <v>229</v>
      </c>
      <c r="BE126" s="194">
        <f aca="true" t="shared" si="4" ref="BE126:BE133">IF(N126="základní",J126,0)</f>
        <v>0</v>
      </c>
      <c r="BF126" s="194">
        <f aca="true" t="shared" si="5" ref="BF126:BF133">IF(N126="snížená",J126,0)</f>
        <v>0</v>
      </c>
      <c r="BG126" s="194">
        <f aca="true" t="shared" si="6" ref="BG126:BG133">IF(N126="zákl. přenesená",J126,0)</f>
        <v>0</v>
      </c>
      <c r="BH126" s="194">
        <f aca="true" t="shared" si="7" ref="BH126:BH133">IF(N126="sníž. přenesená",J126,0)</f>
        <v>0</v>
      </c>
      <c r="BI126" s="194">
        <f aca="true" t="shared" si="8" ref="BI126:BI133">IF(N126="nulová",J126,0)</f>
        <v>0</v>
      </c>
      <c r="BJ126" s="19" t="s">
        <v>76</v>
      </c>
      <c r="BK126" s="194">
        <f aca="true" t="shared" si="9" ref="BK126:BK133">ROUND(I126*H126,2)</f>
        <v>0</v>
      </c>
      <c r="BL126" s="19" t="s">
        <v>126</v>
      </c>
      <c r="BM126" s="193" t="s">
        <v>2984</v>
      </c>
    </row>
    <row r="127" spans="1:65" s="2" customFormat="1" ht="37.9" customHeight="1">
      <c r="A127" s="36"/>
      <c r="B127" s="37"/>
      <c r="C127" s="207" t="s">
        <v>513</v>
      </c>
      <c r="D127" s="207" t="s">
        <v>239</v>
      </c>
      <c r="E127" s="208" t="s">
        <v>2985</v>
      </c>
      <c r="F127" s="209" t="s">
        <v>2986</v>
      </c>
      <c r="G127" s="210" t="s">
        <v>242</v>
      </c>
      <c r="H127" s="211">
        <v>27</v>
      </c>
      <c r="I127" s="212"/>
      <c r="J127" s="213">
        <f t="shared" si="0"/>
        <v>0</v>
      </c>
      <c r="K127" s="214"/>
      <c r="L127" s="215"/>
      <c r="M127" s="216" t="s">
        <v>19</v>
      </c>
      <c r="N127" s="217" t="s">
        <v>40</v>
      </c>
      <c r="O127" s="66"/>
      <c r="P127" s="191">
        <f t="shared" si="1"/>
        <v>0</v>
      </c>
      <c r="Q127" s="191">
        <v>0</v>
      </c>
      <c r="R127" s="191">
        <f t="shared" si="2"/>
        <v>0</v>
      </c>
      <c r="S127" s="191">
        <v>0</v>
      </c>
      <c r="T127" s="192">
        <f t="shared" si="3"/>
        <v>0</v>
      </c>
      <c r="U127" s="36"/>
      <c r="V127" s="36"/>
      <c r="W127" s="36"/>
      <c r="X127" s="36"/>
      <c r="Y127" s="36"/>
      <c r="Z127" s="36"/>
      <c r="AA127" s="36"/>
      <c r="AB127" s="36"/>
      <c r="AC127" s="36"/>
      <c r="AD127" s="36"/>
      <c r="AE127" s="36"/>
      <c r="AR127" s="193" t="s">
        <v>741</v>
      </c>
      <c r="AT127" s="193" t="s">
        <v>239</v>
      </c>
      <c r="AU127" s="193" t="s">
        <v>76</v>
      </c>
      <c r="AY127" s="19" t="s">
        <v>229</v>
      </c>
      <c r="BE127" s="194">
        <f t="shared" si="4"/>
        <v>0</v>
      </c>
      <c r="BF127" s="194">
        <f t="shared" si="5"/>
        <v>0</v>
      </c>
      <c r="BG127" s="194">
        <f t="shared" si="6"/>
        <v>0</v>
      </c>
      <c r="BH127" s="194">
        <f t="shared" si="7"/>
        <v>0</v>
      </c>
      <c r="BI127" s="194">
        <f t="shared" si="8"/>
        <v>0</v>
      </c>
      <c r="BJ127" s="19" t="s">
        <v>76</v>
      </c>
      <c r="BK127" s="194">
        <f t="shared" si="9"/>
        <v>0</v>
      </c>
      <c r="BL127" s="19" t="s">
        <v>741</v>
      </c>
      <c r="BM127" s="193" t="s">
        <v>2987</v>
      </c>
    </row>
    <row r="128" spans="1:65" s="2" customFormat="1" ht="33" customHeight="1">
      <c r="A128" s="36"/>
      <c r="B128" s="37"/>
      <c r="C128" s="207" t="s">
        <v>521</v>
      </c>
      <c r="D128" s="207" t="s">
        <v>239</v>
      </c>
      <c r="E128" s="208" t="s">
        <v>2988</v>
      </c>
      <c r="F128" s="209" t="s">
        <v>2989</v>
      </c>
      <c r="G128" s="210" t="s">
        <v>242</v>
      </c>
      <c r="H128" s="211">
        <v>12</v>
      </c>
      <c r="I128" s="212"/>
      <c r="J128" s="213">
        <f t="shared" si="0"/>
        <v>0</v>
      </c>
      <c r="K128" s="214"/>
      <c r="L128" s="215"/>
      <c r="M128" s="216" t="s">
        <v>19</v>
      </c>
      <c r="N128" s="217" t="s">
        <v>40</v>
      </c>
      <c r="O128" s="66"/>
      <c r="P128" s="191">
        <f t="shared" si="1"/>
        <v>0</v>
      </c>
      <c r="Q128" s="191">
        <v>0</v>
      </c>
      <c r="R128" s="191">
        <f t="shared" si="2"/>
        <v>0</v>
      </c>
      <c r="S128" s="191">
        <v>0</v>
      </c>
      <c r="T128" s="192">
        <f t="shared" si="3"/>
        <v>0</v>
      </c>
      <c r="U128" s="36"/>
      <c r="V128" s="36"/>
      <c r="W128" s="36"/>
      <c r="X128" s="36"/>
      <c r="Y128" s="36"/>
      <c r="Z128" s="36"/>
      <c r="AA128" s="36"/>
      <c r="AB128" s="36"/>
      <c r="AC128" s="36"/>
      <c r="AD128" s="36"/>
      <c r="AE128" s="36"/>
      <c r="AR128" s="193" t="s">
        <v>741</v>
      </c>
      <c r="AT128" s="193" t="s">
        <v>239</v>
      </c>
      <c r="AU128" s="193" t="s">
        <v>76</v>
      </c>
      <c r="AY128" s="19" t="s">
        <v>229</v>
      </c>
      <c r="BE128" s="194">
        <f t="shared" si="4"/>
        <v>0</v>
      </c>
      <c r="BF128" s="194">
        <f t="shared" si="5"/>
        <v>0</v>
      </c>
      <c r="BG128" s="194">
        <f t="shared" si="6"/>
        <v>0</v>
      </c>
      <c r="BH128" s="194">
        <f t="shared" si="7"/>
        <v>0</v>
      </c>
      <c r="BI128" s="194">
        <f t="shared" si="8"/>
        <v>0</v>
      </c>
      <c r="BJ128" s="19" t="s">
        <v>76</v>
      </c>
      <c r="BK128" s="194">
        <f t="shared" si="9"/>
        <v>0</v>
      </c>
      <c r="BL128" s="19" t="s">
        <v>741</v>
      </c>
      <c r="BM128" s="193" t="s">
        <v>2990</v>
      </c>
    </row>
    <row r="129" spans="1:65" s="2" customFormat="1" ht="24.2" customHeight="1">
      <c r="A129" s="36"/>
      <c r="B129" s="37"/>
      <c r="C129" s="181" t="s">
        <v>525</v>
      </c>
      <c r="D129" s="181" t="s">
        <v>232</v>
      </c>
      <c r="E129" s="182" t="s">
        <v>2991</v>
      </c>
      <c r="F129" s="183" t="s">
        <v>2992</v>
      </c>
      <c r="G129" s="184" t="s">
        <v>242</v>
      </c>
      <c r="H129" s="185">
        <v>12</v>
      </c>
      <c r="I129" s="186"/>
      <c r="J129" s="187">
        <f t="shared" si="0"/>
        <v>0</v>
      </c>
      <c r="K129" s="188"/>
      <c r="L129" s="41"/>
      <c r="M129" s="189" t="s">
        <v>19</v>
      </c>
      <c r="N129" s="190" t="s">
        <v>40</v>
      </c>
      <c r="O129" s="66"/>
      <c r="P129" s="191">
        <f t="shared" si="1"/>
        <v>0</v>
      </c>
      <c r="Q129" s="191">
        <v>0</v>
      </c>
      <c r="R129" s="191">
        <f t="shared" si="2"/>
        <v>0</v>
      </c>
      <c r="S129" s="191">
        <v>0</v>
      </c>
      <c r="T129" s="192">
        <f t="shared" si="3"/>
        <v>0</v>
      </c>
      <c r="U129" s="36"/>
      <c r="V129" s="36"/>
      <c r="W129" s="36"/>
      <c r="X129" s="36"/>
      <c r="Y129" s="36"/>
      <c r="Z129" s="36"/>
      <c r="AA129" s="36"/>
      <c r="AB129" s="36"/>
      <c r="AC129" s="36"/>
      <c r="AD129" s="36"/>
      <c r="AE129" s="36"/>
      <c r="AR129" s="193" t="s">
        <v>433</v>
      </c>
      <c r="AT129" s="193" t="s">
        <v>232</v>
      </c>
      <c r="AU129" s="193" t="s">
        <v>76</v>
      </c>
      <c r="AY129" s="19" t="s">
        <v>229</v>
      </c>
      <c r="BE129" s="194">
        <f t="shared" si="4"/>
        <v>0</v>
      </c>
      <c r="BF129" s="194">
        <f t="shared" si="5"/>
        <v>0</v>
      </c>
      <c r="BG129" s="194">
        <f t="shared" si="6"/>
        <v>0</v>
      </c>
      <c r="BH129" s="194">
        <f t="shared" si="7"/>
        <v>0</v>
      </c>
      <c r="BI129" s="194">
        <f t="shared" si="8"/>
        <v>0</v>
      </c>
      <c r="BJ129" s="19" t="s">
        <v>76</v>
      </c>
      <c r="BK129" s="194">
        <f t="shared" si="9"/>
        <v>0</v>
      </c>
      <c r="BL129" s="19" t="s">
        <v>433</v>
      </c>
      <c r="BM129" s="193" t="s">
        <v>2993</v>
      </c>
    </row>
    <row r="130" spans="1:65" s="2" customFormat="1" ht="21.75" customHeight="1">
      <c r="A130" s="36"/>
      <c r="B130" s="37"/>
      <c r="C130" s="181" t="s">
        <v>498</v>
      </c>
      <c r="D130" s="181" t="s">
        <v>232</v>
      </c>
      <c r="E130" s="182" t="s">
        <v>2994</v>
      </c>
      <c r="F130" s="183" t="s">
        <v>2995</v>
      </c>
      <c r="G130" s="184" t="s">
        <v>242</v>
      </c>
      <c r="H130" s="185">
        <v>1</v>
      </c>
      <c r="I130" s="186"/>
      <c r="J130" s="187">
        <f t="shared" si="0"/>
        <v>0</v>
      </c>
      <c r="K130" s="188"/>
      <c r="L130" s="41"/>
      <c r="M130" s="189" t="s">
        <v>19</v>
      </c>
      <c r="N130" s="190" t="s">
        <v>40</v>
      </c>
      <c r="O130" s="66"/>
      <c r="P130" s="191">
        <f t="shared" si="1"/>
        <v>0</v>
      </c>
      <c r="Q130" s="191">
        <v>0</v>
      </c>
      <c r="R130" s="191">
        <f t="shared" si="2"/>
        <v>0</v>
      </c>
      <c r="S130" s="191">
        <v>0</v>
      </c>
      <c r="T130" s="192">
        <f t="shared" si="3"/>
        <v>0</v>
      </c>
      <c r="U130" s="36"/>
      <c r="V130" s="36"/>
      <c r="W130" s="36"/>
      <c r="X130" s="36"/>
      <c r="Y130" s="36"/>
      <c r="Z130" s="36"/>
      <c r="AA130" s="36"/>
      <c r="AB130" s="36"/>
      <c r="AC130" s="36"/>
      <c r="AD130" s="36"/>
      <c r="AE130" s="36"/>
      <c r="AR130" s="193" t="s">
        <v>126</v>
      </c>
      <c r="AT130" s="193" t="s">
        <v>232</v>
      </c>
      <c r="AU130" s="193" t="s">
        <v>76</v>
      </c>
      <c r="AY130" s="19" t="s">
        <v>229</v>
      </c>
      <c r="BE130" s="194">
        <f t="shared" si="4"/>
        <v>0</v>
      </c>
      <c r="BF130" s="194">
        <f t="shared" si="5"/>
        <v>0</v>
      </c>
      <c r="BG130" s="194">
        <f t="shared" si="6"/>
        <v>0</v>
      </c>
      <c r="BH130" s="194">
        <f t="shared" si="7"/>
        <v>0</v>
      </c>
      <c r="BI130" s="194">
        <f t="shared" si="8"/>
        <v>0</v>
      </c>
      <c r="BJ130" s="19" t="s">
        <v>76</v>
      </c>
      <c r="BK130" s="194">
        <f t="shared" si="9"/>
        <v>0</v>
      </c>
      <c r="BL130" s="19" t="s">
        <v>126</v>
      </c>
      <c r="BM130" s="193" t="s">
        <v>2996</v>
      </c>
    </row>
    <row r="131" spans="1:65" s="2" customFormat="1" ht="24.2" customHeight="1">
      <c r="A131" s="36"/>
      <c r="B131" s="37"/>
      <c r="C131" s="181" t="s">
        <v>504</v>
      </c>
      <c r="D131" s="181" t="s">
        <v>232</v>
      </c>
      <c r="E131" s="182" t="s">
        <v>2997</v>
      </c>
      <c r="F131" s="183" t="s">
        <v>2998</v>
      </c>
      <c r="G131" s="184" t="s">
        <v>235</v>
      </c>
      <c r="H131" s="185">
        <v>640</v>
      </c>
      <c r="I131" s="186"/>
      <c r="J131" s="187">
        <f t="shared" si="0"/>
        <v>0</v>
      </c>
      <c r="K131" s="188"/>
      <c r="L131" s="41"/>
      <c r="M131" s="189" t="s">
        <v>19</v>
      </c>
      <c r="N131" s="190" t="s">
        <v>40</v>
      </c>
      <c r="O131" s="66"/>
      <c r="P131" s="191">
        <f t="shared" si="1"/>
        <v>0</v>
      </c>
      <c r="Q131" s="191">
        <v>0</v>
      </c>
      <c r="R131" s="191">
        <f t="shared" si="2"/>
        <v>0</v>
      </c>
      <c r="S131" s="191">
        <v>0</v>
      </c>
      <c r="T131" s="192">
        <f t="shared" si="3"/>
        <v>0</v>
      </c>
      <c r="U131" s="36"/>
      <c r="V131" s="36"/>
      <c r="W131" s="36"/>
      <c r="X131" s="36"/>
      <c r="Y131" s="36"/>
      <c r="Z131" s="36"/>
      <c r="AA131" s="36"/>
      <c r="AB131" s="36"/>
      <c r="AC131" s="36"/>
      <c r="AD131" s="36"/>
      <c r="AE131" s="36"/>
      <c r="AR131" s="193" t="s">
        <v>126</v>
      </c>
      <c r="AT131" s="193" t="s">
        <v>232</v>
      </c>
      <c r="AU131" s="193" t="s">
        <v>76</v>
      </c>
      <c r="AY131" s="19" t="s">
        <v>229</v>
      </c>
      <c r="BE131" s="194">
        <f t="shared" si="4"/>
        <v>0</v>
      </c>
      <c r="BF131" s="194">
        <f t="shared" si="5"/>
        <v>0</v>
      </c>
      <c r="BG131" s="194">
        <f t="shared" si="6"/>
        <v>0</v>
      </c>
      <c r="BH131" s="194">
        <f t="shared" si="7"/>
        <v>0</v>
      </c>
      <c r="BI131" s="194">
        <f t="shared" si="8"/>
        <v>0</v>
      </c>
      <c r="BJ131" s="19" t="s">
        <v>76</v>
      </c>
      <c r="BK131" s="194">
        <f t="shared" si="9"/>
        <v>0</v>
      </c>
      <c r="BL131" s="19" t="s">
        <v>126</v>
      </c>
      <c r="BM131" s="193" t="s">
        <v>2999</v>
      </c>
    </row>
    <row r="132" spans="1:65" s="2" customFormat="1" ht="16.5" customHeight="1">
      <c r="A132" s="36"/>
      <c r="B132" s="37"/>
      <c r="C132" s="181" t="s">
        <v>508</v>
      </c>
      <c r="D132" s="181" t="s">
        <v>232</v>
      </c>
      <c r="E132" s="182" t="s">
        <v>3000</v>
      </c>
      <c r="F132" s="183" t="s">
        <v>3001</v>
      </c>
      <c r="G132" s="184" t="s">
        <v>254</v>
      </c>
      <c r="H132" s="185">
        <v>2.64</v>
      </c>
      <c r="I132" s="186"/>
      <c r="J132" s="187">
        <f t="shared" si="0"/>
        <v>0</v>
      </c>
      <c r="K132" s="188"/>
      <c r="L132" s="41"/>
      <c r="M132" s="189" t="s">
        <v>19</v>
      </c>
      <c r="N132" s="190" t="s">
        <v>40</v>
      </c>
      <c r="O132" s="66"/>
      <c r="P132" s="191">
        <f t="shared" si="1"/>
        <v>0</v>
      </c>
      <c r="Q132" s="191">
        <v>0</v>
      </c>
      <c r="R132" s="191">
        <f t="shared" si="2"/>
        <v>0</v>
      </c>
      <c r="S132" s="191">
        <v>0</v>
      </c>
      <c r="T132" s="192">
        <f t="shared" si="3"/>
        <v>0</v>
      </c>
      <c r="U132" s="36"/>
      <c r="V132" s="36"/>
      <c r="W132" s="36"/>
      <c r="X132" s="36"/>
      <c r="Y132" s="36"/>
      <c r="Z132" s="36"/>
      <c r="AA132" s="36"/>
      <c r="AB132" s="36"/>
      <c r="AC132" s="36"/>
      <c r="AD132" s="36"/>
      <c r="AE132" s="36"/>
      <c r="AR132" s="193" t="s">
        <v>126</v>
      </c>
      <c r="AT132" s="193" t="s">
        <v>232</v>
      </c>
      <c r="AU132" s="193" t="s">
        <v>76</v>
      </c>
      <c r="AY132" s="19" t="s">
        <v>229</v>
      </c>
      <c r="BE132" s="194">
        <f t="shared" si="4"/>
        <v>0</v>
      </c>
      <c r="BF132" s="194">
        <f t="shared" si="5"/>
        <v>0</v>
      </c>
      <c r="BG132" s="194">
        <f t="shared" si="6"/>
        <v>0</v>
      </c>
      <c r="BH132" s="194">
        <f t="shared" si="7"/>
        <v>0</v>
      </c>
      <c r="BI132" s="194">
        <f t="shared" si="8"/>
        <v>0</v>
      </c>
      <c r="BJ132" s="19" t="s">
        <v>76</v>
      </c>
      <c r="BK132" s="194">
        <f t="shared" si="9"/>
        <v>0</v>
      </c>
      <c r="BL132" s="19" t="s">
        <v>126</v>
      </c>
      <c r="BM132" s="193" t="s">
        <v>3002</v>
      </c>
    </row>
    <row r="133" spans="1:65" s="2" customFormat="1" ht="33" customHeight="1">
      <c r="A133" s="36"/>
      <c r="B133" s="37"/>
      <c r="C133" s="207" t="s">
        <v>319</v>
      </c>
      <c r="D133" s="207" t="s">
        <v>239</v>
      </c>
      <c r="E133" s="208" t="s">
        <v>3003</v>
      </c>
      <c r="F133" s="209" t="s">
        <v>3004</v>
      </c>
      <c r="G133" s="210" t="s">
        <v>235</v>
      </c>
      <c r="H133" s="211">
        <v>138</v>
      </c>
      <c r="I133" s="212"/>
      <c r="J133" s="213">
        <f t="shared" si="0"/>
        <v>0</v>
      </c>
      <c r="K133" s="214"/>
      <c r="L133" s="215"/>
      <c r="M133" s="216" t="s">
        <v>19</v>
      </c>
      <c r="N133" s="217" t="s">
        <v>40</v>
      </c>
      <c r="O133" s="66"/>
      <c r="P133" s="191">
        <f t="shared" si="1"/>
        <v>0</v>
      </c>
      <c r="Q133" s="191">
        <v>0</v>
      </c>
      <c r="R133" s="191">
        <f t="shared" si="2"/>
        <v>0</v>
      </c>
      <c r="S133" s="191">
        <v>0</v>
      </c>
      <c r="T133" s="192">
        <f t="shared" si="3"/>
        <v>0</v>
      </c>
      <c r="U133" s="36"/>
      <c r="V133" s="36"/>
      <c r="W133" s="36"/>
      <c r="X133" s="36"/>
      <c r="Y133" s="36"/>
      <c r="Z133" s="36"/>
      <c r="AA133" s="36"/>
      <c r="AB133" s="36"/>
      <c r="AC133" s="36"/>
      <c r="AD133" s="36"/>
      <c r="AE133" s="36"/>
      <c r="AR133" s="193" t="s">
        <v>243</v>
      </c>
      <c r="AT133" s="193" t="s">
        <v>239</v>
      </c>
      <c r="AU133" s="193" t="s">
        <v>76</v>
      </c>
      <c r="AY133" s="19" t="s">
        <v>229</v>
      </c>
      <c r="BE133" s="194">
        <f t="shared" si="4"/>
        <v>0</v>
      </c>
      <c r="BF133" s="194">
        <f t="shared" si="5"/>
        <v>0</v>
      </c>
      <c r="BG133" s="194">
        <f t="shared" si="6"/>
        <v>0</v>
      </c>
      <c r="BH133" s="194">
        <f t="shared" si="7"/>
        <v>0</v>
      </c>
      <c r="BI133" s="194">
        <f t="shared" si="8"/>
        <v>0</v>
      </c>
      <c r="BJ133" s="19" t="s">
        <v>76</v>
      </c>
      <c r="BK133" s="194">
        <f t="shared" si="9"/>
        <v>0</v>
      </c>
      <c r="BL133" s="19" t="s">
        <v>126</v>
      </c>
      <c r="BM133" s="193" t="s">
        <v>3005</v>
      </c>
    </row>
    <row r="134" spans="1:47" s="2" customFormat="1" ht="39">
      <c r="A134" s="36"/>
      <c r="B134" s="37"/>
      <c r="C134" s="38"/>
      <c r="D134" s="197" t="s">
        <v>811</v>
      </c>
      <c r="E134" s="38"/>
      <c r="F134" s="248" t="s">
        <v>3006</v>
      </c>
      <c r="G134" s="38"/>
      <c r="H134" s="38"/>
      <c r="I134" s="249"/>
      <c r="J134" s="38"/>
      <c r="K134" s="38"/>
      <c r="L134" s="41"/>
      <c r="M134" s="258"/>
      <c r="N134" s="259"/>
      <c r="O134" s="245"/>
      <c r="P134" s="245"/>
      <c r="Q134" s="245"/>
      <c r="R134" s="245"/>
      <c r="S134" s="245"/>
      <c r="T134" s="260"/>
      <c r="U134" s="36"/>
      <c r="V134" s="36"/>
      <c r="W134" s="36"/>
      <c r="X134" s="36"/>
      <c r="Y134" s="36"/>
      <c r="Z134" s="36"/>
      <c r="AA134" s="36"/>
      <c r="AB134" s="36"/>
      <c r="AC134" s="36"/>
      <c r="AD134" s="36"/>
      <c r="AE134" s="36"/>
      <c r="AT134" s="19" t="s">
        <v>811</v>
      </c>
      <c r="AU134" s="19" t="s">
        <v>76</v>
      </c>
    </row>
    <row r="135" spans="1:31" s="2" customFormat="1" ht="6.95" customHeight="1">
      <c r="A135" s="36"/>
      <c r="B135" s="49"/>
      <c r="C135" s="50"/>
      <c r="D135" s="50"/>
      <c r="E135" s="50"/>
      <c r="F135" s="50"/>
      <c r="G135" s="50"/>
      <c r="H135" s="50"/>
      <c r="I135" s="50"/>
      <c r="J135" s="50"/>
      <c r="K135" s="50"/>
      <c r="L135" s="41"/>
      <c r="M135" s="36"/>
      <c r="O135" s="36"/>
      <c r="P135" s="36"/>
      <c r="Q135" s="36"/>
      <c r="R135" s="36"/>
      <c r="S135" s="36"/>
      <c r="T135" s="36"/>
      <c r="U135" s="36"/>
      <c r="V135" s="36"/>
      <c r="W135" s="36"/>
      <c r="X135" s="36"/>
      <c r="Y135" s="36"/>
      <c r="Z135" s="36"/>
      <c r="AA135" s="36"/>
      <c r="AB135" s="36"/>
      <c r="AC135" s="36"/>
      <c r="AD135" s="36"/>
      <c r="AE135" s="36"/>
    </row>
  </sheetData>
  <sheetProtection algorithmName="SHA-512" hashValue="l2XiSYXPLhuddrePXhkp/+u8aDAFdARpjkShZ3bVEuygJAczJtWdlKy4ooG9I2JmNKUZrzpNm8svRtovhWLeeQ==" saltValue="8jGx+ZpRsitEL7qQFJSWdmYCYpaD40U5N9sk2IO5Wwd1bOY8jEzTjZP7+RHS3r3DAf95gepegNQnKbM9FS251w==" spinCount="100000" sheet="1" objects="1" scenarios="1" formatColumns="0" formatRows="0" autoFilter="0"/>
  <autoFilter ref="C86:K134"/>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198</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2894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30" customHeight="1">
      <c r="A11" s="36"/>
      <c r="B11" s="41"/>
      <c r="C11" s="36"/>
      <c r="D11" s="36"/>
      <c r="E11" s="420" t="s">
        <v>3007</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2896</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2897</v>
      </c>
      <c r="F17" s="36"/>
      <c r="G17" s="36"/>
      <c r="H17" s="36"/>
      <c r="I17" s="114" t="s">
        <v>27</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22</v>
      </c>
      <c r="F23" s="36"/>
      <c r="G23" s="36"/>
      <c r="H23" s="36"/>
      <c r="I23" s="114" t="s">
        <v>27</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22</v>
      </c>
      <c r="F26" s="36"/>
      <c r="G26" s="36"/>
      <c r="H26" s="36"/>
      <c r="I26" s="114" t="s">
        <v>27</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ROUND(J88,2)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ROUND((SUM(BE88:BE112)),2)</f>
        <v>0</v>
      </c>
      <c r="G35" s="36"/>
      <c r="H35" s="36"/>
      <c r="I35" s="126">
        <v>0.21</v>
      </c>
      <c r="J35" s="125">
        <f>ROUND(((SUM(BE88:BE112))*I35),2)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ROUND((SUM(BF88:BF112)),2)</f>
        <v>0</v>
      </c>
      <c r="G36" s="36"/>
      <c r="H36" s="36"/>
      <c r="I36" s="126">
        <v>0.15</v>
      </c>
      <c r="J36" s="125">
        <f>ROUND(((SUM(BF88:BF112))*I36),2)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ROUND((SUM(BG88:BG112)),2)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ROUND((SUM(BH88:BH112)),2)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ROUND((SUM(BI88:BI112)),2)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2894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30" customHeight="1">
      <c r="A54" s="36"/>
      <c r="B54" s="37"/>
      <c r="C54" s="38"/>
      <c r="D54" s="38"/>
      <c r="E54" s="398" t="str">
        <f>E11</f>
        <v>PS-02.2 - Úpravy zabezpečovacího zařízení Liběšice - Úštěk_ÚRS</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Liběšice - Úštěk</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Správa železnic, s. o., OŘ UNL</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J88</f>
        <v>0</v>
      </c>
      <c r="K63" s="38"/>
      <c r="L63" s="115"/>
      <c r="S63" s="36"/>
      <c r="T63" s="36"/>
      <c r="U63" s="36"/>
      <c r="V63" s="36"/>
      <c r="W63" s="36"/>
      <c r="X63" s="36"/>
      <c r="Y63" s="36"/>
      <c r="Z63" s="36"/>
      <c r="AA63" s="36"/>
      <c r="AB63" s="36"/>
      <c r="AC63" s="36"/>
      <c r="AD63" s="36"/>
      <c r="AE63" s="36"/>
      <c r="AU63" s="19" t="s">
        <v>210</v>
      </c>
    </row>
    <row r="64" spans="2:12" s="9" customFormat="1" ht="24.95" customHeight="1">
      <c r="B64" s="142"/>
      <c r="C64" s="143"/>
      <c r="D64" s="144" t="s">
        <v>3008</v>
      </c>
      <c r="E64" s="145"/>
      <c r="F64" s="145"/>
      <c r="G64" s="145"/>
      <c r="H64" s="145"/>
      <c r="I64" s="145"/>
      <c r="J64" s="146">
        <f>J89</f>
        <v>0</v>
      </c>
      <c r="K64" s="143"/>
      <c r="L64" s="147"/>
    </row>
    <row r="65" spans="2:12" s="10" customFormat="1" ht="19.9" customHeight="1">
      <c r="B65" s="148"/>
      <c r="C65" s="99"/>
      <c r="D65" s="149" t="s">
        <v>3009</v>
      </c>
      <c r="E65" s="150"/>
      <c r="F65" s="150"/>
      <c r="G65" s="150"/>
      <c r="H65" s="150"/>
      <c r="I65" s="150"/>
      <c r="J65" s="151">
        <f>J90</f>
        <v>0</v>
      </c>
      <c r="K65" s="99"/>
      <c r="L65" s="152"/>
    </row>
    <row r="66" spans="2:12" s="9" customFormat="1" ht="24.95" customHeight="1">
      <c r="B66" s="142"/>
      <c r="C66" s="143"/>
      <c r="D66" s="144" t="s">
        <v>3010</v>
      </c>
      <c r="E66" s="145"/>
      <c r="F66" s="145"/>
      <c r="G66" s="145"/>
      <c r="H66" s="145"/>
      <c r="I66" s="145"/>
      <c r="J66" s="146">
        <f>J101</f>
        <v>0</v>
      </c>
      <c r="K66" s="143"/>
      <c r="L66" s="147"/>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214</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24" t="str">
        <f>E7</f>
        <v>Oprava trati v úseku Liběšice - Úštěk-OPRAVA č.1</v>
      </c>
      <c r="F76" s="425"/>
      <c r="G76" s="425"/>
      <c r="H76" s="425"/>
      <c r="I76" s="38"/>
      <c r="J76" s="38"/>
      <c r="K76" s="38"/>
      <c r="L76" s="115"/>
      <c r="S76" s="36"/>
      <c r="T76" s="36"/>
      <c r="U76" s="36"/>
      <c r="V76" s="36"/>
      <c r="W76" s="36"/>
      <c r="X76" s="36"/>
      <c r="Y76" s="36"/>
      <c r="Z76" s="36"/>
      <c r="AA76" s="36"/>
      <c r="AB76" s="36"/>
      <c r="AC76" s="36"/>
      <c r="AD76" s="36"/>
      <c r="AE76" s="36"/>
    </row>
    <row r="77" spans="2:12" s="1" customFormat="1" ht="12" customHeight="1">
      <c r="B77" s="23"/>
      <c r="C77" s="31" t="s">
        <v>203</v>
      </c>
      <c r="D77" s="24"/>
      <c r="E77" s="24"/>
      <c r="F77" s="24"/>
      <c r="G77" s="24"/>
      <c r="H77" s="24"/>
      <c r="I77" s="24"/>
      <c r="J77" s="24"/>
      <c r="K77" s="24"/>
      <c r="L77" s="22"/>
    </row>
    <row r="78" spans="1:31" s="2" customFormat="1" ht="16.5" customHeight="1">
      <c r="A78" s="36"/>
      <c r="B78" s="37"/>
      <c r="C78" s="38"/>
      <c r="D78" s="38"/>
      <c r="E78" s="424" t="s">
        <v>2894</v>
      </c>
      <c r="F78" s="426"/>
      <c r="G78" s="426"/>
      <c r="H78" s="426"/>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205</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30" customHeight="1">
      <c r="A80" s="36"/>
      <c r="B80" s="37"/>
      <c r="C80" s="38"/>
      <c r="D80" s="38"/>
      <c r="E80" s="398" t="str">
        <f>E11</f>
        <v>PS-02.2 - Úpravy zabezpečovacího zařízení Liběšice - Úštěk_ÚRS</v>
      </c>
      <c r="F80" s="426"/>
      <c r="G80" s="426"/>
      <c r="H80" s="426"/>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F14</f>
        <v>Liběšice - Úštěk</v>
      </c>
      <c r="G82" s="38"/>
      <c r="H82" s="38"/>
      <c r="I82" s="31" t="s">
        <v>23</v>
      </c>
      <c r="J82" s="61" t="str">
        <f>IF(J14="","",J14)</f>
        <v>10. 5. 2022</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E17</f>
        <v>Správa železnic, s. o., OŘ UNL</v>
      </c>
      <c r="G84" s="38"/>
      <c r="H84" s="38"/>
      <c r="I84" s="31" t="s">
        <v>30</v>
      </c>
      <c r="J84" s="34" t="str">
        <f>E23</f>
        <v xml:space="preserve"> </v>
      </c>
      <c r="K84" s="38"/>
      <c r="L84" s="115"/>
      <c r="S84" s="36"/>
      <c r="T84" s="36"/>
      <c r="U84" s="36"/>
      <c r="V84" s="36"/>
      <c r="W84" s="36"/>
      <c r="X84" s="36"/>
      <c r="Y84" s="36"/>
      <c r="Z84" s="36"/>
      <c r="AA84" s="36"/>
      <c r="AB84" s="36"/>
      <c r="AC84" s="36"/>
      <c r="AD84" s="36"/>
      <c r="AE84" s="36"/>
    </row>
    <row r="85" spans="1:31" s="2" customFormat="1" ht="15.2" customHeight="1">
      <c r="A85" s="36"/>
      <c r="B85" s="37"/>
      <c r="C85" s="31" t="s">
        <v>28</v>
      </c>
      <c r="D85" s="38"/>
      <c r="E85" s="38"/>
      <c r="F85" s="29" t="str">
        <f>IF(E20="","",E20)</f>
        <v>Vyplň údaj</v>
      </c>
      <c r="G85" s="38"/>
      <c r="H85" s="38"/>
      <c r="I85" s="31" t="s">
        <v>32</v>
      </c>
      <c r="J85" s="34" t="str">
        <f>E26</f>
        <v xml:space="preserve"> </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215</v>
      </c>
      <c r="D87" s="156" t="s">
        <v>54</v>
      </c>
      <c r="E87" s="156" t="s">
        <v>50</v>
      </c>
      <c r="F87" s="156" t="s">
        <v>51</v>
      </c>
      <c r="G87" s="156" t="s">
        <v>216</v>
      </c>
      <c r="H87" s="156" t="s">
        <v>217</v>
      </c>
      <c r="I87" s="156" t="s">
        <v>218</v>
      </c>
      <c r="J87" s="157" t="s">
        <v>209</v>
      </c>
      <c r="K87" s="158" t="s">
        <v>219</v>
      </c>
      <c r="L87" s="159"/>
      <c r="M87" s="70" t="s">
        <v>19</v>
      </c>
      <c r="N87" s="71" t="s">
        <v>39</v>
      </c>
      <c r="O87" s="71" t="s">
        <v>220</v>
      </c>
      <c r="P87" s="71" t="s">
        <v>221</v>
      </c>
      <c r="Q87" s="71" t="s">
        <v>222</v>
      </c>
      <c r="R87" s="71" t="s">
        <v>223</v>
      </c>
      <c r="S87" s="71" t="s">
        <v>224</v>
      </c>
      <c r="T87" s="72" t="s">
        <v>225</v>
      </c>
      <c r="U87" s="153"/>
      <c r="V87" s="153"/>
      <c r="W87" s="153"/>
      <c r="X87" s="153"/>
      <c r="Y87" s="153"/>
      <c r="Z87" s="153"/>
      <c r="AA87" s="153"/>
      <c r="AB87" s="153"/>
      <c r="AC87" s="153"/>
      <c r="AD87" s="153"/>
      <c r="AE87" s="153"/>
    </row>
    <row r="88" spans="1:63" s="2" customFormat="1" ht="22.9" customHeight="1">
      <c r="A88" s="36"/>
      <c r="B88" s="37"/>
      <c r="C88" s="77" t="s">
        <v>226</v>
      </c>
      <c r="D88" s="38"/>
      <c r="E88" s="38"/>
      <c r="F88" s="38"/>
      <c r="G88" s="38"/>
      <c r="H88" s="38"/>
      <c r="I88" s="38"/>
      <c r="J88" s="160">
        <f>BK88</f>
        <v>0</v>
      </c>
      <c r="K88" s="38"/>
      <c r="L88" s="41"/>
      <c r="M88" s="73"/>
      <c r="N88" s="161"/>
      <c r="O88" s="74"/>
      <c r="P88" s="162">
        <f>P89+P101</f>
        <v>0</v>
      </c>
      <c r="Q88" s="74"/>
      <c r="R88" s="162">
        <f>R89+R101</f>
        <v>1.2873599999999998</v>
      </c>
      <c r="S88" s="74"/>
      <c r="T88" s="163">
        <f>T89+T101</f>
        <v>1.1760000000000002</v>
      </c>
      <c r="U88" s="36"/>
      <c r="V88" s="36"/>
      <c r="W88" s="36"/>
      <c r="X88" s="36"/>
      <c r="Y88" s="36"/>
      <c r="Z88" s="36"/>
      <c r="AA88" s="36"/>
      <c r="AB88" s="36"/>
      <c r="AC88" s="36"/>
      <c r="AD88" s="36"/>
      <c r="AE88" s="36"/>
      <c r="AT88" s="19" t="s">
        <v>68</v>
      </c>
      <c r="AU88" s="19" t="s">
        <v>210</v>
      </c>
      <c r="BK88" s="164">
        <f>BK89+BK101</f>
        <v>0</v>
      </c>
    </row>
    <row r="89" spans="2:63" s="12" customFormat="1" ht="25.9" customHeight="1">
      <c r="B89" s="165"/>
      <c r="C89" s="166"/>
      <c r="D89" s="167" t="s">
        <v>68</v>
      </c>
      <c r="E89" s="168" t="s">
        <v>227</v>
      </c>
      <c r="F89" s="168" t="s">
        <v>3011</v>
      </c>
      <c r="G89" s="166"/>
      <c r="H89" s="166"/>
      <c r="I89" s="169"/>
      <c r="J89" s="170">
        <f>BK89</f>
        <v>0</v>
      </c>
      <c r="K89" s="166"/>
      <c r="L89" s="171"/>
      <c r="M89" s="172"/>
      <c r="N89" s="173"/>
      <c r="O89" s="173"/>
      <c r="P89" s="174">
        <f>P90</f>
        <v>0</v>
      </c>
      <c r="Q89" s="173"/>
      <c r="R89" s="174">
        <f>R90</f>
        <v>1.2123599999999999</v>
      </c>
      <c r="S89" s="173"/>
      <c r="T89" s="175">
        <f>T90</f>
        <v>1.1760000000000002</v>
      </c>
      <c r="AR89" s="176" t="s">
        <v>76</v>
      </c>
      <c r="AT89" s="177" t="s">
        <v>68</v>
      </c>
      <c r="AU89" s="177" t="s">
        <v>69</v>
      </c>
      <c r="AY89" s="176" t="s">
        <v>229</v>
      </c>
      <c r="BK89" s="178">
        <f>BK90</f>
        <v>0</v>
      </c>
    </row>
    <row r="90" spans="2:63" s="12" customFormat="1" ht="22.9" customHeight="1">
      <c r="B90" s="165"/>
      <c r="C90" s="166"/>
      <c r="D90" s="167" t="s">
        <v>68</v>
      </c>
      <c r="E90" s="179" t="s">
        <v>76</v>
      </c>
      <c r="F90" s="179" t="s">
        <v>3012</v>
      </c>
      <c r="G90" s="166"/>
      <c r="H90" s="166"/>
      <c r="I90" s="169"/>
      <c r="J90" s="180">
        <f>BK90</f>
        <v>0</v>
      </c>
      <c r="K90" s="166"/>
      <c r="L90" s="171"/>
      <c r="M90" s="172"/>
      <c r="N90" s="173"/>
      <c r="O90" s="173"/>
      <c r="P90" s="174">
        <f>SUM(P91:P100)</f>
        <v>0</v>
      </c>
      <c r="Q90" s="173"/>
      <c r="R90" s="174">
        <f>SUM(R91:R100)</f>
        <v>1.2123599999999999</v>
      </c>
      <c r="S90" s="173"/>
      <c r="T90" s="175">
        <f>SUM(T91:T100)</f>
        <v>1.1760000000000002</v>
      </c>
      <c r="AR90" s="176" t="s">
        <v>76</v>
      </c>
      <c r="AT90" s="177" t="s">
        <v>68</v>
      </c>
      <c r="AU90" s="177" t="s">
        <v>76</v>
      </c>
      <c r="AY90" s="176" t="s">
        <v>229</v>
      </c>
      <c r="BK90" s="178">
        <f>SUM(BK91:BK100)</f>
        <v>0</v>
      </c>
    </row>
    <row r="91" spans="1:65" s="2" customFormat="1" ht="55.5" customHeight="1">
      <c r="A91" s="36"/>
      <c r="B91" s="37"/>
      <c r="C91" s="181" t="s">
        <v>261</v>
      </c>
      <c r="D91" s="181" t="s">
        <v>232</v>
      </c>
      <c r="E91" s="182" t="s">
        <v>3013</v>
      </c>
      <c r="F91" s="183" t="s">
        <v>3014</v>
      </c>
      <c r="G91" s="184" t="s">
        <v>495</v>
      </c>
      <c r="H91" s="185">
        <v>12</v>
      </c>
      <c r="I91" s="186"/>
      <c r="J91" s="187">
        <f>ROUND(I91*H91,2)</f>
        <v>0</v>
      </c>
      <c r="K91" s="188"/>
      <c r="L91" s="41"/>
      <c r="M91" s="189" t="s">
        <v>19</v>
      </c>
      <c r="N91" s="190" t="s">
        <v>40</v>
      </c>
      <c r="O91" s="66"/>
      <c r="P91" s="191">
        <f>O91*H91</f>
        <v>0</v>
      </c>
      <c r="Q91" s="191">
        <v>0</v>
      </c>
      <c r="R91" s="191">
        <f>Q91*H91</f>
        <v>0</v>
      </c>
      <c r="S91" s="191">
        <v>0.098</v>
      </c>
      <c r="T91" s="192">
        <f>S91*H91</f>
        <v>1.1760000000000002</v>
      </c>
      <c r="U91" s="36"/>
      <c r="V91" s="36"/>
      <c r="W91" s="36"/>
      <c r="X91" s="36"/>
      <c r="Y91" s="36"/>
      <c r="Z91" s="36"/>
      <c r="AA91" s="36"/>
      <c r="AB91" s="36"/>
      <c r="AC91" s="36"/>
      <c r="AD91" s="36"/>
      <c r="AE91" s="36"/>
      <c r="AR91" s="193" t="s">
        <v>126</v>
      </c>
      <c r="AT91" s="193" t="s">
        <v>232</v>
      </c>
      <c r="AU91" s="193" t="s">
        <v>78</v>
      </c>
      <c r="AY91" s="19" t="s">
        <v>229</v>
      </c>
      <c r="BE91" s="194">
        <f>IF(N91="základní",J91,0)</f>
        <v>0</v>
      </c>
      <c r="BF91" s="194">
        <f>IF(N91="snížená",J91,0)</f>
        <v>0</v>
      </c>
      <c r="BG91" s="194">
        <f>IF(N91="zákl. přenesená",J91,0)</f>
        <v>0</v>
      </c>
      <c r="BH91" s="194">
        <f>IF(N91="sníž. přenesená",J91,0)</f>
        <v>0</v>
      </c>
      <c r="BI91" s="194">
        <f>IF(N91="nulová",J91,0)</f>
        <v>0</v>
      </c>
      <c r="BJ91" s="19" t="s">
        <v>76</v>
      </c>
      <c r="BK91" s="194">
        <f>ROUND(I91*H91,2)</f>
        <v>0</v>
      </c>
      <c r="BL91" s="19" t="s">
        <v>126</v>
      </c>
      <c r="BM91" s="193" t="s">
        <v>3015</v>
      </c>
    </row>
    <row r="92" spans="1:47" s="2" customFormat="1" ht="11.25">
      <c r="A92" s="36"/>
      <c r="B92" s="37"/>
      <c r="C92" s="38"/>
      <c r="D92" s="263" t="s">
        <v>903</v>
      </c>
      <c r="E92" s="38"/>
      <c r="F92" s="264" t="s">
        <v>3016</v>
      </c>
      <c r="G92" s="38"/>
      <c r="H92" s="38"/>
      <c r="I92" s="249"/>
      <c r="J92" s="38"/>
      <c r="K92" s="38"/>
      <c r="L92" s="41"/>
      <c r="M92" s="250"/>
      <c r="N92" s="251"/>
      <c r="O92" s="66"/>
      <c r="P92" s="66"/>
      <c r="Q92" s="66"/>
      <c r="R92" s="66"/>
      <c r="S92" s="66"/>
      <c r="T92" s="67"/>
      <c r="U92" s="36"/>
      <c r="V92" s="36"/>
      <c r="W92" s="36"/>
      <c r="X92" s="36"/>
      <c r="Y92" s="36"/>
      <c r="Z92" s="36"/>
      <c r="AA92" s="36"/>
      <c r="AB92" s="36"/>
      <c r="AC92" s="36"/>
      <c r="AD92" s="36"/>
      <c r="AE92" s="36"/>
      <c r="AT92" s="19" t="s">
        <v>903</v>
      </c>
      <c r="AU92" s="19" t="s">
        <v>78</v>
      </c>
    </row>
    <row r="93" spans="1:65" s="2" customFormat="1" ht="49.15" customHeight="1">
      <c r="A93" s="36"/>
      <c r="B93" s="37"/>
      <c r="C93" s="181" t="s">
        <v>230</v>
      </c>
      <c r="D93" s="181" t="s">
        <v>232</v>
      </c>
      <c r="E93" s="182" t="s">
        <v>3017</v>
      </c>
      <c r="F93" s="183" t="s">
        <v>3018</v>
      </c>
      <c r="G93" s="184" t="s">
        <v>532</v>
      </c>
      <c r="H93" s="185">
        <v>105</v>
      </c>
      <c r="I93" s="186"/>
      <c r="J93" s="187">
        <f>ROUND(I93*H93,2)</f>
        <v>0</v>
      </c>
      <c r="K93" s="188"/>
      <c r="L93" s="41"/>
      <c r="M93" s="189" t="s">
        <v>19</v>
      </c>
      <c r="N93" s="190" t="s">
        <v>40</v>
      </c>
      <c r="O93" s="66"/>
      <c r="P93" s="191">
        <f>O93*H93</f>
        <v>0</v>
      </c>
      <c r="Q93" s="191">
        <v>0</v>
      </c>
      <c r="R93" s="191">
        <f>Q93*H93</f>
        <v>0</v>
      </c>
      <c r="S93" s="191">
        <v>0</v>
      </c>
      <c r="T93" s="192">
        <f>S93*H93</f>
        <v>0</v>
      </c>
      <c r="U93" s="36"/>
      <c r="V93" s="36"/>
      <c r="W93" s="36"/>
      <c r="X93" s="36"/>
      <c r="Y93" s="36"/>
      <c r="Z93" s="36"/>
      <c r="AA93" s="36"/>
      <c r="AB93" s="36"/>
      <c r="AC93" s="36"/>
      <c r="AD93" s="36"/>
      <c r="AE93" s="36"/>
      <c r="AR93" s="193" t="s">
        <v>126</v>
      </c>
      <c r="AT93" s="193" t="s">
        <v>232</v>
      </c>
      <c r="AU93" s="193" t="s">
        <v>78</v>
      </c>
      <c r="AY93" s="19" t="s">
        <v>229</v>
      </c>
      <c r="BE93" s="194">
        <f>IF(N93="základní",J93,0)</f>
        <v>0</v>
      </c>
      <c r="BF93" s="194">
        <f>IF(N93="snížená",J93,0)</f>
        <v>0</v>
      </c>
      <c r="BG93" s="194">
        <f>IF(N93="zákl. přenesená",J93,0)</f>
        <v>0</v>
      </c>
      <c r="BH93" s="194">
        <f>IF(N93="sníž. přenesená",J93,0)</f>
        <v>0</v>
      </c>
      <c r="BI93" s="194">
        <f>IF(N93="nulová",J93,0)</f>
        <v>0</v>
      </c>
      <c r="BJ93" s="19" t="s">
        <v>76</v>
      </c>
      <c r="BK93" s="194">
        <f>ROUND(I93*H93,2)</f>
        <v>0</v>
      </c>
      <c r="BL93" s="19" t="s">
        <v>126</v>
      </c>
      <c r="BM93" s="193" t="s">
        <v>3019</v>
      </c>
    </row>
    <row r="94" spans="1:47" s="2" customFormat="1" ht="11.25">
      <c r="A94" s="36"/>
      <c r="B94" s="37"/>
      <c r="C94" s="38"/>
      <c r="D94" s="263" t="s">
        <v>903</v>
      </c>
      <c r="E94" s="38"/>
      <c r="F94" s="264" t="s">
        <v>3020</v>
      </c>
      <c r="G94" s="38"/>
      <c r="H94" s="38"/>
      <c r="I94" s="249"/>
      <c r="J94" s="38"/>
      <c r="K94" s="38"/>
      <c r="L94" s="41"/>
      <c r="M94" s="250"/>
      <c r="N94" s="251"/>
      <c r="O94" s="66"/>
      <c r="P94" s="66"/>
      <c r="Q94" s="66"/>
      <c r="R94" s="66"/>
      <c r="S94" s="66"/>
      <c r="T94" s="67"/>
      <c r="U94" s="36"/>
      <c r="V94" s="36"/>
      <c r="W94" s="36"/>
      <c r="X94" s="36"/>
      <c r="Y94" s="36"/>
      <c r="Z94" s="36"/>
      <c r="AA94" s="36"/>
      <c r="AB94" s="36"/>
      <c r="AC94" s="36"/>
      <c r="AD94" s="36"/>
      <c r="AE94" s="36"/>
      <c r="AT94" s="19" t="s">
        <v>903</v>
      </c>
      <c r="AU94" s="19" t="s">
        <v>78</v>
      </c>
    </row>
    <row r="95" spans="1:47" s="2" customFormat="1" ht="19.5">
      <c r="A95" s="36"/>
      <c r="B95" s="37"/>
      <c r="C95" s="38"/>
      <c r="D95" s="197" t="s">
        <v>811</v>
      </c>
      <c r="E95" s="38"/>
      <c r="F95" s="248" t="s">
        <v>3021</v>
      </c>
      <c r="G95" s="38"/>
      <c r="H95" s="38"/>
      <c r="I95" s="249"/>
      <c r="J95" s="38"/>
      <c r="K95" s="38"/>
      <c r="L95" s="41"/>
      <c r="M95" s="250"/>
      <c r="N95" s="251"/>
      <c r="O95" s="66"/>
      <c r="P95" s="66"/>
      <c r="Q95" s="66"/>
      <c r="R95" s="66"/>
      <c r="S95" s="66"/>
      <c r="T95" s="67"/>
      <c r="U95" s="36"/>
      <c r="V95" s="36"/>
      <c r="W95" s="36"/>
      <c r="X95" s="36"/>
      <c r="Y95" s="36"/>
      <c r="Z95" s="36"/>
      <c r="AA95" s="36"/>
      <c r="AB95" s="36"/>
      <c r="AC95" s="36"/>
      <c r="AD95" s="36"/>
      <c r="AE95" s="36"/>
      <c r="AT95" s="19" t="s">
        <v>811</v>
      </c>
      <c r="AU95" s="19" t="s">
        <v>78</v>
      </c>
    </row>
    <row r="96" spans="1:65" s="2" customFormat="1" ht="44.25" customHeight="1">
      <c r="A96" s="36"/>
      <c r="B96" s="37"/>
      <c r="C96" s="181" t="s">
        <v>257</v>
      </c>
      <c r="D96" s="181" t="s">
        <v>232</v>
      </c>
      <c r="E96" s="182" t="s">
        <v>3022</v>
      </c>
      <c r="F96" s="183" t="s">
        <v>3023</v>
      </c>
      <c r="G96" s="184" t="s">
        <v>532</v>
      </c>
      <c r="H96" s="185">
        <v>105</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78</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3024</v>
      </c>
    </row>
    <row r="97" spans="1:47" s="2" customFormat="1" ht="11.25">
      <c r="A97" s="36"/>
      <c r="B97" s="37"/>
      <c r="C97" s="38"/>
      <c r="D97" s="263" t="s">
        <v>903</v>
      </c>
      <c r="E97" s="38"/>
      <c r="F97" s="264" t="s">
        <v>3025</v>
      </c>
      <c r="G97" s="38"/>
      <c r="H97" s="38"/>
      <c r="I97" s="249"/>
      <c r="J97" s="38"/>
      <c r="K97" s="38"/>
      <c r="L97" s="41"/>
      <c r="M97" s="250"/>
      <c r="N97" s="251"/>
      <c r="O97" s="66"/>
      <c r="P97" s="66"/>
      <c r="Q97" s="66"/>
      <c r="R97" s="66"/>
      <c r="S97" s="66"/>
      <c r="T97" s="67"/>
      <c r="U97" s="36"/>
      <c r="V97" s="36"/>
      <c r="W97" s="36"/>
      <c r="X97" s="36"/>
      <c r="Y97" s="36"/>
      <c r="Z97" s="36"/>
      <c r="AA97" s="36"/>
      <c r="AB97" s="36"/>
      <c r="AC97" s="36"/>
      <c r="AD97" s="36"/>
      <c r="AE97" s="36"/>
      <c r="AT97" s="19" t="s">
        <v>903</v>
      </c>
      <c r="AU97" s="19" t="s">
        <v>78</v>
      </c>
    </row>
    <row r="98" spans="1:47" s="2" customFormat="1" ht="19.5">
      <c r="A98" s="36"/>
      <c r="B98" s="37"/>
      <c r="C98" s="38"/>
      <c r="D98" s="197" t="s">
        <v>811</v>
      </c>
      <c r="E98" s="38"/>
      <c r="F98" s="248" t="s">
        <v>3021</v>
      </c>
      <c r="G98" s="38"/>
      <c r="H98" s="38"/>
      <c r="I98" s="249"/>
      <c r="J98" s="38"/>
      <c r="K98" s="38"/>
      <c r="L98" s="41"/>
      <c r="M98" s="250"/>
      <c r="N98" s="251"/>
      <c r="O98" s="66"/>
      <c r="P98" s="66"/>
      <c r="Q98" s="66"/>
      <c r="R98" s="66"/>
      <c r="S98" s="66"/>
      <c r="T98" s="67"/>
      <c r="U98" s="36"/>
      <c r="V98" s="36"/>
      <c r="W98" s="36"/>
      <c r="X98" s="36"/>
      <c r="Y98" s="36"/>
      <c r="Z98" s="36"/>
      <c r="AA98" s="36"/>
      <c r="AB98" s="36"/>
      <c r="AC98" s="36"/>
      <c r="AD98" s="36"/>
      <c r="AE98" s="36"/>
      <c r="AT98" s="19" t="s">
        <v>811</v>
      </c>
      <c r="AU98" s="19" t="s">
        <v>78</v>
      </c>
    </row>
    <row r="99" spans="1:65" s="2" customFormat="1" ht="37.9" customHeight="1">
      <c r="A99" s="36"/>
      <c r="B99" s="37"/>
      <c r="C99" s="181" t="s">
        <v>243</v>
      </c>
      <c r="D99" s="181" t="s">
        <v>232</v>
      </c>
      <c r="E99" s="182" t="s">
        <v>3026</v>
      </c>
      <c r="F99" s="183" t="s">
        <v>3027</v>
      </c>
      <c r="G99" s="184" t="s">
        <v>495</v>
      </c>
      <c r="H99" s="185">
        <v>12</v>
      </c>
      <c r="I99" s="186"/>
      <c r="J99" s="187">
        <f>ROUND(I99*H99,2)</f>
        <v>0</v>
      </c>
      <c r="K99" s="188"/>
      <c r="L99" s="41"/>
      <c r="M99" s="189" t="s">
        <v>19</v>
      </c>
      <c r="N99" s="190" t="s">
        <v>40</v>
      </c>
      <c r="O99" s="66"/>
      <c r="P99" s="191">
        <f>O99*H99</f>
        <v>0</v>
      </c>
      <c r="Q99" s="191">
        <v>0.10103</v>
      </c>
      <c r="R99" s="191">
        <f>Q99*H99</f>
        <v>1.2123599999999999</v>
      </c>
      <c r="S99" s="191">
        <v>0</v>
      </c>
      <c r="T99" s="192">
        <f>S99*H99</f>
        <v>0</v>
      </c>
      <c r="U99" s="36"/>
      <c r="V99" s="36"/>
      <c r="W99" s="36"/>
      <c r="X99" s="36"/>
      <c r="Y99" s="36"/>
      <c r="Z99" s="36"/>
      <c r="AA99" s="36"/>
      <c r="AB99" s="36"/>
      <c r="AC99" s="36"/>
      <c r="AD99" s="36"/>
      <c r="AE99" s="36"/>
      <c r="AR99" s="193" t="s">
        <v>126</v>
      </c>
      <c r="AT99" s="193" t="s">
        <v>232</v>
      </c>
      <c r="AU99" s="193" t="s">
        <v>78</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126</v>
      </c>
      <c r="BM99" s="193" t="s">
        <v>3028</v>
      </c>
    </row>
    <row r="100" spans="1:47" s="2" customFormat="1" ht="11.25">
      <c r="A100" s="36"/>
      <c r="B100" s="37"/>
      <c r="C100" s="38"/>
      <c r="D100" s="263" t="s">
        <v>903</v>
      </c>
      <c r="E100" s="38"/>
      <c r="F100" s="264" t="s">
        <v>3029</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903</v>
      </c>
      <c r="AU100" s="19" t="s">
        <v>78</v>
      </c>
    </row>
    <row r="101" spans="2:63" s="12" customFormat="1" ht="25.9" customHeight="1">
      <c r="B101" s="165"/>
      <c r="C101" s="166"/>
      <c r="D101" s="167" t="s">
        <v>68</v>
      </c>
      <c r="E101" s="168" t="s">
        <v>3030</v>
      </c>
      <c r="F101" s="168" t="s">
        <v>3031</v>
      </c>
      <c r="G101" s="166"/>
      <c r="H101" s="166"/>
      <c r="I101" s="169"/>
      <c r="J101" s="170">
        <f>BK101</f>
        <v>0</v>
      </c>
      <c r="K101" s="166"/>
      <c r="L101" s="171"/>
      <c r="M101" s="172"/>
      <c r="N101" s="173"/>
      <c r="O101" s="173"/>
      <c r="P101" s="174">
        <f>SUM(P102:P112)</f>
        <v>0</v>
      </c>
      <c r="Q101" s="173"/>
      <c r="R101" s="174">
        <f>SUM(R102:R112)</f>
        <v>0.075</v>
      </c>
      <c r="S101" s="173"/>
      <c r="T101" s="175">
        <f>SUM(T102:T112)</f>
        <v>0</v>
      </c>
      <c r="AR101" s="176" t="s">
        <v>89</v>
      </c>
      <c r="AT101" s="177" t="s">
        <v>68</v>
      </c>
      <c r="AU101" s="177" t="s">
        <v>69</v>
      </c>
      <c r="AY101" s="176" t="s">
        <v>229</v>
      </c>
      <c r="BK101" s="178">
        <f>SUM(BK102:BK112)</f>
        <v>0</v>
      </c>
    </row>
    <row r="102" spans="1:65" s="2" customFormat="1" ht="66.75" customHeight="1">
      <c r="A102" s="36"/>
      <c r="B102" s="37"/>
      <c r="C102" s="181" t="s">
        <v>76</v>
      </c>
      <c r="D102" s="181" t="s">
        <v>232</v>
      </c>
      <c r="E102" s="182" t="s">
        <v>3032</v>
      </c>
      <c r="F102" s="183" t="s">
        <v>3033</v>
      </c>
      <c r="G102" s="184" t="s">
        <v>235</v>
      </c>
      <c r="H102" s="185">
        <v>840</v>
      </c>
      <c r="I102" s="186"/>
      <c r="J102" s="187">
        <f>ROUND(I102*H102,2)</f>
        <v>0</v>
      </c>
      <c r="K102" s="188"/>
      <c r="L102" s="41"/>
      <c r="M102" s="189" t="s">
        <v>19</v>
      </c>
      <c r="N102" s="190"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433</v>
      </c>
      <c r="AT102" s="193" t="s">
        <v>232</v>
      </c>
      <c r="AU102" s="193" t="s">
        <v>76</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433</v>
      </c>
      <c r="BM102" s="193" t="s">
        <v>3034</v>
      </c>
    </row>
    <row r="103" spans="1:47" s="2" customFormat="1" ht="11.25">
      <c r="A103" s="36"/>
      <c r="B103" s="37"/>
      <c r="C103" s="38"/>
      <c r="D103" s="263" t="s">
        <v>903</v>
      </c>
      <c r="E103" s="38"/>
      <c r="F103" s="264" t="s">
        <v>3035</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903</v>
      </c>
      <c r="AU103" s="19" t="s">
        <v>76</v>
      </c>
    </row>
    <row r="104" spans="1:47" s="2" customFormat="1" ht="29.25">
      <c r="A104" s="36"/>
      <c r="B104" s="37"/>
      <c r="C104" s="38"/>
      <c r="D104" s="197" t="s">
        <v>811</v>
      </c>
      <c r="E104" s="38"/>
      <c r="F104" s="248" t="s">
        <v>3036</v>
      </c>
      <c r="G104" s="38"/>
      <c r="H104" s="38"/>
      <c r="I104" s="249"/>
      <c r="J104" s="38"/>
      <c r="K104" s="38"/>
      <c r="L104" s="41"/>
      <c r="M104" s="250"/>
      <c r="N104" s="251"/>
      <c r="O104" s="66"/>
      <c r="P104" s="66"/>
      <c r="Q104" s="66"/>
      <c r="R104" s="66"/>
      <c r="S104" s="66"/>
      <c r="T104" s="67"/>
      <c r="U104" s="36"/>
      <c r="V104" s="36"/>
      <c r="W104" s="36"/>
      <c r="X104" s="36"/>
      <c r="Y104" s="36"/>
      <c r="Z104" s="36"/>
      <c r="AA104" s="36"/>
      <c r="AB104" s="36"/>
      <c r="AC104" s="36"/>
      <c r="AD104" s="36"/>
      <c r="AE104" s="36"/>
      <c r="AT104" s="19" t="s">
        <v>811</v>
      </c>
      <c r="AU104" s="19" t="s">
        <v>76</v>
      </c>
    </row>
    <row r="105" spans="1:65" s="2" customFormat="1" ht="55.5" customHeight="1">
      <c r="A105" s="36"/>
      <c r="B105" s="37"/>
      <c r="C105" s="181" t="s">
        <v>89</v>
      </c>
      <c r="D105" s="181" t="s">
        <v>232</v>
      </c>
      <c r="E105" s="182" t="s">
        <v>3037</v>
      </c>
      <c r="F105" s="183" t="s">
        <v>3038</v>
      </c>
      <c r="G105" s="184" t="s">
        <v>235</v>
      </c>
      <c r="H105" s="185">
        <v>840</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433</v>
      </c>
      <c r="AT105" s="193" t="s">
        <v>232</v>
      </c>
      <c r="AU105" s="193" t="s">
        <v>76</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433</v>
      </c>
      <c r="BM105" s="193" t="s">
        <v>3039</v>
      </c>
    </row>
    <row r="106" spans="1:47" s="2" customFormat="1" ht="11.25">
      <c r="A106" s="36"/>
      <c r="B106" s="37"/>
      <c r="C106" s="38"/>
      <c r="D106" s="263" t="s">
        <v>903</v>
      </c>
      <c r="E106" s="38"/>
      <c r="F106" s="264" t="s">
        <v>3040</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76</v>
      </c>
    </row>
    <row r="107" spans="1:47" s="2" customFormat="1" ht="29.25">
      <c r="A107" s="36"/>
      <c r="B107" s="37"/>
      <c r="C107" s="38"/>
      <c r="D107" s="197" t="s">
        <v>811</v>
      </c>
      <c r="E107" s="38"/>
      <c r="F107" s="248" t="s">
        <v>3036</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76</v>
      </c>
    </row>
    <row r="108" spans="1:65" s="2" customFormat="1" ht="37.9" customHeight="1">
      <c r="A108" s="36"/>
      <c r="B108" s="37"/>
      <c r="C108" s="181" t="s">
        <v>78</v>
      </c>
      <c r="D108" s="181" t="s">
        <v>232</v>
      </c>
      <c r="E108" s="182" t="s">
        <v>3041</v>
      </c>
      <c r="F108" s="183" t="s">
        <v>3042</v>
      </c>
      <c r="G108" s="184" t="s">
        <v>235</v>
      </c>
      <c r="H108" s="185">
        <v>840</v>
      </c>
      <c r="I108" s="186"/>
      <c r="J108" s="187">
        <f>ROUND(I108*H108,2)</f>
        <v>0</v>
      </c>
      <c r="K108" s="188"/>
      <c r="L108" s="41"/>
      <c r="M108" s="189" t="s">
        <v>19</v>
      </c>
      <c r="N108" s="190" t="s">
        <v>40</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433</v>
      </c>
      <c r="AT108" s="193" t="s">
        <v>232</v>
      </c>
      <c r="AU108" s="193" t="s">
        <v>76</v>
      </c>
      <c r="AY108" s="19" t="s">
        <v>229</v>
      </c>
      <c r="BE108" s="194">
        <f>IF(N108="základní",J108,0)</f>
        <v>0</v>
      </c>
      <c r="BF108" s="194">
        <f>IF(N108="snížená",J108,0)</f>
        <v>0</v>
      </c>
      <c r="BG108" s="194">
        <f>IF(N108="zákl. přenesená",J108,0)</f>
        <v>0</v>
      </c>
      <c r="BH108" s="194">
        <f>IF(N108="sníž. přenesená",J108,0)</f>
        <v>0</v>
      </c>
      <c r="BI108" s="194">
        <f>IF(N108="nulová",J108,0)</f>
        <v>0</v>
      </c>
      <c r="BJ108" s="19" t="s">
        <v>76</v>
      </c>
      <c r="BK108" s="194">
        <f>ROUND(I108*H108,2)</f>
        <v>0</v>
      </c>
      <c r="BL108" s="19" t="s">
        <v>433</v>
      </c>
      <c r="BM108" s="193" t="s">
        <v>3043</v>
      </c>
    </row>
    <row r="109" spans="1:47" s="2" customFormat="1" ht="11.25">
      <c r="A109" s="36"/>
      <c r="B109" s="37"/>
      <c r="C109" s="38"/>
      <c r="D109" s="263" t="s">
        <v>903</v>
      </c>
      <c r="E109" s="38"/>
      <c r="F109" s="264" t="s">
        <v>3044</v>
      </c>
      <c r="G109" s="38"/>
      <c r="H109" s="38"/>
      <c r="I109" s="249"/>
      <c r="J109" s="38"/>
      <c r="K109" s="38"/>
      <c r="L109" s="41"/>
      <c r="M109" s="250"/>
      <c r="N109" s="251"/>
      <c r="O109" s="66"/>
      <c r="P109" s="66"/>
      <c r="Q109" s="66"/>
      <c r="R109" s="66"/>
      <c r="S109" s="66"/>
      <c r="T109" s="67"/>
      <c r="U109" s="36"/>
      <c r="V109" s="36"/>
      <c r="W109" s="36"/>
      <c r="X109" s="36"/>
      <c r="Y109" s="36"/>
      <c r="Z109" s="36"/>
      <c r="AA109" s="36"/>
      <c r="AB109" s="36"/>
      <c r="AC109" s="36"/>
      <c r="AD109" s="36"/>
      <c r="AE109" s="36"/>
      <c r="AT109" s="19" t="s">
        <v>903</v>
      </c>
      <c r="AU109" s="19" t="s">
        <v>76</v>
      </c>
    </row>
    <row r="110" spans="1:47" s="2" customFormat="1" ht="29.25">
      <c r="A110" s="36"/>
      <c r="B110" s="37"/>
      <c r="C110" s="38"/>
      <c r="D110" s="197" t="s">
        <v>811</v>
      </c>
      <c r="E110" s="38"/>
      <c r="F110" s="248" t="s">
        <v>3045</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811</v>
      </c>
      <c r="AU110" s="19" t="s">
        <v>76</v>
      </c>
    </row>
    <row r="111" spans="1:65" s="2" customFormat="1" ht="16.5" customHeight="1">
      <c r="A111" s="36"/>
      <c r="B111" s="37"/>
      <c r="C111" s="207" t="s">
        <v>126</v>
      </c>
      <c r="D111" s="207" t="s">
        <v>239</v>
      </c>
      <c r="E111" s="208" t="s">
        <v>3046</v>
      </c>
      <c r="F111" s="209" t="s">
        <v>3047</v>
      </c>
      <c r="G111" s="210" t="s">
        <v>235</v>
      </c>
      <c r="H111" s="211">
        <v>25</v>
      </c>
      <c r="I111" s="212"/>
      <c r="J111" s="213">
        <f>ROUND(I111*H111,2)</f>
        <v>0</v>
      </c>
      <c r="K111" s="214"/>
      <c r="L111" s="215"/>
      <c r="M111" s="216" t="s">
        <v>19</v>
      </c>
      <c r="N111" s="217" t="s">
        <v>40</v>
      </c>
      <c r="O111" s="66"/>
      <c r="P111" s="191">
        <f>O111*H111</f>
        <v>0</v>
      </c>
      <c r="Q111" s="191">
        <v>0.003</v>
      </c>
      <c r="R111" s="191">
        <f>Q111*H111</f>
        <v>0.075</v>
      </c>
      <c r="S111" s="191">
        <v>0</v>
      </c>
      <c r="T111" s="192">
        <f>S111*H111</f>
        <v>0</v>
      </c>
      <c r="U111" s="36"/>
      <c r="V111" s="36"/>
      <c r="W111" s="36"/>
      <c r="X111" s="36"/>
      <c r="Y111" s="36"/>
      <c r="Z111" s="36"/>
      <c r="AA111" s="36"/>
      <c r="AB111" s="36"/>
      <c r="AC111" s="36"/>
      <c r="AD111" s="36"/>
      <c r="AE111" s="36"/>
      <c r="AR111" s="193" t="s">
        <v>741</v>
      </c>
      <c r="AT111" s="193" t="s">
        <v>239</v>
      </c>
      <c r="AU111" s="193" t="s">
        <v>76</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741</v>
      </c>
      <c r="BM111" s="193" t="s">
        <v>3048</v>
      </c>
    </row>
    <row r="112" spans="1:47" s="2" customFormat="1" ht="39">
      <c r="A112" s="36"/>
      <c r="B112" s="37"/>
      <c r="C112" s="38"/>
      <c r="D112" s="197" t="s">
        <v>811</v>
      </c>
      <c r="E112" s="38"/>
      <c r="F112" s="248" t="s">
        <v>3049</v>
      </c>
      <c r="G112" s="38"/>
      <c r="H112" s="38"/>
      <c r="I112" s="249"/>
      <c r="J112" s="38"/>
      <c r="K112" s="38"/>
      <c r="L112" s="41"/>
      <c r="M112" s="258"/>
      <c r="N112" s="259"/>
      <c r="O112" s="245"/>
      <c r="P112" s="245"/>
      <c r="Q112" s="245"/>
      <c r="R112" s="245"/>
      <c r="S112" s="245"/>
      <c r="T112" s="260"/>
      <c r="U112" s="36"/>
      <c r="V112" s="36"/>
      <c r="W112" s="36"/>
      <c r="X112" s="36"/>
      <c r="Y112" s="36"/>
      <c r="Z112" s="36"/>
      <c r="AA112" s="36"/>
      <c r="AB112" s="36"/>
      <c r="AC112" s="36"/>
      <c r="AD112" s="36"/>
      <c r="AE112" s="36"/>
      <c r="AT112" s="19" t="s">
        <v>811</v>
      </c>
      <c r="AU112" s="19" t="s">
        <v>76</v>
      </c>
    </row>
    <row r="113" spans="1:31" s="2" customFormat="1" ht="6.95" customHeight="1">
      <c r="A113" s="36"/>
      <c r="B113" s="49"/>
      <c r="C113" s="50"/>
      <c r="D113" s="50"/>
      <c r="E113" s="50"/>
      <c r="F113" s="50"/>
      <c r="G113" s="50"/>
      <c r="H113" s="50"/>
      <c r="I113" s="50"/>
      <c r="J113" s="50"/>
      <c r="K113" s="50"/>
      <c r="L113" s="41"/>
      <c r="M113" s="36"/>
      <c r="O113" s="36"/>
      <c r="P113" s="36"/>
      <c r="Q113" s="36"/>
      <c r="R113" s="36"/>
      <c r="S113" s="36"/>
      <c r="T113" s="36"/>
      <c r="U113" s="36"/>
      <c r="V113" s="36"/>
      <c r="W113" s="36"/>
      <c r="X113" s="36"/>
      <c r="Y113" s="36"/>
      <c r="Z113" s="36"/>
      <c r="AA113" s="36"/>
      <c r="AB113" s="36"/>
      <c r="AC113" s="36"/>
      <c r="AD113" s="36"/>
      <c r="AE113" s="36"/>
    </row>
  </sheetData>
  <sheetProtection algorithmName="SHA-512" hashValue="4Dsfx4dnfvl9vpRWDUeIXUQm/GHo4MUGxARnn2AKTiLLAtuxoWaeZ6xyugXqsa5ipBG7cwxjy5EGn49/aQ0f4w==" saltValue="TnR1ZfIq8Yd7hq27OYSrShAKl1Li0xAtPE1L0frtkQRUGNnYtVT65QO4630GmU7kAqEnNIGtZ5pvxNrq9JIzXA==" spinCount="100000" sheet="1" objects="1" scenarios="1" formatColumns="0" formatRows="0" autoFilter="0"/>
  <autoFilter ref="C87:K112"/>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2" r:id="rId1" display="https://podminky.urs.cz/item/CS_URS_2021_02/113107041"/>
    <hyperlink ref="F94" r:id="rId2" display="https://podminky.urs.cz/item/CS_URS_2021_02/132312211"/>
    <hyperlink ref="F97" r:id="rId3" display="https://podminky.urs.cz/item/CS_URS_2021_02/174111101"/>
    <hyperlink ref="F100" r:id="rId4" display="https://podminky.urs.cz/item/CS_URS_2021_02/572151112"/>
    <hyperlink ref="F103" r:id="rId5" display="https://podminky.urs.cz/item/CS_URS_2021_02/460161173"/>
    <hyperlink ref="F106" r:id="rId6" display="https://podminky.urs.cz/item/CS_URS_2021_02/460431113"/>
    <hyperlink ref="F109" r:id="rId7" display="https://podminky.urs.cz/item/CS_URS_2021_02/4606615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201</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2894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20" t="s">
        <v>3050</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2896</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2897</v>
      </c>
      <c r="F17" s="36"/>
      <c r="G17" s="36"/>
      <c r="H17" s="36"/>
      <c r="I17" s="114" t="s">
        <v>27</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22</v>
      </c>
      <c r="F23" s="36"/>
      <c r="G23" s="36"/>
      <c r="H23" s="36"/>
      <c r="I23" s="114" t="s">
        <v>27</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22</v>
      </c>
      <c r="F26" s="36"/>
      <c r="G26" s="36"/>
      <c r="H26" s="36"/>
      <c r="I26" s="114" t="s">
        <v>27</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ROUND(J86,2)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ROUND((SUM(BE86:BE101)),2)</f>
        <v>0</v>
      </c>
      <c r="G35" s="36"/>
      <c r="H35" s="36"/>
      <c r="I35" s="126">
        <v>0.21</v>
      </c>
      <c r="J35" s="125">
        <f>ROUND(((SUM(BE86:BE101))*I35),2)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ROUND((SUM(BF86:BF101)),2)</f>
        <v>0</v>
      </c>
      <c r="G36" s="36"/>
      <c r="H36" s="36"/>
      <c r="I36" s="126">
        <v>0.15</v>
      </c>
      <c r="J36" s="125">
        <f>ROUND(((SUM(BF86:BF101))*I36),2)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ROUND((SUM(BG86:BG101)),2)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ROUND((SUM(BH86:BH101)),2)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ROUND((SUM(BI86:BI101)),2)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2894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98" t="str">
        <f>E11</f>
        <v>PS-03 - Úpravy zabezpečovacího zařízení v ŽST Úštěk</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Liběšice - Úštěk</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Správa železnic, s. o., OŘ UNL</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J86</f>
        <v>0</v>
      </c>
      <c r="K63" s="38"/>
      <c r="L63" s="115"/>
      <c r="S63" s="36"/>
      <c r="T63" s="36"/>
      <c r="U63" s="36"/>
      <c r="V63" s="36"/>
      <c r="W63" s="36"/>
      <c r="X63" s="36"/>
      <c r="Y63" s="36"/>
      <c r="Z63" s="36"/>
      <c r="AA63" s="36"/>
      <c r="AB63" s="36"/>
      <c r="AC63" s="36"/>
      <c r="AD63" s="36"/>
      <c r="AE63" s="36"/>
      <c r="AU63" s="19" t="s">
        <v>210</v>
      </c>
    </row>
    <row r="64" spans="2:12" s="9" customFormat="1" ht="24.95" customHeight="1">
      <c r="B64" s="142"/>
      <c r="C64" s="143"/>
      <c r="D64" s="144" t="s">
        <v>213</v>
      </c>
      <c r="E64" s="145"/>
      <c r="F64" s="145"/>
      <c r="G64" s="145"/>
      <c r="H64" s="145"/>
      <c r="I64" s="145"/>
      <c r="J64" s="146">
        <f>J96</f>
        <v>0</v>
      </c>
      <c r="K64" s="143"/>
      <c r="L64" s="147"/>
    </row>
    <row r="65" spans="1:31" s="2" customFormat="1" ht="21.75" customHeight="1">
      <c r="A65" s="36"/>
      <c r="B65" s="37"/>
      <c r="C65" s="38"/>
      <c r="D65" s="38"/>
      <c r="E65" s="38"/>
      <c r="F65" s="38"/>
      <c r="G65" s="38"/>
      <c r="H65" s="38"/>
      <c r="I65" s="38"/>
      <c r="J65" s="38"/>
      <c r="K65" s="38"/>
      <c r="L65" s="115"/>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5"/>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5"/>
      <c r="S70" s="36"/>
      <c r="T70" s="36"/>
      <c r="U70" s="36"/>
      <c r="V70" s="36"/>
      <c r="W70" s="36"/>
      <c r="X70" s="36"/>
      <c r="Y70" s="36"/>
      <c r="Z70" s="36"/>
      <c r="AA70" s="36"/>
      <c r="AB70" s="36"/>
      <c r="AC70" s="36"/>
      <c r="AD70" s="36"/>
      <c r="AE70" s="36"/>
    </row>
    <row r="71" spans="1:31" s="2" customFormat="1" ht="24.95" customHeight="1">
      <c r="A71" s="36"/>
      <c r="B71" s="37"/>
      <c r="C71" s="25" t="s">
        <v>214</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424" t="str">
        <f>E7</f>
        <v>Oprava trati v úseku Liběšice - Úštěk-OPRAVA č.1</v>
      </c>
      <c r="F74" s="425"/>
      <c r="G74" s="425"/>
      <c r="H74" s="425"/>
      <c r="I74" s="38"/>
      <c r="J74" s="38"/>
      <c r="K74" s="38"/>
      <c r="L74" s="115"/>
      <c r="S74" s="36"/>
      <c r="T74" s="36"/>
      <c r="U74" s="36"/>
      <c r="V74" s="36"/>
      <c r="W74" s="36"/>
      <c r="X74" s="36"/>
      <c r="Y74" s="36"/>
      <c r="Z74" s="36"/>
      <c r="AA74" s="36"/>
      <c r="AB74" s="36"/>
      <c r="AC74" s="36"/>
      <c r="AD74" s="36"/>
      <c r="AE74" s="36"/>
    </row>
    <row r="75" spans="2:12" s="1" customFormat="1" ht="12" customHeight="1">
      <c r="B75" s="23"/>
      <c r="C75" s="31" t="s">
        <v>203</v>
      </c>
      <c r="D75" s="24"/>
      <c r="E75" s="24"/>
      <c r="F75" s="24"/>
      <c r="G75" s="24"/>
      <c r="H75" s="24"/>
      <c r="I75" s="24"/>
      <c r="J75" s="24"/>
      <c r="K75" s="24"/>
      <c r="L75" s="22"/>
    </row>
    <row r="76" spans="1:31" s="2" customFormat="1" ht="16.5" customHeight="1">
      <c r="A76" s="36"/>
      <c r="B76" s="37"/>
      <c r="C76" s="38"/>
      <c r="D76" s="38"/>
      <c r="E76" s="424" t="s">
        <v>2894</v>
      </c>
      <c r="F76" s="426"/>
      <c r="G76" s="426"/>
      <c r="H76" s="426"/>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205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8" t="str">
        <f>E11</f>
        <v>PS-03 - Úpravy zabezpečovacího zařízení v ŽST Úštěk</v>
      </c>
      <c r="F78" s="426"/>
      <c r="G78" s="426"/>
      <c r="H78" s="426"/>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F14</f>
        <v>Liběšice - Úštěk</v>
      </c>
      <c r="G80" s="38"/>
      <c r="H80" s="38"/>
      <c r="I80" s="31" t="s">
        <v>23</v>
      </c>
      <c r="J80" s="61" t="str">
        <f>IF(J14="","",J14)</f>
        <v>10. 5. 2022</v>
      </c>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5.2" customHeight="1">
      <c r="A82" s="36"/>
      <c r="B82" s="37"/>
      <c r="C82" s="31" t="s">
        <v>25</v>
      </c>
      <c r="D82" s="38"/>
      <c r="E82" s="38"/>
      <c r="F82" s="29" t="str">
        <f>E17</f>
        <v>Správa železnic, s. o., OŘ UNL</v>
      </c>
      <c r="G82" s="38"/>
      <c r="H82" s="38"/>
      <c r="I82" s="31" t="s">
        <v>30</v>
      </c>
      <c r="J82" s="34" t="str">
        <f>E23</f>
        <v xml:space="preserve"> </v>
      </c>
      <c r="K82" s="38"/>
      <c r="L82" s="115"/>
      <c r="S82" s="36"/>
      <c r="T82" s="36"/>
      <c r="U82" s="36"/>
      <c r="V82" s="36"/>
      <c r="W82" s="36"/>
      <c r="X82" s="36"/>
      <c r="Y82" s="36"/>
      <c r="Z82" s="36"/>
      <c r="AA82" s="36"/>
      <c r="AB82" s="36"/>
      <c r="AC82" s="36"/>
      <c r="AD82" s="36"/>
      <c r="AE82" s="36"/>
    </row>
    <row r="83" spans="1:31" s="2" customFormat="1" ht="15.2" customHeight="1">
      <c r="A83" s="36"/>
      <c r="B83" s="37"/>
      <c r="C83" s="31" t="s">
        <v>28</v>
      </c>
      <c r="D83" s="38"/>
      <c r="E83" s="38"/>
      <c r="F83" s="29" t="str">
        <f>IF(E20="","",E20)</f>
        <v>Vyplň údaj</v>
      </c>
      <c r="G83" s="38"/>
      <c r="H83" s="38"/>
      <c r="I83" s="31" t="s">
        <v>32</v>
      </c>
      <c r="J83" s="34" t="str">
        <f>E26</f>
        <v xml:space="preserve"> </v>
      </c>
      <c r="K83" s="38"/>
      <c r="L83" s="115"/>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11" customFormat="1" ht="29.25" customHeight="1">
      <c r="A85" s="153"/>
      <c r="B85" s="154"/>
      <c r="C85" s="155" t="s">
        <v>215</v>
      </c>
      <c r="D85" s="156" t="s">
        <v>54</v>
      </c>
      <c r="E85" s="156" t="s">
        <v>50</v>
      </c>
      <c r="F85" s="156" t="s">
        <v>51</v>
      </c>
      <c r="G85" s="156" t="s">
        <v>216</v>
      </c>
      <c r="H85" s="156" t="s">
        <v>217</v>
      </c>
      <c r="I85" s="156" t="s">
        <v>218</v>
      </c>
      <c r="J85" s="157" t="s">
        <v>209</v>
      </c>
      <c r="K85" s="158" t="s">
        <v>219</v>
      </c>
      <c r="L85" s="159"/>
      <c r="M85" s="70" t="s">
        <v>19</v>
      </c>
      <c r="N85" s="71" t="s">
        <v>39</v>
      </c>
      <c r="O85" s="71" t="s">
        <v>220</v>
      </c>
      <c r="P85" s="71" t="s">
        <v>221</v>
      </c>
      <c r="Q85" s="71" t="s">
        <v>222</v>
      </c>
      <c r="R85" s="71" t="s">
        <v>223</v>
      </c>
      <c r="S85" s="71" t="s">
        <v>224</v>
      </c>
      <c r="T85" s="72" t="s">
        <v>225</v>
      </c>
      <c r="U85" s="153"/>
      <c r="V85" s="153"/>
      <c r="W85" s="153"/>
      <c r="X85" s="153"/>
      <c r="Y85" s="153"/>
      <c r="Z85" s="153"/>
      <c r="AA85" s="153"/>
      <c r="AB85" s="153"/>
      <c r="AC85" s="153"/>
      <c r="AD85" s="153"/>
      <c r="AE85" s="153"/>
    </row>
    <row r="86" spans="1:63" s="2" customFormat="1" ht="22.9" customHeight="1">
      <c r="A86" s="36"/>
      <c r="B86" s="37"/>
      <c r="C86" s="77" t="s">
        <v>226</v>
      </c>
      <c r="D86" s="38"/>
      <c r="E86" s="38"/>
      <c r="F86" s="38"/>
      <c r="G86" s="38"/>
      <c r="H86" s="38"/>
      <c r="I86" s="38"/>
      <c r="J86" s="160">
        <f>BK86</f>
        <v>0</v>
      </c>
      <c r="K86" s="38"/>
      <c r="L86" s="41"/>
      <c r="M86" s="73"/>
      <c r="N86" s="161"/>
      <c r="O86" s="74"/>
      <c r="P86" s="162">
        <f>P87+SUM(P88:P96)</f>
        <v>0</v>
      </c>
      <c r="Q86" s="74"/>
      <c r="R86" s="162">
        <f>R87+SUM(R88:R96)</f>
        <v>0</v>
      </c>
      <c r="S86" s="74"/>
      <c r="T86" s="163">
        <f>T87+SUM(T88:T96)</f>
        <v>0</v>
      </c>
      <c r="U86" s="36"/>
      <c r="V86" s="36"/>
      <c r="W86" s="36"/>
      <c r="X86" s="36"/>
      <c r="Y86" s="36"/>
      <c r="Z86" s="36"/>
      <c r="AA86" s="36"/>
      <c r="AB86" s="36"/>
      <c r="AC86" s="36"/>
      <c r="AD86" s="36"/>
      <c r="AE86" s="36"/>
      <c r="AT86" s="19" t="s">
        <v>68</v>
      </c>
      <c r="AU86" s="19" t="s">
        <v>210</v>
      </c>
      <c r="BK86" s="164">
        <f>BK87+SUM(BK88:BK96)</f>
        <v>0</v>
      </c>
    </row>
    <row r="87" spans="1:65" s="2" customFormat="1" ht="24.2" customHeight="1">
      <c r="A87" s="36"/>
      <c r="B87" s="37"/>
      <c r="C87" s="207" t="s">
        <v>319</v>
      </c>
      <c r="D87" s="207" t="s">
        <v>239</v>
      </c>
      <c r="E87" s="208" t="s">
        <v>3051</v>
      </c>
      <c r="F87" s="209" t="s">
        <v>3052</v>
      </c>
      <c r="G87" s="210" t="s">
        <v>242</v>
      </c>
      <c r="H87" s="211">
        <v>1</v>
      </c>
      <c r="I87" s="212"/>
      <c r="J87" s="213">
        <f aca="true" t="shared" si="0" ref="J87:J95">ROUND(I87*H87,2)</f>
        <v>0</v>
      </c>
      <c r="K87" s="214"/>
      <c r="L87" s="215"/>
      <c r="M87" s="216" t="s">
        <v>19</v>
      </c>
      <c r="N87" s="217" t="s">
        <v>40</v>
      </c>
      <c r="O87" s="66"/>
      <c r="P87" s="191">
        <f aca="true" t="shared" si="1" ref="P87:P95">O87*H87</f>
        <v>0</v>
      </c>
      <c r="Q87" s="191">
        <v>0</v>
      </c>
      <c r="R87" s="191">
        <f aca="true" t="shared" si="2" ref="R87:R95">Q87*H87</f>
        <v>0</v>
      </c>
      <c r="S87" s="191">
        <v>0</v>
      </c>
      <c r="T87" s="192">
        <f aca="true" t="shared" si="3" ref="T87:T95">S87*H87</f>
        <v>0</v>
      </c>
      <c r="U87" s="36"/>
      <c r="V87" s="36"/>
      <c r="W87" s="36"/>
      <c r="X87" s="36"/>
      <c r="Y87" s="36"/>
      <c r="Z87" s="36"/>
      <c r="AA87" s="36"/>
      <c r="AB87" s="36"/>
      <c r="AC87" s="36"/>
      <c r="AD87" s="36"/>
      <c r="AE87" s="36"/>
      <c r="AR87" s="193" t="s">
        <v>741</v>
      </c>
      <c r="AT87" s="193" t="s">
        <v>239</v>
      </c>
      <c r="AU87" s="193" t="s">
        <v>69</v>
      </c>
      <c r="AY87" s="19" t="s">
        <v>229</v>
      </c>
      <c r="BE87" s="194">
        <f aca="true" t="shared" si="4" ref="BE87:BE95">IF(N87="základní",J87,0)</f>
        <v>0</v>
      </c>
      <c r="BF87" s="194">
        <f aca="true" t="shared" si="5" ref="BF87:BF95">IF(N87="snížená",J87,0)</f>
        <v>0</v>
      </c>
      <c r="BG87" s="194">
        <f aca="true" t="shared" si="6" ref="BG87:BG95">IF(N87="zákl. přenesená",J87,0)</f>
        <v>0</v>
      </c>
      <c r="BH87" s="194">
        <f aca="true" t="shared" si="7" ref="BH87:BH95">IF(N87="sníž. přenesená",J87,0)</f>
        <v>0</v>
      </c>
      <c r="BI87" s="194">
        <f aca="true" t="shared" si="8" ref="BI87:BI95">IF(N87="nulová",J87,0)</f>
        <v>0</v>
      </c>
      <c r="BJ87" s="19" t="s">
        <v>76</v>
      </c>
      <c r="BK87" s="194">
        <f aca="true" t="shared" si="9" ref="BK87:BK95">ROUND(I87*H87,2)</f>
        <v>0</v>
      </c>
      <c r="BL87" s="19" t="s">
        <v>741</v>
      </c>
      <c r="BM87" s="193" t="s">
        <v>3053</v>
      </c>
    </row>
    <row r="88" spans="1:65" s="2" customFormat="1" ht="24.2" customHeight="1">
      <c r="A88" s="36"/>
      <c r="B88" s="37"/>
      <c r="C88" s="207" t="s">
        <v>323</v>
      </c>
      <c r="D88" s="207" t="s">
        <v>239</v>
      </c>
      <c r="E88" s="208" t="s">
        <v>3054</v>
      </c>
      <c r="F88" s="209" t="s">
        <v>3055</v>
      </c>
      <c r="G88" s="210" t="s">
        <v>242</v>
      </c>
      <c r="H88" s="211">
        <v>1</v>
      </c>
      <c r="I88" s="212"/>
      <c r="J88" s="213">
        <f t="shared" si="0"/>
        <v>0</v>
      </c>
      <c r="K88" s="214"/>
      <c r="L88" s="215"/>
      <c r="M88" s="216" t="s">
        <v>19</v>
      </c>
      <c r="N88" s="217" t="s">
        <v>40</v>
      </c>
      <c r="O88" s="66"/>
      <c r="P88" s="191">
        <f t="shared" si="1"/>
        <v>0</v>
      </c>
      <c r="Q88" s="191">
        <v>0</v>
      </c>
      <c r="R88" s="191">
        <f t="shared" si="2"/>
        <v>0</v>
      </c>
      <c r="S88" s="191">
        <v>0</v>
      </c>
      <c r="T88" s="192">
        <f t="shared" si="3"/>
        <v>0</v>
      </c>
      <c r="U88" s="36"/>
      <c r="V88" s="36"/>
      <c r="W88" s="36"/>
      <c r="X88" s="36"/>
      <c r="Y88" s="36"/>
      <c r="Z88" s="36"/>
      <c r="AA88" s="36"/>
      <c r="AB88" s="36"/>
      <c r="AC88" s="36"/>
      <c r="AD88" s="36"/>
      <c r="AE88" s="36"/>
      <c r="AR88" s="193" t="s">
        <v>741</v>
      </c>
      <c r="AT88" s="193" t="s">
        <v>239</v>
      </c>
      <c r="AU88" s="193" t="s">
        <v>69</v>
      </c>
      <c r="AY88" s="19" t="s">
        <v>229</v>
      </c>
      <c r="BE88" s="194">
        <f t="shared" si="4"/>
        <v>0</v>
      </c>
      <c r="BF88" s="194">
        <f t="shared" si="5"/>
        <v>0</v>
      </c>
      <c r="BG88" s="194">
        <f t="shared" si="6"/>
        <v>0</v>
      </c>
      <c r="BH88" s="194">
        <f t="shared" si="7"/>
        <v>0</v>
      </c>
      <c r="BI88" s="194">
        <f t="shared" si="8"/>
        <v>0</v>
      </c>
      <c r="BJ88" s="19" t="s">
        <v>76</v>
      </c>
      <c r="BK88" s="194">
        <f t="shared" si="9"/>
        <v>0</v>
      </c>
      <c r="BL88" s="19" t="s">
        <v>741</v>
      </c>
      <c r="BM88" s="193" t="s">
        <v>3056</v>
      </c>
    </row>
    <row r="89" spans="1:65" s="2" customFormat="1" ht="21.75" customHeight="1">
      <c r="A89" s="36"/>
      <c r="B89" s="37"/>
      <c r="C89" s="207" t="s">
        <v>261</v>
      </c>
      <c r="D89" s="207" t="s">
        <v>239</v>
      </c>
      <c r="E89" s="208" t="s">
        <v>3057</v>
      </c>
      <c r="F89" s="209" t="s">
        <v>3058</v>
      </c>
      <c r="G89" s="210" t="s">
        <v>242</v>
      </c>
      <c r="H89" s="211">
        <v>1</v>
      </c>
      <c r="I89" s="212"/>
      <c r="J89" s="213">
        <f t="shared" si="0"/>
        <v>0</v>
      </c>
      <c r="K89" s="214"/>
      <c r="L89" s="215"/>
      <c r="M89" s="216" t="s">
        <v>19</v>
      </c>
      <c r="N89" s="217" t="s">
        <v>40</v>
      </c>
      <c r="O89" s="66"/>
      <c r="P89" s="191">
        <f t="shared" si="1"/>
        <v>0</v>
      </c>
      <c r="Q89" s="191">
        <v>0</v>
      </c>
      <c r="R89" s="191">
        <f t="shared" si="2"/>
        <v>0</v>
      </c>
      <c r="S89" s="191">
        <v>0</v>
      </c>
      <c r="T89" s="192">
        <f t="shared" si="3"/>
        <v>0</v>
      </c>
      <c r="U89" s="36"/>
      <c r="V89" s="36"/>
      <c r="W89" s="36"/>
      <c r="X89" s="36"/>
      <c r="Y89" s="36"/>
      <c r="Z89" s="36"/>
      <c r="AA89" s="36"/>
      <c r="AB89" s="36"/>
      <c r="AC89" s="36"/>
      <c r="AD89" s="36"/>
      <c r="AE89" s="36"/>
      <c r="AR89" s="193" t="s">
        <v>741</v>
      </c>
      <c r="AT89" s="193" t="s">
        <v>239</v>
      </c>
      <c r="AU89" s="193" t="s">
        <v>69</v>
      </c>
      <c r="AY89" s="19" t="s">
        <v>229</v>
      </c>
      <c r="BE89" s="194">
        <f t="shared" si="4"/>
        <v>0</v>
      </c>
      <c r="BF89" s="194">
        <f t="shared" si="5"/>
        <v>0</v>
      </c>
      <c r="BG89" s="194">
        <f t="shared" si="6"/>
        <v>0</v>
      </c>
      <c r="BH89" s="194">
        <f t="shared" si="7"/>
        <v>0</v>
      </c>
      <c r="BI89" s="194">
        <f t="shared" si="8"/>
        <v>0</v>
      </c>
      <c r="BJ89" s="19" t="s">
        <v>76</v>
      </c>
      <c r="BK89" s="194">
        <f t="shared" si="9"/>
        <v>0</v>
      </c>
      <c r="BL89" s="19" t="s">
        <v>741</v>
      </c>
      <c r="BM89" s="193" t="s">
        <v>3059</v>
      </c>
    </row>
    <row r="90" spans="1:65" s="2" customFormat="1" ht="21.75" customHeight="1">
      <c r="A90" s="36"/>
      <c r="B90" s="37"/>
      <c r="C90" s="207" t="s">
        <v>243</v>
      </c>
      <c r="D90" s="207" t="s">
        <v>239</v>
      </c>
      <c r="E90" s="208" t="s">
        <v>3060</v>
      </c>
      <c r="F90" s="209" t="s">
        <v>3061</v>
      </c>
      <c r="G90" s="210" t="s">
        <v>242</v>
      </c>
      <c r="H90" s="211">
        <v>1</v>
      </c>
      <c r="I90" s="212"/>
      <c r="J90" s="213">
        <f t="shared" si="0"/>
        <v>0</v>
      </c>
      <c r="K90" s="214"/>
      <c r="L90" s="215"/>
      <c r="M90" s="216" t="s">
        <v>19</v>
      </c>
      <c r="N90" s="217" t="s">
        <v>40</v>
      </c>
      <c r="O90" s="66"/>
      <c r="P90" s="191">
        <f t="shared" si="1"/>
        <v>0</v>
      </c>
      <c r="Q90" s="191">
        <v>0</v>
      </c>
      <c r="R90" s="191">
        <f t="shared" si="2"/>
        <v>0</v>
      </c>
      <c r="S90" s="191">
        <v>0</v>
      </c>
      <c r="T90" s="192">
        <f t="shared" si="3"/>
        <v>0</v>
      </c>
      <c r="U90" s="36"/>
      <c r="V90" s="36"/>
      <c r="W90" s="36"/>
      <c r="X90" s="36"/>
      <c r="Y90" s="36"/>
      <c r="Z90" s="36"/>
      <c r="AA90" s="36"/>
      <c r="AB90" s="36"/>
      <c r="AC90" s="36"/>
      <c r="AD90" s="36"/>
      <c r="AE90" s="36"/>
      <c r="AR90" s="193" t="s">
        <v>741</v>
      </c>
      <c r="AT90" s="193" t="s">
        <v>239</v>
      </c>
      <c r="AU90" s="193" t="s">
        <v>69</v>
      </c>
      <c r="AY90" s="19" t="s">
        <v>229</v>
      </c>
      <c r="BE90" s="194">
        <f t="shared" si="4"/>
        <v>0</v>
      </c>
      <c r="BF90" s="194">
        <f t="shared" si="5"/>
        <v>0</v>
      </c>
      <c r="BG90" s="194">
        <f t="shared" si="6"/>
        <v>0</v>
      </c>
      <c r="BH90" s="194">
        <f t="shared" si="7"/>
        <v>0</v>
      </c>
      <c r="BI90" s="194">
        <f t="shared" si="8"/>
        <v>0</v>
      </c>
      <c r="BJ90" s="19" t="s">
        <v>76</v>
      </c>
      <c r="BK90" s="194">
        <f t="shared" si="9"/>
        <v>0</v>
      </c>
      <c r="BL90" s="19" t="s">
        <v>741</v>
      </c>
      <c r="BM90" s="193" t="s">
        <v>3062</v>
      </c>
    </row>
    <row r="91" spans="1:65" s="2" customFormat="1" ht="21.75" customHeight="1">
      <c r="A91" s="36"/>
      <c r="B91" s="37"/>
      <c r="C91" s="207" t="s">
        <v>270</v>
      </c>
      <c r="D91" s="207" t="s">
        <v>239</v>
      </c>
      <c r="E91" s="208" t="s">
        <v>3063</v>
      </c>
      <c r="F91" s="209" t="s">
        <v>3064</v>
      </c>
      <c r="G91" s="210" t="s">
        <v>242</v>
      </c>
      <c r="H91" s="211">
        <v>1</v>
      </c>
      <c r="I91" s="212"/>
      <c r="J91" s="213">
        <f t="shared" si="0"/>
        <v>0</v>
      </c>
      <c r="K91" s="214"/>
      <c r="L91" s="215"/>
      <c r="M91" s="216" t="s">
        <v>19</v>
      </c>
      <c r="N91" s="217" t="s">
        <v>40</v>
      </c>
      <c r="O91" s="66"/>
      <c r="P91" s="191">
        <f t="shared" si="1"/>
        <v>0</v>
      </c>
      <c r="Q91" s="191">
        <v>0</v>
      </c>
      <c r="R91" s="191">
        <f t="shared" si="2"/>
        <v>0</v>
      </c>
      <c r="S91" s="191">
        <v>0</v>
      </c>
      <c r="T91" s="192">
        <f t="shared" si="3"/>
        <v>0</v>
      </c>
      <c r="U91" s="36"/>
      <c r="V91" s="36"/>
      <c r="W91" s="36"/>
      <c r="X91" s="36"/>
      <c r="Y91" s="36"/>
      <c r="Z91" s="36"/>
      <c r="AA91" s="36"/>
      <c r="AB91" s="36"/>
      <c r="AC91" s="36"/>
      <c r="AD91" s="36"/>
      <c r="AE91" s="36"/>
      <c r="AR91" s="193" t="s">
        <v>741</v>
      </c>
      <c r="AT91" s="193" t="s">
        <v>239</v>
      </c>
      <c r="AU91" s="193" t="s">
        <v>69</v>
      </c>
      <c r="AY91" s="19" t="s">
        <v>229</v>
      </c>
      <c r="BE91" s="194">
        <f t="shared" si="4"/>
        <v>0</v>
      </c>
      <c r="BF91" s="194">
        <f t="shared" si="5"/>
        <v>0</v>
      </c>
      <c r="BG91" s="194">
        <f t="shared" si="6"/>
        <v>0</v>
      </c>
      <c r="BH91" s="194">
        <f t="shared" si="7"/>
        <v>0</v>
      </c>
      <c r="BI91" s="194">
        <f t="shared" si="8"/>
        <v>0</v>
      </c>
      <c r="BJ91" s="19" t="s">
        <v>76</v>
      </c>
      <c r="BK91" s="194">
        <f t="shared" si="9"/>
        <v>0</v>
      </c>
      <c r="BL91" s="19" t="s">
        <v>741</v>
      </c>
      <c r="BM91" s="193" t="s">
        <v>3065</v>
      </c>
    </row>
    <row r="92" spans="1:65" s="2" customFormat="1" ht="24.2" customHeight="1">
      <c r="A92" s="36"/>
      <c r="B92" s="37"/>
      <c r="C92" s="207" t="s">
        <v>275</v>
      </c>
      <c r="D92" s="207" t="s">
        <v>239</v>
      </c>
      <c r="E92" s="208" t="s">
        <v>3066</v>
      </c>
      <c r="F92" s="209" t="s">
        <v>3067</v>
      </c>
      <c r="G92" s="210" t="s">
        <v>242</v>
      </c>
      <c r="H92" s="211">
        <v>4</v>
      </c>
      <c r="I92" s="212"/>
      <c r="J92" s="213">
        <f t="shared" si="0"/>
        <v>0</v>
      </c>
      <c r="K92" s="214"/>
      <c r="L92" s="215"/>
      <c r="M92" s="216" t="s">
        <v>19</v>
      </c>
      <c r="N92" s="217" t="s">
        <v>40</v>
      </c>
      <c r="O92" s="66"/>
      <c r="P92" s="191">
        <f t="shared" si="1"/>
        <v>0</v>
      </c>
      <c r="Q92" s="191">
        <v>0</v>
      </c>
      <c r="R92" s="191">
        <f t="shared" si="2"/>
        <v>0</v>
      </c>
      <c r="S92" s="191">
        <v>0</v>
      </c>
      <c r="T92" s="192">
        <f t="shared" si="3"/>
        <v>0</v>
      </c>
      <c r="U92" s="36"/>
      <c r="V92" s="36"/>
      <c r="W92" s="36"/>
      <c r="X92" s="36"/>
      <c r="Y92" s="36"/>
      <c r="Z92" s="36"/>
      <c r="AA92" s="36"/>
      <c r="AB92" s="36"/>
      <c r="AC92" s="36"/>
      <c r="AD92" s="36"/>
      <c r="AE92" s="36"/>
      <c r="AR92" s="193" t="s">
        <v>741</v>
      </c>
      <c r="AT92" s="193" t="s">
        <v>239</v>
      </c>
      <c r="AU92" s="193" t="s">
        <v>69</v>
      </c>
      <c r="AY92" s="19" t="s">
        <v>229</v>
      </c>
      <c r="BE92" s="194">
        <f t="shared" si="4"/>
        <v>0</v>
      </c>
      <c r="BF92" s="194">
        <f t="shared" si="5"/>
        <v>0</v>
      </c>
      <c r="BG92" s="194">
        <f t="shared" si="6"/>
        <v>0</v>
      </c>
      <c r="BH92" s="194">
        <f t="shared" si="7"/>
        <v>0</v>
      </c>
      <c r="BI92" s="194">
        <f t="shared" si="8"/>
        <v>0</v>
      </c>
      <c r="BJ92" s="19" t="s">
        <v>76</v>
      </c>
      <c r="BK92" s="194">
        <f t="shared" si="9"/>
        <v>0</v>
      </c>
      <c r="BL92" s="19" t="s">
        <v>741</v>
      </c>
      <c r="BM92" s="193" t="s">
        <v>3068</v>
      </c>
    </row>
    <row r="93" spans="1:65" s="2" customFormat="1" ht="24.2" customHeight="1">
      <c r="A93" s="36"/>
      <c r="B93" s="37"/>
      <c r="C93" s="207" t="s">
        <v>126</v>
      </c>
      <c r="D93" s="207" t="s">
        <v>239</v>
      </c>
      <c r="E93" s="208" t="s">
        <v>3069</v>
      </c>
      <c r="F93" s="209" t="s">
        <v>3070</v>
      </c>
      <c r="G93" s="210" t="s">
        <v>242</v>
      </c>
      <c r="H93" s="211">
        <v>1</v>
      </c>
      <c r="I93" s="212"/>
      <c r="J93" s="213">
        <f t="shared" si="0"/>
        <v>0</v>
      </c>
      <c r="K93" s="214"/>
      <c r="L93" s="215"/>
      <c r="M93" s="216" t="s">
        <v>19</v>
      </c>
      <c r="N93" s="217" t="s">
        <v>40</v>
      </c>
      <c r="O93" s="66"/>
      <c r="P93" s="191">
        <f t="shared" si="1"/>
        <v>0</v>
      </c>
      <c r="Q93" s="191">
        <v>0</v>
      </c>
      <c r="R93" s="191">
        <f t="shared" si="2"/>
        <v>0</v>
      </c>
      <c r="S93" s="191">
        <v>0</v>
      </c>
      <c r="T93" s="192">
        <f t="shared" si="3"/>
        <v>0</v>
      </c>
      <c r="U93" s="36"/>
      <c r="V93" s="36"/>
      <c r="W93" s="36"/>
      <c r="X93" s="36"/>
      <c r="Y93" s="36"/>
      <c r="Z93" s="36"/>
      <c r="AA93" s="36"/>
      <c r="AB93" s="36"/>
      <c r="AC93" s="36"/>
      <c r="AD93" s="36"/>
      <c r="AE93" s="36"/>
      <c r="AR93" s="193" t="s">
        <v>741</v>
      </c>
      <c r="AT93" s="193" t="s">
        <v>239</v>
      </c>
      <c r="AU93" s="193" t="s">
        <v>69</v>
      </c>
      <c r="AY93" s="19" t="s">
        <v>229</v>
      </c>
      <c r="BE93" s="194">
        <f t="shared" si="4"/>
        <v>0</v>
      </c>
      <c r="BF93" s="194">
        <f t="shared" si="5"/>
        <v>0</v>
      </c>
      <c r="BG93" s="194">
        <f t="shared" si="6"/>
        <v>0</v>
      </c>
      <c r="BH93" s="194">
        <f t="shared" si="7"/>
        <v>0</v>
      </c>
      <c r="BI93" s="194">
        <f t="shared" si="8"/>
        <v>0</v>
      </c>
      <c r="BJ93" s="19" t="s">
        <v>76</v>
      </c>
      <c r="BK93" s="194">
        <f t="shared" si="9"/>
        <v>0</v>
      </c>
      <c r="BL93" s="19" t="s">
        <v>741</v>
      </c>
      <c r="BM93" s="193" t="s">
        <v>3071</v>
      </c>
    </row>
    <row r="94" spans="1:65" s="2" customFormat="1" ht="24.2" customHeight="1">
      <c r="A94" s="36"/>
      <c r="B94" s="37"/>
      <c r="C94" s="207" t="s">
        <v>230</v>
      </c>
      <c r="D94" s="207" t="s">
        <v>239</v>
      </c>
      <c r="E94" s="208" t="s">
        <v>3072</v>
      </c>
      <c r="F94" s="209" t="s">
        <v>3073</v>
      </c>
      <c r="G94" s="210" t="s">
        <v>242</v>
      </c>
      <c r="H94" s="211">
        <v>1</v>
      </c>
      <c r="I94" s="212"/>
      <c r="J94" s="213">
        <f t="shared" si="0"/>
        <v>0</v>
      </c>
      <c r="K94" s="214"/>
      <c r="L94" s="215"/>
      <c r="M94" s="216" t="s">
        <v>19</v>
      </c>
      <c r="N94" s="217" t="s">
        <v>40</v>
      </c>
      <c r="O94" s="66"/>
      <c r="P94" s="191">
        <f t="shared" si="1"/>
        <v>0</v>
      </c>
      <c r="Q94" s="191">
        <v>0</v>
      </c>
      <c r="R94" s="191">
        <f t="shared" si="2"/>
        <v>0</v>
      </c>
      <c r="S94" s="191">
        <v>0</v>
      </c>
      <c r="T94" s="192">
        <f t="shared" si="3"/>
        <v>0</v>
      </c>
      <c r="U94" s="36"/>
      <c r="V94" s="36"/>
      <c r="W94" s="36"/>
      <c r="X94" s="36"/>
      <c r="Y94" s="36"/>
      <c r="Z94" s="36"/>
      <c r="AA94" s="36"/>
      <c r="AB94" s="36"/>
      <c r="AC94" s="36"/>
      <c r="AD94" s="36"/>
      <c r="AE94" s="36"/>
      <c r="AR94" s="193" t="s">
        <v>741</v>
      </c>
      <c r="AT94" s="193" t="s">
        <v>239</v>
      </c>
      <c r="AU94" s="193" t="s">
        <v>69</v>
      </c>
      <c r="AY94" s="19" t="s">
        <v>229</v>
      </c>
      <c r="BE94" s="194">
        <f t="shared" si="4"/>
        <v>0</v>
      </c>
      <c r="BF94" s="194">
        <f t="shared" si="5"/>
        <v>0</v>
      </c>
      <c r="BG94" s="194">
        <f t="shared" si="6"/>
        <v>0</v>
      </c>
      <c r="BH94" s="194">
        <f t="shared" si="7"/>
        <v>0</v>
      </c>
      <c r="BI94" s="194">
        <f t="shared" si="8"/>
        <v>0</v>
      </c>
      <c r="BJ94" s="19" t="s">
        <v>76</v>
      </c>
      <c r="BK94" s="194">
        <f t="shared" si="9"/>
        <v>0</v>
      </c>
      <c r="BL94" s="19" t="s">
        <v>741</v>
      </c>
      <c r="BM94" s="193" t="s">
        <v>3074</v>
      </c>
    </row>
    <row r="95" spans="1:65" s="2" customFormat="1" ht="24.2" customHeight="1">
      <c r="A95" s="36"/>
      <c r="B95" s="37"/>
      <c r="C95" s="207" t="s">
        <v>257</v>
      </c>
      <c r="D95" s="207" t="s">
        <v>239</v>
      </c>
      <c r="E95" s="208" t="s">
        <v>3075</v>
      </c>
      <c r="F95" s="209" t="s">
        <v>3076</v>
      </c>
      <c r="G95" s="210" t="s">
        <v>242</v>
      </c>
      <c r="H95" s="211">
        <v>2</v>
      </c>
      <c r="I95" s="212"/>
      <c r="J95" s="213">
        <f t="shared" si="0"/>
        <v>0</v>
      </c>
      <c r="K95" s="214"/>
      <c r="L95" s="215"/>
      <c r="M95" s="216" t="s">
        <v>19</v>
      </c>
      <c r="N95" s="217" t="s">
        <v>40</v>
      </c>
      <c r="O95" s="66"/>
      <c r="P95" s="191">
        <f t="shared" si="1"/>
        <v>0</v>
      </c>
      <c r="Q95" s="191">
        <v>0</v>
      </c>
      <c r="R95" s="191">
        <f t="shared" si="2"/>
        <v>0</v>
      </c>
      <c r="S95" s="191">
        <v>0</v>
      </c>
      <c r="T95" s="192">
        <f t="shared" si="3"/>
        <v>0</v>
      </c>
      <c r="U95" s="36"/>
      <c r="V95" s="36"/>
      <c r="W95" s="36"/>
      <c r="X95" s="36"/>
      <c r="Y95" s="36"/>
      <c r="Z95" s="36"/>
      <c r="AA95" s="36"/>
      <c r="AB95" s="36"/>
      <c r="AC95" s="36"/>
      <c r="AD95" s="36"/>
      <c r="AE95" s="36"/>
      <c r="AR95" s="193" t="s">
        <v>741</v>
      </c>
      <c r="AT95" s="193" t="s">
        <v>239</v>
      </c>
      <c r="AU95" s="193" t="s">
        <v>69</v>
      </c>
      <c r="AY95" s="19" t="s">
        <v>229</v>
      </c>
      <c r="BE95" s="194">
        <f t="shared" si="4"/>
        <v>0</v>
      </c>
      <c r="BF95" s="194">
        <f t="shared" si="5"/>
        <v>0</v>
      </c>
      <c r="BG95" s="194">
        <f t="shared" si="6"/>
        <v>0</v>
      </c>
      <c r="BH95" s="194">
        <f t="shared" si="7"/>
        <v>0</v>
      </c>
      <c r="BI95" s="194">
        <f t="shared" si="8"/>
        <v>0</v>
      </c>
      <c r="BJ95" s="19" t="s">
        <v>76</v>
      </c>
      <c r="BK95" s="194">
        <f t="shared" si="9"/>
        <v>0</v>
      </c>
      <c r="BL95" s="19" t="s">
        <v>741</v>
      </c>
      <c r="BM95" s="193" t="s">
        <v>3077</v>
      </c>
    </row>
    <row r="96" spans="2:63" s="12" customFormat="1" ht="25.9" customHeight="1">
      <c r="B96" s="165"/>
      <c r="C96" s="166"/>
      <c r="D96" s="167" t="s">
        <v>68</v>
      </c>
      <c r="E96" s="168" t="s">
        <v>623</v>
      </c>
      <c r="F96" s="168" t="s">
        <v>624</v>
      </c>
      <c r="G96" s="166"/>
      <c r="H96" s="166"/>
      <c r="I96" s="169"/>
      <c r="J96" s="170">
        <f>BK96</f>
        <v>0</v>
      </c>
      <c r="K96" s="166"/>
      <c r="L96" s="171"/>
      <c r="M96" s="172"/>
      <c r="N96" s="173"/>
      <c r="O96" s="173"/>
      <c r="P96" s="174">
        <f>SUM(P97:P101)</f>
        <v>0</v>
      </c>
      <c r="Q96" s="173"/>
      <c r="R96" s="174">
        <f>SUM(R97:R101)</f>
        <v>0</v>
      </c>
      <c r="S96" s="173"/>
      <c r="T96" s="175">
        <f>SUM(T97:T101)</f>
        <v>0</v>
      </c>
      <c r="AR96" s="176" t="s">
        <v>126</v>
      </c>
      <c r="AT96" s="177" t="s">
        <v>68</v>
      </c>
      <c r="AU96" s="177" t="s">
        <v>69</v>
      </c>
      <c r="AY96" s="176" t="s">
        <v>229</v>
      </c>
      <c r="BK96" s="178">
        <f>SUM(BK97:BK101)</f>
        <v>0</v>
      </c>
    </row>
    <row r="97" spans="1:65" s="2" customFormat="1" ht="78" customHeight="1">
      <c r="A97" s="36"/>
      <c r="B97" s="37"/>
      <c r="C97" s="181" t="s">
        <v>333</v>
      </c>
      <c r="D97" s="181" t="s">
        <v>232</v>
      </c>
      <c r="E97" s="182" t="s">
        <v>3078</v>
      </c>
      <c r="F97" s="183" t="s">
        <v>3079</v>
      </c>
      <c r="G97" s="184" t="s">
        <v>242</v>
      </c>
      <c r="H97" s="185">
        <v>1</v>
      </c>
      <c r="I97" s="186"/>
      <c r="J97" s="187">
        <f>ROUND(I97*H97,2)</f>
        <v>0</v>
      </c>
      <c r="K97" s="188"/>
      <c r="L97" s="41"/>
      <c r="M97" s="189" t="s">
        <v>19</v>
      </c>
      <c r="N97" s="190" t="s">
        <v>40</v>
      </c>
      <c r="O97" s="66"/>
      <c r="P97" s="191">
        <f>O97*H97</f>
        <v>0</v>
      </c>
      <c r="Q97" s="191">
        <v>0</v>
      </c>
      <c r="R97" s="191">
        <f>Q97*H97</f>
        <v>0</v>
      </c>
      <c r="S97" s="191">
        <v>0</v>
      </c>
      <c r="T97" s="192">
        <f>S97*H97</f>
        <v>0</v>
      </c>
      <c r="U97" s="36"/>
      <c r="V97" s="36"/>
      <c r="W97" s="36"/>
      <c r="X97" s="36"/>
      <c r="Y97" s="36"/>
      <c r="Z97" s="36"/>
      <c r="AA97" s="36"/>
      <c r="AB97" s="36"/>
      <c r="AC97" s="36"/>
      <c r="AD97" s="36"/>
      <c r="AE97" s="36"/>
      <c r="AR97" s="193" t="s">
        <v>592</v>
      </c>
      <c r="AT97" s="193" t="s">
        <v>232</v>
      </c>
      <c r="AU97" s="193" t="s">
        <v>76</v>
      </c>
      <c r="AY97" s="19" t="s">
        <v>229</v>
      </c>
      <c r="BE97" s="194">
        <f>IF(N97="základní",J97,0)</f>
        <v>0</v>
      </c>
      <c r="BF97" s="194">
        <f>IF(N97="snížená",J97,0)</f>
        <v>0</v>
      </c>
      <c r="BG97" s="194">
        <f>IF(N97="zákl. přenesená",J97,0)</f>
        <v>0</v>
      </c>
      <c r="BH97" s="194">
        <f>IF(N97="sníž. přenesená",J97,0)</f>
        <v>0</v>
      </c>
      <c r="BI97" s="194">
        <f>IF(N97="nulová",J97,0)</f>
        <v>0</v>
      </c>
      <c r="BJ97" s="19" t="s">
        <v>76</v>
      </c>
      <c r="BK97" s="194">
        <f>ROUND(I97*H97,2)</f>
        <v>0</v>
      </c>
      <c r="BL97" s="19" t="s">
        <v>592</v>
      </c>
      <c r="BM97" s="193" t="s">
        <v>3080</v>
      </c>
    </row>
    <row r="98" spans="1:65" s="2" customFormat="1" ht="24.2" customHeight="1">
      <c r="A98" s="36"/>
      <c r="B98" s="37"/>
      <c r="C98" s="181" t="s">
        <v>292</v>
      </c>
      <c r="D98" s="181" t="s">
        <v>232</v>
      </c>
      <c r="E98" s="182" t="s">
        <v>3081</v>
      </c>
      <c r="F98" s="183" t="s">
        <v>3082</v>
      </c>
      <c r="G98" s="184" t="s">
        <v>242</v>
      </c>
      <c r="H98" s="185">
        <v>1</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592</v>
      </c>
      <c r="AT98" s="193" t="s">
        <v>232</v>
      </c>
      <c r="AU98" s="193" t="s">
        <v>76</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592</v>
      </c>
      <c r="BM98" s="193" t="s">
        <v>3083</v>
      </c>
    </row>
    <row r="99" spans="1:65" s="2" customFormat="1" ht="78" customHeight="1">
      <c r="A99" s="36"/>
      <c r="B99" s="37"/>
      <c r="C99" s="181" t="s">
        <v>7</v>
      </c>
      <c r="D99" s="181" t="s">
        <v>232</v>
      </c>
      <c r="E99" s="182" t="s">
        <v>3084</v>
      </c>
      <c r="F99" s="183" t="s">
        <v>3085</v>
      </c>
      <c r="G99" s="184" t="s">
        <v>242</v>
      </c>
      <c r="H99" s="185">
        <v>1</v>
      </c>
      <c r="I99" s="186"/>
      <c r="J99" s="187">
        <f>ROUND(I99*H99,2)</f>
        <v>0</v>
      </c>
      <c r="K99" s="188"/>
      <c r="L99" s="41"/>
      <c r="M99" s="189" t="s">
        <v>19</v>
      </c>
      <c r="N99" s="190" t="s">
        <v>40</v>
      </c>
      <c r="O99" s="66"/>
      <c r="P99" s="191">
        <f>O99*H99</f>
        <v>0</v>
      </c>
      <c r="Q99" s="191">
        <v>0</v>
      </c>
      <c r="R99" s="191">
        <f>Q99*H99</f>
        <v>0</v>
      </c>
      <c r="S99" s="191">
        <v>0</v>
      </c>
      <c r="T99" s="192">
        <f>S99*H99</f>
        <v>0</v>
      </c>
      <c r="U99" s="36"/>
      <c r="V99" s="36"/>
      <c r="W99" s="36"/>
      <c r="X99" s="36"/>
      <c r="Y99" s="36"/>
      <c r="Z99" s="36"/>
      <c r="AA99" s="36"/>
      <c r="AB99" s="36"/>
      <c r="AC99" s="36"/>
      <c r="AD99" s="36"/>
      <c r="AE99" s="36"/>
      <c r="AR99" s="193" t="s">
        <v>592</v>
      </c>
      <c r="AT99" s="193" t="s">
        <v>232</v>
      </c>
      <c r="AU99" s="193" t="s">
        <v>76</v>
      </c>
      <c r="AY99" s="19" t="s">
        <v>229</v>
      </c>
      <c r="BE99" s="194">
        <f>IF(N99="základní",J99,0)</f>
        <v>0</v>
      </c>
      <c r="BF99" s="194">
        <f>IF(N99="snížená",J99,0)</f>
        <v>0</v>
      </c>
      <c r="BG99" s="194">
        <f>IF(N99="zákl. přenesená",J99,0)</f>
        <v>0</v>
      </c>
      <c r="BH99" s="194">
        <f>IF(N99="sníž. přenesená",J99,0)</f>
        <v>0</v>
      </c>
      <c r="BI99" s="194">
        <f>IF(N99="nulová",J99,0)</f>
        <v>0</v>
      </c>
      <c r="BJ99" s="19" t="s">
        <v>76</v>
      </c>
      <c r="BK99" s="194">
        <f>ROUND(I99*H99,2)</f>
        <v>0</v>
      </c>
      <c r="BL99" s="19" t="s">
        <v>592</v>
      </c>
      <c r="BM99" s="193" t="s">
        <v>3086</v>
      </c>
    </row>
    <row r="100" spans="1:65" s="2" customFormat="1" ht="78" customHeight="1">
      <c r="A100" s="36"/>
      <c r="B100" s="37"/>
      <c r="C100" s="181" t="s">
        <v>341</v>
      </c>
      <c r="D100" s="181" t="s">
        <v>232</v>
      </c>
      <c r="E100" s="182" t="s">
        <v>3087</v>
      </c>
      <c r="F100" s="183" t="s">
        <v>3088</v>
      </c>
      <c r="G100" s="184" t="s">
        <v>242</v>
      </c>
      <c r="H100" s="185">
        <v>1</v>
      </c>
      <c r="I100" s="186"/>
      <c r="J100" s="187">
        <f>ROUND(I100*H100,2)</f>
        <v>0</v>
      </c>
      <c r="K100" s="188"/>
      <c r="L100" s="41"/>
      <c r="M100" s="189" t="s">
        <v>19</v>
      </c>
      <c r="N100" s="190" t="s">
        <v>40</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592</v>
      </c>
      <c r="AT100" s="193" t="s">
        <v>232</v>
      </c>
      <c r="AU100" s="193" t="s">
        <v>76</v>
      </c>
      <c r="AY100" s="19" t="s">
        <v>229</v>
      </c>
      <c r="BE100" s="194">
        <f>IF(N100="základní",J100,0)</f>
        <v>0</v>
      </c>
      <c r="BF100" s="194">
        <f>IF(N100="snížená",J100,0)</f>
        <v>0</v>
      </c>
      <c r="BG100" s="194">
        <f>IF(N100="zákl. přenesená",J100,0)</f>
        <v>0</v>
      </c>
      <c r="BH100" s="194">
        <f>IF(N100="sníž. přenesená",J100,0)</f>
        <v>0</v>
      </c>
      <c r="BI100" s="194">
        <f>IF(N100="nulová",J100,0)</f>
        <v>0</v>
      </c>
      <c r="BJ100" s="19" t="s">
        <v>76</v>
      </c>
      <c r="BK100" s="194">
        <f>ROUND(I100*H100,2)</f>
        <v>0</v>
      </c>
      <c r="BL100" s="19" t="s">
        <v>592</v>
      </c>
      <c r="BM100" s="193" t="s">
        <v>3089</v>
      </c>
    </row>
    <row r="101" spans="1:65" s="2" customFormat="1" ht="16.5" customHeight="1">
      <c r="A101" s="36"/>
      <c r="B101" s="37"/>
      <c r="C101" s="181" t="s">
        <v>345</v>
      </c>
      <c r="D101" s="181" t="s">
        <v>232</v>
      </c>
      <c r="E101" s="182" t="s">
        <v>3090</v>
      </c>
      <c r="F101" s="183" t="s">
        <v>3091</v>
      </c>
      <c r="G101" s="184" t="s">
        <v>242</v>
      </c>
      <c r="H101" s="185">
        <v>2</v>
      </c>
      <c r="I101" s="186"/>
      <c r="J101" s="187">
        <f>ROUND(I101*H101,2)</f>
        <v>0</v>
      </c>
      <c r="K101" s="188"/>
      <c r="L101" s="41"/>
      <c r="M101" s="243" t="s">
        <v>19</v>
      </c>
      <c r="N101" s="244" t="s">
        <v>40</v>
      </c>
      <c r="O101" s="245"/>
      <c r="P101" s="246">
        <f>O101*H101</f>
        <v>0</v>
      </c>
      <c r="Q101" s="246">
        <v>0</v>
      </c>
      <c r="R101" s="246">
        <f>Q101*H101</f>
        <v>0</v>
      </c>
      <c r="S101" s="246">
        <v>0</v>
      </c>
      <c r="T101" s="247">
        <f>S101*H101</f>
        <v>0</v>
      </c>
      <c r="U101" s="36"/>
      <c r="V101" s="36"/>
      <c r="W101" s="36"/>
      <c r="X101" s="36"/>
      <c r="Y101" s="36"/>
      <c r="Z101" s="36"/>
      <c r="AA101" s="36"/>
      <c r="AB101" s="36"/>
      <c r="AC101" s="36"/>
      <c r="AD101" s="36"/>
      <c r="AE101" s="36"/>
      <c r="AR101" s="193" t="s">
        <v>592</v>
      </c>
      <c r="AT101" s="193" t="s">
        <v>232</v>
      </c>
      <c r="AU101" s="193" t="s">
        <v>76</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592</v>
      </c>
      <c r="BM101" s="193" t="s">
        <v>3092</v>
      </c>
    </row>
    <row r="102" spans="1:31" s="2" customFormat="1" ht="6.95" customHeight="1">
      <c r="A102" s="36"/>
      <c r="B102" s="49"/>
      <c r="C102" s="50"/>
      <c r="D102" s="50"/>
      <c r="E102" s="50"/>
      <c r="F102" s="50"/>
      <c r="G102" s="50"/>
      <c r="H102" s="50"/>
      <c r="I102" s="50"/>
      <c r="J102" s="50"/>
      <c r="K102" s="50"/>
      <c r="L102" s="41"/>
      <c r="M102" s="36"/>
      <c r="O102" s="36"/>
      <c r="P102" s="36"/>
      <c r="Q102" s="36"/>
      <c r="R102" s="36"/>
      <c r="S102" s="36"/>
      <c r="T102" s="36"/>
      <c r="U102" s="36"/>
      <c r="V102" s="36"/>
      <c r="W102" s="36"/>
      <c r="X102" s="36"/>
      <c r="Y102" s="36"/>
      <c r="Z102" s="36"/>
      <c r="AA102" s="36"/>
      <c r="AB102" s="36"/>
      <c r="AC102" s="36"/>
      <c r="AD102" s="36"/>
      <c r="AE102" s="36"/>
    </row>
  </sheetData>
  <sheetProtection algorithmName="SHA-512" hashValue="PfUZgFq+1FN2Ew8Yt3S2lUcFAiePk0quhdOau9GFk2XT1yvzfhrpNOSJmsi2qPQlhyNYs54K/QyHqwtdNkN5vg==" saltValue="4PWDsh9TnaPvIM/0F+uOJ0H4zQzIlcaPjXhqNjLe18rTOxJnrJgl2nk/OU7x3BJCLcx60Wc/OmL418RN1rQK0Q==" spinCount="100000" sheet="1" objects="1" scenarios="1" formatColumns="0" formatRows="0" autoFilter="0"/>
  <autoFilter ref="C85:K101"/>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0"/>
      <c r="C3" s="111"/>
      <c r="D3" s="111"/>
      <c r="E3" s="111"/>
      <c r="F3" s="111"/>
      <c r="G3" s="111"/>
      <c r="H3" s="22"/>
    </row>
    <row r="4" spans="2:8" s="1" customFormat="1" ht="24.95" customHeight="1">
      <c r="B4" s="22"/>
      <c r="C4" s="112" t="s">
        <v>3093</v>
      </c>
      <c r="H4" s="22"/>
    </row>
    <row r="5" spans="2:8" s="1" customFormat="1" ht="12" customHeight="1">
      <c r="B5" s="22"/>
      <c r="C5" s="277" t="s">
        <v>13</v>
      </c>
      <c r="D5" s="423" t="s">
        <v>14</v>
      </c>
      <c r="E5" s="391"/>
      <c r="F5" s="391"/>
      <c r="H5" s="22"/>
    </row>
    <row r="6" spans="2:8" s="1" customFormat="1" ht="36.95" customHeight="1">
      <c r="B6" s="22"/>
      <c r="C6" s="278" t="s">
        <v>16</v>
      </c>
      <c r="D6" s="429" t="s">
        <v>17</v>
      </c>
      <c r="E6" s="391"/>
      <c r="F6" s="391"/>
      <c r="H6" s="22"/>
    </row>
    <row r="7" spans="2:8" s="1" customFormat="1" ht="16.5" customHeight="1">
      <c r="B7" s="22"/>
      <c r="C7" s="114" t="s">
        <v>23</v>
      </c>
      <c r="D7" s="116" t="str">
        <f>'Rekapitulace zakázky'!AN8</f>
        <v>10. 5. 2022</v>
      </c>
      <c r="H7" s="22"/>
    </row>
    <row r="8" spans="1:8" s="2" customFormat="1" ht="10.9" customHeight="1">
      <c r="A8" s="36"/>
      <c r="B8" s="41"/>
      <c r="C8" s="36"/>
      <c r="D8" s="36"/>
      <c r="E8" s="36"/>
      <c r="F8" s="36"/>
      <c r="G8" s="36"/>
      <c r="H8" s="41"/>
    </row>
    <row r="9" spans="1:8" s="11" customFormat="1" ht="29.25" customHeight="1">
      <c r="A9" s="153"/>
      <c r="B9" s="279"/>
      <c r="C9" s="280" t="s">
        <v>50</v>
      </c>
      <c r="D9" s="281" t="s">
        <v>51</v>
      </c>
      <c r="E9" s="281" t="s">
        <v>216</v>
      </c>
      <c r="F9" s="282" t="s">
        <v>3094</v>
      </c>
      <c r="G9" s="153"/>
      <c r="H9" s="279"/>
    </row>
    <row r="10" spans="1:8" s="2" customFormat="1" ht="26.45" customHeight="1">
      <c r="A10" s="36"/>
      <c r="B10" s="41"/>
      <c r="C10" s="283" t="s">
        <v>3095</v>
      </c>
      <c r="D10" s="283" t="s">
        <v>92</v>
      </c>
      <c r="E10" s="36"/>
      <c r="F10" s="36"/>
      <c r="G10" s="36"/>
      <c r="H10" s="41"/>
    </row>
    <row r="11" spans="1:8" s="2" customFormat="1" ht="16.9" customHeight="1">
      <c r="A11" s="36"/>
      <c r="B11" s="41"/>
      <c r="C11" s="284" t="s">
        <v>3096</v>
      </c>
      <c r="D11" s="285" t="s">
        <v>3097</v>
      </c>
      <c r="E11" s="286" t="s">
        <v>19</v>
      </c>
      <c r="F11" s="287">
        <v>126.544</v>
      </c>
      <c r="G11" s="36"/>
      <c r="H11" s="41"/>
    </row>
    <row r="12" spans="1:8" s="2" customFormat="1" ht="16.9" customHeight="1">
      <c r="A12" s="36"/>
      <c r="B12" s="41"/>
      <c r="C12" s="284" t="s">
        <v>3098</v>
      </c>
      <c r="D12" s="285" t="s">
        <v>3099</v>
      </c>
      <c r="E12" s="286" t="s">
        <v>19</v>
      </c>
      <c r="F12" s="287">
        <v>2.118</v>
      </c>
      <c r="G12" s="36"/>
      <c r="H12" s="41"/>
    </row>
    <row r="13" spans="1:8" s="2" customFormat="1" ht="16.9" customHeight="1">
      <c r="A13" s="36"/>
      <c r="B13" s="41"/>
      <c r="C13" s="288" t="s">
        <v>19</v>
      </c>
      <c r="D13" s="288" t="s">
        <v>3100</v>
      </c>
      <c r="E13" s="19" t="s">
        <v>19</v>
      </c>
      <c r="F13" s="289">
        <v>2.118</v>
      </c>
      <c r="G13" s="36"/>
      <c r="H13" s="41"/>
    </row>
    <row r="14" spans="1:8" s="2" customFormat="1" ht="16.9" customHeight="1">
      <c r="A14" s="36"/>
      <c r="B14" s="41"/>
      <c r="C14" s="284" t="s">
        <v>3101</v>
      </c>
      <c r="D14" s="285" t="s">
        <v>3102</v>
      </c>
      <c r="E14" s="286" t="s">
        <v>19</v>
      </c>
      <c r="F14" s="287">
        <v>1.443</v>
      </c>
      <c r="G14" s="36"/>
      <c r="H14" s="41"/>
    </row>
    <row r="15" spans="1:8" s="2" customFormat="1" ht="16.9" customHeight="1">
      <c r="A15" s="36"/>
      <c r="B15" s="41"/>
      <c r="C15" s="288" t="s">
        <v>19</v>
      </c>
      <c r="D15" s="288" t="s">
        <v>3103</v>
      </c>
      <c r="E15" s="19" t="s">
        <v>19</v>
      </c>
      <c r="F15" s="289">
        <v>0</v>
      </c>
      <c r="G15" s="36"/>
      <c r="H15" s="41"/>
    </row>
    <row r="16" spans="1:8" s="2" customFormat="1" ht="16.9" customHeight="1">
      <c r="A16" s="36"/>
      <c r="B16" s="41"/>
      <c r="C16" s="284" t="s">
        <v>3104</v>
      </c>
      <c r="D16" s="285" t="s">
        <v>3105</v>
      </c>
      <c r="E16" s="286" t="s">
        <v>19</v>
      </c>
      <c r="F16" s="287">
        <v>12</v>
      </c>
      <c r="G16" s="36"/>
      <c r="H16" s="41"/>
    </row>
    <row r="17" spans="1:8" s="2" customFormat="1" ht="16.9" customHeight="1">
      <c r="A17" s="36"/>
      <c r="B17" s="41"/>
      <c r="C17" s="288" t="s">
        <v>19</v>
      </c>
      <c r="D17" s="288" t="s">
        <v>3106</v>
      </c>
      <c r="E17" s="19" t="s">
        <v>19</v>
      </c>
      <c r="F17" s="289">
        <v>0</v>
      </c>
      <c r="G17" s="36"/>
      <c r="H17" s="41"/>
    </row>
    <row r="18" spans="1:8" s="2" customFormat="1" ht="16.9" customHeight="1">
      <c r="A18" s="36"/>
      <c r="B18" s="41"/>
      <c r="C18" s="284" t="s">
        <v>3107</v>
      </c>
      <c r="D18" s="285" t="s">
        <v>3108</v>
      </c>
      <c r="E18" s="286" t="s">
        <v>19</v>
      </c>
      <c r="F18" s="287">
        <v>338.2</v>
      </c>
      <c r="G18" s="36"/>
      <c r="H18" s="41"/>
    </row>
    <row r="19" spans="1:8" s="2" customFormat="1" ht="16.9" customHeight="1">
      <c r="A19" s="36"/>
      <c r="B19" s="41"/>
      <c r="C19" s="284" t="s">
        <v>3109</v>
      </c>
      <c r="D19" s="285" t="s">
        <v>3110</v>
      </c>
      <c r="E19" s="286" t="s">
        <v>19</v>
      </c>
      <c r="F19" s="287">
        <v>7.074</v>
      </c>
      <c r="G19" s="36"/>
      <c r="H19" s="41"/>
    </row>
    <row r="20" spans="1:8" s="2" customFormat="1" ht="16.9" customHeight="1">
      <c r="A20" s="36"/>
      <c r="B20" s="41"/>
      <c r="C20" s="284" t="s">
        <v>3111</v>
      </c>
      <c r="D20" s="285" t="s">
        <v>3112</v>
      </c>
      <c r="E20" s="286" t="s">
        <v>19</v>
      </c>
      <c r="F20" s="287">
        <v>40.8</v>
      </c>
      <c r="G20" s="36"/>
      <c r="H20" s="41"/>
    </row>
    <row r="21" spans="1:8" s="2" customFormat="1" ht="16.9" customHeight="1">
      <c r="A21" s="36"/>
      <c r="B21" s="41"/>
      <c r="C21" s="284" t="s">
        <v>3113</v>
      </c>
      <c r="D21" s="285" t="s">
        <v>3114</v>
      </c>
      <c r="E21" s="286" t="s">
        <v>19</v>
      </c>
      <c r="F21" s="287">
        <v>1.152</v>
      </c>
      <c r="G21" s="36"/>
      <c r="H21" s="41"/>
    </row>
    <row r="22" spans="1:8" s="2" customFormat="1" ht="16.9" customHeight="1">
      <c r="A22" s="36"/>
      <c r="B22" s="41"/>
      <c r="C22" s="284" t="s">
        <v>3115</v>
      </c>
      <c r="D22" s="285" t="s">
        <v>3116</v>
      </c>
      <c r="E22" s="286" t="s">
        <v>19</v>
      </c>
      <c r="F22" s="287">
        <v>428</v>
      </c>
      <c r="G22" s="36"/>
      <c r="H22" s="41"/>
    </row>
    <row r="23" spans="1:8" s="2" customFormat="1" ht="16.9" customHeight="1">
      <c r="A23" s="36"/>
      <c r="B23" s="41"/>
      <c r="C23" s="284" t="s">
        <v>3117</v>
      </c>
      <c r="D23" s="285" t="s">
        <v>3118</v>
      </c>
      <c r="E23" s="286" t="s">
        <v>19</v>
      </c>
      <c r="F23" s="287">
        <v>383.8</v>
      </c>
      <c r="G23" s="36"/>
      <c r="H23" s="41"/>
    </row>
    <row r="24" spans="1:8" s="2" customFormat="1" ht="16.9" customHeight="1">
      <c r="A24" s="36"/>
      <c r="B24" s="41"/>
      <c r="C24" s="284" t="s">
        <v>3119</v>
      </c>
      <c r="D24" s="285" t="s">
        <v>3118</v>
      </c>
      <c r="E24" s="286" t="s">
        <v>19</v>
      </c>
      <c r="F24" s="287">
        <v>339.2</v>
      </c>
      <c r="G24" s="36"/>
      <c r="H24" s="41"/>
    </row>
    <row r="25" spans="1:8" s="2" customFormat="1" ht="7.35" customHeight="1">
      <c r="A25" s="36"/>
      <c r="B25" s="134"/>
      <c r="C25" s="135"/>
      <c r="D25" s="135"/>
      <c r="E25" s="135"/>
      <c r="F25" s="135"/>
      <c r="G25" s="135"/>
      <c r="H25" s="41"/>
    </row>
    <row r="26" spans="1:8" s="2" customFormat="1" ht="11.25">
      <c r="A26" s="36"/>
      <c r="B26" s="36"/>
      <c r="C26" s="36"/>
      <c r="D26" s="36"/>
      <c r="E26" s="36"/>
      <c r="F26" s="36"/>
      <c r="G26" s="36"/>
      <c r="H26" s="36"/>
    </row>
  </sheetData>
  <sheetProtection algorithmName="SHA-512" hashValue="6zFM7B5ZovcLqVkw5o7KEYhtr7yJCOLOWFm1PwvZehoVUamGt0tvlK3H9pg7vuzxtnEb8tLcAC2rTLQzj8fLUQ==" saltValue="N0Am2lzAWfV4Uwo7485tIMl/j8XPPj3mXLYR7hfnaDwGHA6FdoFUKq6AtCAngv3FThJMeu7Z2rHYaUKfG6ziV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3"/>
  <sheetViews>
    <sheetView showGridLines="0" workbookViewId="0" topLeftCell="A1"/>
  </sheetViews>
  <sheetFormatPr defaultColWidth="9.140625" defaultRowHeight="12"/>
  <cols>
    <col min="1" max="1" width="8.28125" style="290" customWidth="1"/>
    <col min="2" max="2" width="1.7109375" style="290" customWidth="1"/>
    <col min="3" max="4" width="5.00390625" style="290" customWidth="1"/>
    <col min="5" max="5" width="11.7109375" style="290" customWidth="1"/>
    <col min="6" max="6" width="9.140625" style="290" customWidth="1"/>
    <col min="7" max="7" width="5.00390625" style="290" customWidth="1"/>
    <col min="8" max="8" width="77.8515625" style="290" customWidth="1"/>
    <col min="9" max="10" width="20.00390625" style="290" customWidth="1"/>
    <col min="11" max="11" width="1.7109375" style="290" customWidth="1"/>
  </cols>
  <sheetData>
    <row r="1" s="1" customFormat="1" ht="37.5" customHeight="1"/>
    <row r="2" spans="2:11" s="1" customFormat="1" ht="7.5" customHeight="1">
      <c r="B2" s="291"/>
      <c r="C2" s="292"/>
      <c r="D2" s="292"/>
      <c r="E2" s="292"/>
      <c r="F2" s="292"/>
      <c r="G2" s="292"/>
      <c r="H2" s="292"/>
      <c r="I2" s="292"/>
      <c r="J2" s="292"/>
      <c r="K2" s="293"/>
    </row>
    <row r="3" spans="2:11" s="17" customFormat="1" ht="45" customHeight="1">
      <c r="B3" s="294"/>
      <c r="C3" s="431" t="s">
        <v>3120</v>
      </c>
      <c r="D3" s="431"/>
      <c r="E3" s="431"/>
      <c r="F3" s="431"/>
      <c r="G3" s="431"/>
      <c r="H3" s="431"/>
      <c r="I3" s="431"/>
      <c r="J3" s="431"/>
      <c r="K3" s="295"/>
    </row>
    <row r="4" spans="2:11" s="1" customFormat="1" ht="25.5" customHeight="1">
      <c r="B4" s="296"/>
      <c r="C4" s="436" t="s">
        <v>3121</v>
      </c>
      <c r="D4" s="436"/>
      <c r="E4" s="436"/>
      <c r="F4" s="436"/>
      <c r="G4" s="436"/>
      <c r="H4" s="436"/>
      <c r="I4" s="436"/>
      <c r="J4" s="436"/>
      <c r="K4" s="297"/>
    </row>
    <row r="5" spans="2:11" s="1" customFormat="1" ht="5.25" customHeight="1">
      <c r="B5" s="296"/>
      <c r="C5" s="298"/>
      <c r="D5" s="298"/>
      <c r="E5" s="298"/>
      <c r="F5" s="298"/>
      <c r="G5" s="298"/>
      <c r="H5" s="298"/>
      <c r="I5" s="298"/>
      <c r="J5" s="298"/>
      <c r="K5" s="297"/>
    </row>
    <row r="6" spans="2:11" s="1" customFormat="1" ht="15" customHeight="1">
      <c r="B6" s="296"/>
      <c r="C6" s="435" t="s">
        <v>3122</v>
      </c>
      <c r="D6" s="435"/>
      <c r="E6" s="435"/>
      <c r="F6" s="435"/>
      <c r="G6" s="435"/>
      <c r="H6" s="435"/>
      <c r="I6" s="435"/>
      <c r="J6" s="435"/>
      <c r="K6" s="297"/>
    </row>
    <row r="7" spans="2:11" s="1" customFormat="1" ht="15" customHeight="1">
      <c r="B7" s="300"/>
      <c r="C7" s="435" t="s">
        <v>3123</v>
      </c>
      <c r="D7" s="435"/>
      <c r="E7" s="435"/>
      <c r="F7" s="435"/>
      <c r="G7" s="435"/>
      <c r="H7" s="435"/>
      <c r="I7" s="435"/>
      <c r="J7" s="435"/>
      <c r="K7" s="297"/>
    </row>
    <row r="8" spans="2:11" s="1" customFormat="1" ht="12.75" customHeight="1">
      <c r="B8" s="300"/>
      <c r="C8" s="299"/>
      <c r="D8" s="299"/>
      <c r="E8" s="299"/>
      <c r="F8" s="299"/>
      <c r="G8" s="299"/>
      <c r="H8" s="299"/>
      <c r="I8" s="299"/>
      <c r="J8" s="299"/>
      <c r="K8" s="297"/>
    </row>
    <row r="9" spans="2:11" s="1" customFormat="1" ht="15" customHeight="1">
      <c r="B9" s="300"/>
      <c r="C9" s="435" t="s">
        <v>3124</v>
      </c>
      <c r="D9" s="435"/>
      <c r="E9" s="435"/>
      <c r="F9" s="435"/>
      <c r="G9" s="435"/>
      <c r="H9" s="435"/>
      <c r="I9" s="435"/>
      <c r="J9" s="435"/>
      <c r="K9" s="297"/>
    </row>
    <row r="10" spans="2:11" s="1" customFormat="1" ht="15" customHeight="1">
      <c r="B10" s="300"/>
      <c r="C10" s="299"/>
      <c r="D10" s="435" t="s">
        <v>3125</v>
      </c>
      <c r="E10" s="435"/>
      <c r="F10" s="435"/>
      <c r="G10" s="435"/>
      <c r="H10" s="435"/>
      <c r="I10" s="435"/>
      <c r="J10" s="435"/>
      <c r="K10" s="297"/>
    </row>
    <row r="11" spans="2:11" s="1" customFormat="1" ht="15" customHeight="1">
      <c r="B11" s="300"/>
      <c r="C11" s="301"/>
      <c r="D11" s="435" t="s">
        <v>3126</v>
      </c>
      <c r="E11" s="435"/>
      <c r="F11" s="435"/>
      <c r="G11" s="435"/>
      <c r="H11" s="435"/>
      <c r="I11" s="435"/>
      <c r="J11" s="435"/>
      <c r="K11" s="297"/>
    </row>
    <row r="12" spans="2:11" s="1" customFormat="1" ht="15" customHeight="1">
      <c r="B12" s="300"/>
      <c r="C12" s="301"/>
      <c r="D12" s="299"/>
      <c r="E12" s="299"/>
      <c r="F12" s="299"/>
      <c r="G12" s="299"/>
      <c r="H12" s="299"/>
      <c r="I12" s="299"/>
      <c r="J12" s="299"/>
      <c r="K12" s="297"/>
    </row>
    <row r="13" spans="2:11" s="1" customFormat="1" ht="15" customHeight="1">
      <c r="B13" s="300"/>
      <c r="C13" s="301"/>
      <c r="D13" s="302" t="s">
        <v>3127</v>
      </c>
      <c r="E13" s="299"/>
      <c r="F13" s="299"/>
      <c r="G13" s="299"/>
      <c r="H13" s="299"/>
      <c r="I13" s="299"/>
      <c r="J13" s="299"/>
      <c r="K13" s="297"/>
    </row>
    <row r="14" spans="2:11" s="1" customFormat="1" ht="12.75" customHeight="1">
      <c r="B14" s="300"/>
      <c r="C14" s="301"/>
      <c r="D14" s="301"/>
      <c r="E14" s="301"/>
      <c r="F14" s="301"/>
      <c r="G14" s="301"/>
      <c r="H14" s="301"/>
      <c r="I14" s="301"/>
      <c r="J14" s="301"/>
      <c r="K14" s="297"/>
    </row>
    <row r="15" spans="2:11" s="1" customFormat="1" ht="15" customHeight="1">
      <c r="B15" s="300"/>
      <c r="C15" s="301"/>
      <c r="D15" s="435" t="s">
        <v>3128</v>
      </c>
      <c r="E15" s="435"/>
      <c r="F15" s="435"/>
      <c r="G15" s="435"/>
      <c r="H15" s="435"/>
      <c r="I15" s="435"/>
      <c r="J15" s="435"/>
      <c r="K15" s="297"/>
    </row>
    <row r="16" spans="2:11" s="1" customFormat="1" ht="15" customHeight="1">
      <c r="B16" s="300"/>
      <c r="C16" s="301"/>
      <c r="D16" s="435" t="s">
        <v>3129</v>
      </c>
      <c r="E16" s="435"/>
      <c r="F16" s="435"/>
      <c r="G16" s="435"/>
      <c r="H16" s="435"/>
      <c r="I16" s="435"/>
      <c r="J16" s="435"/>
      <c r="K16" s="297"/>
    </row>
    <row r="17" spans="2:11" s="1" customFormat="1" ht="15" customHeight="1">
      <c r="B17" s="300"/>
      <c r="C17" s="301"/>
      <c r="D17" s="435" t="s">
        <v>3130</v>
      </c>
      <c r="E17" s="435"/>
      <c r="F17" s="435"/>
      <c r="G17" s="435"/>
      <c r="H17" s="435"/>
      <c r="I17" s="435"/>
      <c r="J17" s="435"/>
      <c r="K17" s="297"/>
    </row>
    <row r="18" spans="2:11" s="1" customFormat="1" ht="15" customHeight="1">
      <c r="B18" s="300"/>
      <c r="C18" s="301"/>
      <c r="D18" s="301"/>
      <c r="E18" s="303" t="s">
        <v>75</v>
      </c>
      <c r="F18" s="435" t="s">
        <v>3131</v>
      </c>
      <c r="G18" s="435"/>
      <c r="H18" s="435"/>
      <c r="I18" s="435"/>
      <c r="J18" s="435"/>
      <c r="K18" s="297"/>
    </row>
    <row r="19" spans="2:11" s="1" customFormat="1" ht="15" customHeight="1">
      <c r="B19" s="300"/>
      <c r="C19" s="301"/>
      <c r="D19" s="301"/>
      <c r="E19" s="303" t="s">
        <v>3132</v>
      </c>
      <c r="F19" s="435" t="s">
        <v>3133</v>
      </c>
      <c r="G19" s="435"/>
      <c r="H19" s="435"/>
      <c r="I19" s="435"/>
      <c r="J19" s="435"/>
      <c r="K19" s="297"/>
    </row>
    <row r="20" spans="2:11" s="1" customFormat="1" ht="15" customHeight="1">
      <c r="B20" s="300"/>
      <c r="C20" s="301"/>
      <c r="D20" s="301"/>
      <c r="E20" s="303" t="s">
        <v>3134</v>
      </c>
      <c r="F20" s="435" t="s">
        <v>3135</v>
      </c>
      <c r="G20" s="435"/>
      <c r="H20" s="435"/>
      <c r="I20" s="435"/>
      <c r="J20" s="435"/>
      <c r="K20" s="297"/>
    </row>
    <row r="21" spans="2:11" s="1" customFormat="1" ht="15" customHeight="1">
      <c r="B21" s="300"/>
      <c r="C21" s="301"/>
      <c r="D21" s="301"/>
      <c r="E21" s="303" t="s">
        <v>3136</v>
      </c>
      <c r="F21" s="435" t="s">
        <v>3137</v>
      </c>
      <c r="G21" s="435"/>
      <c r="H21" s="435"/>
      <c r="I21" s="435"/>
      <c r="J21" s="435"/>
      <c r="K21" s="297"/>
    </row>
    <row r="22" spans="2:11" s="1" customFormat="1" ht="15" customHeight="1">
      <c r="B22" s="300"/>
      <c r="C22" s="301"/>
      <c r="D22" s="301"/>
      <c r="E22" s="303" t="s">
        <v>623</v>
      </c>
      <c r="F22" s="435" t="s">
        <v>624</v>
      </c>
      <c r="G22" s="435"/>
      <c r="H22" s="435"/>
      <c r="I22" s="435"/>
      <c r="J22" s="435"/>
      <c r="K22" s="297"/>
    </row>
    <row r="23" spans="2:11" s="1" customFormat="1" ht="15" customHeight="1">
      <c r="B23" s="300"/>
      <c r="C23" s="301"/>
      <c r="D23" s="301"/>
      <c r="E23" s="303" t="s">
        <v>82</v>
      </c>
      <c r="F23" s="435" t="s">
        <v>3138</v>
      </c>
      <c r="G23" s="435"/>
      <c r="H23" s="435"/>
      <c r="I23" s="435"/>
      <c r="J23" s="435"/>
      <c r="K23" s="297"/>
    </row>
    <row r="24" spans="2:11" s="1" customFormat="1" ht="12.75" customHeight="1">
      <c r="B24" s="300"/>
      <c r="C24" s="301"/>
      <c r="D24" s="301"/>
      <c r="E24" s="301"/>
      <c r="F24" s="301"/>
      <c r="G24" s="301"/>
      <c r="H24" s="301"/>
      <c r="I24" s="301"/>
      <c r="J24" s="301"/>
      <c r="K24" s="297"/>
    </row>
    <row r="25" spans="2:11" s="1" customFormat="1" ht="15" customHeight="1">
      <c r="B25" s="300"/>
      <c r="C25" s="435" t="s">
        <v>3139</v>
      </c>
      <c r="D25" s="435"/>
      <c r="E25" s="435"/>
      <c r="F25" s="435"/>
      <c r="G25" s="435"/>
      <c r="H25" s="435"/>
      <c r="I25" s="435"/>
      <c r="J25" s="435"/>
      <c r="K25" s="297"/>
    </row>
    <row r="26" spans="2:11" s="1" customFormat="1" ht="15" customHeight="1">
      <c r="B26" s="300"/>
      <c r="C26" s="435" t="s">
        <v>3140</v>
      </c>
      <c r="D26" s="435"/>
      <c r="E26" s="435"/>
      <c r="F26" s="435"/>
      <c r="G26" s="435"/>
      <c r="H26" s="435"/>
      <c r="I26" s="435"/>
      <c r="J26" s="435"/>
      <c r="K26" s="297"/>
    </row>
    <row r="27" spans="2:11" s="1" customFormat="1" ht="15" customHeight="1">
      <c r="B27" s="300"/>
      <c r="C27" s="299"/>
      <c r="D27" s="435" t="s">
        <v>3141</v>
      </c>
      <c r="E27" s="435"/>
      <c r="F27" s="435"/>
      <c r="G27" s="435"/>
      <c r="H27" s="435"/>
      <c r="I27" s="435"/>
      <c r="J27" s="435"/>
      <c r="K27" s="297"/>
    </row>
    <row r="28" spans="2:11" s="1" customFormat="1" ht="15" customHeight="1">
      <c r="B28" s="300"/>
      <c r="C28" s="301"/>
      <c r="D28" s="435" t="s">
        <v>3142</v>
      </c>
      <c r="E28" s="435"/>
      <c r="F28" s="435"/>
      <c r="G28" s="435"/>
      <c r="H28" s="435"/>
      <c r="I28" s="435"/>
      <c r="J28" s="435"/>
      <c r="K28" s="297"/>
    </row>
    <row r="29" spans="2:11" s="1" customFormat="1" ht="12.75" customHeight="1">
      <c r="B29" s="300"/>
      <c r="C29" s="301"/>
      <c r="D29" s="301"/>
      <c r="E29" s="301"/>
      <c r="F29" s="301"/>
      <c r="G29" s="301"/>
      <c r="H29" s="301"/>
      <c r="I29" s="301"/>
      <c r="J29" s="301"/>
      <c r="K29" s="297"/>
    </row>
    <row r="30" spans="2:11" s="1" customFormat="1" ht="15" customHeight="1">
      <c r="B30" s="300"/>
      <c r="C30" s="301"/>
      <c r="D30" s="435" t="s">
        <v>3143</v>
      </c>
      <c r="E30" s="435"/>
      <c r="F30" s="435"/>
      <c r="G30" s="435"/>
      <c r="H30" s="435"/>
      <c r="I30" s="435"/>
      <c r="J30" s="435"/>
      <c r="K30" s="297"/>
    </row>
    <row r="31" spans="2:11" s="1" customFormat="1" ht="15" customHeight="1">
      <c r="B31" s="300"/>
      <c r="C31" s="301"/>
      <c r="D31" s="435" t="s">
        <v>3144</v>
      </c>
      <c r="E31" s="435"/>
      <c r="F31" s="435"/>
      <c r="G31" s="435"/>
      <c r="H31" s="435"/>
      <c r="I31" s="435"/>
      <c r="J31" s="435"/>
      <c r="K31" s="297"/>
    </row>
    <row r="32" spans="2:11" s="1" customFormat="1" ht="12.75" customHeight="1">
      <c r="B32" s="300"/>
      <c r="C32" s="301"/>
      <c r="D32" s="301"/>
      <c r="E32" s="301"/>
      <c r="F32" s="301"/>
      <c r="G32" s="301"/>
      <c r="H32" s="301"/>
      <c r="I32" s="301"/>
      <c r="J32" s="301"/>
      <c r="K32" s="297"/>
    </row>
    <row r="33" spans="2:11" s="1" customFormat="1" ht="15" customHeight="1">
      <c r="B33" s="300"/>
      <c r="C33" s="301"/>
      <c r="D33" s="435" t="s">
        <v>3145</v>
      </c>
      <c r="E33" s="435"/>
      <c r="F33" s="435"/>
      <c r="G33" s="435"/>
      <c r="H33" s="435"/>
      <c r="I33" s="435"/>
      <c r="J33" s="435"/>
      <c r="K33" s="297"/>
    </row>
    <row r="34" spans="2:11" s="1" customFormat="1" ht="15" customHeight="1">
      <c r="B34" s="300"/>
      <c r="C34" s="301"/>
      <c r="D34" s="435" t="s">
        <v>3146</v>
      </c>
      <c r="E34" s="435"/>
      <c r="F34" s="435"/>
      <c r="G34" s="435"/>
      <c r="H34" s="435"/>
      <c r="I34" s="435"/>
      <c r="J34" s="435"/>
      <c r="K34" s="297"/>
    </row>
    <row r="35" spans="2:11" s="1" customFormat="1" ht="15" customHeight="1">
      <c r="B35" s="300"/>
      <c r="C35" s="301"/>
      <c r="D35" s="435" t="s">
        <v>3147</v>
      </c>
      <c r="E35" s="435"/>
      <c r="F35" s="435"/>
      <c r="G35" s="435"/>
      <c r="H35" s="435"/>
      <c r="I35" s="435"/>
      <c r="J35" s="435"/>
      <c r="K35" s="297"/>
    </row>
    <row r="36" spans="2:11" s="1" customFormat="1" ht="15" customHeight="1">
      <c r="B36" s="300"/>
      <c r="C36" s="301"/>
      <c r="D36" s="299"/>
      <c r="E36" s="302" t="s">
        <v>215</v>
      </c>
      <c r="F36" s="299"/>
      <c r="G36" s="435" t="s">
        <v>3148</v>
      </c>
      <c r="H36" s="435"/>
      <c r="I36" s="435"/>
      <c r="J36" s="435"/>
      <c r="K36" s="297"/>
    </row>
    <row r="37" spans="2:11" s="1" customFormat="1" ht="30.75" customHeight="1">
      <c r="B37" s="300"/>
      <c r="C37" s="301"/>
      <c r="D37" s="299"/>
      <c r="E37" s="302" t="s">
        <v>3149</v>
      </c>
      <c r="F37" s="299"/>
      <c r="G37" s="435" t="s">
        <v>3150</v>
      </c>
      <c r="H37" s="435"/>
      <c r="I37" s="435"/>
      <c r="J37" s="435"/>
      <c r="K37" s="297"/>
    </row>
    <row r="38" spans="2:11" s="1" customFormat="1" ht="15" customHeight="1">
      <c r="B38" s="300"/>
      <c r="C38" s="301"/>
      <c r="D38" s="299"/>
      <c r="E38" s="302" t="s">
        <v>50</v>
      </c>
      <c r="F38" s="299"/>
      <c r="G38" s="435" t="s">
        <v>3151</v>
      </c>
      <c r="H38" s="435"/>
      <c r="I38" s="435"/>
      <c r="J38" s="435"/>
      <c r="K38" s="297"/>
    </row>
    <row r="39" spans="2:11" s="1" customFormat="1" ht="15" customHeight="1">
      <c r="B39" s="300"/>
      <c r="C39" s="301"/>
      <c r="D39" s="299"/>
      <c r="E39" s="302" t="s">
        <v>51</v>
      </c>
      <c r="F39" s="299"/>
      <c r="G39" s="435" t="s">
        <v>3152</v>
      </c>
      <c r="H39" s="435"/>
      <c r="I39" s="435"/>
      <c r="J39" s="435"/>
      <c r="K39" s="297"/>
    </row>
    <row r="40" spans="2:11" s="1" customFormat="1" ht="15" customHeight="1">
      <c r="B40" s="300"/>
      <c r="C40" s="301"/>
      <c r="D40" s="299"/>
      <c r="E40" s="302" t="s">
        <v>216</v>
      </c>
      <c r="F40" s="299"/>
      <c r="G40" s="435" t="s">
        <v>3153</v>
      </c>
      <c r="H40" s="435"/>
      <c r="I40" s="435"/>
      <c r="J40" s="435"/>
      <c r="K40" s="297"/>
    </row>
    <row r="41" spans="2:11" s="1" customFormat="1" ht="15" customHeight="1">
      <c r="B41" s="300"/>
      <c r="C41" s="301"/>
      <c r="D41" s="299"/>
      <c r="E41" s="302" t="s">
        <v>217</v>
      </c>
      <c r="F41" s="299"/>
      <c r="G41" s="435" t="s">
        <v>3154</v>
      </c>
      <c r="H41" s="435"/>
      <c r="I41" s="435"/>
      <c r="J41" s="435"/>
      <c r="K41" s="297"/>
    </row>
    <row r="42" spans="2:11" s="1" customFormat="1" ht="15" customHeight="1">
      <c r="B42" s="300"/>
      <c r="C42" s="301"/>
      <c r="D42" s="299"/>
      <c r="E42" s="302" t="s">
        <v>3155</v>
      </c>
      <c r="F42" s="299"/>
      <c r="G42" s="435" t="s">
        <v>3156</v>
      </c>
      <c r="H42" s="435"/>
      <c r="I42" s="435"/>
      <c r="J42" s="435"/>
      <c r="K42" s="297"/>
    </row>
    <row r="43" spans="2:11" s="1" customFormat="1" ht="15" customHeight="1">
      <c r="B43" s="300"/>
      <c r="C43" s="301"/>
      <c r="D43" s="299"/>
      <c r="E43" s="302"/>
      <c r="F43" s="299"/>
      <c r="G43" s="435" t="s">
        <v>3157</v>
      </c>
      <c r="H43" s="435"/>
      <c r="I43" s="435"/>
      <c r="J43" s="435"/>
      <c r="K43" s="297"/>
    </row>
    <row r="44" spans="2:11" s="1" customFormat="1" ht="15" customHeight="1">
      <c r="B44" s="300"/>
      <c r="C44" s="301"/>
      <c r="D44" s="299"/>
      <c r="E44" s="302" t="s">
        <v>3158</v>
      </c>
      <c r="F44" s="299"/>
      <c r="G44" s="435" t="s">
        <v>3159</v>
      </c>
      <c r="H44" s="435"/>
      <c r="I44" s="435"/>
      <c r="J44" s="435"/>
      <c r="K44" s="297"/>
    </row>
    <row r="45" spans="2:11" s="1" customFormat="1" ht="15" customHeight="1">
      <c r="B45" s="300"/>
      <c r="C45" s="301"/>
      <c r="D45" s="299"/>
      <c r="E45" s="302" t="s">
        <v>219</v>
      </c>
      <c r="F45" s="299"/>
      <c r="G45" s="435" t="s">
        <v>3160</v>
      </c>
      <c r="H45" s="435"/>
      <c r="I45" s="435"/>
      <c r="J45" s="435"/>
      <c r="K45" s="297"/>
    </row>
    <row r="46" spans="2:11" s="1" customFormat="1" ht="12.75" customHeight="1">
      <c r="B46" s="300"/>
      <c r="C46" s="301"/>
      <c r="D46" s="299"/>
      <c r="E46" s="299"/>
      <c r="F46" s="299"/>
      <c r="G46" s="299"/>
      <c r="H46" s="299"/>
      <c r="I46" s="299"/>
      <c r="J46" s="299"/>
      <c r="K46" s="297"/>
    </row>
    <row r="47" spans="2:11" s="1" customFormat="1" ht="15" customHeight="1">
      <c r="B47" s="300"/>
      <c r="C47" s="301"/>
      <c r="D47" s="435" t="s">
        <v>3161</v>
      </c>
      <c r="E47" s="435"/>
      <c r="F47" s="435"/>
      <c r="G47" s="435"/>
      <c r="H47" s="435"/>
      <c r="I47" s="435"/>
      <c r="J47" s="435"/>
      <c r="K47" s="297"/>
    </row>
    <row r="48" spans="2:11" s="1" customFormat="1" ht="15" customHeight="1">
      <c r="B48" s="300"/>
      <c r="C48" s="301"/>
      <c r="D48" s="301"/>
      <c r="E48" s="435" t="s">
        <v>3162</v>
      </c>
      <c r="F48" s="435"/>
      <c r="G48" s="435"/>
      <c r="H48" s="435"/>
      <c r="I48" s="435"/>
      <c r="J48" s="435"/>
      <c r="K48" s="297"/>
    </row>
    <row r="49" spans="2:11" s="1" customFormat="1" ht="15" customHeight="1">
      <c r="B49" s="300"/>
      <c r="C49" s="301"/>
      <c r="D49" s="301"/>
      <c r="E49" s="435" t="s">
        <v>3163</v>
      </c>
      <c r="F49" s="435"/>
      <c r="G49" s="435"/>
      <c r="H49" s="435"/>
      <c r="I49" s="435"/>
      <c r="J49" s="435"/>
      <c r="K49" s="297"/>
    </row>
    <row r="50" spans="2:11" s="1" customFormat="1" ht="15" customHeight="1">
      <c r="B50" s="300"/>
      <c r="C50" s="301"/>
      <c r="D50" s="301"/>
      <c r="E50" s="435" t="s">
        <v>3164</v>
      </c>
      <c r="F50" s="435"/>
      <c r="G50" s="435"/>
      <c r="H50" s="435"/>
      <c r="I50" s="435"/>
      <c r="J50" s="435"/>
      <c r="K50" s="297"/>
    </row>
    <row r="51" spans="2:11" s="1" customFormat="1" ht="15" customHeight="1">
      <c r="B51" s="300"/>
      <c r="C51" s="301"/>
      <c r="D51" s="435" t="s">
        <v>3165</v>
      </c>
      <c r="E51" s="435"/>
      <c r="F51" s="435"/>
      <c r="G51" s="435"/>
      <c r="H51" s="435"/>
      <c r="I51" s="435"/>
      <c r="J51" s="435"/>
      <c r="K51" s="297"/>
    </row>
    <row r="52" spans="2:11" s="1" customFormat="1" ht="25.5" customHeight="1">
      <c r="B52" s="296"/>
      <c r="C52" s="436" t="s">
        <v>3166</v>
      </c>
      <c r="D52" s="436"/>
      <c r="E52" s="436"/>
      <c r="F52" s="436"/>
      <c r="G52" s="436"/>
      <c r="H52" s="436"/>
      <c r="I52" s="436"/>
      <c r="J52" s="436"/>
      <c r="K52" s="297"/>
    </row>
    <row r="53" spans="2:11" s="1" customFormat="1" ht="5.25" customHeight="1">
      <c r="B53" s="296"/>
      <c r="C53" s="298"/>
      <c r="D53" s="298"/>
      <c r="E53" s="298"/>
      <c r="F53" s="298"/>
      <c r="G53" s="298"/>
      <c r="H53" s="298"/>
      <c r="I53" s="298"/>
      <c r="J53" s="298"/>
      <c r="K53" s="297"/>
    </row>
    <row r="54" spans="2:11" s="1" customFormat="1" ht="15" customHeight="1">
      <c r="B54" s="296"/>
      <c r="C54" s="435" t="s">
        <v>3167</v>
      </c>
      <c r="D54" s="435"/>
      <c r="E54" s="435"/>
      <c r="F54" s="435"/>
      <c r="G54" s="435"/>
      <c r="H54" s="435"/>
      <c r="I54" s="435"/>
      <c r="J54" s="435"/>
      <c r="K54" s="297"/>
    </row>
    <row r="55" spans="2:11" s="1" customFormat="1" ht="15" customHeight="1">
      <c r="B55" s="296"/>
      <c r="C55" s="435" t="s">
        <v>3168</v>
      </c>
      <c r="D55" s="435"/>
      <c r="E55" s="435"/>
      <c r="F55" s="435"/>
      <c r="G55" s="435"/>
      <c r="H55" s="435"/>
      <c r="I55" s="435"/>
      <c r="J55" s="435"/>
      <c r="K55" s="297"/>
    </row>
    <row r="56" spans="2:11" s="1" customFormat="1" ht="12.75" customHeight="1">
      <c r="B56" s="296"/>
      <c r="C56" s="299"/>
      <c r="D56" s="299"/>
      <c r="E56" s="299"/>
      <c r="F56" s="299"/>
      <c r="G56" s="299"/>
      <c r="H56" s="299"/>
      <c r="I56" s="299"/>
      <c r="J56" s="299"/>
      <c r="K56" s="297"/>
    </row>
    <row r="57" spans="2:11" s="1" customFormat="1" ht="15" customHeight="1">
      <c r="B57" s="296"/>
      <c r="C57" s="435" t="s">
        <v>3169</v>
      </c>
      <c r="D57" s="435"/>
      <c r="E57" s="435"/>
      <c r="F57" s="435"/>
      <c r="G57" s="435"/>
      <c r="H57" s="435"/>
      <c r="I57" s="435"/>
      <c r="J57" s="435"/>
      <c r="K57" s="297"/>
    </row>
    <row r="58" spans="2:11" s="1" customFormat="1" ht="15" customHeight="1">
      <c r="B58" s="296"/>
      <c r="C58" s="301"/>
      <c r="D58" s="435" t="s">
        <v>3170</v>
      </c>
      <c r="E58" s="435"/>
      <c r="F58" s="435"/>
      <c r="G58" s="435"/>
      <c r="H58" s="435"/>
      <c r="I58" s="435"/>
      <c r="J58" s="435"/>
      <c r="K58" s="297"/>
    </row>
    <row r="59" spans="2:11" s="1" customFormat="1" ht="15" customHeight="1">
      <c r="B59" s="296"/>
      <c r="C59" s="301"/>
      <c r="D59" s="435" t="s">
        <v>3171</v>
      </c>
      <c r="E59" s="435"/>
      <c r="F59" s="435"/>
      <c r="G59" s="435"/>
      <c r="H59" s="435"/>
      <c r="I59" s="435"/>
      <c r="J59" s="435"/>
      <c r="K59" s="297"/>
    </row>
    <row r="60" spans="2:11" s="1" customFormat="1" ht="15" customHeight="1">
      <c r="B60" s="296"/>
      <c r="C60" s="301"/>
      <c r="D60" s="435" t="s">
        <v>3172</v>
      </c>
      <c r="E60" s="435"/>
      <c r="F60" s="435"/>
      <c r="G60" s="435"/>
      <c r="H60" s="435"/>
      <c r="I60" s="435"/>
      <c r="J60" s="435"/>
      <c r="K60" s="297"/>
    </row>
    <row r="61" spans="2:11" s="1" customFormat="1" ht="15" customHeight="1">
      <c r="B61" s="296"/>
      <c r="C61" s="301"/>
      <c r="D61" s="435" t="s">
        <v>3173</v>
      </c>
      <c r="E61" s="435"/>
      <c r="F61" s="435"/>
      <c r="G61" s="435"/>
      <c r="H61" s="435"/>
      <c r="I61" s="435"/>
      <c r="J61" s="435"/>
      <c r="K61" s="297"/>
    </row>
    <row r="62" spans="2:11" s="1" customFormat="1" ht="15" customHeight="1">
      <c r="B62" s="296"/>
      <c r="C62" s="301"/>
      <c r="D62" s="437" t="s">
        <v>3174</v>
      </c>
      <c r="E62" s="437"/>
      <c r="F62" s="437"/>
      <c r="G62" s="437"/>
      <c r="H62" s="437"/>
      <c r="I62" s="437"/>
      <c r="J62" s="437"/>
      <c r="K62" s="297"/>
    </row>
    <row r="63" spans="2:11" s="1" customFormat="1" ht="15" customHeight="1">
      <c r="B63" s="296"/>
      <c r="C63" s="301"/>
      <c r="D63" s="435" t="s">
        <v>3175</v>
      </c>
      <c r="E63" s="435"/>
      <c r="F63" s="435"/>
      <c r="G63" s="435"/>
      <c r="H63" s="435"/>
      <c r="I63" s="435"/>
      <c r="J63" s="435"/>
      <c r="K63" s="297"/>
    </row>
    <row r="64" spans="2:11" s="1" customFormat="1" ht="12.75" customHeight="1">
      <c r="B64" s="296"/>
      <c r="C64" s="301"/>
      <c r="D64" s="301"/>
      <c r="E64" s="304"/>
      <c r="F64" s="301"/>
      <c r="G64" s="301"/>
      <c r="H64" s="301"/>
      <c r="I64" s="301"/>
      <c r="J64" s="301"/>
      <c r="K64" s="297"/>
    </row>
    <row r="65" spans="2:11" s="1" customFormat="1" ht="15" customHeight="1">
      <c r="B65" s="296"/>
      <c r="C65" s="301"/>
      <c r="D65" s="435" t="s">
        <v>3176</v>
      </c>
      <c r="E65" s="435"/>
      <c r="F65" s="435"/>
      <c r="G65" s="435"/>
      <c r="H65" s="435"/>
      <c r="I65" s="435"/>
      <c r="J65" s="435"/>
      <c r="K65" s="297"/>
    </row>
    <row r="66" spans="2:11" s="1" customFormat="1" ht="15" customHeight="1">
      <c r="B66" s="296"/>
      <c r="C66" s="301"/>
      <c r="D66" s="437" t="s">
        <v>3177</v>
      </c>
      <c r="E66" s="437"/>
      <c r="F66" s="437"/>
      <c r="G66" s="437"/>
      <c r="H66" s="437"/>
      <c r="I66" s="437"/>
      <c r="J66" s="437"/>
      <c r="K66" s="297"/>
    </row>
    <row r="67" spans="2:11" s="1" customFormat="1" ht="15" customHeight="1">
      <c r="B67" s="296"/>
      <c r="C67" s="301"/>
      <c r="D67" s="435" t="s">
        <v>3178</v>
      </c>
      <c r="E67" s="435"/>
      <c r="F67" s="435"/>
      <c r="G67" s="435"/>
      <c r="H67" s="435"/>
      <c r="I67" s="435"/>
      <c r="J67" s="435"/>
      <c r="K67" s="297"/>
    </row>
    <row r="68" spans="2:11" s="1" customFormat="1" ht="15" customHeight="1">
      <c r="B68" s="296"/>
      <c r="C68" s="301"/>
      <c r="D68" s="435" t="s">
        <v>3179</v>
      </c>
      <c r="E68" s="435"/>
      <c r="F68" s="435"/>
      <c r="G68" s="435"/>
      <c r="H68" s="435"/>
      <c r="I68" s="435"/>
      <c r="J68" s="435"/>
      <c r="K68" s="297"/>
    </row>
    <row r="69" spans="2:11" s="1" customFormat="1" ht="15" customHeight="1">
      <c r="B69" s="296"/>
      <c r="C69" s="301"/>
      <c r="D69" s="435" t="s">
        <v>3180</v>
      </c>
      <c r="E69" s="435"/>
      <c r="F69" s="435"/>
      <c r="G69" s="435"/>
      <c r="H69" s="435"/>
      <c r="I69" s="435"/>
      <c r="J69" s="435"/>
      <c r="K69" s="297"/>
    </row>
    <row r="70" spans="2:11" s="1" customFormat="1" ht="15" customHeight="1">
      <c r="B70" s="296"/>
      <c r="C70" s="301"/>
      <c r="D70" s="435" t="s">
        <v>3181</v>
      </c>
      <c r="E70" s="435"/>
      <c r="F70" s="435"/>
      <c r="G70" s="435"/>
      <c r="H70" s="435"/>
      <c r="I70" s="435"/>
      <c r="J70" s="435"/>
      <c r="K70" s="297"/>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430" t="s">
        <v>3182</v>
      </c>
      <c r="D75" s="430"/>
      <c r="E75" s="430"/>
      <c r="F75" s="430"/>
      <c r="G75" s="430"/>
      <c r="H75" s="430"/>
      <c r="I75" s="430"/>
      <c r="J75" s="430"/>
      <c r="K75" s="314"/>
    </row>
    <row r="76" spans="2:11" s="1" customFormat="1" ht="17.25" customHeight="1">
      <c r="B76" s="313"/>
      <c r="C76" s="315" t="s">
        <v>3183</v>
      </c>
      <c r="D76" s="315"/>
      <c r="E76" s="315"/>
      <c r="F76" s="315" t="s">
        <v>3184</v>
      </c>
      <c r="G76" s="316"/>
      <c r="H76" s="315" t="s">
        <v>51</v>
      </c>
      <c r="I76" s="315" t="s">
        <v>54</v>
      </c>
      <c r="J76" s="315" t="s">
        <v>3185</v>
      </c>
      <c r="K76" s="314"/>
    </row>
    <row r="77" spans="2:11" s="1" customFormat="1" ht="17.25" customHeight="1">
      <c r="B77" s="313"/>
      <c r="C77" s="317" t="s">
        <v>3186</v>
      </c>
      <c r="D77" s="317"/>
      <c r="E77" s="317"/>
      <c r="F77" s="318" t="s">
        <v>3187</v>
      </c>
      <c r="G77" s="319"/>
      <c r="H77" s="317"/>
      <c r="I77" s="317"/>
      <c r="J77" s="317" t="s">
        <v>3188</v>
      </c>
      <c r="K77" s="314"/>
    </row>
    <row r="78" spans="2:11" s="1" customFormat="1" ht="5.25" customHeight="1">
      <c r="B78" s="313"/>
      <c r="C78" s="320"/>
      <c r="D78" s="320"/>
      <c r="E78" s="320"/>
      <c r="F78" s="320"/>
      <c r="G78" s="321"/>
      <c r="H78" s="320"/>
      <c r="I78" s="320"/>
      <c r="J78" s="320"/>
      <c r="K78" s="314"/>
    </row>
    <row r="79" spans="2:11" s="1" customFormat="1" ht="15" customHeight="1">
      <c r="B79" s="313"/>
      <c r="C79" s="302" t="s">
        <v>50</v>
      </c>
      <c r="D79" s="322"/>
      <c r="E79" s="322"/>
      <c r="F79" s="323" t="s">
        <v>73</v>
      </c>
      <c r="G79" s="324"/>
      <c r="H79" s="302" t="s">
        <v>3189</v>
      </c>
      <c r="I79" s="302" t="s">
        <v>3190</v>
      </c>
      <c r="J79" s="302">
        <v>20</v>
      </c>
      <c r="K79" s="314"/>
    </row>
    <row r="80" spans="2:11" s="1" customFormat="1" ht="15" customHeight="1">
      <c r="B80" s="313"/>
      <c r="C80" s="302" t="s">
        <v>3191</v>
      </c>
      <c r="D80" s="302"/>
      <c r="E80" s="302"/>
      <c r="F80" s="323" t="s">
        <v>73</v>
      </c>
      <c r="G80" s="324"/>
      <c r="H80" s="302" t="s">
        <v>3192</v>
      </c>
      <c r="I80" s="302" t="s">
        <v>3190</v>
      </c>
      <c r="J80" s="302">
        <v>120</v>
      </c>
      <c r="K80" s="314"/>
    </row>
    <row r="81" spans="2:11" s="1" customFormat="1" ht="15" customHeight="1">
      <c r="B81" s="325"/>
      <c r="C81" s="302" t="s">
        <v>3193</v>
      </c>
      <c r="D81" s="302"/>
      <c r="E81" s="302"/>
      <c r="F81" s="323" t="s">
        <v>3194</v>
      </c>
      <c r="G81" s="324"/>
      <c r="H81" s="302" t="s">
        <v>3195</v>
      </c>
      <c r="I81" s="302" t="s">
        <v>3190</v>
      </c>
      <c r="J81" s="302">
        <v>50</v>
      </c>
      <c r="K81" s="314"/>
    </row>
    <row r="82" spans="2:11" s="1" customFormat="1" ht="15" customHeight="1">
      <c r="B82" s="325"/>
      <c r="C82" s="302" t="s">
        <v>3196</v>
      </c>
      <c r="D82" s="302"/>
      <c r="E82" s="302"/>
      <c r="F82" s="323" t="s">
        <v>73</v>
      </c>
      <c r="G82" s="324"/>
      <c r="H82" s="302" t="s">
        <v>3197</v>
      </c>
      <c r="I82" s="302" t="s">
        <v>3198</v>
      </c>
      <c r="J82" s="302"/>
      <c r="K82" s="314"/>
    </row>
    <row r="83" spans="2:11" s="1" customFormat="1" ht="15" customHeight="1">
      <c r="B83" s="325"/>
      <c r="C83" s="326" t="s">
        <v>3199</v>
      </c>
      <c r="D83" s="326"/>
      <c r="E83" s="326"/>
      <c r="F83" s="327" t="s">
        <v>3194</v>
      </c>
      <c r="G83" s="326"/>
      <c r="H83" s="326" t="s">
        <v>3200</v>
      </c>
      <c r="I83" s="326" t="s">
        <v>3190</v>
      </c>
      <c r="J83" s="326">
        <v>15</v>
      </c>
      <c r="K83" s="314"/>
    </row>
    <row r="84" spans="2:11" s="1" customFormat="1" ht="15" customHeight="1">
      <c r="B84" s="325"/>
      <c r="C84" s="326" t="s">
        <v>3201</v>
      </c>
      <c r="D84" s="326"/>
      <c r="E84" s="326"/>
      <c r="F84" s="327" t="s">
        <v>3194</v>
      </c>
      <c r="G84" s="326"/>
      <c r="H84" s="326" t="s">
        <v>3202</v>
      </c>
      <c r="I84" s="326" t="s">
        <v>3190</v>
      </c>
      <c r="J84" s="326">
        <v>15</v>
      </c>
      <c r="K84" s="314"/>
    </row>
    <row r="85" spans="2:11" s="1" customFormat="1" ht="15" customHeight="1">
      <c r="B85" s="325"/>
      <c r="C85" s="326" t="s">
        <v>3203</v>
      </c>
      <c r="D85" s="326"/>
      <c r="E85" s="326"/>
      <c r="F85" s="327" t="s">
        <v>3194</v>
      </c>
      <c r="G85" s="326"/>
      <c r="H85" s="326" t="s">
        <v>3204</v>
      </c>
      <c r="I85" s="326" t="s">
        <v>3190</v>
      </c>
      <c r="J85" s="326">
        <v>20</v>
      </c>
      <c r="K85" s="314"/>
    </row>
    <row r="86" spans="2:11" s="1" customFormat="1" ht="15" customHeight="1">
      <c r="B86" s="325"/>
      <c r="C86" s="326" t="s">
        <v>3205</v>
      </c>
      <c r="D86" s="326"/>
      <c r="E86" s="326"/>
      <c r="F86" s="327" t="s">
        <v>3194</v>
      </c>
      <c r="G86" s="326"/>
      <c r="H86" s="326" t="s">
        <v>3206</v>
      </c>
      <c r="I86" s="326" t="s">
        <v>3190</v>
      </c>
      <c r="J86" s="326">
        <v>20</v>
      </c>
      <c r="K86" s="314"/>
    </row>
    <row r="87" spans="2:11" s="1" customFormat="1" ht="15" customHeight="1">
      <c r="B87" s="325"/>
      <c r="C87" s="302" t="s">
        <v>3207</v>
      </c>
      <c r="D87" s="302"/>
      <c r="E87" s="302"/>
      <c r="F87" s="323" t="s">
        <v>3194</v>
      </c>
      <c r="G87" s="324"/>
      <c r="H87" s="302" t="s">
        <v>3208</v>
      </c>
      <c r="I87" s="302" t="s">
        <v>3190</v>
      </c>
      <c r="J87" s="302">
        <v>50</v>
      </c>
      <c r="K87" s="314"/>
    </row>
    <row r="88" spans="2:11" s="1" customFormat="1" ht="15" customHeight="1">
      <c r="B88" s="325"/>
      <c r="C88" s="302" t="s">
        <v>3209</v>
      </c>
      <c r="D88" s="302"/>
      <c r="E88" s="302"/>
      <c r="F88" s="323" t="s">
        <v>3194</v>
      </c>
      <c r="G88" s="324"/>
      <c r="H88" s="302" t="s">
        <v>3210</v>
      </c>
      <c r="I88" s="302" t="s">
        <v>3190</v>
      </c>
      <c r="J88" s="302">
        <v>20</v>
      </c>
      <c r="K88" s="314"/>
    </row>
    <row r="89" spans="2:11" s="1" customFormat="1" ht="15" customHeight="1">
      <c r="B89" s="325"/>
      <c r="C89" s="302" t="s">
        <v>3211</v>
      </c>
      <c r="D89" s="302"/>
      <c r="E89" s="302"/>
      <c r="F89" s="323" t="s">
        <v>3194</v>
      </c>
      <c r="G89" s="324"/>
      <c r="H89" s="302" t="s">
        <v>3212</v>
      </c>
      <c r="I89" s="302" t="s">
        <v>3190</v>
      </c>
      <c r="J89" s="302">
        <v>20</v>
      </c>
      <c r="K89" s="314"/>
    </row>
    <row r="90" spans="2:11" s="1" customFormat="1" ht="15" customHeight="1">
      <c r="B90" s="325"/>
      <c r="C90" s="302" t="s">
        <v>3213</v>
      </c>
      <c r="D90" s="302"/>
      <c r="E90" s="302"/>
      <c r="F90" s="323" t="s">
        <v>3194</v>
      </c>
      <c r="G90" s="324"/>
      <c r="H90" s="302" t="s">
        <v>3214</v>
      </c>
      <c r="I90" s="302" t="s">
        <v>3190</v>
      </c>
      <c r="J90" s="302">
        <v>50</v>
      </c>
      <c r="K90" s="314"/>
    </row>
    <row r="91" spans="2:11" s="1" customFormat="1" ht="15" customHeight="1">
      <c r="B91" s="325"/>
      <c r="C91" s="302" t="s">
        <v>3215</v>
      </c>
      <c r="D91" s="302"/>
      <c r="E91" s="302"/>
      <c r="F91" s="323" t="s">
        <v>3194</v>
      </c>
      <c r="G91" s="324"/>
      <c r="H91" s="302" t="s">
        <v>3215</v>
      </c>
      <c r="I91" s="302" t="s">
        <v>3190</v>
      </c>
      <c r="J91" s="302">
        <v>50</v>
      </c>
      <c r="K91" s="314"/>
    </row>
    <row r="92" spans="2:11" s="1" customFormat="1" ht="15" customHeight="1">
      <c r="B92" s="325"/>
      <c r="C92" s="302" t="s">
        <v>3216</v>
      </c>
      <c r="D92" s="302"/>
      <c r="E92" s="302"/>
      <c r="F92" s="323" t="s">
        <v>3194</v>
      </c>
      <c r="G92" s="324"/>
      <c r="H92" s="302" t="s">
        <v>3217</v>
      </c>
      <c r="I92" s="302" t="s">
        <v>3190</v>
      </c>
      <c r="J92" s="302">
        <v>255</v>
      </c>
      <c r="K92" s="314"/>
    </row>
    <row r="93" spans="2:11" s="1" customFormat="1" ht="15" customHeight="1">
      <c r="B93" s="325"/>
      <c r="C93" s="302" t="s">
        <v>3218</v>
      </c>
      <c r="D93" s="302"/>
      <c r="E93" s="302"/>
      <c r="F93" s="323" t="s">
        <v>73</v>
      </c>
      <c r="G93" s="324"/>
      <c r="H93" s="302" t="s">
        <v>3219</v>
      </c>
      <c r="I93" s="302" t="s">
        <v>3220</v>
      </c>
      <c r="J93" s="302"/>
      <c r="K93" s="314"/>
    </row>
    <row r="94" spans="2:11" s="1" customFormat="1" ht="15" customHeight="1">
      <c r="B94" s="325"/>
      <c r="C94" s="302" t="s">
        <v>3221</v>
      </c>
      <c r="D94" s="302"/>
      <c r="E94" s="302"/>
      <c r="F94" s="323" t="s">
        <v>73</v>
      </c>
      <c r="G94" s="324"/>
      <c r="H94" s="302" t="s">
        <v>3222</v>
      </c>
      <c r="I94" s="302" t="s">
        <v>3223</v>
      </c>
      <c r="J94" s="302"/>
      <c r="K94" s="314"/>
    </row>
    <row r="95" spans="2:11" s="1" customFormat="1" ht="15" customHeight="1">
      <c r="B95" s="325"/>
      <c r="C95" s="302" t="s">
        <v>3224</v>
      </c>
      <c r="D95" s="302"/>
      <c r="E95" s="302"/>
      <c r="F95" s="323" t="s">
        <v>73</v>
      </c>
      <c r="G95" s="324"/>
      <c r="H95" s="302" t="s">
        <v>3224</v>
      </c>
      <c r="I95" s="302" t="s">
        <v>3223</v>
      </c>
      <c r="J95" s="302"/>
      <c r="K95" s="314"/>
    </row>
    <row r="96" spans="2:11" s="1" customFormat="1" ht="15" customHeight="1">
      <c r="B96" s="325"/>
      <c r="C96" s="302" t="s">
        <v>35</v>
      </c>
      <c r="D96" s="302"/>
      <c r="E96" s="302"/>
      <c r="F96" s="323" t="s">
        <v>73</v>
      </c>
      <c r="G96" s="324"/>
      <c r="H96" s="302" t="s">
        <v>3225</v>
      </c>
      <c r="I96" s="302" t="s">
        <v>3223</v>
      </c>
      <c r="J96" s="302"/>
      <c r="K96" s="314"/>
    </row>
    <row r="97" spans="2:11" s="1" customFormat="1" ht="15" customHeight="1">
      <c r="B97" s="325"/>
      <c r="C97" s="302" t="s">
        <v>45</v>
      </c>
      <c r="D97" s="302"/>
      <c r="E97" s="302"/>
      <c r="F97" s="323" t="s">
        <v>73</v>
      </c>
      <c r="G97" s="324"/>
      <c r="H97" s="302" t="s">
        <v>3226</v>
      </c>
      <c r="I97" s="302" t="s">
        <v>3223</v>
      </c>
      <c r="J97" s="302"/>
      <c r="K97" s="314"/>
    </row>
    <row r="98" spans="2:11" s="1" customFormat="1" ht="15" customHeight="1">
      <c r="B98" s="328"/>
      <c r="C98" s="329"/>
      <c r="D98" s="329"/>
      <c r="E98" s="329"/>
      <c r="F98" s="329"/>
      <c r="G98" s="329"/>
      <c r="H98" s="329"/>
      <c r="I98" s="329"/>
      <c r="J98" s="329"/>
      <c r="K98" s="330"/>
    </row>
    <row r="99" spans="2:11" s="1" customFormat="1" ht="18.75" customHeight="1">
      <c r="B99" s="331"/>
      <c r="C99" s="332"/>
      <c r="D99" s="332"/>
      <c r="E99" s="332"/>
      <c r="F99" s="332"/>
      <c r="G99" s="332"/>
      <c r="H99" s="332"/>
      <c r="I99" s="332"/>
      <c r="J99" s="332"/>
      <c r="K99" s="331"/>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430" t="s">
        <v>3227</v>
      </c>
      <c r="D102" s="430"/>
      <c r="E102" s="430"/>
      <c r="F102" s="430"/>
      <c r="G102" s="430"/>
      <c r="H102" s="430"/>
      <c r="I102" s="430"/>
      <c r="J102" s="430"/>
      <c r="K102" s="314"/>
    </row>
    <row r="103" spans="2:11" s="1" customFormat="1" ht="17.25" customHeight="1">
      <c r="B103" s="313"/>
      <c r="C103" s="315" t="s">
        <v>3183</v>
      </c>
      <c r="D103" s="315"/>
      <c r="E103" s="315"/>
      <c r="F103" s="315" t="s">
        <v>3184</v>
      </c>
      <c r="G103" s="316"/>
      <c r="H103" s="315" t="s">
        <v>51</v>
      </c>
      <c r="I103" s="315" t="s">
        <v>54</v>
      </c>
      <c r="J103" s="315" t="s">
        <v>3185</v>
      </c>
      <c r="K103" s="314"/>
    </row>
    <row r="104" spans="2:11" s="1" customFormat="1" ht="17.25" customHeight="1">
      <c r="B104" s="313"/>
      <c r="C104" s="317" t="s">
        <v>3186</v>
      </c>
      <c r="D104" s="317"/>
      <c r="E104" s="317"/>
      <c r="F104" s="318" t="s">
        <v>3187</v>
      </c>
      <c r="G104" s="319"/>
      <c r="H104" s="317"/>
      <c r="I104" s="317"/>
      <c r="J104" s="317" t="s">
        <v>3188</v>
      </c>
      <c r="K104" s="314"/>
    </row>
    <row r="105" spans="2:11" s="1" customFormat="1" ht="5.25" customHeight="1">
      <c r="B105" s="313"/>
      <c r="C105" s="315"/>
      <c r="D105" s="315"/>
      <c r="E105" s="315"/>
      <c r="F105" s="315"/>
      <c r="G105" s="333"/>
      <c r="H105" s="315"/>
      <c r="I105" s="315"/>
      <c r="J105" s="315"/>
      <c r="K105" s="314"/>
    </row>
    <row r="106" spans="2:11" s="1" customFormat="1" ht="15" customHeight="1">
      <c r="B106" s="313"/>
      <c r="C106" s="302" t="s">
        <v>50</v>
      </c>
      <c r="D106" s="322"/>
      <c r="E106" s="322"/>
      <c r="F106" s="323" t="s">
        <v>73</v>
      </c>
      <c r="G106" s="302"/>
      <c r="H106" s="302" t="s">
        <v>3228</v>
      </c>
      <c r="I106" s="302" t="s">
        <v>3190</v>
      </c>
      <c r="J106" s="302">
        <v>20</v>
      </c>
      <c r="K106" s="314"/>
    </row>
    <row r="107" spans="2:11" s="1" customFormat="1" ht="15" customHeight="1">
      <c r="B107" s="313"/>
      <c r="C107" s="302" t="s">
        <v>3191</v>
      </c>
      <c r="D107" s="302"/>
      <c r="E107" s="302"/>
      <c r="F107" s="323" t="s">
        <v>73</v>
      </c>
      <c r="G107" s="302"/>
      <c r="H107" s="302" t="s">
        <v>3228</v>
      </c>
      <c r="I107" s="302" t="s">
        <v>3190</v>
      </c>
      <c r="J107" s="302">
        <v>120</v>
      </c>
      <c r="K107" s="314"/>
    </row>
    <row r="108" spans="2:11" s="1" customFormat="1" ht="15" customHeight="1">
      <c r="B108" s="325"/>
      <c r="C108" s="302" t="s">
        <v>3193</v>
      </c>
      <c r="D108" s="302"/>
      <c r="E108" s="302"/>
      <c r="F108" s="323" t="s">
        <v>3194</v>
      </c>
      <c r="G108" s="302"/>
      <c r="H108" s="302" t="s">
        <v>3228</v>
      </c>
      <c r="I108" s="302" t="s">
        <v>3190</v>
      </c>
      <c r="J108" s="302">
        <v>50</v>
      </c>
      <c r="K108" s="314"/>
    </row>
    <row r="109" spans="2:11" s="1" customFormat="1" ht="15" customHeight="1">
      <c r="B109" s="325"/>
      <c r="C109" s="302" t="s">
        <v>3196</v>
      </c>
      <c r="D109" s="302"/>
      <c r="E109" s="302"/>
      <c r="F109" s="323" t="s">
        <v>73</v>
      </c>
      <c r="G109" s="302"/>
      <c r="H109" s="302" t="s">
        <v>3228</v>
      </c>
      <c r="I109" s="302" t="s">
        <v>3198</v>
      </c>
      <c r="J109" s="302"/>
      <c r="K109" s="314"/>
    </row>
    <row r="110" spans="2:11" s="1" customFormat="1" ht="15" customHeight="1">
      <c r="B110" s="325"/>
      <c r="C110" s="302" t="s">
        <v>3207</v>
      </c>
      <c r="D110" s="302"/>
      <c r="E110" s="302"/>
      <c r="F110" s="323" t="s">
        <v>3194</v>
      </c>
      <c r="G110" s="302"/>
      <c r="H110" s="302" t="s">
        <v>3228</v>
      </c>
      <c r="I110" s="302" t="s">
        <v>3190</v>
      </c>
      <c r="J110" s="302">
        <v>50</v>
      </c>
      <c r="K110" s="314"/>
    </row>
    <row r="111" spans="2:11" s="1" customFormat="1" ht="15" customHeight="1">
      <c r="B111" s="325"/>
      <c r="C111" s="302" t="s">
        <v>3215</v>
      </c>
      <c r="D111" s="302"/>
      <c r="E111" s="302"/>
      <c r="F111" s="323" t="s">
        <v>3194</v>
      </c>
      <c r="G111" s="302"/>
      <c r="H111" s="302" t="s">
        <v>3228</v>
      </c>
      <c r="I111" s="302" t="s">
        <v>3190</v>
      </c>
      <c r="J111" s="302">
        <v>50</v>
      </c>
      <c r="K111" s="314"/>
    </row>
    <row r="112" spans="2:11" s="1" customFormat="1" ht="15" customHeight="1">
      <c r="B112" s="325"/>
      <c r="C112" s="302" t="s">
        <v>3213</v>
      </c>
      <c r="D112" s="302"/>
      <c r="E112" s="302"/>
      <c r="F112" s="323" t="s">
        <v>3194</v>
      </c>
      <c r="G112" s="302"/>
      <c r="H112" s="302" t="s">
        <v>3228</v>
      </c>
      <c r="I112" s="302" t="s">
        <v>3190</v>
      </c>
      <c r="J112" s="302">
        <v>50</v>
      </c>
      <c r="K112" s="314"/>
    </row>
    <row r="113" spans="2:11" s="1" customFormat="1" ht="15" customHeight="1">
      <c r="B113" s="325"/>
      <c r="C113" s="302" t="s">
        <v>50</v>
      </c>
      <c r="D113" s="302"/>
      <c r="E113" s="302"/>
      <c r="F113" s="323" t="s">
        <v>73</v>
      </c>
      <c r="G113" s="302"/>
      <c r="H113" s="302" t="s">
        <v>3229</v>
      </c>
      <c r="I113" s="302" t="s">
        <v>3190</v>
      </c>
      <c r="J113" s="302">
        <v>20</v>
      </c>
      <c r="K113" s="314"/>
    </row>
    <row r="114" spans="2:11" s="1" customFormat="1" ht="15" customHeight="1">
      <c r="B114" s="325"/>
      <c r="C114" s="302" t="s">
        <v>3230</v>
      </c>
      <c r="D114" s="302"/>
      <c r="E114" s="302"/>
      <c r="F114" s="323" t="s">
        <v>73</v>
      </c>
      <c r="G114" s="302"/>
      <c r="H114" s="302" t="s">
        <v>3231</v>
      </c>
      <c r="I114" s="302" t="s">
        <v>3190</v>
      </c>
      <c r="J114" s="302">
        <v>120</v>
      </c>
      <c r="K114" s="314"/>
    </row>
    <row r="115" spans="2:11" s="1" customFormat="1" ht="15" customHeight="1">
      <c r="B115" s="325"/>
      <c r="C115" s="302" t="s">
        <v>35</v>
      </c>
      <c r="D115" s="302"/>
      <c r="E115" s="302"/>
      <c r="F115" s="323" t="s">
        <v>73</v>
      </c>
      <c r="G115" s="302"/>
      <c r="H115" s="302" t="s">
        <v>3232</v>
      </c>
      <c r="I115" s="302" t="s">
        <v>3223</v>
      </c>
      <c r="J115" s="302"/>
      <c r="K115" s="314"/>
    </row>
    <row r="116" spans="2:11" s="1" customFormat="1" ht="15" customHeight="1">
      <c r="B116" s="325"/>
      <c r="C116" s="302" t="s">
        <v>45</v>
      </c>
      <c r="D116" s="302"/>
      <c r="E116" s="302"/>
      <c r="F116" s="323" t="s">
        <v>73</v>
      </c>
      <c r="G116" s="302"/>
      <c r="H116" s="302" t="s">
        <v>3233</v>
      </c>
      <c r="I116" s="302" t="s">
        <v>3223</v>
      </c>
      <c r="J116" s="302"/>
      <c r="K116" s="314"/>
    </row>
    <row r="117" spans="2:11" s="1" customFormat="1" ht="15" customHeight="1">
      <c r="B117" s="325"/>
      <c r="C117" s="302" t="s">
        <v>54</v>
      </c>
      <c r="D117" s="302"/>
      <c r="E117" s="302"/>
      <c r="F117" s="323" t="s">
        <v>73</v>
      </c>
      <c r="G117" s="302"/>
      <c r="H117" s="302" t="s">
        <v>3234</v>
      </c>
      <c r="I117" s="302" t="s">
        <v>3235</v>
      </c>
      <c r="J117" s="302"/>
      <c r="K117" s="314"/>
    </row>
    <row r="118" spans="2:11" s="1" customFormat="1" ht="15" customHeight="1">
      <c r="B118" s="328"/>
      <c r="C118" s="334"/>
      <c r="D118" s="334"/>
      <c r="E118" s="334"/>
      <c r="F118" s="334"/>
      <c r="G118" s="334"/>
      <c r="H118" s="334"/>
      <c r="I118" s="334"/>
      <c r="J118" s="334"/>
      <c r="K118" s="330"/>
    </row>
    <row r="119" spans="2:11" s="1" customFormat="1" ht="18.75" customHeight="1">
      <c r="B119" s="335"/>
      <c r="C119" s="336"/>
      <c r="D119" s="336"/>
      <c r="E119" s="336"/>
      <c r="F119" s="337"/>
      <c r="G119" s="336"/>
      <c r="H119" s="336"/>
      <c r="I119" s="336"/>
      <c r="J119" s="336"/>
      <c r="K119" s="335"/>
    </row>
    <row r="120" spans="2:11" s="1" customFormat="1" ht="18.75" customHeight="1">
      <c r="B120" s="309"/>
      <c r="C120" s="309"/>
      <c r="D120" s="309"/>
      <c r="E120" s="309"/>
      <c r="F120" s="309"/>
      <c r="G120" s="309"/>
      <c r="H120" s="309"/>
      <c r="I120" s="309"/>
      <c r="J120" s="309"/>
      <c r="K120" s="309"/>
    </row>
    <row r="121" spans="2:11" s="1" customFormat="1" ht="7.5" customHeight="1">
      <c r="B121" s="338"/>
      <c r="C121" s="339"/>
      <c r="D121" s="339"/>
      <c r="E121" s="339"/>
      <c r="F121" s="339"/>
      <c r="G121" s="339"/>
      <c r="H121" s="339"/>
      <c r="I121" s="339"/>
      <c r="J121" s="339"/>
      <c r="K121" s="340"/>
    </row>
    <row r="122" spans="2:11" s="1" customFormat="1" ht="45" customHeight="1">
      <c r="B122" s="341"/>
      <c r="C122" s="431" t="s">
        <v>3236</v>
      </c>
      <c r="D122" s="431"/>
      <c r="E122" s="431"/>
      <c r="F122" s="431"/>
      <c r="G122" s="431"/>
      <c r="H122" s="431"/>
      <c r="I122" s="431"/>
      <c r="J122" s="431"/>
      <c r="K122" s="342"/>
    </row>
    <row r="123" spans="2:11" s="1" customFormat="1" ht="17.25" customHeight="1">
      <c r="B123" s="343"/>
      <c r="C123" s="315" t="s">
        <v>3183</v>
      </c>
      <c r="D123" s="315"/>
      <c r="E123" s="315"/>
      <c r="F123" s="315" t="s">
        <v>3184</v>
      </c>
      <c r="G123" s="316"/>
      <c r="H123" s="315" t="s">
        <v>51</v>
      </c>
      <c r="I123" s="315" t="s">
        <v>54</v>
      </c>
      <c r="J123" s="315" t="s">
        <v>3185</v>
      </c>
      <c r="K123" s="344"/>
    </row>
    <row r="124" spans="2:11" s="1" customFormat="1" ht="17.25" customHeight="1">
      <c r="B124" s="343"/>
      <c r="C124" s="317" t="s">
        <v>3186</v>
      </c>
      <c r="D124" s="317"/>
      <c r="E124" s="317"/>
      <c r="F124" s="318" t="s">
        <v>3187</v>
      </c>
      <c r="G124" s="319"/>
      <c r="H124" s="317"/>
      <c r="I124" s="317"/>
      <c r="J124" s="317" t="s">
        <v>3188</v>
      </c>
      <c r="K124" s="344"/>
    </row>
    <row r="125" spans="2:11" s="1" customFormat="1" ht="5.25" customHeight="1">
      <c r="B125" s="345"/>
      <c r="C125" s="320"/>
      <c r="D125" s="320"/>
      <c r="E125" s="320"/>
      <c r="F125" s="320"/>
      <c r="G125" s="346"/>
      <c r="H125" s="320"/>
      <c r="I125" s="320"/>
      <c r="J125" s="320"/>
      <c r="K125" s="347"/>
    </row>
    <row r="126" spans="2:11" s="1" customFormat="1" ht="15" customHeight="1">
      <c r="B126" s="345"/>
      <c r="C126" s="302" t="s">
        <v>3191</v>
      </c>
      <c r="D126" s="322"/>
      <c r="E126" s="322"/>
      <c r="F126" s="323" t="s">
        <v>73</v>
      </c>
      <c r="G126" s="302"/>
      <c r="H126" s="302" t="s">
        <v>3228</v>
      </c>
      <c r="I126" s="302" t="s">
        <v>3190</v>
      </c>
      <c r="J126" s="302">
        <v>120</v>
      </c>
      <c r="K126" s="348"/>
    </row>
    <row r="127" spans="2:11" s="1" customFormat="1" ht="15" customHeight="1">
      <c r="B127" s="345"/>
      <c r="C127" s="302" t="s">
        <v>3237</v>
      </c>
      <c r="D127" s="302"/>
      <c r="E127" s="302"/>
      <c r="F127" s="323" t="s">
        <v>73</v>
      </c>
      <c r="G127" s="302"/>
      <c r="H127" s="302" t="s">
        <v>3238</v>
      </c>
      <c r="I127" s="302" t="s">
        <v>3190</v>
      </c>
      <c r="J127" s="302" t="s">
        <v>3239</v>
      </c>
      <c r="K127" s="348"/>
    </row>
    <row r="128" spans="2:11" s="1" customFormat="1" ht="15" customHeight="1">
      <c r="B128" s="345"/>
      <c r="C128" s="302" t="s">
        <v>82</v>
      </c>
      <c r="D128" s="302"/>
      <c r="E128" s="302"/>
      <c r="F128" s="323" t="s">
        <v>73</v>
      </c>
      <c r="G128" s="302"/>
      <c r="H128" s="302" t="s">
        <v>3240</v>
      </c>
      <c r="I128" s="302" t="s">
        <v>3190</v>
      </c>
      <c r="J128" s="302" t="s">
        <v>3239</v>
      </c>
      <c r="K128" s="348"/>
    </row>
    <row r="129" spans="2:11" s="1" customFormat="1" ht="15" customHeight="1">
      <c r="B129" s="345"/>
      <c r="C129" s="302" t="s">
        <v>3199</v>
      </c>
      <c r="D129" s="302"/>
      <c r="E129" s="302"/>
      <c r="F129" s="323" t="s">
        <v>3194</v>
      </c>
      <c r="G129" s="302"/>
      <c r="H129" s="302" t="s">
        <v>3200</v>
      </c>
      <c r="I129" s="302" t="s">
        <v>3190</v>
      </c>
      <c r="J129" s="302">
        <v>15</v>
      </c>
      <c r="K129" s="348"/>
    </row>
    <row r="130" spans="2:11" s="1" customFormat="1" ht="15" customHeight="1">
      <c r="B130" s="345"/>
      <c r="C130" s="326" t="s">
        <v>3201</v>
      </c>
      <c r="D130" s="326"/>
      <c r="E130" s="326"/>
      <c r="F130" s="327" t="s">
        <v>3194</v>
      </c>
      <c r="G130" s="326"/>
      <c r="H130" s="326" t="s">
        <v>3202</v>
      </c>
      <c r="I130" s="326" t="s">
        <v>3190</v>
      </c>
      <c r="J130" s="326">
        <v>15</v>
      </c>
      <c r="K130" s="348"/>
    </row>
    <row r="131" spans="2:11" s="1" customFormat="1" ht="15" customHeight="1">
      <c r="B131" s="345"/>
      <c r="C131" s="326" t="s">
        <v>3203</v>
      </c>
      <c r="D131" s="326"/>
      <c r="E131" s="326"/>
      <c r="F131" s="327" t="s">
        <v>3194</v>
      </c>
      <c r="G131" s="326"/>
      <c r="H131" s="326" t="s">
        <v>3204</v>
      </c>
      <c r="I131" s="326" t="s">
        <v>3190</v>
      </c>
      <c r="J131" s="326">
        <v>20</v>
      </c>
      <c r="K131" s="348"/>
    </row>
    <row r="132" spans="2:11" s="1" customFormat="1" ht="15" customHeight="1">
      <c r="B132" s="345"/>
      <c r="C132" s="326" t="s">
        <v>3205</v>
      </c>
      <c r="D132" s="326"/>
      <c r="E132" s="326"/>
      <c r="F132" s="327" t="s">
        <v>3194</v>
      </c>
      <c r="G132" s="326"/>
      <c r="H132" s="326" t="s">
        <v>3206</v>
      </c>
      <c r="I132" s="326" t="s">
        <v>3190</v>
      </c>
      <c r="J132" s="326">
        <v>20</v>
      </c>
      <c r="K132" s="348"/>
    </row>
    <row r="133" spans="2:11" s="1" customFormat="1" ht="15" customHeight="1">
      <c r="B133" s="345"/>
      <c r="C133" s="302" t="s">
        <v>3193</v>
      </c>
      <c r="D133" s="302"/>
      <c r="E133" s="302"/>
      <c r="F133" s="323" t="s">
        <v>3194</v>
      </c>
      <c r="G133" s="302"/>
      <c r="H133" s="302" t="s">
        <v>3228</v>
      </c>
      <c r="I133" s="302" t="s">
        <v>3190</v>
      </c>
      <c r="J133" s="302">
        <v>50</v>
      </c>
      <c r="K133" s="348"/>
    </row>
    <row r="134" spans="2:11" s="1" customFormat="1" ht="15" customHeight="1">
      <c r="B134" s="345"/>
      <c r="C134" s="302" t="s">
        <v>3207</v>
      </c>
      <c r="D134" s="302"/>
      <c r="E134" s="302"/>
      <c r="F134" s="323" t="s">
        <v>3194</v>
      </c>
      <c r="G134" s="302"/>
      <c r="H134" s="302" t="s">
        <v>3228</v>
      </c>
      <c r="I134" s="302" t="s">
        <v>3190</v>
      </c>
      <c r="J134" s="302">
        <v>50</v>
      </c>
      <c r="K134" s="348"/>
    </row>
    <row r="135" spans="2:11" s="1" customFormat="1" ht="15" customHeight="1">
      <c r="B135" s="345"/>
      <c r="C135" s="302" t="s">
        <v>3213</v>
      </c>
      <c r="D135" s="302"/>
      <c r="E135" s="302"/>
      <c r="F135" s="323" t="s">
        <v>3194</v>
      </c>
      <c r="G135" s="302"/>
      <c r="H135" s="302" t="s">
        <v>3228</v>
      </c>
      <c r="I135" s="302" t="s">
        <v>3190</v>
      </c>
      <c r="J135" s="302">
        <v>50</v>
      </c>
      <c r="K135" s="348"/>
    </row>
    <row r="136" spans="2:11" s="1" customFormat="1" ht="15" customHeight="1">
      <c r="B136" s="345"/>
      <c r="C136" s="302" t="s">
        <v>3215</v>
      </c>
      <c r="D136" s="302"/>
      <c r="E136" s="302"/>
      <c r="F136" s="323" t="s">
        <v>3194</v>
      </c>
      <c r="G136" s="302"/>
      <c r="H136" s="302" t="s">
        <v>3228</v>
      </c>
      <c r="I136" s="302" t="s">
        <v>3190</v>
      </c>
      <c r="J136" s="302">
        <v>50</v>
      </c>
      <c r="K136" s="348"/>
    </row>
    <row r="137" spans="2:11" s="1" customFormat="1" ht="15" customHeight="1">
      <c r="B137" s="345"/>
      <c r="C137" s="302" t="s">
        <v>3216</v>
      </c>
      <c r="D137" s="302"/>
      <c r="E137" s="302"/>
      <c r="F137" s="323" t="s">
        <v>3194</v>
      </c>
      <c r="G137" s="302"/>
      <c r="H137" s="302" t="s">
        <v>3241</v>
      </c>
      <c r="I137" s="302" t="s">
        <v>3190</v>
      </c>
      <c r="J137" s="302">
        <v>255</v>
      </c>
      <c r="K137" s="348"/>
    </row>
    <row r="138" spans="2:11" s="1" customFormat="1" ht="15" customHeight="1">
      <c r="B138" s="345"/>
      <c r="C138" s="302" t="s">
        <v>3218</v>
      </c>
      <c r="D138" s="302"/>
      <c r="E138" s="302"/>
      <c r="F138" s="323" t="s">
        <v>73</v>
      </c>
      <c r="G138" s="302"/>
      <c r="H138" s="302" t="s">
        <v>3242</v>
      </c>
      <c r="I138" s="302" t="s">
        <v>3220</v>
      </c>
      <c r="J138" s="302"/>
      <c r="K138" s="348"/>
    </row>
    <row r="139" spans="2:11" s="1" customFormat="1" ht="15" customHeight="1">
      <c r="B139" s="345"/>
      <c r="C139" s="302" t="s">
        <v>3221</v>
      </c>
      <c r="D139" s="302"/>
      <c r="E139" s="302"/>
      <c r="F139" s="323" t="s">
        <v>73</v>
      </c>
      <c r="G139" s="302"/>
      <c r="H139" s="302" t="s">
        <v>3243</v>
      </c>
      <c r="I139" s="302" t="s">
        <v>3223</v>
      </c>
      <c r="J139" s="302"/>
      <c r="K139" s="348"/>
    </row>
    <row r="140" spans="2:11" s="1" customFormat="1" ht="15" customHeight="1">
      <c r="B140" s="345"/>
      <c r="C140" s="302" t="s">
        <v>3224</v>
      </c>
      <c r="D140" s="302"/>
      <c r="E140" s="302"/>
      <c r="F140" s="323" t="s">
        <v>73</v>
      </c>
      <c r="G140" s="302"/>
      <c r="H140" s="302" t="s">
        <v>3224</v>
      </c>
      <c r="I140" s="302" t="s">
        <v>3223</v>
      </c>
      <c r="J140" s="302"/>
      <c r="K140" s="348"/>
    </row>
    <row r="141" spans="2:11" s="1" customFormat="1" ht="15" customHeight="1">
      <c r="B141" s="345"/>
      <c r="C141" s="302" t="s">
        <v>35</v>
      </c>
      <c r="D141" s="302"/>
      <c r="E141" s="302"/>
      <c r="F141" s="323" t="s">
        <v>73</v>
      </c>
      <c r="G141" s="302"/>
      <c r="H141" s="302" t="s">
        <v>3244</v>
      </c>
      <c r="I141" s="302" t="s">
        <v>3223</v>
      </c>
      <c r="J141" s="302"/>
      <c r="K141" s="348"/>
    </row>
    <row r="142" spans="2:11" s="1" customFormat="1" ht="15" customHeight="1">
      <c r="B142" s="345"/>
      <c r="C142" s="302" t="s">
        <v>3245</v>
      </c>
      <c r="D142" s="302"/>
      <c r="E142" s="302"/>
      <c r="F142" s="323" t="s">
        <v>73</v>
      </c>
      <c r="G142" s="302"/>
      <c r="H142" s="302" t="s">
        <v>3246</v>
      </c>
      <c r="I142" s="302" t="s">
        <v>3223</v>
      </c>
      <c r="J142" s="302"/>
      <c r="K142" s="348"/>
    </row>
    <row r="143" spans="2:11" s="1" customFormat="1" ht="15" customHeight="1">
      <c r="B143" s="349"/>
      <c r="C143" s="350"/>
      <c r="D143" s="350"/>
      <c r="E143" s="350"/>
      <c r="F143" s="350"/>
      <c r="G143" s="350"/>
      <c r="H143" s="350"/>
      <c r="I143" s="350"/>
      <c r="J143" s="350"/>
      <c r="K143" s="351"/>
    </row>
    <row r="144" spans="2:11" s="1" customFormat="1" ht="18.75" customHeight="1">
      <c r="B144" s="336"/>
      <c r="C144" s="336"/>
      <c r="D144" s="336"/>
      <c r="E144" s="336"/>
      <c r="F144" s="337"/>
      <c r="G144" s="336"/>
      <c r="H144" s="336"/>
      <c r="I144" s="336"/>
      <c r="J144" s="336"/>
      <c r="K144" s="336"/>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430" t="s">
        <v>3247</v>
      </c>
      <c r="D147" s="430"/>
      <c r="E147" s="430"/>
      <c r="F147" s="430"/>
      <c r="G147" s="430"/>
      <c r="H147" s="430"/>
      <c r="I147" s="430"/>
      <c r="J147" s="430"/>
      <c r="K147" s="314"/>
    </row>
    <row r="148" spans="2:11" s="1" customFormat="1" ht="17.25" customHeight="1">
      <c r="B148" s="313"/>
      <c r="C148" s="315" t="s">
        <v>3183</v>
      </c>
      <c r="D148" s="315"/>
      <c r="E148" s="315"/>
      <c r="F148" s="315" t="s">
        <v>3184</v>
      </c>
      <c r="G148" s="316"/>
      <c r="H148" s="315" t="s">
        <v>51</v>
      </c>
      <c r="I148" s="315" t="s">
        <v>54</v>
      </c>
      <c r="J148" s="315" t="s">
        <v>3185</v>
      </c>
      <c r="K148" s="314"/>
    </row>
    <row r="149" spans="2:11" s="1" customFormat="1" ht="17.25" customHeight="1">
      <c r="B149" s="313"/>
      <c r="C149" s="317" t="s">
        <v>3186</v>
      </c>
      <c r="D149" s="317"/>
      <c r="E149" s="317"/>
      <c r="F149" s="318" t="s">
        <v>3187</v>
      </c>
      <c r="G149" s="319"/>
      <c r="H149" s="317"/>
      <c r="I149" s="317"/>
      <c r="J149" s="317" t="s">
        <v>3188</v>
      </c>
      <c r="K149" s="314"/>
    </row>
    <row r="150" spans="2:11" s="1" customFormat="1" ht="5.25" customHeight="1">
      <c r="B150" s="325"/>
      <c r="C150" s="320"/>
      <c r="D150" s="320"/>
      <c r="E150" s="320"/>
      <c r="F150" s="320"/>
      <c r="G150" s="321"/>
      <c r="H150" s="320"/>
      <c r="I150" s="320"/>
      <c r="J150" s="320"/>
      <c r="K150" s="348"/>
    </row>
    <row r="151" spans="2:11" s="1" customFormat="1" ht="15" customHeight="1">
      <c r="B151" s="325"/>
      <c r="C151" s="352" t="s">
        <v>3191</v>
      </c>
      <c r="D151" s="302"/>
      <c r="E151" s="302"/>
      <c r="F151" s="353" t="s">
        <v>73</v>
      </c>
      <c r="G151" s="302"/>
      <c r="H151" s="352" t="s">
        <v>3228</v>
      </c>
      <c r="I151" s="352" t="s">
        <v>3190</v>
      </c>
      <c r="J151" s="352">
        <v>120</v>
      </c>
      <c r="K151" s="348"/>
    </row>
    <row r="152" spans="2:11" s="1" customFormat="1" ht="15" customHeight="1">
      <c r="B152" s="325"/>
      <c r="C152" s="352" t="s">
        <v>3237</v>
      </c>
      <c r="D152" s="302"/>
      <c r="E152" s="302"/>
      <c r="F152" s="353" t="s">
        <v>73</v>
      </c>
      <c r="G152" s="302"/>
      <c r="H152" s="352" t="s">
        <v>3248</v>
      </c>
      <c r="I152" s="352" t="s">
        <v>3190</v>
      </c>
      <c r="J152" s="352" t="s">
        <v>3239</v>
      </c>
      <c r="K152" s="348"/>
    </row>
    <row r="153" spans="2:11" s="1" customFormat="1" ht="15" customHeight="1">
      <c r="B153" s="325"/>
      <c r="C153" s="352" t="s">
        <v>82</v>
      </c>
      <c r="D153" s="302"/>
      <c r="E153" s="302"/>
      <c r="F153" s="353" t="s">
        <v>73</v>
      </c>
      <c r="G153" s="302"/>
      <c r="H153" s="352" t="s">
        <v>3249</v>
      </c>
      <c r="I153" s="352" t="s">
        <v>3190</v>
      </c>
      <c r="J153" s="352" t="s">
        <v>3239</v>
      </c>
      <c r="K153" s="348"/>
    </row>
    <row r="154" spans="2:11" s="1" customFormat="1" ht="15" customHeight="1">
      <c r="B154" s="325"/>
      <c r="C154" s="352" t="s">
        <v>3193</v>
      </c>
      <c r="D154" s="302"/>
      <c r="E154" s="302"/>
      <c r="F154" s="353" t="s">
        <v>3194</v>
      </c>
      <c r="G154" s="302"/>
      <c r="H154" s="352" t="s">
        <v>3228</v>
      </c>
      <c r="I154" s="352" t="s">
        <v>3190</v>
      </c>
      <c r="J154" s="352">
        <v>50</v>
      </c>
      <c r="K154" s="348"/>
    </row>
    <row r="155" spans="2:11" s="1" customFormat="1" ht="15" customHeight="1">
      <c r="B155" s="325"/>
      <c r="C155" s="352" t="s">
        <v>3196</v>
      </c>
      <c r="D155" s="302"/>
      <c r="E155" s="302"/>
      <c r="F155" s="353" t="s">
        <v>73</v>
      </c>
      <c r="G155" s="302"/>
      <c r="H155" s="352" t="s">
        <v>3228</v>
      </c>
      <c r="I155" s="352" t="s">
        <v>3198</v>
      </c>
      <c r="J155" s="352"/>
      <c r="K155" s="348"/>
    </row>
    <row r="156" spans="2:11" s="1" customFormat="1" ht="15" customHeight="1">
      <c r="B156" s="325"/>
      <c r="C156" s="352" t="s">
        <v>3207</v>
      </c>
      <c r="D156" s="302"/>
      <c r="E156" s="302"/>
      <c r="F156" s="353" t="s">
        <v>3194</v>
      </c>
      <c r="G156" s="302"/>
      <c r="H156" s="352" t="s">
        <v>3228</v>
      </c>
      <c r="I156" s="352" t="s">
        <v>3190</v>
      </c>
      <c r="J156" s="352">
        <v>50</v>
      </c>
      <c r="K156" s="348"/>
    </row>
    <row r="157" spans="2:11" s="1" customFormat="1" ht="15" customHeight="1">
      <c r="B157" s="325"/>
      <c r="C157" s="352" t="s">
        <v>3215</v>
      </c>
      <c r="D157" s="302"/>
      <c r="E157" s="302"/>
      <c r="F157" s="353" t="s">
        <v>3194</v>
      </c>
      <c r="G157" s="302"/>
      <c r="H157" s="352" t="s">
        <v>3228</v>
      </c>
      <c r="I157" s="352" t="s">
        <v>3190</v>
      </c>
      <c r="J157" s="352">
        <v>50</v>
      </c>
      <c r="K157" s="348"/>
    </row>
    <row r="158" spans="2:11" s="1" customFormat="1" ht="15" customHeight="1">
      <c r="B158" s="325"/>
      <c r="C158" s="352" t="s">
        <v>3213</v>
      </c>
      <c r="D158" s="302"/>
      <c r="E158" s="302"/>
      <c r="F158" s="353" t="s">
        <v>3194</v>
      </c>
      <c r="G158" s="302"/>
      <c r="H158" s="352" t="s">
        <v>3228</v>
      </c>
      <c r="I158" s="352" t="s">
        <v>3190</v>
      </c>
      <c r="J158" s="352">
        <v>50</v>
      </c>
      <c r="K158" s="348"/>
    </row>
    <row r="159" spans="2:11" s="1" customFormat="1" ht="15" customHeight="1">
      <c r="B159" s="325"/>
      <c r="C159" s="352" t="s">
        <v>208</v>
      </c>
      <c r="D159" s="302"/>
      <c r="E159" s="302"/>
      <c r="F159" s="353" t="s">
        <v>73</v>
      </c>
      <c r="G159" s="302"/>
      <c r="H159" s="352" t="s">
        <v>3250</v>
      </c>
      <c r="I159" s="352" t="s">
        <v>3190</v>
      </c>
      <c r="J159" s="352" t="s">
        <v>3251</v>
      </c>
      <c r="K159" s="348"/>
    </row>
    <row r="160" spans="2:11" s="1" customFormat="1" ht="15" customHeight="1">
      <c r="B160" s="325"/>
      <c r="C160" s="352" t="s">
        <v>3252</v>
      </c>
      <c r="D160" s="302"/>
      <c r="E160" s="302"/>
      <c r="F160" s="353" t="s">
        <v>73</v>
      </c>
      <c r="G160" s="302"/>
      <c r="H160" s="352" t="s">
        <v>3253</v>
      </c>
      <c r="I160" s="352" t="s">
        <v>3223</v>
      </c>
      <c r="J160" s="352"/>
      <c r="K160" s="348"/>
    </row>
    <row r="161" spans="2:11" s="1" customFormat="1" ht="15" customHeight="1">
      <c r="B161" s="354"/>
      <c r="C161" s="355"/>
      <c r="D161" s="355"/>
      <c r="E161" s="355"/>
      <c r="F161" s="355"/>
      <c r="G161" s="355"/>
      <c r="H161" s="355"/>
      <c r="I161" s="355"/>
      <c r="J161" s="355"/>
      <c r="K161" s="356"/>
    </row>
    <row r="162" spans="2:11" s="1" customFormat="1" ht="18.75" customHeight="1">
      <c r="B162" s="336"/>
      <c r="C162" s="346"/>
      <c r="D162" s="346"/>
      <c r="E162" s="346"/>
      <c r="F162" s="357"/>
      <c r="G162" s="346"/>
      <c r="H162" s="346"/>
      <c r="I162" s="346"/>
      <c r="J162" s="346"/>
      <c r="K162" s="336"/>
    </row>
    <row r="163" spans="2:11" s="1" customFormat="1" ht="18.75" customHeight="1">
      <c r="B163" s="336"/>
      <c r="C163" s="346"/>
      <c r="D163" s="346"/>
      <c r="E163" s="346"/>
      <c r="F163" s="357"/>
      <c r="G163" s="346"/>
      <c r="H163" s="346"/>
      <c r="I163" s="346"/>
      <c r="J163" s="346"/>
      <c r="K163" s="336"/>
    </row>
    <row r="164" spans="2:11" s="1" customFormat="1" ht="18.75" customHeight="1">
      <c r="B164" s="336"/>
      <c r="C164" s="346"/>
      <c r="D164" s="346"/>
      <c r="E164" s="346"/>
      <c r="F164" s="357"/>
      <c r="G164" s="346"/>
      <c r="H164" s="346"/>
      <c r="I164" s="346"/>
      <c r="J164" s="346"/>
      <c r="K164" s="336"/>
    </row>
    <row r="165" spans="2:11" s="1" customFormat="1" ht="18.75" customHeight="1">
      <c r="B165" s="336"/>
      <c r="C165" s="346"/>
      <c r="D165" s="346"/>
      <c r="E165" s="346"/>
      <c r="F165" s="357"/>
      <c r="G165" s="346"/>
      <c r="H165" s="346"/>
      <c r="I165" s="346"/>
      <c r="J165" s="346"/>
      <c r="K165" s="336"/>
    </row>
    <row r="166" spans="2:11" s="1" customFormat="1" ht="18.75" customHeight="1">
      <c r="B166" s="336"/>
      <c r="C166" s="346"/>
      <c r="D166" s="346"/>
      <c r="E166" s="346"/>
      <c r="F166" s="357"/>
      <c r="G166" s="346"/>
      <c r="H166" s="346"/>
      <c r="I166" s="346"/>
      <c r="J166" s="346"/>
      <c r="K166" s="336"/>
    </row>
    <row r="167" spans="2:11" s="1" customFormat="1" ht="18.75" customHeight="1">
      <c r="B167" s="336"/>
      <c r="C167" s="346"/>
      <c r="D167" s="346"/>
      <c r="E167" s="346"/>
      <c r="F167" s="357"/>
      <c r="G167" s="346"/>
      <c r="H167" s="346"/>
      <c r="I167" s="346"/>
      <c r="J167" s="346"/>
      <c r="K167" s="336"/>
    </row>
    <row r="168" spans="2:11" s="1" customFormat="1" ht="18.75" customHeight="1">
      <c r="B168" s="336"/>
      <c r="C168" s="346"/>
      <c r="D168" s="346"/>
      <c r="E168" s="346"/>
      <c r="F168" s="357"/>
      <c r="G168" s="346"/>
      <c r="H168" s="346"/>
      <c r="I168" s="346"/>
      <c r="J168" s="346"/>
      <c r="K168" s="336"/>
    </row>
    <row r="169" spans="2:11" s="1" customFormat="1" ht="18.75" customHeight="1">
      <c r="B169" s="309"/>
      <c r="C169" s="309"/>
      <c r="D169" s="309"/>
      <c r="E169" s="309"/>
      <c r="F169" s="309"/>
      <c r="G169" s="309"/>
      <c r="H169" s="309"/>
      <c r="I169" s="309"/>
      <c r="J169" s="309"/>
      <c r="K169" s="309"/>
    </row>
    <row r="170" spans="2:11" s="1" customFormat="1" ht="7.5" customHeight="1">
      <c r="B170" s="291"/>
      <c r="C170" s="292"/>
      <c r="D170" s="292"/>
      <c r="E170" s="292"/>
      <c r="F170" s="292"/>
      <c r="G170" s="292"/>
      <c r="H170" s="292"/>
      <c r="I170" s="292"/>
      <c r="J170" s="292"/>
      <c r="K170" s="293"/>
    </row>
    <row r="171" spans="2:11" s="1" customFormat="1" ht="45" customHeight="1">
      <c r="B171" s="294"/>
      <c r="C171" s="431" t="s">
        <v>3254</v>
      </c>
      <c r="D171" s="431"/>
      <c r="E171" s="431"/>
      <c r="F171" s="431"/>
      <c r="G171" s="431"/>
      <c r="H171" s="431"/>
      <c r="I171" s="431"/>
      <c r="J171" s="431"/>
      <c r="K171" s="295"/>
    </row>
    <row r="172" spans="2:11" s="1" customFormat="1" ht="17.25" customHeight="1">
      <c r="B172" s="294"/>
      <c r="C172" s="315" t="s">
        <v>3183</v>
      </c>
      <c r="D172" s="315"/>
      <c r="E172" s="315"/>
      <c r="F172" s="315" t="s">
        <v>3184</v>
      </c>
      <c r="G172" s="358"/>
      <c r="H172" s="359" t="s">
        <v>51</v>
      </c>
      <c r="I172" s="359" t="s">
        <v>54</v>
      </c>
      <c r="J172" s="315" t="s">
        <v>3185</v>
      </c>
      <c r="K172" s="295"/>
    </row>
    <row r="173" spans="2:11" s="1" customFormat="1" ht="17.25" customHeight="1">
      <c r="B173" s="296"/>
      <c r="C173" s="317" t="s">
        <v>3186</v>
      </c>
      <c r="D173" s="317"/>
      <c r="E173" s="317"/>
      <c r="F173" s="318" t="s">
        <v>3187</v>
      </c>
      <c r="G173" s="360"/>
      <c r="H173" s="361"/>
      <c r="I173" s="361"/>
      <c r="J173" s="317" t="s">
        <v>3188</v>
      </c>
      <c r="K173" s="297"/>
    </row>
    <row r="174" spans="2:11" s="1" customFormat="1" ht="5.25" customHeight="1">
      <c r="B174" s="325"/>
      <c r="C174" s="320"/>
      <c r="D174" s="320"/>
      <c r="E174" s="320"/>
      <c r="F174" s="320"/>
      <c r="G174" s="321"/>
      <c r="H174" s="320"/>
      <c r="I174" s="320"/>
      <c r="J174" s="320"/>
      <c r="K174" s="348"/>
    </row>
    <row r="175" spans="2:11" s="1" customFormat="1" ht="15" customHeight="1">
      <c r="B175" s="325"/>
      <c r="C175" s="302" t="s">
        <v>3191</v>
      </c>
      <c r="D175" s="302"/>
      <c r="E175" s="302"/>
      <c r="F175" s="323" t="s">
        <v>73</v>
      </c>
      <c r="G175" s="302"/>
      <c r="H175" s="302" t="s">
        <v>3228</v>
      </c>
      <c r="I175" s="302" t="s">
        <v>3190</v>
      </c>
      <c r="J175" s="302">
        <v>120</v>
      </c>
      <c r="K175" s="348"/>
    </row>
    <row r="176" spans="2:11" s="1" customFormat="1" ht="15" customHeight="1">
      <c r="B176" s="325"/>
      <c r="C176" s="302" t="s">
        <v>3237</v>
      </c>
      <c r="D176" s="302"/>
      <c r="E176" s="302"/>
      <c r="F176" s="323" t="s">
        <v>73</v>
      </c>
      <c r="G176" s="302"/>
      <c r="H176" s="302" t="s">
        <v>3238</v>
      </c>
      <c r="I176" s="302" t="s">
        <v>3190</v>
      </c>
      <c r="J176" s="302" t="s">
        <v>3239</v>
      </c>
      <c r="K176" s="348"/>
    </row>
    <row r="177" spans="2:11" s="1" customFormat="1" ht="15" customHeight="1">
      <c r="B177" s="325"/>
      <c r="C177" s="302" t="s">
        <v>82</v>
      </c>
      <c r="D177" s="302"/>
      <c r="E177" s="302"/>
      <c r="F177" s="323" t="s">
        <v>73</v>
      </c>
      <c r="G177" s="302"/>
      <c r="H177" s="302" t="s">
        <v>3255</v>
      </c>
      <c r="I177" s="302" t="s">
        <v>3190</v>
      </c>
      <c r="J177" s="302" t="s">
        <v>3239</v>
      </c>
      <c r="K177" s="348"/>
    </row>
    <row r="178" spans="2:11" s="1" customFormat="1" ht="15" customHeight="1">
      <c r="B178" s="325"/>
      <c r="C178" s="302" t="s">
        <v>3193</v>
      </c>
      <c r="D178" s="302"/>
      <c r="E178" s="302"/>
      <c r="F178" s="323" t="s">
        <v>3194</v>
      </c>
      <c r="G178" s="302"/>
      <c r="H178" s="302" t="s">
        <v>3255</v>
      </c>
      <c r="I178" s="302" t="s">
        <v>3190</v>
      </c>
      <c r="J178" s="302">
        <v>50</v>
      </c>
      <c r="K178" s="348"/>
    </row>
    <row r="179" spans="2:11" s="1" customFormat="1" ht="15" customHeight="1">
      <c r="B179" s="325"/>
      <c r="C179" s="302" t="s">
        <v>3196</v>
      </c>
      <c r="D179" s="302"/>
      <c r="E179" s="302"/>
      <c r="F179" s="323" t="s">
        <v>73</v>
      </c>
      <c r="G179" s="302"/>
      <c r="H179" s="302" t="s">
        <v>3255</v>
      </c>
      <c r="I179" s="302" t="s">
        <v>3198</v>
      </c>
      <c r="J179" s="302"/>
      <c r="K179" s="348"/>
    </row>
    <row r="180" spans="2:11" s="1" customFormat="1" ht="15" customHeight="1">
      <c r="B180" s="325"/>
      <c r="C180" s="302" t="s">
        <v>3207</v>
      </c>
      <c r="D180" s="302"/>
      <c r="E180" s="302"/>
      <c r="F180" s="323" t="s">
        <v>3194</v>
      </c>
      <c r="G180" s="302"/>
      <c r="H180" s="302" t="s">
        <v>3255</v>
      </c>
      <c r="I180" s="302" t="s">
        <v>3190</v>
      </c>
      <c r="J180" s="302">
        <v>50</v>
      </c>
      <c r="K180" s="348"/>
    </row>
    <row r="181" spans="2:11" s="1" customFormat="1" ht="15" customHeight="1">
      <c r="B181" s="325"/>
      <c r="C181" s="302" t="s">
        <v>3215</v>
      </c>
      <c r="D181" s="302"/>
      <c r="E181" s="302"/>
      <c r="F181" s="323" t="s">
        <v>3194</v>
      </c>
      <c r="G181" s="302"/>
      <c r="H181" s="302" t="s">
        <v>3255</v>
      </c>
      <c r="I181" s="302" t="s">
        <v>3190</v>
      </c>
      <c r="J181" s="302">
        <v>50</v>
      </c>
      <c r="K181" s="348"/>
    </row>
    <row r="182" spans="2:11" s="1" customFormat="1" ht="15" customHeight="1">
      <c r="B182" s="325"/>
      <c r="C182" s="302" t="s">
        <v>3213</v>
      </c>
      <c r="D182" s="302"/>
      <c r="E182" s="302"/>
      <c r="F182" s="323" t="s">
        <v>3194</v>
      </c>
      <c r="G182" s="302"/>
      <c r="H182" s="302" t="s">
        <v>3255</v>
      </c>
      <c r="I182" s="302" t="s">
        <v>3190</v>
      </c>
      <c r="J182" s="302">
        <v>50</v>
      </c>
      <c r="K182" s="348"/>
    </row>
    <row r="183" spans="2:11" s="1" customFormat="1" ht="15" customHeight="1">
      <c r="B183" s="325"/>
      <c r="C183" s="302" t="s">
        <v>215</v>
      </c>
      <c r="D183" s="302"/>
      <c r="E183" s="302"/>
      <c r="F183" s="323" t="s">
        <v>73</v>
      </c>
      <c r="G183" s="302"/>
      <c r="H183" s="302" t="s">
        <v>3256</v>
      </c>
      <c r="I183" s="302" t="s">
        <v>3257</v>
      </c>
      <c r="J183" s="302"/>
      <c r="K183" s="348"/>
    </row>
    <row r="184" spans="2:11" s="1" customFormat="1" ht="15" customHeight="1">
      <c r="B184" s="325"/>
      <c r="C184" s="302" t="s">
        <v>54</v>
      </c>
      <c r="D184" s="302"/>
      <c r="E184" s="302"/>
      <c r="F184" s="323" t="s">
        <v>73</v>
      </c>
      <c r="G184" s="302"/>
      <c r="H184" s="302" t="s">
        <v>3258</v>
      </c>
      <c r="I184" s="302" t="s">
        <v>3259</v>
      </c>
      <c r="J184" s="302">
        <v>1</v>
      </c>
      <c r="K184" s="348"/>
    </row>
    <row r="185" spans="2:11" s="1" customFormat="1" ht="15" customHeight="1">
      <c r="B185" s="325"/>
      <c r="C185" s="302" t="s">
        <v>50</v>
      </c>
      <c r="D185" s="302"/>
      <c r="E185" s="302"/>
      <c r="F185" s="323" t="s">
        <v>73</v>
      </c>
      <c r="G185" s="302"/>
      <c r="H185" s="302" t="s">
        <v>3260</v>
      </c>
      <c r="I185" s="302" t="s">
        <v>3190</v>
      </c>
      <c r="J185" s="302">
        <v>20</v>
      </c>
      <c r="K185" s="348"/>
    </row>
    <row r="186" spans="2:11" s="1" customFormat="1" ht="15" customHeight="1">
      <c r="B186" s="325"/>
      <c r="C186" s="302" t="s">
        <v>51</v>
      </c>
      <c r="D186" s="302"/>
      <c r="E186" s="302"/>
      <c r="F186" s="323" t="s">
        <v>73</v>
      </c>
      <c r="G186" s="302"/>
      <c r="H186" s="302" t="s">
        <v>3261</v>
      </c>
      <c r="I186" s="302" t="s">
        <v>3190</v>
      </c>
      <c r="J186" s="302">
        <v>255</v>
      </c>
      <c r="K186" s="348"/>
    </row>
    <row r="187" spans="2:11" s="1" customFormat="1" ht="15" customHeight="1">
      <c r="B187" s="325"/>
      <c r="C187" s="302" t="s">
        <v>216</v>
      </c>
      <c r="D187" s="302"/>
      <c r="E187" s="302"/>
      <c r="F187" s="323" t="s">
        <v>73</v>
      </c>
      <c r="G187" s="302"/>
      <c r="H187" s="302" t="s">
        <v>3153</v>
      </c>
      <c r="I187" s="302" t="s">
        <v>3190</v>
      </c>
      <c r="J187" s="302">
        <v>10</v>
      </c>
      <c r="K187" s="348"/>
    </row>
    <row r="188" spans="2:11" s="1" customFormat="1" ht="15" customHeight="1">
      <c r="B188" s="325"/>
      <c r="C188" s="302" t="s">
        <v>217</v>
      </c>
      <c r="D188" s="302"/>
      <c r="E188" s="302"/>
      <c r="F188" s="323" t="s">
        <v>73</v>
      </c>
      <c r="G188" s="302"/>
      <c r="H188" s="302" t="s">
        <v>3262</v>
      </c>
      <c r="I188" s="302" t="s">
        <v>3223</v>
      </c>
      <c r="J188" s="302"/>
      <c r="K188" s="348"/>
    </row>
    <row r="189" spans="2:11" s="1" customFormat="1" ht="15" customHeight="1">
      <c r="B189" s="325"/>
      <c r="C189" s="302" t="s">
        <v>3263</v>
      </c>
      <c r="D189" s="302"/>
      <c r="E189" s="302"/>
      <c r="F189" s="323" t="s">
        <v>73</v>
      </c>
      <c r="G189" s="302"/>
      <c r="H189" s="302" t="s">
        <v>3264</v>
      </c>
      <c r="I189" s="302" t="s">
        <v>3223</v>
      </c>
      <c r="J189" s="302"/>
      <c r="K189" s="348"/>
    </row>
    <row r="190" spans="2:11" s="1" customFormat="1" ht="15" customHeight="1">
      <c r="B190" s="325"/>
      <c r="C190" s="302" t="s">
        <v>3252</v>
      </c>
      <c r="D190" s="302"/>
      <c r="E190" s="302"/>
      <c r="F190" s="323" t="s">
        <v>73</v>
      </c>
      <c r="G190" s="302"/>
      <c r="H190" s="302" t="s">
        <v>3265</v>
      </c>
      <c r="I190" s="302" t="s">
        <v>3223</v>
      </c>
      <c r="J190" s="302"/>
      <c r="K190" s="348"/>
    </row>
    <row r="191" spans="2:11" s="1" customFormat="1" ht="15" customHeight="1">
      <c r="B191" s="325"/>
      <c r="C191" s="302" t="s">
        <v>219</v>
      </c>
      <c r="D191" s="302"/>
      <c r="E191" s="302"/>
      <c r="F191" s="323" t="s">
        <v>3194</v>
      </c>
      <c r="G191" s="302"/>
      <c r="H191" s="302" t="s">
        <v>3266</v>
      </c>
      <c r="I191" s="302" t="s">
        <v>3190</v>
      </c>
      <c r="J191" s="302">
        <v>50</v>
      </c>
      <c r="K191" s="348"/>
    </row>
    <row r="192" spans="2:11" s="1" customFormat="1" ht="15" customHeight="1">
      <c r="B192" s="325"/>
      <c r="C192" s="302" t="s">
        <v>3267</v>
      </c>
      <c r="D192" s="302"/>
      <c r="E192" s="302"/>
      <c r="F192" s="323" t="s">
        <v>3194</v>
      </c>
      <c r="G192" s="302"/>
      <c r="H192" s="302" t="s">
        <v>3268</v>
      </c>
      <c r="I192" s="302" t="s">
        <v>3269</v>
      </c>
      <c r="J192" s="302"/>
      <c r="K192" s="348"/>
    </row>
    <row r="193" spans="2:11" s="1" customFormat="1" ht="15" customHeight="1">
      <c r="B193" s="325"/>
      <c r="C193" s="302" t="s">
        <v>3270</v>
      </c>
      <c r="D193" s="302"/>
      <c r="E193" s="302"/>
      <c r="F193" s="323" t="s">
        <v>3194</v>
      </c>
      <c r="G193" s="302"/>
      <c r="H193" s="302" t="s">
        <v>3271</v>
      </c>
      <c r="I193" s="302" t="s">
        <v>3269</v>
      </c>
      <c r="J193" s="302"/>
      <c r="K193" s="348"/>
    </row>
    <row r="194" spans="2:11" s="1" customFormat="1" ht="15" customHeight="1">
      <c r="B194" s="325"/>
      <c r="C194" s="302" t="s">
        <v>3272</v>
      </c>
      <c r="D194" s="302"/>
      <c r="E194" s="302"/>
      <c r="F194" s="323" t="s">
        <v>3194</v>
      </c>
      <c r="G194" s="302"/>
      <c r="H194" s="302" t="s">
        <v>3273</v>
      </c>
      <c r="I194" s="302" t="s">
        <v>3269</v>
      </c>
      <c r="J194" s="302"/>
      <c r="K194" s="348"/>
    </row>
    <row r="195" spans="2:11" s="1" customFormat="1" ht="15" customHeight="1">
      <c r="B195" s="325"/>
      <c r="C195" s="362" t="s">
        <v>3274</v>
      </c>
      <c r="D195" s="302"/>
      <c r="E195" s="302"/>
      <c r="F195" s="323" t="s">
        <v>3194</v>
      </c>
      <c r="G195" s="302"/>
      <c r="H195" s="302" t="s">
        <v>3275</v>
      </c>
      <c r="I195" s="302" t="s">
        <v>3276</v>
      </c>
      <c r="J195" s="363" t="s">
        <v>3277</v>
      </c>
      <c r="K195" s="348"/>
    </row>
    <row r="196" spans="2:11" s="1" customFormat="1" ht="15" customHeight="1">
      <c r="B196" s="325"/>
      <c r="C196" s="362" t="s">
        <v>39</v>
      </c>
      <c r="D196" s="302"/>
      <c r="E196" s="302"/>
      <c r="F196" s="323" t="s">
        <v>73</v>
      </c>
      <c r="G196" s="302"/>
      <c r="H196" s="299" t="s">
        <v>3278</v>
      </c>
      <c r="I196" s="302" t="s">
        <v>3279</v>
      </c>
      <c r="J196" s="302"/>
      <c r="K196" s="348"/>
    </row>
    <row r="197" spans="2:11" s="1" customFormat="1" ht="15" customHeight="1">
      <c r="B197" s="325"/>
      <c r="C197" s="362" t="s">
        <v>3280</v>
      </c>
      <c r="D197" s="302"/>
      <c r="E197" s="302"/>
      <c r="F197" s="323" t="s">
        <v>73</v>
      </c>
      <c r="G197" s="302"/>
      <c r="H197" s="302" t="s">
        <v>3281</v>
      </c>
      <c r="I197" s="302" t="s">
        <v>3223</v>
      </c>
      <c r="J197" s="302"/>
      <c r="K197" s="348"/>
    </row>
    <row r="198" spans="2:11" s="1" customFormat="1" ht="15" customHeight="1">
      <c r="B198" s="325"/>
      <c r="C198" s="362" t="s">
        <v>3282</v>
      </c>
      <c r="D198" s="302"/>
      <c r="E198" s="302"/>
      <c r="F198" s="323" t="s">
        <v>73</v>
      </c>
      <c r="G198" s="302"/>
      <c r="H198" s="302" t="s">
        <v>3283</v>
      </c>
      <c r="I198" s="302" t="s">
        <v>3223</v>
      </c>
      <c r="J198" s="302"/>
      <c r="K198" s="348"/>
    </row>
    <row r="199" spans="2:11" s="1" customFormat="1" ht="15" customHeight="1">
      <c r="B199" s="325"/>
      <c r="C199" s="362" t="s">
        <v>3284</v>
      </c>
      <c r="D199" s="302"/>
      <c r="E199" s="302"/>
      <c r="F199" s="323" t="s">
        <v>3194</v>
      </c>
      <c r="G199" s="302"/>
      <c r="H199" s="302" t="s">
        <v>3285</v>
      </c>
      <c r="I199" s="302" t="s">
        <v>3223</v>
      </c>
      <c r="J199" s="302"/>
      <c r="K199" s="348"/>
    </row>
    <row r="200" spans="2:11" s="1" customFormat="1" ht="15" customHeight="1">
      <c r="B200" s="354"/>
      <c r="C200" s="364"/>
      <c r="D200" s="355"/>
      <c r="E200" s="355"/>
      <c r="F200" s="355"/>
      <c r="G200" s="355"/>
      <c r="H200" s="355"/>
      <c r="I200" s="355"/>
      <c r="J200" s="355"/>
      <c r="K200" s="356"/>
    </row>
    <row r="201" spans="2:11" s="1" customFormat="1" ht="18.75" customHeight="1">
      <c r="B201" s="336"/>
      <c r="C201" s="346"/>
      <c r="D201" s="346"/>
      <c r="E201" s="346"/>
      <c r="F201" s="357"/>
      <c r="G201" s="346"/>
      <c r="H201" s="346"/>
      <c r="I201" s="346"/>
      <c r="J201" s="346"/>
      <c r="K201" s="336"/>
    </row>
    <row r="202" spans="2:11" s="1" customFormat="1" ht="18.75" customHeight="1">
      <c r="B202" s="309"/>
      <c r="C202" s="309"/>
      <c r="D202" s="309"/>
      <c r="E202" s="309"/>
      <c r="F202" s="309"/>
      <c r="G202" s="309"/>
      <c r="H202" s="309"/>
      <c r="I202" s="309"/>
      <c r="J202" s="309"/>
      <c r="K202" s="309"/>
    </row>
    <row r="203" spans="2:11" s="1" customFormat="1" ht="13.5">
      <c r="B203" s="291"/>
      <c r="C203" s="292"/>
      <c r="D203" s="292"/>
      <c r="E203" s="292"/>
      <c r="F203" s="292"/>
      <c r="G203" s="292"/>
      <c r="H203" s="292"/>
      <c r="I203" s="292"/>
      <c r="J203" s="292"/>
      <c r="K203" s="293"/>
    </row>
    <row r="204" spans="2:11" s="1" customFormat="1" ht="21" customHeight="1">
      <c r="B204" s="294"/>
      <c r="C204" s="431" t="s">
        <v>3286</v>
      </c>
      <c r="D204" s="431"/>
      <c r="E204" s="431"/>
      <c r="F204" s="431"/>
      <c r="G204" s="431"/>
      <c r="H204" s="431"/>
      <c r="I204" s="431"/>
      <c r="J204" s="431"/>
      <c r="K204" s="295"/>
    </row>
    <row r="205" spans="2:11" s="1" customFormat="1" ht="25.5" customHeight="1">
      <c r="B205" s="294"/>
      <c r="C205" s="365" t="s">
        <v>3287</v>
      </c>
      <c r="D205" s="365"/>
      <c r="E205" s="365"/>
      <c r="F205" s="365" t="s">
        <v>3288</v>
      </c>
      <c r="G205" s="366"/>
      <c r="H205" s="432" t="s">
        <v>3289</v>
      </c>
      <c r="I205" s="432"/>
      <c r="J205" s="432"/>
      <c r="K205" s="295"/>
    </row>
    <row r="206" spans="2:11" s="1" customFormat="1" ht="5.25" customHeight="1">
      <c r="B206" s="325"/>
      <c r="C206" s="320"/>
      <c r="D206" s="320"/>
      <c r="E206" s="320"/>
      <c r="F206" s="320"/>
      <c r="G206" s="346"/>
      <c r="H206" s="320"/>
      <c r="I206" s="320"/>
      <c r="J206" s="320"/>
      <c r="K206" s="348"/>
    </row>
    <row r="207" spans="2:11" s="1" customFormat="1" ht="15" customHeight="1">
      <c r="B207" s="325"/>
      <c r="C207" s="302" t="s">
        <v>3279</v>
      </c>
      <c r="D207" s="302"/>
      <c r="E207" s="302"/>
      <c r="F207" s="323" t="s">
        <v>40</v>
      </c>
      <c r="G207" s="302"/>
      <c r="H207" s="433" t="s">
        <v>3290</v>
      </c>
      <c r="I207" s="433"/>
      <c r="J207" s="433"/>
      <c r="K207" s="348"/>
    </row>
    <row r="208" spans="2:11" s="1" customFormat="1" ht="15" customHeight="1">
      <c r="B208" s="325"/>
      <c r="C208" s="302"/>
      <c r="D208" s="302"/>
      <c r="E208" s="302"/>
      <c r="F208" s="323" t="s">
        <v>41</v>
      </c>
      <c r="G208" s="302"/>
      <c r="H208" s="433" t="s">
        <v>3291</v>
      </c>
      <c r="I208" s="433"/>
      <c r="J208" s="433"/>
      <c r="K208" s="348"/>
    </row>
    <row r="209" spans="2:11" s="1" customFormat="1" ht="15" customHeight="1">
      <c r="B209" s="325"/>
      <c r="C209" s="302"/>
      <c r="D209" s="302"/>
      <c r="E209" s="302"/>
      <c r="F209" s="323" t="s">
        <v>44</v>
      </c>
      <c r="G209" s="302"/>
      <c r="H209" s="433" t="s">
        <v>3292</v>
      </c>
      <c r="I209" s="433"/>
      <c r="J209" s="433"/>
      <c r="K209" s="348"/>
    </row>
    <row r="210" spans="2:11" s="1" customFormat="1" ht="15" customHeight="1">
      <c r="B210" s="325"/>
      <c r="C210" s="302"/>
      <c r="D210" s="302"/>
      <c r="E210" s="302"/>
      <c r="F210" s="323" t="s">
        <v>42</v>
      </c>
      <c r="G210" s="302"/>
      <c r="H210" s="433" t="s">
        <v>3293</v>
      </c>
      <c r="I210" s="433"/>
      <c r="J210" s="433"/>
      <c r="K210" s="348"/>
    </row>
    <row r="211" spans="2:11" s="1" customFormat="1" ht="15" customHeight="1">
      <c r="B211" s="325"/>
      <c r="C211" s="302"/>
      <c r="D211" s="302"/>
      <c r="E211" s="302"/>
      <c r="F211" s="323" t="s">
        <v>43</v>
      </c>
      <c r="G211" s="302"/>
      <c r="H211" s="433" t="s">
        <v>3294</v>
      </c>
      <c r="I211" s="433"/>
      <c r="J211" s="433"/>
      <c r="K211" s="348"/>
    </row>
    <row r="212" spans="2:11" s="1" customFormat="1" ht="15" customHeight="1">
      <c r="B212" s="325"/>
      <c r="C212" s="302"/>
      <c r="D212" s="302"/>
      <c r="E212" s="302"/>
      <c r="F212" s="323"/>
      <c r="G212" s="302"/>
      <c r="H212" s="302"/>
      <c r="I212" s="302"/>
      <c r="J212" s="302"/>
      <c r="K212" s="348"/>
    </row>
    <row r="213" spans="2:11" s="1" customFormat="1" ht="15" customHeight="1">
      <c r="B213" s="325"/>
      <c r="C213" s="302" t="s">
        <v>3235</v>
      </c>
      <c r="D213" s="302"/>
      <c r="E213" s="302"/>
      <c r="F213" s="323" t="s">
        <v>75</v>
      </c>
      <c r="G213" s="302"/>
      <c r="H213" s="433" t="s">
        <v>3295</v>
      </c>
      <c r="I213" s="433"/>
      <c r="J213" s="433"/>
      <c r="K213" s="348"/>
    </row>
    <row r="214" spans="2:11" s="1" customFormat="1" ht="15" customHeight="1">
      <c r="B214" s="325"/>
      <c r="C214" s="302"/>
      <c r="D214" s="302"/>
      <c r="E214" s="302"/>
      <c r="F214" s="323" t="s">
        <v>3134</v>
      </c>
      <c r="G214" s="302"/>
      <c r="H214" s="433" t="s">
        <v>3135</v>
      </c>
      <c r="I214" s="433"/>
      <c r="J214" s="433"/>
      <c r="K214" s="348"/>
    </row>
    <row r="215" spans="2:11" s="1" customFormat="1" ht="15" customHeight="1">
      <c r="B215" s="325"/>
      <c r="C215" s="302"/>
      <c r="D215" s="302"/>
      <c r="E215" s="302"/>
      <c r="F215" s="323" t="s">
        <v>3132</v>
      </c>
      <c r="G215" s="302"/>
      <c r="H215" s="433" t="s">
        <v>3296</v>
      </c>
      <c r="I215" s="433"/>
      <c r="J215" s="433"/>
      <c r="K215" s="348"/>
    </row>
    <row r="216" spans="2:11" s="1" customFormat="1" ht="15" customHeight="1">
      <c r="B216" s="367"/>
      <c r="C216" s="302"/>
      <c r="D216" s="302"/>
      <c r="E216" s="302"/>
      <c r="F216" s="323" t="s">
        <v>3136</v>
      </c>
      <c r="G216" s="362"/>
      <c r="H216" s="434" t="s">
        <v>3137</v>
      </c>
      <c r="I216" s="434"/>
      <c r="J216" s="434"/>
      <c r="K216" s="368"/>
    </row>
    <row r="217" spans="2:11" s="1" customFormat="1" ht="15" customHeight="1">
      <c r="B217" s="367"/>
      <c r="C217" s="302"/>
      <c r="D217" s="302"/>
      <c r="E217" s="302"/>
      <c r="F217" s="323" t="s">
        <v>623</v>
      </c>
      <c r="G217" s="362"/>
      <c r="H217" s="434" t="s">
        <v>3297</v>
      </c>
      <c r="I217" s="434"/>
      <c r="J217" s="434"/>
      <c r="K217" s="368"/>
    </row>
    <row r="218" spans="2:11" s="1" customFormat="1" ht="15" customHeight="1">
      <c r="B218" s="367"/>
      <c r="C218" s="302"/>
      <c r="D218" s="302"/>
      <c r="E218" s="302"/>
      <c r="F218" s="323"/>
      <c r="G218" s="362"/>
      <c r="H218" s="352"/>
      <c r="I218" s="352"/>
      <c r="J218" s="352"/>
      <c r="K218" s="368"/>
    </row>
    <row r="219" spans="2:11" s="1" customFormat="1" ht="15" customHeight="1">
      <c r="B219" s="367"/>
      <c r="C219" s="302" t="s">
        <v>3259</v>
      </c>
      <c r="D219" s="302"/>
      <c r="E219" s="302"/>
      <c r="F219" s="323">
        <v>1</v>
      </c>
      <c r="G219" s="362"/>
      <c r="H219" s="434" t="s">
        <v>3298</v>
      </c>
      <c r="I219" s="434"/>
      <c r="J219" s="434"/>
      <c r="K219" s="368"/>
    </row>
    <row r="220" spans="2:11" s="1" customFormat="1" ht="15" customHeight="1">
      <c r="B220" s="367"/>
      <c r="C220" s="302"/>
      <c r="D220" s="302"/>
      <c r="E220" s="302"/>
      <c r="F220" s="323">
        <v>2</v>
      </c>
      <c r="G220" s="362"/>
      <c r="H220" s="434" t="s">
        <v>3299</v>
      </c>
      <c r="I220" s="434"/>
      <c r="J220" s="434"/>
      <c r="K220" s="368"/>
    </row>
    <row r="221" spans="2:11" s="1" customFormat="1" ht="15" customHeight="1">
      <c r="B221" s="367"/>
      <c r="C221" s="302"/>
      <c r="D221" s="302"/>
      <c r="E221" s="302"/>
      <c r="F221" s="323">
        <v>3</v>
      </c>
      <c r="G221" s="362"/>
      <c r="H221" s="434" t="s">
        <v>3300</v>
      </c>
      <c r="I221" s="434"/>
      <c r="J221" s="434"/>
      <c r="K221" s="368"/>
    </row>
    <row r="222" spans="2:11" s="1" customFormat="1" ht="15" customHeight="1">
      <c r="B222" s="367"/>
      <c r="C222" s="302"/>
      <c r="D222" s="302"/>
      <c r="E222" s="302"/>
      <c r="F222" s="323">
        <v>4</v>
      </c>
      <c r="G222" s="362"/>
      <c r="H222" s="434" t="s">
        <v>3301</v>
      </c>
      <c r="I222" s="434"/>
      <c r="J222" s="434"/>
      <c r="K222" s="368"/>
    </row>
    <row r="223" spans="2:11" s="1" customFormat="1" ht="12.75" customHeight="1">
      <c r="B223" s="369"/>
      <c r="C223" s="370"/>
      <c r="D223" s="370"/>
      <c r="E223" s="370"/>
      <c r="F223" s="370"/>
      <c r="G223" s="370"/>
      <c r="H223" s="370"/>
      <c r="I223" s="370"/>
      <c r="J223" s="370"/>
      <c r="K223" s="371"/>
    </row>
  </sheetData>
  <sheetProtection formatCells="0" formatColumns="0" formatRows="0" insertColumns="0" insertRows="0" insertHyperlinks="0" deleteColumns="0" deleteRows="0" sort="0" autoFilter="0" pivotTables="0"/>
  <mergeCells count="77">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7:J217"/>
    <mergeCell ref="H219:J219"/>
    <mergeCell ref="H220:J220"/>
    <mergeCell ref="H221:J221"/>
    <mergeCell ref="H222:J222"/>
    <mergeCell ref="H211:J211"/>
    <mergeCell ref="H213:J213"/>
    <mergeCell ref="H214:J214"/>
    <mergeCell ref="H215:J215"/>
    <mergeCell ref="H216:J216"/>
    <mergeCell ref="H205:J205"/>
    <mergeCell ref="H207:J207"/>
    <mergeCell ref="H208:J208"/>
    <mergeCell ref="H209:J209"/>
    <mergeCell ref="H210:J210"/>
    <mergeCell ref="C102:J102"/>
    <mergeCell ref="C122:J122"/>
    <mergeCell ref="C147:J147"/>
    <mergeCell ref="C171:J171"/>
    <mergeCell ref="C204:J204"/>
  </mergeCells>
  <printOptions/>
  <pageMargins left="0.7" right="0.7" top="0.787401575" bottom="0.7874015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93</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204</v>
      </c>
      <c r="F9" s="391"/>
      <c r="G9" s="391"/>
      <c r="H9" s="391"/>
      <c r="L9" s="22"/>
    </row>
    <row r="10" spans="2:12" s="1" customFormat="1" ht="12" customHeight="1">
      <c r="B10" s="22"/>
      <c r="D10" s="114" t="s">
        <v>205</v>
      </c>
      <c r="L10" s="22"/>
    </row>
    <row r="11" spans="1:31" s="2" customFormat="1" ht="16.5" customHeight="1">
      <c r="A11" s="36"/>
      <c r="B11" s="41"/>
      <c r="C11" s="36"/>
      <c r="D11" s="36"/>
      <c r="E11" s="427" t="s">
        <v>625</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706</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ROUND(J91,2)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ROUND((SUM(BE91:BE170)),2)</f>
        <v>0</v>
      </c>
      <c r="G37" s="36"/>
      <c r="H37" s="36"/>
      <c r="I37" s="126">
        <v>0.21</v>
      </c>
      <c r="J37" s="125">
        <f>ROUND(((SUM(BE91:BE170))*I37),2)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ROUND((SUM(BF91:BF170)),2)</f>
        <v>0</v>
      </c>
      <c r="G38" s="36"/>
      <c r="H38" s="36"/>
      <c r="I38" s="126">
        <v>0.15</v>
      </c>
      <c r="J38" s="125">
        <f>ROUND(((SUM(BF91:BF170))*I38),2)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ROUND((SUM(BG91:BG170)),2)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ROUND((SUM(BH91:BH170)),2)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ROUND((SUM(BI91:BI170)),2)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204</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625</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02.02 - Železniční přejezdy</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J91</f>
        <v>0</v>
      </c>
      <c r="K67" s="38"/>
      <c r="L67" s="115"/>
      <c r="S67" s="36"/>
      <c r="T67" s="36"/>
      <c r="U67" s="36"/>
      <c r="V67" s="36"/>
      <c r="W67" s="36"/>
      <c r="X67" s="36"/>
      <c r="Y67" s="36"/>
      <c r="Z67" s="36"/>
      <c r="AA67" s="36"/>
      <c r="AB67" s="36"/>
      <c r="AC67" s="36"/>
      <c r="AD67" s="36"/>
      <c r="AE67" s="36"/>
      <c r="AU67" s="19" t="s">
        <v>210</v>
      </c>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214</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424" t="str">
        <f>E7</f>
        <v>Oprava trati v úseku Liběšice - Úštěk-OPRAVA č.1</v>
      </c>
      <c r="F77" s="425"/>
      <c r="G77" s="425"/>
      <c r="H77" s="425"/>
      <c r="I77" s="38"/>
      <c r="J77" s="38"/>
      <c r="K77" s="38"/>
      <c r="L77" s="115"/>
      <c r="S77" s="36"/>
      <c r="T77" s="36"/>
      <c r="U77" s="36"/>
      <c r="V77" s="36"/>
      <c r="W77" s="36"/>
      <c r="X77" s="36"/>
      <c r="Y77" s="36"/>
      <c r="Z77" s="36"/>
      <c r="AA77" s="36"/>
      <c r="AB77" s="36"/>
      <c r="AC77" s="36"/>
      <c r="AD77" s="36"/>
      <c r="AE77" s="36"/>
    </row>
    <row r="78" spans="2:12" s="1" customFormat="1" ht="12" customHeight="1">
      <c r="B78" s="23"/>
      <c r="C78" s="31" t="s">
        <v>203</v>
      </c>
      <c r="D78" s="24"/>
      <c r="E78" s="24"/>
      <c r="F78" s="24"/>
      <c r="G78" s="24"/>
      <c r="H78" s="24"/>
      <c r="I78" s="24"/>
      <c r="J78" s="24"/>
      <c r="K78" s="24"/>
      <c r="L78" s="22"/>
    </row>
    <row r="79" spans="2:12" s="1" customFormat="1" ht="16.5" customHeight="1">
      <c r="B79" s="23"/>
      <c r="C79" s="24"/>
      <c r="D79" s="24"/>
      <c r="E79" s="424" t="s">
        <v>204</v>
      </c>
      <c r="F79" s="376"/>
      <c r="G79" s="376"/>
      <c r="H79" s="376"/>
      <c r="I79" s="24"/>
      <c r="J79" s="24"/>
      <c r="K79" s="24"/>
      <c r="L79" s="22"/>
    </row>
    <row r="80" spans="2:12" s="1" customFormat="1" ht="12" customHeight="1">
      <c r="B80" s="23"/>
      <c r="C80" s="31" t="s">
        <v>205</v>
      </c>
      <c r="D80" s="24"/>
      <c r="E80" s="24"/>
      <c r="F80" s="24"/>
      <c r="G80" s="24"/>
      <c r="H80" s="24"/>
      <c r="I80" s="24"/>
      <c r="J80" s="24"/>
      <c r="K80" s="24"/>
      <c r="L80" s="22"/>
    </row>
    <row r="81" spans="1:31" s="2" customFormat="1" ht="16.5" customHeight="1">
      <c r="A81" s="36"/>
      <c r="B81" s="37"/>
      <c r="C81" s="38"/>
      <c r="D81" s="38"/>
      <c r="E81" s="428" t="s">
        <v>625</v>
      </c>
      <c r="F81" s="426"/>
      <c r="G81" s="426"/>
      <c r="H81" s="426"/>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626</v>
      </c>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6.5" customHeight="1">
      <c r="A83" s="36"/>
      <c r="B83" s="37"/>
      <c r="C83" s="38"/>
      <c r="D83" s="38"/>
      <c r="E83" s="398" t="str">
        <f>E13</f>
        <v>02.02 - Železniční přejezdy</v>
      </c>
      <c r="F83" s="426"/>
      <c r="G83" s="426"/>
      <c r="H83" s="426"/>
      <c r="I83" s="38"/>
      <c r="J83" s="38"/>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21</v>
      </c>
      <c r="D85" s="38"/>
      <c r="E85" s="38"/>
      <c r="F85" s="29" t="str">
        <f>F16</f>
        <v xml:space="preserve"> </v>
      </c>
      <c r="G85" s="38"/>
      <c r="H85" s="38"/>
      <c r="I85" s="31" t="s">
        <v>23</v>
      </c>
      <c r="J85" s="61" t="str">
        <f>IF(J16="","",J16)</f>
        <v>10. 5. 2022</v>
      </c>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5.2" customHeight="1">
      <c r="A87" s="36"/>
      <c r="B87" s="37"/>
      <c r="C87" s="31" t="s">
        <v>25</v>
      </c>
      <c r="D87" s="38"/>
      <c r="E87" s="38"/>
      <c r="F87" s="29" t="str">
        <f>E19</f>
        <v xml:space="preserve"> </v>
      </c>
      <c r="G87" s="38"/>
      <c r="H87" s="38"/>
      <c r="I87" s="31" t="s">
        <v>30</v>
      </c>
      <c r="J87" s="34" t="str">
        <f>E25</f>
        <v xml:space="preserve"> </v>
      </c>
      <c r="K87" s="38"/>
      <c r="L87" s="115"/>
      <c r="S87" s="36"/>
      <c r="T87" s="36"/>
      <c r="U87" s="36"/>
      <c r="V87" s="36"/>
      <c r="W87" s="36"/>
      <c r="X87" s="36"/>
      <c r="Y87" s="36"/>
      <c r="Z87" s="36"/>
      <c r="AA87" s="36"/>
      <c r="AB87" s="36"/>
      <c r="AC87" s="36"/>
      <c r="AD87" s="36"/>
      <c r="AE87" s="36"/>
    </row>
    <row r="88" spans="1:31" s="2" customFormat="1" ht="15.2" customHeight="1">
      <c r="A88" s="36"/>
      <c r="B88" s="37"/>
      <c r="C88" s="31" t="s">
        <v>28</v>
      </c>
      <c r="D88" s="38"/>
      <c r="E88" s="38"/>
      <c r="F88" s="29" t="str">
        <f>IF(E22="","",E22)</f>
        <v>Vyplň údaj</v>
      </c>
      <c r="G88" s="38"/>
      <c r="H88" s="38"/>
      <c r="I88" s="31" t="s">
        <v>32</v>
      </c>
      <c r="J88" s="34" t="str">
        <f>E28</f>
        <v xml:space="preserve"> </v>
      </c>
      <c r="K88" s="38"/>
      <c r="L88" s="115"/>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11" customFormat="1" ht="29.25" customHeight="1">
      <c r="A90" s="153"/>
      <c r="B90" s="154"/>
      <c r="C90" s="155" t="s">
        <v>215</v>
      </c>
      <c r="D90" s="156" t="s">
        <v>54</v>
      </c>
      <c r="E90" s="156" t="s">
        <v>50</v>
      </c>
      <c r="F90" s="156" t="s">
        <v>51</v>
      </c>
      <c r="G90" s="156" t="s">
        <v>216</v>
      </c>
      <c r="H90" s="156" t="s">
        <v>217</v>
      </c>
      <c r="I90" s="156" t="s">
        <v>218</v>
      </c>
      <c r="J90" s="157" t="s">
        <v>209</v>
      </c>
      <c r="K90" s="158" t="s">
        <v>219</v>
      </c>
      <c r="L90" s="159"/>
      <c r="M90" s="70" t="s">
        <v>19</v>
      </c>
      <c r="N90" s="71" t="s">
        <v>39</v>
      </c>
      <c r="O90" s="71" t="s">
        <v>220</v>
      </c>
      <c r="P90" s="71" t="s">
        <v>221</v>
      </c>
      <c r="Q90" s="71" t="s">
        <v>222</v>
      </c>
      <c r="R90" s="71" t="s">
        <v>223</v>
      </c>
      <c r="S90" s="71" t="s">
        <v>224</v>
      </c>
      <c r="T90" s="72" t="s">
        <v>225</v>
      </c>
      <c r="U90" s="153"/>
      <c r="V90" s="153"/>
      <c r="W90" s="153"/>
      <c r="X90" s="153"/>
      <c r="Y90" s="153"/>
      <c r="Z90" s="153"/>
      <c r="AA90" s="153"/>
      <c r="AB90" s="153"/>
      <c r="AC90" s="153"/>
      <c r="AD90" s="153"/>
      <c r="AE90" s="153"/>
    </row>
    <row r="91" spans="1:63" s="2" customFormat="1" ht="22.9" customHeight="1">
      <c r="A91" s="36"/>
      <c r="B91" s="37"/>
      <c r="C91" s="77" t="s">
        <v>226</v>
      </c>
      <c r="D91" s="38"/>
      <c r="E91" s="38"/>
      <c r="F91" s="38"/>
      <c r="G91" s="38"/>
      <c r="H91" s="38"/>
      <c r="I91" s="38"/>
      <c r="J91" s="160">
        <f>BK91</f>
        <v>0</v>
      </c>
      <c r="K91" s="38"/>
      <c r="L91" s="41"/>
      <c r="M91" s="73"/>
      <c r="N91" s="161"/>
      <c r="O91" s="74"/>
      <c r="P91" s="162">
        <f>SUM(P92:P170)</f>
        <v>0</v>
      </c>
      <c r="Q91" s="74"/>
      <c r="R91" s="162">
        <f>SUM(R92:R170)</f>
        <v>62.056484</v>
      </c>
      <c r="S91" s="74"/>
      <c r="T91" s="163">
        <f>SUM(T92:T170)</f>
        <v>0</v>
      </c>
      <c r="U91" s="36"/>
      <c r="V91" s="36"/>
      <c r="W91" s="36"/>
      <c r="X91" s="36"/>
      <c r="Y91" s="36"/>
      <c r="Z91" s="36"/>
      <c r="AA91" s="36"/>
      <c r="AB91" s="36"/>
      <c r="AC91" s="36"/>
      <c r="AD91" s="36"/>
      <c r="AE91" s="36"/>
      <c r="AT91" s="19" t="s">
        <v>68</v>
      </c>
      <c r="AU91" s="19" t="s">
        <v>210</v>
      </c>
      <c r="BK91" s="164">
        <f>SUM(BK92:BK170)</f>
        <v>0</v>
      </c>
    </row>
    <row r="92" spans="1:65" s="2" customFormat="1" ht="55.5" customHeight="1">
      <c r="A92" s="36"/>
      <c r="B92" s="37"/>
      <c r="C92" s="181" t="s">
        <v>76</v>
      </c>
      <c r="D92" s="181" t="s">
        <v>232</v>
      </c>
      <c r="E92" s="182" t="s">
        <v>707</v>
      </c>
      <c r="F92" s="183" t="s">
        <v>708</v>
      </c>
      <c r="G92" s="184" t="s">
        <v>495</v>
      </c>
      <c r="H92" s="185">
        <v>160</v>
      </c>
      <c r="I92" s="186"/>
      <c r="J92" s="187">
        <f>ROUND(I92*H92,2)</f>
        <v>0</v>
      </c>
      <c r="K92" s="188"/>
      <c r="L92" s="41"/>
      <c r="M92" s="189" t="s">
        <v>19</v>
      </c>
      <c r="N92" s="190" t="s">
        <v>40</v>
      </c>
      <c r="O92" s="66"/>
      <c r="P92" s="191">
        <f>O92*H92</f>
        <v>0</v>
      </c>
      <c r="Q92" s="191">
        <v>0</v>
      </c>
      <c r="R92" s="191">
        <f>Q92*H92</f>
        <v>0</v>
      </c>
      <c r="S92" s="191">
        <v>0</v>
      </c>
      <c r="T92" s="192">
        <f>S92*H92</f>
        <v>0</v>
      </c>
      <c r="U92" s="36"/>
      <c r="V92" s="36"/>
      <c r="W92" s="36"/>
      <c r="X92" s="36"/>
      <c r="Y92" s="36"/>
      <c r="Z92" s="36"/>
      <c r="AA92" s="36"/>
      <c r="AB92" s="36"/>
      <c r="AC92" s="36"/>
      <c r="AD92" s="36"/>
      <c r="AE92" s="36"/>
      <c r="AR92" s="193" t="s">
        <v>126</v>
      </c>
      <c r="AT92" s="193" t="s">
        <v>232</v>
      </c>
      <c r="AU92" s="193" t="s">
        <v>69</v>
      </c>
      <c r="AY92" s="19" t="s">
        <v>229</v>
      </c>
      <c r="BE92" s="194">
        <f>IF(N92="základní",J92,0)</f>
        <v>0</v>
      </c>
      <c r="BF92" s="194">
        <f>IF(N92="snížená",J92,0)</f>
        <v>0</v>
      </c>
      <c r="BG92" s="194">
        <f>IF(N92="zákl. přenesená",J92,0)</f>
        <v>0</v>
      </c>
      <c r="BH92" s="194">
        <f>IF(N92="sníž. přenesená",J92,0)</f>
        <v>0</v>
      </c>
      <c r="BI92" s="194">
        <f>IF(N92="nulová",J92,0)</f>
        <v>0</v>
      </c>
      <c r="BJ92" s="19" t="s">
        <v>76</v>
      </c>
      <c r="BK92" s="194">
        <f>ROUND(I92*H92,2)</f>
        <v>0</v>
      </c>
      <c r="BL92" s="19" t="s">
        <v>126</v>
      </c>
      <c r="BM92" s="193" t="s">
        <v>709</v>
      </c>
    </row>
    <row r="93" spans="2:51" s="13" customFormat="1" ht="11.25">
      <c r="B93" s="195"/>
      <c r="C93" s="196"/>
      <c r="D93" s="197" t="s">
        <v>237</v>
      </c>
      <c r="E93" s="198" t="s">
        <v>19</v>
      </c>
      <c r="F93" s="199" t="s">
        <v>710</v>
      </c>
      <c r="G93" s="196"/>
      <c r="H93" s="200">
        <v>93.6</v>
      </c>
      <c r="I93" s="201"/>
      <c r="J93" s="196"/>
      <c r="K93" s="196"/>
      <c r="L93" s="202"/>
      <c r="M93" s="203"/>
      <c r="N93" s="204"/>
      <c r="O93" s="204"/>
      <c r="P93" s="204"/>
      <c r="Q93" s="204"/>
      <c r="R93" s="204"/>
      <c r="S93" s="204"/>
      <c r="T93" s="205"/>
      <c r="AT93" s="206" t="s">
        <v>237</v>
      </c>
      <c r="AU93" s="206" t="s">
        <v>69</v>
      </c>
      <c r="AV93" s="13" t="s">
        <v>78</v>
      </c>
      <c r="AW93" s="13" t="s">
        <v>31</v>
      </c>
      <c r="AX93" s="13" t="s">
        <v>69</v>
      </c>
      <c r="AY93" s="206" t="s">
        <v>229</v>
      </c>
    </row>
    <row r="94" spans="2:51" s="13" customFormat="1" ht="11.25">
      <c r="B94" s="195"/>
      <c r="C94" s="196"/>
      <c r="D94" s="197" t="s">
        <v>237</v>
      </c>
      <c r="E94" s="198" t="s">
        <v>19</v>
      </c>
      <c r="F94" s="199" t="s">
        <v>711</v>
      </c>
      <c r="G94" s="196"/>
      <c r="H94" s="200">
        <v>66.4</v>
      </c>
      <c r="I94" s="201"/>
      <c r="J94" s="196"/>
      <c r="K94" s="196"/>
      <c r="L94" s="202"/>
      <c r="M94" s="203"/>
      <c r="N94" s="204"/>
      <c r="O94" s="204"/>
      <c r="P94" s="204"/>
      <c r="Q94" s="204"/>
      <c r="R94" s="204"/>
      <c r="S94" s="204"/>
      <c r="T94" s="205"/>
      <c r="AT94" s="206" t="s">
        <v>237</v>
      </c>
      <c r="AU94" s="206" t="s">
        <v>69</v>
      </c>
      <c r="AV94" s="13" t="s">
        <v>78</v>
      </c>
      <c r="AW94" s="13" t="s">
        <v>31</v>
      </c>
      <c r="AX94" s="13" t="s">
        <v>69</v>
      </c>
      <c r="AY94" s="206" t="s">
        <v>229</v>
      </c>
    </row>
    <row r="95" spans="2:51" s="15" customFormat="1" ht="11.25">
      <c r="B95" s="228"/>
      <c r="C95" s="229"/>
      <c r="D95" s="197" t="s">
        <v>237</v>
      </c>
      <c r="E95" s="230" t="s">
        <v>19</v>
      </c>
      <c r="F95" s="231" t="s">
        <v>281</v>
      </c>
      <c r="G95" s="229"/>
      <c r="H95" s="232">
        <v>160</v>
      </c>
      <c r="I95" s="233"/>
      <c r="J95" s="229"/>
      <c r="K95" s="229"/>
      <c r="L95" s="234"/>
      <c r="M95" s="235"/>
      <c r="N95" s="236"/>
      <c r="O95" s="236"/>
      <c r="P95" s="236"/>
      <c r="Q95" s="236"/>
      <c r="R95" s="236"/>
      <c r="S95" s="236"/>
      <c r="T95" s="237"/>
      <c r="AT95" s="238" t="s">
        <v>237</v>
      </c>
      <c r="AU95" s="238" t="s">
        <v>69</v>
      </c>
      <c r="AV95" s="15" t="s">
        <v>126</v>
      </c>
      <c r="AW95" s="15" t="s">
        <v>31</v>
      </c>
      <c r="AX95" s="15" t="s">
        <v>76</v>
      </c>
      <c r="AY95" s="238" t="s">
        <v>229</v>
      </c>
    </row>
    <row r="96" spans="1:65" s="2" customFormat="1" ht="55.5" customHeight="1">
      <c r="A96" s="36"/>
      <c r="B96" s="37"/>
      <c r="C96" s="181" t="s">
        <v>78</v>
      </c>
      <c r="D96" s="181" t="s">
        <v>232</v>
      </c>
      <c r="E96" s="182" t="s">
        <v>712</v>
      </c>
      <c r="F96" s="183" t="s">
        <v>713</v>
      </c>
      <c r="G96" s="184" t="s">
        <v>235</v>
      </c>
      <c r="H96" s="185">
        <v>9</v>
      </c>
      <c r="I96" s="186"/>
      <c r="J96" s="187">
        <f>ROUND(I96*H96,2)</f>
        <v>0</v>
      </c>
      <c r="K96" s="188"/>
      <c r="L96" s="41"/>
      <c r="M96" s="189" t="s">
        <v>19</v>
      </c>
      <c r="N96" s="190" t="s">
        <v>40</v>
      </c>
      <c r="O96" s="66"/>
      <c r="P96" s="191">
        <f>O96*H96</f>
        <v>0</v>
      </c>
      <c r="Q96" s="191">
        <v>0</v>
      </c>
      <c r="R96" s="191">
        <f>Q96*H96</f>
        <v>0</v>
      </c>
      <c r="S96" s="191">
        <v>0</v>
      </c>
      <c r="T96" s="192">
        <f>S96*H96</f>
        <v>0</v>
      </c>
      <c r="U96" s="36"/>
      <c r="V96" s="36"/>
      <c r="W96" s="36"/>
      <c r="X96" s="36"/>
      <c r="Y96" s="36"/>
      <c r="Z96" s="36"/>
      <c r="AA96" s="36"/>
      <c r="AB96" s="36"/>
      <c r="AC96" s="36"/>
      <c r="AD96" s="36"/>
      <c r="AE96" s="36"/>
      <c r="AR96" s="193" t="s">
        <v>126</v>
      </c>
      <c r="AT96" s="193" t="s">
        <v>232</v>
      </c>
      <c r="AU96" s="193" t="s">
        <v>69</v>
      </c>
      <c r="AY96" s="19" t="s">
        <v>229</v>
      </c>
      <c r="BE96" s="194">
        <f>IF(N96="základní",J96,0)</f>
        <v>0</v>
      </c>
      <c r="BF96" s="194">
        <f>IF(N96="snížená",J96,0)</f>
        <v>0</v>
      </c>
      <c r="BG96" s="194">
        <f>IF(N96="zákl. přenesená",J96,0)</f>
        <v>0</v>
      </c>
      <c r="BH96" s="194">
        <f>IF(N96="sníž. přenesená",J96,0)</f>
        <v>0</v>
      </c>
      <c r="BI96" s="194">
        <f>IF(N96="nulová",J96,0)</f>
        <v>0</v>
      </c>
      <c r="BJ96" s="19" t="s">
        <v>76</v>
      </c>
      <c r="BK96" s="194">
        <f>ROUND(I96*H96,2)</f>
        <v>0</v>
      </c>
      <c r="BL96" s="19" t="s">
        <v>126</v>
      </c>
      <c r="BM96" s="193" t="s">
        <v>714</v>
      </c>
    </row>
    <row r="97" spans="2:51" s="13" customFormat="1" ht="11.25">
      <c r="B97" s="195"/>
      <c r="C97" s="196"/>
      <c r="D97" s="197" t="s">
        <v>237</v>
      </c>
      <c r="E97" s="198" t="s">
        <v>19</v>
      </c>
      <c r="F97" s="199" t="s">
        <v>715</v>
      </c>
      <c r="G97" s="196"/>
      <c r="H97" s="200">
        <v>6</v>
      </c>
      <c r="I97" s="201"/>
      <c r="J97" s="196"/>
      <c r="K97" s="196"/>
      <c r="L97" s="202"/>
      <c r="M97" s="203"/>
      <c r="N97" s="204"/>
      <c r="O97" s="204"/>
      <c r="P97" s="204"/>
      <c r="Q97" s="204"/>
      <c r="R97" s="204"/>
      <c r="S97" s="204"/>
      <c r="T97" s="205"/>
      <c r="AT97" s="206" t="s">
        <v>237</v>
      </c>
      <c r="AU97" s="206" t="s">
        <v>69</v>
      </c>
      <c r="AV97" s="13" t="s">
        <v>78</v>
      </c>
      <c r="AW97" s="13" t="s">
        <v>31</v>
      </c>
      <c r="AX97" s="13" t="s">
        <v>69</v>
      </c>
      <c r="AY97" s="206" t="s">
        <v>229</v>
      </c>
    </row>
    <row r="98" spans="2:51" s="13" customFormat="1" ht="11.25">
      <c r="B98" s="195"/>
      <c r="C98" s="196"/>
      <c r="D98" s="197" t="s">
        <v>237</v>
      </c>
      <c r="E98" s="198" t="s">
        <v>19</v>
      </c>
      <c r="F98" s="199" t="s">
        <v>716</v>
      </c>
      <c r="G98" s="196"/>
      <c r="H98" s="200">
        <v>3</v>
      </c>
      <c r="I98" s="201"/>
      <c r="J98" s="196"/>
      <c r="K98" s="196"/>
      <c r="L98" s="202"/>
      <c r="M98" s="203"/>
      <c r="N98" s="204"/>
      <c r="O98" s="204"/>
      <c r="P98" s="204"/>
      <c r="Q98" s="204"/>
      <c r="R98" s="204"/>
      <c r="S98" s="204"/>
      <c r="T98" s="205"/>
      <c r="AT98" s="206" t="s">
        <v>237</v>
      </c>
      <c r="AU98" s="206" t="s">
        <v>69</v>
      </c>
      <c r="AV98" s="13" t="s">
        <v>78</v>
      </c>
      <c r="AW98" s="13" t="s">
        <v>31</v>
      </c>
      <c r="AX98" s="13" t="s">
        <v>69</v>
      </c>
      <c r="AY98" s="206" t="s">
        <v>229</v>
      </c>
    </row>
    <row r="99" spans="2:51" s="15" customFormat="1" ht="11.25">
      <c r="B99" s="228"/>
      <c r="C99" s="229"/>
      <c r="D99" s="197" t="s">
        <v>237</v>
      </c>
      <c r="E99" s="230" t="s">
        <v>19</v>
      </c>
      <c r="F99" s="231" t="s">
        <v>281</v>
      </c>
      <c r="G99" s="229"/>
      <c r="H99" s="232">
        <v>9</v>
      </c>
      <c r="I99" s="233"/>
      <c r="J99" s="229"/>
      <c r="K99" s="229"/>
      <c r="L99" s="234"/>
      <c r="M99" s="235"/>
      <c r="N99" s="236"/>
      <c r="O99" s="236"/>
      <c r="P99" s="236"/>
      <c r="Q99" s="236"/>
      <c r="R99" s="236"/>
      <c r="S99" s="236"/>
      <c r="T99" s="237"/>
      <c r="AT99" s="238" t="s">
        <v>237</v>
      </c>
      <c r="AU99" s="238" t="s">
        <v>69</v>
      </c>
      <c r="AV99" s="15" t="s">
        <v>126</v>
      </c>
      <c r="AW99" s="15" t="s">
        <v>31</v>
      </c>
      <c r="AX99" s="15" t="s">
        <v>76</v>
      </c>
      <c r="AY99" s="238" t="s">
        <v>229</v>
      </c>
    </row>
    <row r="100" spans="1:65" s="2" customFormat="1" ht="66.75" customHeight="1">
      <c r="A100" s="36"/>
      <c r="B100" s="37"/>
      <c r="C100" s="181" t="s">
        <v>89</v>
      </c>
      <c r="D100" s="181" t="s">
        <v>232</v>
      </c>
      <c r="E100" s="182" t="s">
        <v>717</v>
      </c>
      <c r="F100" s="183" t="s">
        <v>718</v>
      </c>
      <c r="G100" s="184" t="s">
        <v>235</v>
      </c>
      <c r="H100" s="185">
        <v>8.4</v>
      </c>
      <c r="I100" s="186"/>
      <c r="J100" s="187">
        <f>ROUND(I100*H100,2)</f>
        <v>0</v>
      </c>
      <c r="K100" s="188"/>
      <c r="L100" s="41"/>
      <c r="M100" s="189" t="s">
        <v>19</v>
      </c>
      <c r="N100" s="190" t="s">
        <v>40</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126</v>
      </c>
      <c r="AT100" s="193" t="s">
        <v>232</v>
      </c>
      <c r="AU100" s="193" t="s">
        <v>69</v>
      </c>
      <c r="AY100" s="19" t="s">
        <v>229</v>
      </c>
      <c r="BE100" s="194">
        <f>IF(N100="základní",J100,0)</f>
        <v>0</v>
      </c>
      <c r="BF100" s="194">
        <f>IF(N100="snížená",J100,0)</f>
        <v>0</v>
      </c>
      <c r="BG100" s="194">
        <f>IF(N100="zákl. přenesená",J100,0)</f>
        <v>0</v>
      </c>
      <c r="BH100" s="194">
        <f>IF(N100="sníž. přenesená",J100,0)</f>
        <v>0</v>
      </c>
      <c r="BI100" s="194">
        <f>IF(N100="nulová",J100,0)</f>
        <v>0</v>
      </c>
      <c r="BJ100" s="19" t="s">
        <v>76</v>
      </c>
      <c r="BK100" s="194">
        <f>ROUND(I100*H100,2)</f>
        <v>0</v>
      </c>
      <c r="BL100" s="19" t="s">
        <v>126</v>
      </c>
      <c r="BM100" s="193" t="s">
        <v>719</v>
      </c>
    </row>
    <row r="101" spans="2:51" s="13" customFormat="1" ht="11.25">
      <c r="B101" s="195"/>
      <c r="C101" s="196"/>
      <c r="D101" s="197" t="s">
        <v>237</v>
      </c>
      <c r="E101" s="198" t="s">
        <v>19</v>
      </c>
      <c r="F101" s="199" t="s">
        <v>720</v>
      </c>
      <c r="G101" s="196"/>
      <c r="H101" s="200">
        <v>8.4</v>
      </c>
      <c r="I101" s="201"/>
      <c r="J101" s="196"/>
      <c r="K101" s="196"/>
      <c r="L101" s="202"/>
      <c r="M101" s="203"/>
      <c r="N101" s="204"/>
      <c r="O101" s="204"/>
      <c r="P101" s="204"/>
      <c r="Q101" s="204"/>
      <c r="R101" s="204"/>
      <c r="S101" s="204"/>
      <c r="T101" s="205"/>
      <c r="AT101" s="206" t="s">
        <v>237</v>
      </c>
      <c r="AU101" s="206" t="s">
        <v>69</v>
      </c>
      <c r="AV101" s="13" t="s">
        <v>78</v>
      </c>
      <c r="AW101" s="13" t="s">
        <v>31</v>
      </c>
      <c r="AX101" s="13" t="s">
        <v>76</v>
      </c>
      <c r="AY101" s="206" t="s">
        <v>229</v>
      </c>
    </row>
    <row r="102" spans="1:65" s="2" customFormat="1" ht="24.2" customHeight="1">
      <c r="A102" s="36"/>
      <c r="B102" s="37"/>
      <c r="C102" s="207" t="s">
        <v>126</v>
      </c>
      <c r="D102" s="207" t="s">
        <v>239</v>
      </c>
      <c r="E102" s="208" t="s">
        <v>721</v>
      </c>
      <c r="F102" s="209" t="s">
        <v>722</v>
      </c>
      <c r="G102" s="210" t="s">
        <v>235</v>
      </c>
      <c r="H102" s="211">
        <v>8.4</v>
      </c>
      <c r="I102" s="212"/>
      <c r="J102" s="213">
        <f>ROUND(I102*H102,2)</f>
        <v>0</v>
      </c>
      <c r="K102" s="214"/>
      <c r="L102" s="215"/>
      <c r="M102" s="216" t="s">
        <v>19</v>
      </c>
      <c r="N102" s="217" t="s">
        <v>40</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243</v>
      </c>
      <c r="AT102" s="193" t="s">
        <v>239</v>
      </c>
      <c r="AU102" s="193" t="s">
        <v>69</v>
      </c>
      <c r="AY102" s="19" t="s">
        <v>229</v>
      </c>
      <c r="BE102" s="194">
        <f>IF(N102="základní",J102,0)</f>
        <v>0</v>
      </c>
      <c r="BF102" s="194">
        <f>IF(N102="snížená",J102,0)</f>
        <v>0</v>
      </c>
      <c r="BG102" s="194">
        <f>IF(N102="zákl. přenesená",J102,0)</f>
        <v>0</v>
      </c>
      <c r="BH102" s="194">
        <f>IF(N102="sníž. přenesená",J102,0)</f>
        <v>0</v>
      </c>
      <c r="BI102" s="194">
        <f>IF(N102="nulová",J102,0)</f>
        <v>0</v>
      </c>
      <c r="BJ102" s="19" t="s">
        <v>76</v>
      </c>
      <c r="BK102" s="194">
        <f>ROUND(I102*H102,2)</f>
        <v>0</v>
      </c>
      <c r="BL102" s="19" t="s">
        <v>126</v>
      </c>
      <c r="BM102" s="193" t="s">
        <v>723</v>
      </c>
    </row>
    <row r="103" spans="2:51" s="13" customFormat="1" ht="11.25">
      <c r="B103" s="195"/>
      <c r="C103" s="196"/>
      <c r="D103" s="197" t="s">
        <v>237</v>
      </c>
      <c r="E103" s="198" t="s">
        <v>19</v>
      </c>
      <c r="F103" s="199" t="s">
        <v>724</v>
      </c>
      <c r="G103" s="196"/>
      <c r="H103" s="200">
        <v>8.4</v>
      </c>
      <c r="I103" s="201"/>
      <c r="J103" s="196"/>
      <c r="K103" s="196"/>
      <c r="L103" s="202"/>
      <c r="M103" s="203"/>
      <c r="N103" s="204"/>
      <c r="O103" s="204"/>
      <c r="P103" s="204"/>
      <c r="Q103" s="204"/>
      <c r="R103" s="204"/>
      <c r="S103" s="204"/>
      <c r="T103" s="205"/>
      <c r="AT103" s="206" t="s">
        <v>237</v>
      </c>
      <c r="AU103" s="206" t="s">
        <v>69</v>
      </c>
      <c r="AV103" s="13" t="s">
        <v>78</v>
      </c>
      <c r="AW103" s="13" t="s">
        <v>31</v>
      </c>
      <c r="AX103" s="13" t="s">
        <v>76</v>
      </c>
      <c r="AY103" s="206" t="s">
        <v>229</v>
      </c>
    </row>
    <row r="104" spans="1:65" s="2" customFormat="1" ht="62.65" customHeight="1">
      <c r="A104" s="36"/>
      <c r="B104" s="37"/>
      <c r="C104" s="181" t="s">
        <v>230</v>
      </c>
      <c r="D104" s="181" t="s">
        <v>232</v>
      </c>
      <c r="E104" s="182" t="s">
        <v>725</v>
      </c>
      <c r="F104" s="183" t="s">
        <v>726</v>
      </c>
      <c r="G104" s="184" t="s">
        <v>235</v>
      </c>
      <c r="H104" s="185">
        <v>7.2</v>
      </c>
      <c r="I104" s="186"/>
      <c r="J104" s="187">
        <f>ROUND(I104*H104,2)</f>
        <v>0</v>
      </c>
      <c r="K104" s="188"/>
      <c r="L104" s="41"/>
      <c r="M104" s="189" t="s">
        <v>19</v>
      </c>
      <c r="N104" s="190" t="s">
        <v>40</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126</v>
      </c>
      <c r="AT104" s="193" t="s">
        <v>232</v>
      </c>
      <c r="AU104" s="193" t="s">
        <v>69</v>
      </c>
      <c r="AY104" s="19" t="s">
        <v>229</v>
      </c>
      <c r="BE104" s="194">
        <f>IF(N104="základní",J104,0)</f>
        <v>0</v>
      </c>
      <c r="BF104" s="194">
        <f>IF(N104="snížená",J104,0)</f>
        <v>0</v>
      </c>
      <c r="BG104" s="194">
        <f>IF(N104="zákl. přenesená",J104,0)</f>
        <v>0</v>
      </c>
      <c r="BH104" s="194">
        <f>IF(N104="sníž. přenesená",J104,0)</f>
        <v>0</v>
      </c>
      <c r="BI104" s="194">
        <f>IF(N104="nulová",J104,0)</f>
        <v>0</v>
      </c>
      <c r="BJ104" s="19" t="s">
        <v>76</v>
      </c>
      <c r="BK104" s="194">
        <f>ROUND(I104*H104,2)</f>
        <v>0</v>
      </c>
      <c r="BL104" s="19" t="s">
        <v>126</v>
      </c>
      <c r="BM104" s="193" t="s">
        <v>727</v>
      </c>
    </row>
    <row r="105" spans="2:51" s="13" customFormat="1" ht="11.25">
      <c r="B105" s="195"/>
      <c r="C105" s="196"/>
      <c r="D105" s="197" t="s">
        <v>237</v>
      </c>
      <c r="E105" s="198" t="s">
        <v>19</v>
      </c>
      <c r="F105" s="199" t="s">
        <v>728</v>
      </c>
      <c r="G105" s="196"/>
      <c r="H105" s="200">
        <v>7.2</v>
      </c>
      <c r="I105" s="201"/>
      <c r="J105" s="196"/>
      <c r="K105" s="196"/>
      <c r="L105" s="202"/>
      <c r="M105" s="203"/>
      <c r="N105" s="204"/>
      <c r="O105" s="204"/>
      <c r="P105" s="204"/>
      <c r="Q105" s="204"/>
      <c r="R105" s="204"/>
      <c r="S105" s="204"/>
      <c r="T105" s="205"/>
      <c r="AT105" s="206" t="s">
        <v>237</v>
      </c>
      <c r="AU105" s="206" t="s">
        <v>69</v>
      </c>
      <c r="AV105" s="13" t="s">
        <v>78</v>
      </c>
      <c r="AW105" s="13" t="s">
        <v>31</v>
      </c>
      <c r="AX105" s="13" t="s">
        <v>76</v>
      </c>
      <c r="AY105" s="206" t="s">
        <v>229</v>
      </c>
    </row>
    <row r="106" spans="1:65" s="2" customFormat="1" ht="16.5" customHeight="1">
      <c r="A106" s="36"/>
      <c r="B106" s="37"/>
      <c r="C106" s="207" t="s">
        <v>257</v>
      </c>
      <c r="D106" s="207" t="s">
        <v>239</v>
      </c>
      <c r="E106" s="208" t="s">
        <v>729</v>
      </c>
      <c r="F106" s="209" t="s">
        <v>730</v>
      </c>
      <c r="G106" s="210" t="s">
        <v>235</v>
      </c>
      <c r="H106" s="211">
        <v>7.2</v>
      </c>
      <c r="I106" s="212"/>
      <c r="J106" s="213">
        <f>ROUND(I106*H106,2)</f>
        <v>0</v>
      </c>
      <c r="K106" s="214"/>
      <c r="L106" s="215"/>
      <c r="M106" s="216" t="s">
        <v>19</v>
      </c>
      <c r="N106" s="217" t="s">
        <v>40</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243</v>
      </c>
      <c r="AT106" s="193" t="s">
        <v>239</v>
      </c>
      <c r="AU106" s="193" t="s">
        <v>69</v>
      </c>
      <c r="AY106" s="19" t="s">
        <v>229</v>
      </c>
      <c r="BE106" s="194">
        <f>IF(N106="základní",J106,0)</f>
        <v>0</v>
      </c>
      <c r="BF106" s="194">
        <f>IF(N106="snížená",J106,0)</f>
        <v>0</v>
      </c>
      <c r="BG106" s="194">
        <f>IF(N106="zákl. přenesená",J106,0)</f>
        <v>0</v>
      </c>
      <c r="BH106" s="194">
        <f>IF(N106="sníž. přenesená",J106,0)</f>
        <v>0</v>
      </c>
      <c r="BI106" s="194">
        <f>IF(N106="nulová",J106,0)</f>
        <v>0</v>
      </c>
      <c r="BJ106" s="19" t="s">
        <v>76</v>
      </c>
      <c r="BK106" s="194">
        <f>ROUND(I106*H106,2)</f>
        <v>0</v>
      </c>
      <c r="BL106" s="19" t="s">
        <v>126</v>
      </c>
      <c r="BM106" s="193" t="s">
        <v>731</v>
      </c>
    </row>
    <row r="107" spans="1:65" s="2" customFormat="1" ht="49.15" customHeight="1">
      <c r="A107" s="36"/>
      <c r="B107" s="37"/>
      <c r="C107" s="181" t="s">
        <v>261</v>
      </c>
      <c r="D107" s="181" t="s">
        <v>232</v>
      </c>
      <c r="E107" s="182" t="s">
        <v>732</v>
      </c>
      <c r="F107" s="183" t="s">
        <v>733</v>
      </c>
      <c r="G107" s="184" t="s">
        <v>235</v>
      </c>
      <c r="H107" s="185">
        <v>6</v>
      </c>
      <c r="I107" s="186"/>
      <c r="J107" s="187">
        <f>ROUND(I107*H107,2)</f>
        <v>0</v>
      </c>
      <c r="K107" s="188"/>
      <c r="L107" s="41"/>
      <c r="M107" s="189" t="s">
        <v>19</v>
      </c>
      <c r="N107" s="190" t="s">
        <v>40</v>
      </c>
      <c r="O107" s="66"/>
      <c r="P107" s="191">
        <f>O107*H107</f>
        <v>0</v>
      </c>
      <c r="Q107" s="191">
        <v>0</v>
      </c>
      <c r="R107" s="191">
        <f>Q107*H107</f>
        <v>0</v>
      </c>
      <c r="S107" s="191">
        <v>0</v>
      </c>
      <c r="T107" s="192">
        <f>S107*H107</f>
        <v>0</v>
      </c>
      <c r="U107" s="36"/>
      <c r="V107" s="36"/>
      <c r="W107" s="36"/>
      <c r="X107" s="36"/>
      <c r="Y107" s="36"/>
      <c r="Z107" s="36"/>
      <c r="AA107" s="36"/>
      <c r="AB107" s="36"/>
      <c r="AC107" s="36"/>
      <c r="AD107" s="36"/>
      <c r="AE107" s="36"/>
      <c r="AR107" s="193" t="s">
        <v>126</v>
      </c>
      <c r="AT107" s="193" t="s">
        <v>232</v>
      </c>
      <c r="AU107" s="193" t="s">
        <v>69</v>
      </c>
      <c r="AY107" s="19" t="s">
        <v>229</v>
      </c>
      <c r="BE107" s="194">
        <f>IF(N107="základní",J107,0)</f>
        <v>0</v>
      </c>
      <c r="BF107" s="194">
        <f>IF(N107="snížená",J107,0)</f>
        <v>0</v>
      </c>
      <c r="BG107" s="194">
        <f>IF(N107="zákl. přenesená",J107,0)</f>
        <v>0</v>
      </c>
      <c r="BH107" s="194">
        <f>IF(N107="sníž. přenesená",J107,0)</f>
        <v>0</v>
      </c>
      <c r="BI107" s="194">
        <f>IF(N107="nulová",J107,0)</f>
        <v>0</v>
      </c>
      <c r="BJ107" s="19" t="s">
        <v>76</v>
      </c>
      <c r="BK107" s="194">
        <f>ROUND(I107*H107,2)</f>
        <v>0</v>
      </c>
      <c r="BL107" s="19" t="s">
        <v>126</v>
      </c>
      <c r="BM107" s="193" t="s">
        <v>734</v>
      </c>
    </row>
    <row r="108" spans="2:51" s="13" customFormat="1" ht="11.25">
      <c r="B108" s="195"/>
      <c r="C108" s="196"/>
      <c r="D108" s="197" t="s">
        <v>237</v>
      </c>
      <c r="E108" s="198" t="s">
        <v>19</v>
      </c>
      <c r="F108" s="199" t="s">
        <v>735</v>
      </c>
      <c r="G108" s="196"/>
      <c r="H108" s="200">
        <v>6</v>
      </c>
      <c r="I108" s="201"/>
      <c r="J108" s="196"/>
      <c r="K108" s="196"/>
      <c r="L108" s="202"/>
      <c r="M108" s="203"/>
      <c r="N108" s="204"/>
      <c r="O108" s="204"/>
      <c r="P108" s="204"/>
      <c r="Q108" s="204"/>
      <c r="R108" s="204"/>
      <c r="S108" s="204"/>
      <c r="T108" s="205"/>
      <c r="AT108" s="206" t="s">
        <v>237</v>
      </c>
      <c r="AU108" s="206" t="s">
        <v>69</v>
      </c>
      <c r="AV108" s="13" t="s">
        <v>78</v>
      </c>
      <c r="AW108" s="13" t="s">
        <v>31</v>
      </c>
      <c r="AX108" s="13" t="s">
        <v>76</v>
      </c>
      <c r="AY108" s="206" t="s">
        <v>229</v>
      </c>
    </row>
    <row r="109" spans="1:65" s="2" customFormat="1" ht="16.5" customHeight="1">
      <c r="A109" s="36"/>
      <c r="B109" s="37"/>
      <c r="C109" s="207" t="s">
        <v>243</v>
      </c>
      <c r="D109" s="207" t="s">
        <v>239</v>
      </c>
      <c r="E109" s="208" t="s">
        <v>736</v>
      </c>
      <c r="F109" s="209" t="s">
        <v>737</v>
      </c>
      <c r="G109" s="210" t="s">
        <v>242</v>
      </c>
      <c r="H109" s="211">
        <v>2</v>
      </c>
      <c r="I109" s="212"/>
      <c r="J109" s="213">
        <f>ROUND(I109*H109,2)</f>
        <v>0</v>
      </c>
      <c r="K109" s="214"/>
      <c r="L109" s="215"/>
      <c r="M109" s="216" t="s">
        <v>19</v>
      </c>
      <c r="N109" s="217" t="s">
        <v>40</v>
      </c>
      <c r="O109" s="66"/>
      <c r="P109" s="191">
        <f>O109*H109</f>
        <v>0</v>
      </c>
      <c r="Q109" s="191">
        <v>1.555</v>
      </c>
      <c r="R109" s="191">
        <f>Q109*H109</f>
        <v>3.11</v>
      </c>
      <c r="S109" s="191">
        <v>0</v>
      </c>
      <c r="T109" s="192">
        <f>S109*H109</f>
        <v>0</v>
      </c>
      <c r="U109" s="36"/>
      <c r="V109" s="36"/>
      <c r="W109" s="36"/>
      <c r="X109" s="36"/>
      <c r="Y109" s="36"/>
      <c r="Z109" s="36"/>
      <c r="AA109" s="36"/>
      <c r="AB109" s="36"/>
      <c r="AC109" s="36"/>
      <c r="AD109" s="36"/>
      <c r="AE109" s="36"/>
      <c r="AR109" s="193" t="s">
        <v>243</v>
      </c>
      <c r="AT109" s="193" t="s">
        <v>239</v>
      </c>
      <c r="AU109" s="193" t="s">
        <v>69</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126</v>
      </c>
      <c r="BM109" s="193" t="s">
        <v>738</v>
      </c>
    </row>
    <row r="110" spans="1:65" s="2" customFormat="1" ht="16.5" customHeight="1">
      <c r="A110" s="36"/>
      <c r="B110" s="37"/>
      <c r="C110" s="207" t="s">
        <v>270</v>
      </c>
      <c r="D110" s="207" t="s">
        <v>239</v>
      </c>
      <c r="E110" s="208" t="s">
        <v>739</v>
      </c>
      <c r="F110" s="209" t="s">
        <v>740</v>
      </c>
      <c r="G110" s="210" t="s">
        <v>495</v>
      </c>
      <c r="H110" s="211">
        <v>12</v>
      </c>
      <c r="I110" s="212"/>
      <c r="J110" s="213">
        <f>ROUND(I110*H110,2)</f>
        <v>0</v>
      </c>
      <c r="K110" s="214"/>
      <c r="L110" s="215"/>
      <c r="M110" s="216" t="s">
        <v>19</v>
      </c>
      <c r="N110" s="217" t="s">
        <v>40</v>
      </c>
      <c r="O110" s="66"/>
      <c r="P110" s="191">
        <f>O110*H110</f>
        <v>0</v>
      </c>
      <c r="Q110" s="191">
        <v>0.001</v>
      </c>
      <c r="R110" s="191">
        <f>Q110*H110</f>
        <v>0.012</v>
      </c>
      <c r="S110" s="191">
        <v>0</v>
      </c>
      <c r="T110" s="192">
        <f>S110*H110</f>
        <v>0</v>
      </c>
      <c r="U110" s="36"/>
      <c r="V110" s="36"/>
      <c r="W110" s="36"/>
      <c r="X110" s="36"/>
      <c r="Y110" s="36"/>
      <c r="Z110" s="36"/>
      <c r="AA110" s="36"/>
      <c r="AB110" s="36"/>
      <c r="AC110" s="36"/>
      <c r="AD110" s="36"/>
      <c r="AE110" s="36"/>
      <c r="AR110" s="193" t="s">
        <v>741</v>
      </c>
      <c r="AT110" s="193" t="s">
        <v>239</v>
      </c>
      <c r="AU110" s="193" t="s">
        <v>69</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741</v>
      </c>
      <c r="BM110" s="193" t="s">
        <v>742</v>
      </c>
    </row>
    <row r="111" spans="1:65" s="2" customFormat="1" ht="78" customHeight="1">
      <c r="A111" s="36"/>
      <c r="B111" s="37"/>
      <c r="C111" s="181" t="s">
        <v>275</v>
      </c>
      <c r="D111" s="181" t="s">
        <v>232</v>
      </c>
      <c r="E111" s="182" t="s">
        <v>743</v>
      </c>
      <c r="F111" s="183" t="s">
        <v>744</v>
      </c>
      <c r="G111" s="184" t="s">
        <v>495</v>
      </c>
      <c r="H111" s="185">
        <v>126</v>
      </c>
      <c r="I111" s="186"/>
      <c r="J111" s="187">
        <f>ROUND(I111*H111,2)</f>
        <v>0</v>
      </c>
      <c r="K111" s="188"/>
      <c r="L111" s="41"/>
      <c r="M111" s="189" t="s">
        <v>19</v>
      </c>
      <c r="N111" s="190" t="s">
        <v>40</v>
      </c>
      <c r="O111" s="66"/>
      <c r="P111" s="191">
        <f>O111*H111</f>
        <v>0</v>
      </c>
      <c r="Q111" s="191">
        <v>0</v>
      </c>
      <c r="R111" s="191">
        <f>Q111*H111</f>
        <v>0</v>
      </c>
      <c r="S111" s="191">
        <v>0</v>
      </c>
      <c r="T111" s="192">
        <f>S111*H111</f>
        <v>0</v>
      </c>
      <c r="U111" s="36"/>
      <c r="V111" s="36"/>
      <c r="W111" s="36"/>
      <c r="X111" s="36"/>
      <c r="Y111" s="36"/>
      <c r="Z111" s="36"/>
      <c r="AA111" s="36"/>
      <c r="AB111" s="36"/>
      <c r="AC111" s="36"/>
      <c r="AD111" s="36"/>
      <c r="AE111" s="36"/>
      <c r="AR111" s="193" t="s">
        <v>592</v>
      </c>
      <c r="AT111" s="193" t="s">
        <v>232</v>
      </c>
      <c r="AU111" s="193" t="s">
        <v>69</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592</v>
      </c>
      <c r="BM111" s="193" t="s">
        <v>745</v>
      </c>
    </row>
    <row r="112" spans="2:51" s="13" customFormat="1" ht="11.25">
      <c r="B112" s="195"/>
      <c r="C112" s="196"/>
      <c r="D112" s="197" t="s">
        <v>237</v>
      </c>
      <c r="E112" s="198" t="s">
        <v>19</v>
      </c>
      <c r="F112" s="199" t="s">
        <v>746</v>
      </c>
      <c r="G112" s="196"/>
      <c r="H112" s="200">
        <v>75.6</v>
      </c>
      <c r="I112" s="201"/>
      <c r="J112" s="196"/>
      <c r="K112" s="196"/>
      <c r="L112" s="202"/>
      <c r="M112" s="203"/>
      <c r="N112" s="204"/>
      <c r="O112" s="204"/>
      <c r="P112" s="204"/>
      <c r="Q112" s="204"/>
      <c r="R112" s="204"/>
      <c r="S112" s="204"/>
      <c r="T112" s="205"/>
      <c r="AT112" s="206" t="s">
        <v>237</v>
      </c>
      <c r="AU112" s="206" t="s">
        <v>69</v>
      </c>
      <c r="AV112" s="13" t="s">
        <v>78</v>
      </c>
      <c r="AW112" s="13" t="s">
        <v>31</v>
      </c>
      <c r="AX112" s="13" t="s">
        <v>69</v>
      </c>
      <c r="AY112" s="206" t="s">
        <v>229</v>
      </c>
    </row>
    <row r="113" spans="2:51" s="13" customFormat="1" ht="11.25">
      <c r="B113" s="195"/>
      <c r="C113" s="196"/>
      <c r="D113" s="197" t="s">
        <v>237</v>
      </c>
      <c r="E113" s="198" t="s">
        <v>19</v>
      </c>
      <c r="F113" s="199" t="s">
        <v>747</v>
      </c>
      <c r="G113" s="196"/>
      <c r="H113" s="200">
        <v>50.4</v>
      </c>
      <c r="I113" s="201"/>
      <c r="J113" s="196"/>
      <c r="K113" s="196"/>
      <c r="L113" s="202"/>
      <c r="M113" s="203"/>
      <c r="N113" s="204"/>
      <c r="O113" s="204"/>
      <c r="P113" s="204"/>
      <c r="Q113" s="204"/>
      <c r="R113" s="204"/>
      <c r="S113" s="204"/>
      <c r="T113" s="205"/>
      <c r="AT113" s="206" t="s">
        <v>237</v>
      </c>
      <c r="AU113" s="206" t="s">
        <v>69</v>
      </c>
      <c r="AV113" s="13" t="s">
        <v>78</v>
      </c>
      <c r="AW113" s="13" t="s">
        <v>31</v>
      </c>
      <c r="AX113" s="13" t="s">
        <v>69</v>
      </c>
      <c r="AY113" s="206" t="s">
        <v>229</v>
      </c>
    </row>
    <row r="114" spans="2:51" s="15" customFormat="1" ht="11.25">
      <c r="B114" s="228"/>
      <c r="C114" s="229"/>
      <c r="D114" s="197" t="s">
        <v>237</v>
      </c>
      <c r="E114" s="230" t="s">
        <v>19</v>
      </c>
      <c r="F114" s="231" t="s">
        <v>281</v>
      </c>
      <c r="G114" s="229"/>
      <c r="H114" s="232">
        <v>126</v>
      </c>
      <c r="I114" s="233"/>
      <c r="J114" s="229"/>
      <c r="K114" s="229"/>
      <c r="L114" s="234"/>
      <c r="M114" s="235"/>
      <c r="N114" s="236"/>
      <c r="O114" s="236"/>
      <c r="P114" s="236"/>
      <c r="Q114" s="236"/>
      <c r="R114" s="236"/>
      <c r="S114" s="236"/>
      <c r="T114" s="237"/>
      <c r="AT114" s="238" t="s">
        <v>237</v>
      </c>
      <c r="AU114" s="238" t="s">
        <v>69</v>
      </c>
      <c r="AV114" s="15" t="s">
        <v>126</v>
      </c>
      <c r="AW114" s="15" t="s">
        <v>31</v>
      </c>
      <c r="AX114" s="15" t="s">
        <v>76</v>
      </c>
      <c r="AY114" s="238" t="s">
        <v>229</v>
      </c>
    </row>
    <row r="115" spans="1:65" s="2" customFormat="1" ht="24.2" customHeight="1">
      <c r="A115" s="36"/>
      <c r="B115" s="37"/>
      <c r="C115" s="207" t="s">
        <v>282</v>
      </c>
      <c r="D115" s="207" t="s">
        <v>239</v>
      </c>
      <c r="E115" s="208" t="s">
        <v>748</v>
      </c>
      <c r="F115" s="209" t="s">
        <v>749</v>
      </c>
      <c r="G115" s="210" t="s">
        <v>326</v>
      </c>
      <c r="H115" s="211">
        <v>55.44</v>
      </c>
      <c r="I115" s="212"/>
      <c r="J115" s="213">
        <f>ROUND(I115*H115,2)</f>
        <v>0</v>
      </c>
      <c r="K115" s="214"/>
      <c r="L115" s="215"/>
      <c r="M115" s="216" t="s">
        <v>19</v>
      </c>
      <c r="N115" s="217" t="s">
        <v>40</v>
      </c>
      <c r="O115" s="66"/>
      <c r="P115" s="191">
        <f>O115*H115</f>
        <v>0</v>
      </c>
      <c r="Q115" s="191">
        <v>1</v>
      </c>
      <c r="R115" s="191">
        <f>Q115*H115</f>
        <v>55.44</v>
      </c>
      <c r="S115" s="191">
        <v>0</v>
      </c>
      <c r="T115" s="192">
        <f>S115*H115</f>
        <v>0</v>
      </c>
      <c r="U115" s="36"/>
      <c r="V115" s="36"/>
      <c r="W115" s="36"/>
      <c r="X115" s="36"/>
      <c r="Y115" s="36"/>
      <c r="Z115" s="36"/>
      <c r="AA115" s="36"/>
      <c r="AB115" s="36"/>
      <c r="AC115" s="36"/>
      <c r="AD115" s="36"/>
      <c r="AE115" s="36"/>
      <c r="AR115" s="193" t="s">
        <v>741</v>
      </c>
      <c r="AT115" s="193" t="s">
        <v>239</v>
      </c>
      <c r="AU115" s="193" t="s">
        <v>69</v>
      </c>
      <c r="AY115" s="19" t="s">
        <v>229</v>
      </c>
      <c r="BE115" s="194">
        <f>IF(N115="základní",J115,0)</f>
        <v>0</v>
      </c>
      <c r="BF115" s="194">
        <f>IF(N115="snížená",J115,0)</f>
        <v>0</v>
      </c>
      <c r="BG115" s="194">
        <f>IF(N115="zákl. přenesená",J115,0)</f>
        <v>0</v>
      </c>
      <c r="BH115" s="194">
        <f>IF(N115="sníž. přenesená",J115,0)</f>
        <v>0</v>
      </c>
      <c r="BI115" s="194">
        <f>IF(N115="nulová",J115,0)</f>
        <v>0</v>
      </c>
      <c r="BJ115" s="19" t="s">
        <v>76</v>
      </c>
      <c r="BK115" s="194">
        <f>ROUND(I115*H115,2)</f>
        <v>0</v>
      </c>
      <c r="BL115" s="19" t="s">
        <v>741</v>
      </c>
      <c r="BM115" s="193" t="s">
        <v>750</v>
      </c>
    </row>
    <row r="116" spans="2:51" s="13" customFormat="1" ht="11.25">
      <c r="B116" s="195"/>
      <c r="C116" s="196"/>
      <c r="D116" s="197" t="s">
        <v>237</v>
      </c>
      <c r="E116" s="198" t="s">
        <v>19</v>
      </c>
      <c r="F116" s="199" t="s">
        <v>751</v>
      </c>
      <c r="G116" s="196"/>
      <c r="H116" s="200">
        <v>33.264</v>
      </c>
      <c r="I116" s="201"/>
      <c r="J116" s="196"/>
      <c r="K116" s="196"/>
      <c r="L116" s="202"/>
      <c r="M116" s="203"/>
      <c r="N116" s="204"/>
      <c r="O116" s="204"/>
      <c r="P116" s="204"/>
      <c r="Q116" s="204"/>
      <c r="R116" s="204"/>
      <c r="S116" s="204"/>
      <c r="T116" s="205"/>
      <c r="AT116" s="206" t="s">
        <v>237</v>
      </c>
      <c r="AU116" s="206" t="s">
        <v>69</v>
      </c>
      <c r="AV116" s="13" t="s">
        <v>78</v>
      </c>
      <c r="AW116" s="13" t="s">
        <v>31</v>
      </c>
      <c r="AX116" s="13" t="s">
        <v>69</v>
      </c>
      <c r="AY116" s="206" t="s">
        <v>229</v>
      </c>
    </row>
    <row r="117" spans="2:51" s="13" customFormat="1" ht="11.25">
      <c r="B117" s="195"/>
      <c r="C117" s="196"/>
      <c r="D117" s="197" t="s">
        <v>237</v>
      </c>
      <c r="E117" s="198" t="s">
        <v>19</v>
      </c>
      <c r="F117" s="199" t="s">
        <v>752</v>
      </c>
      <c r="G117" s="196"/>
      <c r="H117" s="200">
        <v>22.176</v>
      </c>
      <c r="I117" s="201"/>
      <c r="J117" s="196"/>
      <c r="K117" s="196"/>
      <c r="L117" s="202"/>
      <c r="M117" s="203"/>
      <c r="N117" s="204"/>
      <c r="O117" s="204"/>
      <c r="P117" s="204"/>
      <c r="Q117" s="204"/>
      <c r="R117" s="204"/>
      <c r="S117" s="204"/>
      <c r="T117" s="205"/>
      <c r="AT117" s="206" t="s">
        <v>237</v>
      </c>
      <c r="AU117" s="206" t="s">
        <v>69</v>
      </c>
      <c r="AV117" s="13" t="s">
        <v>78</v>
      </c>
      <c r="AW117" s="13" t="s">
        <v>31</v>
      </c>
      <c r="AX117" s="13" t="s">
        <v>69</v>
      </c>
      <c r="AY117" s="206" t="s">
        <v>229</v>
      </c>
    </row>
    <row r="118" spans="2:51" s="15" customFormat="1" ht="11.25">
      <c r="B118" s="228"/>
      <c r="C118" s="229"/>
      <c r="D118" s="197" t="s">
        <v>237</v>
      </c>
      <c r="E118" s="230" t="s">
        <v>19</v>
      </c>
      <c r="F118" s="231" t="s">
        <v>281</v>
      </c>
      <c r="G118" s="229"/>
      <c r="H118" s="232">
        <v>55.44</v>
      </c>
      <c r="I118" s="233"/>
      <c r="J118" s="229"/>
      <c r="K118" s="229"/>
      <c r="L118" s="234"/>
      <c r="M118" s="235"/>
      <c r="N118" s="236"/>
      <c r="O118" s="236"/>
      <c r="P118" s="236"/>
      <c r="Q118" s="236"/>
      <c r="R118" s="236"/>
      <c r="S118" s="236"/>
      <c r="T118" s="237"/>
      <c r="AT118" s="238" t="s">
        <v>237</v>
      </c>
      <c r="AU118" s="238" t="s">
        <v>69</v>
      </c>
      <c r="AV118" s="15" t="s">
        <v>126</v>
      </c>
      <c r="AW118" s="15" t="s">
        <v>31</v>
      </c>
      <c r="AX118" s="15" t="s">
        <v>76</v>
      </c>
      <c r="AY118" s="238" t="s">
        <v>229</v>
      </c>
    </row>
    <row r="119" spans="1:65" s="2" customFormat="1" ht="16.5" customHeight="1">
      <c r="A119" s="36"/>
      <c r="B119" s="37"/>
      <c r="C119" s="207" t="s">
        <v>287</v>
      </c>
      <c r="D119" s="207" t="s">
        <v>239</v>
      </c>
      <c r="E119" s="208" t="s">
        <v>753</v>
      </c>
      <c r="F119" s="209" t="s">
        <v>754</v>
      </c>
      <c r="G119" s="210" t="s">
        <v>495</v>
      </c>
      <c r="H119" s="211">
        <v>126</v>
      </c>
      <c r="I119" s="212"/>
      <c r="J119" s="213">
        <f>ROUND(I119*H119,2)</f>
        <v>0</v>
      </c>
      <c r="K119" s="214"/>
      <c r="L119" s="215"/>
      <c r="M119" s="216" t="s">
        <v>19</v>
      </c>
      <c r="N119" s="217" t="s">
        <v>40</v>
      </c>
      <c r="O119" s="66"/>
      <c r="P119" s="191">
        <f>O119*H119</f>
        <v>0</v>
      </c>
      <c r="Q119" s="191">
        <v>0.00031</v>
      </c>
      <c r="R119" s="191">
        <f>Q119*H119</f>
        <v>0.03906</v>
      </c>
      <c r="S119" s="191">
        <v>0</v>
      </c>
      <c r="T119" s="192">
        <f>S119*H119</f>
        <v>0</v>
      </c>
      <c r="U119" s="36"/>
      <c r="V119" s="36"/>
      <c r="W119" s="36"/>
      <c r="X119" s="36"/>
      <c r="Y119" s="36"/>
      <c r="Z119" s="36"/>
      <c r="AA119" s="36"/>
      <c r="AB119" s="36"/>
      <c r="AC119" s="36"/>
      <c r="AD119" s="36"/>
      <c r="AE119" s="36"/>
      <c r="AR119" s="193" t="s">
        <v>741</v>
      </c>
      <c r="AT119" s="193" t="s">
        <v>239</v>
      </c>
      <c r="AU119" s="193" t="s">
        <v>69</v>
      </c>
      <c r="AY119" s="19" t="s">
        <v>229</v>
      </c>
      <c r="BE119" s="194">
        <f>IF(N119="základní",J119,0)</f>
        <v>0</v>
      </c>
      <c r="BF119" s="194">
        <f>IF(N119="snížená",J119,0)</f>
        <v>0</v>
      </c>
      <c r="BG119" s="194">
        <f>IF(N119="zákl. přenesená",J119,0)</f>
        <v>0</v>
      </c>
      <c r="BH119" s="194">
        <f>IF(N119="sníž. přenesená",J119,0)</f>
        <v>0</v>
      </c>
      <c r="BI119" s="194">
        <f>IF(N119="nulová",J119,0)</f>
        <v>0</v>
      </c>
      <c r="BJ119" s="19" t="s">
        <v>76</v>
      </c>
      <c r="BK119" s="194">
        <f>ROUND(I119*H119,2)</f>
        <v>0</v>
      </c>
      <c r="BL119" s="19" t="s">
        <v>741</v>
      </c>
      <c r="BM119" s="193" t="s">
        <v>755</v>
      </c>
    </row>
    <row r="120" spans="2:51" s="13" customFormat="1" ht="11.25">
      <c r="B120" s="195"/>
      <c r="C120" s="196"/>
      <c r="D120" s="197" t="s">
        <v>237</v>
      </c>
      <c r="E120" s="198" t="s">
        <v>19</v>
      </c>
      <c r="F120" s="199" t="s">
        <v>756</v>
      </c>
      <c r="G120" s="196"/>
      <c r="H120" s="200">
        <v>126</v>
      </c>
      <c r="I120" s="201"/>
      <c r="J120" s="196"/>
      <c r="K120" s="196"/>
      <c r="L120" s="202"/>
      <c r="M120" s="203"/>
      <c r="N120" s="204"/>
      <c r="O120" s="204"/>
      <c r="P120" s="204"/>
      <c r="Q120" s="204"/>
      <c r="R120" s="204"/>
      <c r="S120" s="204"/>
      <c r="T120" s="205"/>
      <c r="AT120" s="206" t="s">
        <v>237</v>
      </c>
      <c r="AU120" s="206" t="s">
        <v>69</v>
      </c>
      <c r="AV120" s="13" t="s">
        <v>78</v>
      </c>
      <c r="AW120" s="13" t="s">
        <v>31</v>
      </c>
      <c r="AX120" s="13" t="s">
        <v>76</v>
      </c>
      <c r="AY120" s="206" t="s">
        <v>229</v>
      </c>
    </row>
    <row r="121" spans="1:65" s="2" customFormat="1" ht="16.5" customHeight="1">
      <c r="A121" s="36"/>
      <c r="B121" s="37"/>
      <c r="C121" s="207" t="s">
        <v>292</v>
      </c>
      <c r="D121" s="207" t="s">
        <v>239</v>
      </c>
      <c r="E121" s="208" t="s">
        <v>757</v>
      </c>
      <c r="F121" s="209" t="s">
        <v>758</v>
      </c>
      <c r="G121" s="210" t="s">
        <v>235</v>
      </c>
      <c r="H121" s="211">
        <v>31.2</v>
      </c>
      <c r="I121" s="212"/>
      <c r="J121" s="213">
        <f>ROUND(I121*H121,2)</f>
        <v>0</v>
      </c>
      <c r="K121" s="214"/>
      <c r="L121" s="215"/>
      <c r="M121" s="216" t="s">
        <v>19</v>
      </c>
      <c r="N121" s="217" t="s">
        <v>40</v>
      </c>
      <c r="O121" s="66"/>
      <c r="P121" s="191">
        <f>O121*H121</f>
        <v>0</v>
      </c>
      <c r="Q121" s="191">
        <v>0</v>
      </c>
      <c r="R121" s="191">
        <f>Q121*H121</f>
        <v>0</v>
      </c>
      <c r="S121" s="191">
        <v>0</v>
      </c>
      <c r="T121" s="192">
        <f>S121*H121</f>
        <v>0</v>
      </c>
      <c r="U121" s="36"/>
      <c r="V121" s="36"/>
      <c r="W121" s="36"/>
      <c r="X121" s="36"/>
      <c r="Y121" s="36"/>
      <c r="Z121" s="36"/>
      <c r="AA121" s="36"/>
      <c r="AB121" s="36"/>
      <c r="AC121" s="36"/>
      <c r="AD121" s="36"/>
      <c r="AE121" s="36"/>
      <c r="AR121" s="193" t="s">
        <v>741</v>
      </c>
      <c r="AT121" s="193" t="s">
        <v>239</v>
      </c>
      <c r="AU121" s="193" t="s">
        <v>69</v>
      </c>
      <c r="AY121" s="19" t="s">
        <v>229</v>
      </c>
      <c r="BE121" s="194">
        <f>IF(N121="základní",J121,0)</f>
        <v>0</v>
      </c>
      <c r="BF121" s="194">
        <f>IF(N121="snížená",J121,0)</f>
        <v>0</v>
      </c>
      <c r="BG121" s="194">
        <f>IF(N121="zákl. přenesená",J121,0)</f>
        <v>0</v>
      </c>
      <c r="BH121" s="194">
        <f>IF(N121="sníž. přenesená",J121,0)</f>
        <v>0</v>
      </c>
      <c r="BI121" s="194">
        <f>IF(N121="nulová",J121,0)</f>
        <v>0</v>
      </c>
      <c r="BJ121" s="19" t="s">
        <v>76</v>
      </c>
      <c r="BK121" s="194">
        <f>ROUND(I121*H121,2)</f>
        <v>0</v>
      </c>
      <c r="BL121" s="19" t="s">
        <v>741</v>
      </c>
      <c r="BM121" s="193" t="s">
        <v>759</v>
      </c>
    </row>
    <row r="122" spans="2:51" s="13" customFormat="1" ht="11.25">
      <c r="B122" s="195"/>
      <c r="C122" s="196"/>
      <c r="D122" s="197" t="s">
        <v>237</v>
      </c>
      <c r="E122" s="198" t="s">
        <v>19</v>
      </c>
      <c r="F122" s="199" t="s">
        <v>760</v>
      </c>
      <c r="G122" s="196"/>
      <c r="H122" s="200">
        <v>16.8</v>
      </c>
      <c r="I122" s="201"/>
      <c r="J122" s="196"/>
      <c r="K122" s="196"/>
      <c r="L122" s="202"/>
      <c r="M122" s="203"/>
      <c r="N122" s="204"/>
      <c r="O122" s="204"/>
      <c r="P122" s="204"/>
      <c r="Q122" s="204"/>
      <c r="R122" s="204"/>
      <c r="S122" s="204"/>
      <c r="T122" s="205"/>
      <c r="AT122" s="206" t="s">
        <v>237</v>
      </c>
      <c r="AU122" s="206" t="s">
        <v>69</v>
      </c>
      <c r="AV122" s="13" t="s">
        <v>78</v>
      </c>
      <c r="AW122" s="13" t="s">
        <v>31</v>
      </c>
      <c r="AX122" s="13" t="s">
        <v>69</v>
      </c>
      <c r="AY122" s="206" t="s">
        <v>229</v>
      </c>
    </row>
    <row r="123" spans="2:51" s="13" customFormat="1" ht="11.25">
      <c r="B123" s="195"/>
      <c r="C123" s="196"/>
      <c r="D123" s="197" t="s">
        <v>237</v>
      </c>
      <c r="E123" s="198" t="s">
        <v>19</v>
      </c>
      <c r="F123" s="199" t="s">
        <v>761</v>
      </c>
      <c r="G123" s="196"/>
      <c r="H123" s="200">
        <v>14.4</v>
      </c>
      <c r="I123" s="201"/>
      <c r="J123" s="196"/>
      <c r="K123" s="196"/>
      <c r="L123" s="202"/>
      <c r="M123" s="203"/>
      <c r="N123" s="204"/>
      <c r="O123" s="204"/>
      <c r="P123" s="204"/>
      <c r="Q123" s="204"/>
      <c r="R123" s="204"/>
      <c r="S123" s="204"/>
      <c r="T123" s="205"/>
      <c r="AT123" s="206" t="s">
        <v>237</v>
      </c>
      <c r="AU123" s="206" t="s">
        <v>69</v>
      </c>
      <c r="AV123" s="13" t="s">
        <v>78</v>
      </c>
      <c r="AW123" s="13" t="s">
        <v>31</v>
      </c>
      <c r="AX123" s="13" t="s">
        <v>69</v>
      </c>
      <c r="AY123" s="206" t="s">
        <v>229</v>
      </c>
    </row>
    <row r="124" spans="2:51" s="15" customFormat="1" ht="11.25">
      <c r="B124" s="228"/>
      <c r="C124" s="229"/>
      <c r="D124" s="197" t="s">
        <v>237</v>
      </c>
      <c r="E124" s="230" t="s">
        <v>19</v>
      </c>
      <c r="F124" s="231" t="s">
        <v>281</v>
      </c>
      <c r="G124" s="229"/>
      <c r="H124" s="232">
        <v>31.2</v>
      </c>
      <c r="I124" s="233"/>
      <c r="J124" s="229"/>
      <c r="K124" s="229"/>
      <c r="L124" s="234"/>
      <c r="M124" s="235"/>
      <c r="N124" s="236"/>
      <c r="O124" s="236"/>
      <c r="P124" s="236"/>
      <c r="Q124" s="236"/>
      <c r="R124" s="236"/>
      <c r="S124" s="236"/>
      <c r="T124" s="237"/>
      <c r="AT124" s="238" t="s">
        <v>237</v>
      </c>
      <c r="AU124" s="238" t="s">
        <v>69</v>
      </c>
      <c r="AV124" s="15" t="s">
        <v>126</v>
      </c>
      <c r="AW124" s="15" t="s">
        <v>31</v>
      </c>
      <c r="AX124" s="15" t="s">
        <v>76</v>
      </c>
      <c r="AY124" s="238" t="s">
        <v>229</v>
      </c>
    </row>
    <row r="125" spans="1:65" s="2" customFormat="1" ht="16.5" customHeight="1">
      <c r="A125" s="36"/>
      <c r="B125" s="37"/>
      <c r="C125" s="207" t="s">
        <v>307</v>
      </c>
      <c r="D125" s="207" t="s">
        <v>239</v>
      </c>
      <c r="E125" s="208" t="s">
        <v>762</v>
      </c>
      <c r="F125" s="209" t="s">
        <v>763</v>
      </c>
      <c r="G125" s="210" t="s">
        <v>235</v>
      </c>
      <c r="H125" s="211">
        <v>34</v>
      </c>
      <c r="I125" s="212"/>
      <c r="J125" s="213">
        <f>ROUND(I125*H125,2)</f>
        <v>0</v>
      </c>
      <c r="K125" s="214"/>
      <c r="L125" s="215"/>
      <c r="M125" s="216" t="s">
        <v>19</v>
      </c>
      <c r="N125" s="217" t="s">
        <v>40</v>
      </c>
      <c r="O125" s="66"/>
      <c r="P125" s="191">
        <f>O125*H125</f>
        <v>0</v>
      </c>
      <c r="Q125" s="191">
        <v>0</v>
      </c>
      <c r="R125" s="191">
        <f>Q125*H125</f>
        <v>0</v>
      </c>
      <c r="S125" s="191">
        <v>0</v>
      </c>
      <c r="T125" s="192">
        <f>S125*H125</f>
        <v>0</v>
      </c>
      <c r="U125" s="36"/>
      <c r="V125" s="36"/>
      <c r="W125" s="36"/>
      <c r="X125" s="36"/>
      <c r="Y125" s="36"/>
      <c r="Z125" s="36"/>
      <c r="AA125" s="36"/>
      <c r="AB125" s="36"/>
      <c r="AC125" s="36"/>
      <c r="AD125" s="36"/>
      <c r="AE125" s="36"/>
      <c r="AR125" s="193" t="s">
        <v>741</v>
      </c>
      <c r="AT125" s="193" t="s">
        <v>239</v>
      </c>
      <c r="AU125" s="193" t="s">
        <v>69</v>
      </c>
      <c r="AY125" s="19" t="s">
        <v>229</v>
      </c>
      <c r="BE125" s="194">
        <f>IF(N125="základní",J125,0)</f>
        <v>0</v>
      </c>
      <c r="BF125" s="194">
        <f>IF(N125="snížená",J125,0)</f>
        <v>0</v>
      </c>
      <c r="BG125" s="194">
        <f>IF(N125="zákl. přenesená",J125,0)</f>
        <v>0</v>
      </c>
      <c r="BH125" s="194">
        <f>IF(N125="sníž. přenesená",J125,0)</f>
        <v>0</v>
      </c>
      <c r="BI125" s="194">
        <f>IF(N125="nulová",J125,0)</f>
        <v>0</v>
      </c>
      <c r="BJ125" s="19" t="s">
        <v>76</v>
      </c>
      <c r="BK125" s="194">
        <f>ROUND(I125*H125,2)</f>
        <v>0</v>
      </c>
      <c r="BL125" s="19" t="s">
        <v>741</v>
      </c>
      <c r="BM125" s="193" t="s">
        <v>764</v>
      </c>
    </row>
    <row r="126" spans="2:51" s="13" customFormat="1" ht="11.25">
      <c r="B126" s="195"/>
      <c r="C126" s="196"/>
      <c r="D126" s="197" t="s">
        <v>237</v>
      </c>
      <c r="E126" s="198" t="s">
        <v>19</v>
      </c>
      <c r="F126" s="199" t="s">
        <v>765</v>
      </c>
      <c r="G126" s="196"/>
      <c r="H126" s="200">
        <v>18</v>
      </c>
      <c r="I126" s="201"/>
      <c r="J126" s="196"/>
      <c r="K126" s="196"/>
      <c r="L126" s="202"/>
      <c r="M126" s="203"/>
      <c r="N126" s="204"/>
      <c r="O126" s="204"/>
      <c r="P126" s="204"/>
      <c r="Q126" s="204"/>
      <c r="R126" s="204"/>
      <c r="S126" s="204"/>
      <c r="T126" s="205"/>
      <c r="AT126" s="206" t="s">
        <v>237</v>
      </c>
      <c r="AU126" s="206" t="s">
        <v>69</v>
      </c>
      <c r="AV126" s="13" t="s">
        <v>78</v>
      </c>
      <c r="AW126" s="13" t="s">
        <v>31</v>
      </c>
      <c r="AX126" s="13" t="s">
        <v>69</v>
      </c>
      <c r="AY126" s="206" t="s">
        <v>229</v>
      </c>
    </row>
    <row r="127" spans="2:51" s="13" customFormat="1" ht="11.25">
      <c r="B127" s="195"/>
      <c r="C127" s="196"/>
      <c r="D127" s="197" t="s">
        <v>237</v>
      </c>
      <c r="E127" s="198" t="s">
        <v>19</v>
      </c>
      <c r="F127" s="199" t="s">
        <v>766</v>
      </c>
      <c r="G127" s="196"/>
      <c r="H127" s="200">
        <v>16</v>
      </c>
      <c r="I127" s="201"/>
      <c r="J127" s="196"/>
      <c r="K127" s="196"/>
      <c r="L127" s="202"/>
      <c r="M127" s="203"/>
      <c r="N127" s="204"/>
      <c r="O127" s="204"/>
      <c r="P127" s="204"/>
      <c r="Q127" s="204"/>
      <c r="R127" s="204"/>
      <c r="S127" s="204"/>
      <c r="T127" s="205"/>
      <c r="AT127" s="206" t="s">
        <v>237</v>
      </c>
      <c r="AU127" s="206" t="s">
        <v>69</v>
      </c>
      <c r="AV127" s="13" t="s">
        <v>78</v>
      </c>
      <c r="AW127" s="13" t="s">
        <v>31</v>
      </c>
      <c r="AX127" s="13" t="s">
        <v>69</v>
      </c>
      <c r="AY127" s="206" t="s">
        <v>229</v>
      </c>
    </row>
    <row r="128" spans="2:51" s="15" customFormat="1" ht="11.25">
      <c r="B128" s="228"/>
      <c r="C128" s="229"/>
      <c r="D128" s="197" t="s">
        <v>237</v>
      </c>
      <c r="E128" s="230" t="s">
        <v>19</v>
      </c>
      <c r="F128" s="231" t="s">
        <v>281</v>
      </c>
      <c r="G128" s="229"/>
      <c r="H128" s="232">
        <v>34</v>
      </c>
      <c r="I128" s="233"/>
      <c r="J128" s="229"/>
      <c r="K128" s="229"/>
      <c r="L128" s="234"/>
      <c r="M128" s="235"/>
      <c r="N128" s="236"/>
      <c r="O128" s="236"/>
      <c r="P128" s="236"/>
      <c r="Q128" s="236"/>
      <c r="R128" s="236"/>
      <c r="S128" s="236"/>
      <c r="T128" s="237"/>
      <c r="AT128" s="238" t="s">
        <v>237</v>
      </c>
      <c r="AU128" s="238" t="s">
        <v>69</v>
      </c>
      <c r="AV128" s="15" t="s">
        <v>126</v>
      </c>
      <c r="AW128" s="15" t="s">
        <v>31</v>
      </c>
      <c r="AX128" s="15" t="s">
        <v>76</v>
      </c>
      <c r="AY128" s="238" t="s">
        <v>229</v>
      </c>
    </row>
    <row r="129" spans="1:65" s="2" customFormat="1" ht="76.35" customHeight="1">
      <c r="A129" s="36"/>
      <c r="B129" s="37"/>
      <c r="C129" s="181" t="s">
        <v>8</v>
      </c>
      <c r="D129" s="181" t="s">
        <v>232</v>
      </c>
      <c r="E129" s="182" t="s">
        <v>767</v>
      </c>
      <c r="F129" s="183" t="s">
        <v>768</v>
      </c>
      <c r="G129" s="184" t="s">
        <v>235</v>
      </c>
      <c r="H129" s="185">
        <v>62</v>
      </c>
      <c r="I129" s="186"/>
      <c r="J129" s="187">
        <f>ROUND(I129*H129,2)</f>
        <v>0</v>
      </c>
      <c r="K129" s="188"/>
      <c r="L129" s="41"/>
      <c r="M129" s="189" t="s">
        <v>19</v>
      </c>
      <c r="N129" s="190" t="s">
        <v>40</v>
      </c>
      <c r="O129" s="66"/>
      <c r="P129" s="191">
        <f>O129*H129</f>
        <v>0</v>
      </c>
      <c r="Q129" s="191">
        <v>0</v>
      </c>
      <c r="R129" s="191">
        <f>Q129*H129</f>
        <v>0</v>
      </c>
      <c r="S129" s="191">
        <v>0</v>
      </c>
      <c r="T129" s="192">
        <f>S129*H129</f>
        <v>0</v>
      </c>
      <c r="U129" s="36"/>
      <c r="V129" s="36"/>
      <c r="W129" s="36"/>
      <c r="X129" s="36"/>
      <c r="Y129" s="36"/>
      <c r="Z129" s="36"/>
      <c r="AA129" s="36"/>
      <c r="AB129" s="36"/>
      <c r="AC129" s="36"/>
      <c r="AD129" s="36"/>
      <c r="AE129" s="36"/>
      <c r="AR129" s="193" t="s">
        <v>592</v>
      </c>
      <c r="AT129" s="193" t="s">
        <v>232</v>
      </c>
      <c r="AU129" s="193" t="s">
        <v>69</v>
      </c>
      <c r="AY129" s="19" t="s">
        <v>229</v>
      </c>
      <c r="BE129" s="194">
        <f>IF(N129="základní",J129,0)</f>
        <v>0</v>
      </c>
      <c r="BF129" s="194">
        <f>IF(N129="snížená",J129,0)</f>
        <v>0</v>
      </c>
      <c r="BG129" s="194">
        <f>IF(N129="zákl. přenesená",J129,0)</f>
        <v>0</v>
      </c>
      <c r="BH129" s="194">
        <f>IF(N129="sníž. přenesená",J129,0)</f>
        <v>0</v>
      </c>
      <c r="BI129" s="194">
        <f>IF(N129="nulová",J129,0)</f>
        <v>0</v>
      </c>
      <c r="BJ129" s="19" t="s">
        <v>76</v>
      </c>
      <c r="BK129" s="194">
        <f>ROUND(I129*H129,2)</f>
        <v>0</v>
      </c>
      <c r="BL129" s="19" t="s">
        <v>592</v>
      </c>
      <c r="BM129" s="193" t="s">
        <v>769</v>
      </c>
    </row>
    <row r="130" spans="2:51" s="14" customFormat="1" ht="11.25">
      <c r="B130" s="218"/>
      <c r="C130" s="219"/>
      <c r="D130" s="197" t="s">
        <v>237</v>
      </c>
      <c r="E130" s="220" t="s">
        <v>19</v>
      </c>
      <c r="F130" s="221" t="s">
        <v>770</v>
      </c>
      <c r="G130" s="219"/>
      <c r="H130" s="220" t="s">
        <v>19</v>
      </c>
      <c r="I130" s="222"/>
      <c r="J130" s="219"/>
      <c r="K130" s="219"/>
      <c r="L130" s="223"/>
      <c r="M130" s="224"/>
      <c r="N130" s="225"/>
      <c r="O130" s="225"/>
      <c r="P130" s="225"/>
      <c r="Q130" s="225"/>
      <c r="R130" s="225"/>
      <c r="S130" s="225"/>
      <c r="T130" s="226"/>
      <c r="AT130" s="227" t="s">
        <v>237</v>
      </c>
      <c r="AU130" s="227" t="s">
        <v>69</v>
      </c>
      <c r="AV130" s="14" t="s">
        <v>76</v>
      </c>
      <c r="AW130" s="14" t="s">
        <v>31</v>
      </c>
      <c r="AX130" s="14" t="s">
        <v>69</v>
      </c>
      <c r="AY130" s="227" t="s">
        <v>229</v>
      </c>
    </row>
    <row r="131" spans="2:51" s="13" customFormat="1" ht="11.25">
      <c r="B131" s="195"/>
      <c r="C131" s="196"/>
      <c r="D131" s="197" t="s">
        <v>237</v>
      </c>
      <c r="E131" s="198" t="s">
        <v>19</v>
      </c>
      <c r="F131" s="199" t="s">
        <v>771</v>
      </c>
      <c r="G131" s="196"/>
      <c r="H131" s="200">
        <v>32</v>
      </c>
      <c r="I131" s="201"/>
      <c r="J131" s="196"/>
      <c r="K131" s="196"/>
      <c r="L131" s="202"/>
      <c r="M131" s="203"/>
      <c r="N131" s="204"/>
      <c r="O131" s="204"/>
      <c r="P131" s="204"/>
      <c r="Q131" s="204"/>
      <c r="R131" s="204"/>
      <c r="S131" s="204"/>
      <c r="T131" s="205"/>
      <c r="AT131" s="206" t="s">
        <v>237</v>
      </c>
      <c r="AU131" s="206" t="s">
        <v>69</v>
      </c>
      <c r="AV131" s="13" t="s">
        <v>78</v>
      </c>
      <c r="AW131" s="13" t="s">
        <v>31</v>
      </c>
      <c r="AX131" s="13" t="s">
        <v>69</v>
      </c>
      <c r="AY131" s="206" t="s">
        <v>229</v>
      </c>
    </row>
    <row r="132" spans="2:51" s="13" customFormat="1" ht="11.25">
      <c r="B132" s="195"/>
      <c r="C132" s="196"/>
      <c r="D132" s="197" t="s">
        <v>237</v>
      </c>
      <c r="E132" s="198" t="s">
        <v>19</v>
      </c>
      <c r="F132" s="199" t="s">
        <v>772</v>
      </c>
      <c r="G132" s="196"/>
      <c r="H132" s="200">
        <v>30</v>
      </c>
      <c r="I132" s="201"/>
      <c r="J132" s="196"/>
      <c r="K132" s="196"/>
      <c r="L132" s="202"/>
      <c r="M132" s="203"/>
      <c r="N132" s="204"/>
      <c r="O132" s="204"/>
      <c r="P132" s="204"/>
      <c r="Q132" s="204"/>
      <c r="R132" s="204"/>
      <c r="S132" s="204"/>
      <c r="T132" s="205"/>
      <c r="AT132" s="206" t="s">
        <v>237</v>
      </c>
      <c r="AU132" s="206" t="s">
        <v>69</v>
      </c>
      <c r="AV132" s="13" t="s">
        <v>78</v>
      </c>
      <c r="AW132" s="13" t="s">
        <v>31</v>
      </c>
      <c r="AX132" s="13" t="s">
        <v>69</v>
      </c>
      <c r="AY132" s="206" t="s">
        <v>229</v>
      </c>
    </row>
    <row r="133" spans="2:51" s="15" customFormat="1" ht="11.25">
      <c r="B133" s="228"/>
      <c r="C133" s="229"/>
      <c r="D133" s="197" t="s">
        <v>237</v>
      </c>
      <c r="E133" s="230" t="s">
        <v>19</v>
      </c>
      <c r="F133" s="231" t="s">
        <v>281</v>
      </c>
      <c r="G133" s="229"/>
      <c r="H133" s="232">
        <v>62</v>
      </c>
      <c r="I133" s="233"/>
      <c r="J133" s="229"/>
      <c r="K133" s="229"/>
      <c r="L133" s="234"/>
      <c r="M133" s="235"/>
      <c r="N133" s="236"/>
      <c r="O133" s="236"/>
      <c r="P133" s="236"/>
      <c r="Q133" s="236"/>
      <c r="R133" s="236"/>
      <c r="S133" s="236"/>
      <c r="T133" s="237"/>
      <c r="AT133" s="238" t="s">
        <v>237</v>
      </c>
      <c r="AU133" s="238" t="s">
        <v>69</v>
      </c>
      <c r="AV133" s="15" t="s">
        <v>126</v>
      </c>
      <c r="AW133" s="15" t="s">
        <v>31</v>
      </c>
      <c r="AX133" s="15" t="s">
        <v>76</v>
      </c>
      <c r="AY133" s="238" t="s">
        <v>229</v>
      </c>
    </row>
    <row r="134" spans="1:65" s="2" customFormat="1" ht="66.75" customHeight="1">
      <c r="A134" s="36"/>
      <c r="B134" s="37"/>
      <c r="C134" s="181" t="s">
        <v>315</v>
      </c>
      <c r="D134" s="181" t="s">
        <v>232</v>
      </c>
      <c r="E134" s="182" t="s">
        <v>773</v>
      </c>
      <c r="F134" s="183" t="s">
        <v>774</v>
      </c>
      <c r="G134" s="184" t="s">
        <v>235</v>
      </c>
      <c r="H134" s="185">
        <v>8.75</v>
      </c>
      <c r="I134" s="186"/>
      <c r="J134" s="187">
        <f>ROUND(I134*H134,2)</f>
        <v>0</v>
      </c>
      <c r="K134" s="188"/>
      <c r="L134" s="41"/>
      <c r="M134" s="189" t="s">
        <v>19</v>
      </c>
      <c r="N134" s="190" t="s">
        <v>40</v>
      </c>
      <c r="O134" s="66"/>
      <c r="P134" s="191">
        <f>O134*H134</f>
        <v>0</v>
      </c>
      <c r="Q134" s="191">
        <v>0</v>
      </c>
      <c r="R134" s="191">
        <f>Q134*H134</f>
        <v>0</v>
      </c>
      <c r="S134" s="191">
        <v>0</v>
      </c>
      <c r="T134" s="192">
        <f>S134*H134</f>
        <v>0</v>
      </c>
      <c r="U134" s="36"/>
      <c r="V134" s="36"/>
      <c r="W134" s="36"/>
      <c r="X134" s="36"/>
      <c r="Y134" s="36"/>
      <c r="Z134" s="36"/>
      <c r="AA134" s="36"/>
      <c r="AB134" s="36"/>
      <c r="AC134" s="36"/>
      <c r="AD134" s="36"/>
      <c r="AE134" s="36"/>
      <c r="AR134" s="193" t="s">
        <v>126</v>
      </c>
      <c r="AT134" s="193" t="s">
        <v>232</v>
      </c>
      <c r="AU134" s="193" t="s">
        <v>69</v>
      </c>
      <c r="AY134" s="19" t="s">
        <v>229</v>
      </c>
      <c r="BE134" s="194">
        <f>IF(N134="základní",J134,0)</f>
        <v>0</v>
      </c>
      <c r="BF134" s="194">
        <f>IF(N134="snížená",J134,0)</f>
        <v>0</v>
      </c>
      <c r="BG134" s="194">
        <f>IF(N134="zákl. přenesená",J134,0)</f>
        <v>0</v>
      </c>
      <c r="BH134" s="194">
        <f>IF(N134="sníž. přenesená",J134,0)</f>
        <v>0</v>
      </c>
      <c r="BI134" s="194">
        <f>IF(N134="nulová",J134,0)</f>
        <v>0</v>
      </c>
      <c r="BJ134" s="19" t="s">
        <v>76</v>
      </c>
      <c r="BK134" s="194">
        <f>ROUND(I134*H134,2)</f>
        <v>0</v>
      </c>
      <c r="BL134" s="19" t="s">
        <v>126</v>
      </c>
      <c r="BM134" s="193" t="s">
        <v>775</v>
      </c>
    </row>
    <row r="135" spans="2:51" s="13" customFormat="1" ht="11.25">
      <c r="B135" s="195"/>
      <c r="C135" s="196"/>
      <c r="D135" s="197" t="s">
        <v>237</v>
      </c>
      <c r="E135" s="198" t="s">
        <v>19</v>
      </c>
      <c r="F135" s="199" t="s">
        <v>776</v>
      </c>
      <c r="G135" s="196"/>
      <c r="H135" s="200">
        <v>8.75</v>
      </c>
      <c r="I135" s="201"/>
      <c r="J135" s="196"/>
      <c r="K135" s="196"/>
      <c r="L135" s="202"/>
      <c r="M135" s="203"/>
      <c r="N135" s="204"/>
      <c r="O135" s="204"/>
      <c r="P135" s="204"/>
      <c r="Q135" s="204"/>
      <c r="R135" s="204"/>
      <c r="S135" s="204"/>
      <c r="T135" s="205"/>
      <c r="AT135" s="206" t="s">
        <v>237</v>
      </c>
      <c r="AU135" s="206" t="s">
        <v>69</v>
      </c>
      <c r="AV135" s="13" t="s">
        <v>78</v>
      </c>
      <c r="AW135" s="13" t="s">
        <v>31</v>
      </c>
      <c r="AX135" s="13" t="s">
        <v>76</v>
      </c>
      <c r="AY135" s="206" t="s">
        <v>229</v>
      </c>
    </row>
    <row r="136" spans="1:65" s="2" customFormat="1" ht="16.5" customHeight="1">
      <c r="A136" s="36"/>
      <c r="B136" s="37"/>
      <c r="C136" s="207" t="s">
        <v>319</v>
      </c>
      <c r="D136" s="207" t="s">
        <v>239</v>
      </c>
      <c r="E136" s="208" t="s">
        <v>777</v>
      </c>
      <c r="F136" s="209" t="s">
        <v>778</v>
      </c>
      <c r="G136" s="210" t="s">
        <v>242</v>
      </c>
      <c r="H136" s="211">
        <v>2</v>
      </c>
      <c r="I136" s="212"/>
      <c r="J136" s="213">
        <f>ROUND(I136*H136,2)</f>
        <v>0</v>
      </c>
      <c r="K136" s="214"/>
      <c r="L136" s="215"/>
      <c r="M136" s="216" t="s">
        <v>19</v>
      </c>
      <c r="N136" s="217" t="s">
        <v>40</v>
      </c>
      <c r="O136" s="66"/>
      <c r="P136" s="191">
        <f>O136*H136</f>
        <v>0</v>
      </c>
      <c r="Q136" s="191">
        <v>0.931</v>
      </c>
      <c r="R136" s="191">
        <f>Q136*H136</f>
        <v>1.862</v>
      </c>
      <c r="S136" s="191">
        <v>0</v>
      </c>
      <c r="T136" s="192">
        <f>S136*H136</f>
        <v>0</v>
      </c>
      <c r="U136" s="36"/>
      <c r="V136" s="36"/>
      <c r="W136" s="36"/>
      <c r="X136" s="36"/>
      <c r="Y136" s="36"/>
      <c r="Z136" s="36"/>
      <c r="AA136" s="36"/>
      <c r="AB136" s="36"/>
      <c r="AC136" s="36"/>
      <c r="AD136" s="36"/>
      <c r="AE136" s="36"/>
      <c r="AR136" s="193" t="s">
        <v>741</v>
      </c>
      <c r="AT136" s="193" t="s">
        <v>239</v>
      </c>
      <c r="AU136" s="193" t="s">
        <v>69</v>
      </c>
      <c r="AY136" s="19" t="s">
        <v>229</v>
      </c>
      <c r="BE136" s="194">
        <f>IF(N136="základní",J136,0)</f>
        <v>0</v>
      </c>
      <c r="BF136" s="194">
        <f>IF(N136="snížená",J136,0)</f>
        <v>0</v>
      </c>
      <c r="BG136" s="194">
        <f>IF(N136="zákl. přenesená",J136,0)</f>
        <v>0</v>
      </c>
      <c r="BH136" s="194">
        <f>IF(N136="sníž. přenesená",J136,0)</f>
        <v>0</v>
      </c>
      <c r="BI136" s="194">
        <f>IF(N136="nulová",J136,0)</f>
        <v>0</v>
      </c>
      <c r="BJ136" s="19" t="s">
        <v>76</v>
      </c>
      <c r="BK136" s="194">
        <f>ROUND(I136*H136,2)</f>
        <v>0</v>
      </c>
      <c r="BL136" s="19" t="s">
        <v>741</v>
      </c>
      <c r="BM136" s="193" t="s">
        <v>779</v>
      </c>
    </row>
    <row r="137" spans="2:51" s="13" customFormat="1" ht="22.5">
      <c r="B137" s="195"/>
      <c r="C137" s="196"/>
      <c r="D137" s="197" t="s">
        <v>237</v>
      </c>
      <c r="E137" s="198" t="s">
        <v>19</v>
      </c>
      <c r="F137" s="199" t="s">
        <v>780</v>
      </c>
      <c r="G137" s="196"/>
      <c r="H137" s="200">
        <v>2</v>
      </c>
      <c r="I137" s="201"/>
      <c r="J137" s="196"/>
      <c r="K137" s="196"/>
      <c r="L137" s="202"/>
      <c r="M137" s="203"/>
      <c r="N137" s="204"/>
      <c r="O137" s="204"/>
      <c r="P137" s="204"/>
      <c r="Q137" s="204"/>
      <c r="R137" s="204"/>
      <c r="S137" s="204"/>
      <c r="T137" s="205"/>
      <c r="AT137" s="206" t="s">
        <v>237</v>
      </c>
      <c r="AU137" s="206" t="s">
        <v>69</v>
      </c>
      <c r="AV137" s="13" t="s">
        <v>78</v>
      </c>
      <c r="AW137" s="13" t="s">
        <v>31</v>
      </c>
      <c r="AX137" s="13" t="s">
        <v>76</v>
      </c>
      <c r="AY137" s="206" t="s">
        <v>229</v>
      </c>
    </row>
    <row r="138" spans="1:65" s="2" customFormat="1" ht="21.75" customHeight="1">
      <c r="A138" s="36"/>
      <c r="B138" s="37"/>
      <c r="C138" s="207" t="s">
        <v>323</v>
      </c>
      <c r="D138" s="207" t="s">
        <v>239</v>
      </c>
      <c r="E138" s="208" t="s">
        <v>781</v>
      </c>
      <c r="F138" s="209" t="s">
        <v>782</v>
      </c>
      <c r="G138" s="210" t="s">
        <v>532</v>
      </c>
      <c r="H138" s="211">
        <v>0.656</v>
      </c>
      <c r="I138" s="212"/>
      <c r="J138" s="213">
        <f>ROUND(I138*H138,2)</f>
        <v>0</v>
      </c>
      <c r="K138" s="214"/>
      <c r="L138" s="215"/>
      <c r="M138" s="216" t="s">
        <v>19</v>
      </c>
      <c r="N138" s="217" t="s">
        <v>40</v>
      </c>
      <c r="O138" s="66"/>
      <c r="P138" s="191">
        <f>O138*H138</f>
        <v>0</v>
      </c>
      <c r="Q138" s="191">
        <v>2.429</v>
      </c>
      <c r="R138" s="191">
        <f>Q138*H138</f>
        <v>1.593424</v>
      </c>
      <c r="S138" s="191">
        <v>0</v>
      </c>
      <c r="T138" s="192">
        <f>S138*H138</f>
        <v>0</v>
      </c>
      <c r="U138" s="36"/>
      <c r="V138" s="36"/>
      <c r="W138" s="36"/>
      <c r="X138" s="36"/>
      <c r="Y138" s="36"/>
      <c r="Z138" s="36"/>
      <c r="AA138" s="36"/>
      <c r="AB138" s="36"/>
      <c r="AC138" s="36"/>
      <c r="AD138" s="36"/>
      <c r="AE138" s="36"/>
      <c r="AR138" s="193" t="s">
        <v>741</v>
      </c>
      <c r="AT138" s="193" t="s">
        <v>239</v>
      </c>
      <c r="AU138" s="193" t="s">
        <v>69</v>
      </c>
      <c r="AY138" s="19" t="s">
        <v>229</v>
      </c>
      <c r="BE138" s="194">
        <f>IF(N138="základní",J138,0)</f>
        <v>0</v>
      </c>
      <c r="BF138" s="194">
        <f>IF(N138="snížená",J138,0)</f>
        <v>0</v>
      </c>
      <c r="BG138" s="194">
        <f>IF(N138="zákl. přenesená",J138,0)</f>
        <v>0</v>
      </c>
      <c r="BH138" s="194">
        <f>IF(N138="sníž. přenesená",J138,0)</f>
        <v>0</v>
      </c>
      <c r="BI138" s="194">
        <f>IF(N138="nulová",J138,0)</f>
        <v>0</v>
      </c>
      <c r="BJ138" s="19" t="s">
        <v>76</v>
      </c>
      <c r="BK138" s="194">
        <f>ROUND(I138*H138,2)</f>
        <v>0</v>
      </c>
      <c r="BL138" s="19" t="s">
        <v>741</v>
      </c>
      <c r="BM138" s="193" t="s">
        <v>783</v>
      </c>
    </row>
    <row r="139" spans="2:51" s="13" customFormat="1" ht="11.25">
      <c r="B139" s="195"/>
      <c r="C139" s="196"/>
      <c r="D139" s="197" t="s">
        <v>237</v>
      </c>
      <c r="E139" s="198" t="s">
        <v>19</v>
      </c>
      <c r="F139" s="199" t="s">
        <v>784</v>
      </c>
      <c r="G139" s="196"/>
      <c r="H139" s="200">
        <v>0.656</v>
      </c>
      <c r="I139" s="201"/>
      <c r="J139" s="196"/>
      <c r="K139" s="196"/>
      <c r="L139" s="202"/>
      <c r="M139" s="203"/>
      <c r="N139" s="204"/>
      <c r="O139" s="204"/>
      <c r="P139" s="204"/>
      <c r="Q139" s="204"/>
      <c r="R139" s="204"/>
      <c r="S139" s="204"/>
      <c r="T139" s="205"/>
      <c r="AT139" s="206" t="s">
        <v>237</v>
      </c>
      <c r="AU139" s="206" t="s">
        <v>69</v>
      </c>
      <c r="AV139" s="13" t="s">
        <v>78</v>
      </c>
      <c r="AW139" s="13" t="s">
        <v>31</v>
      </c>
      <c r="AX139" s="13" t="s">
        <v>76</v>
      </c>
      <c r="AY139" s="206" t="s">
        <v>229</v>
      </c>
    </row>
    <row r="140" spans="1:65" s="2" customFormat="1" ht="76.35" customHeight="1">
      <c r="A140" s="36"/>
      <c r="B140" s="37"/>
      <c r="C140" s="181" t="s">
        <v>328</v>
      </c>
      <c r="D140" s="181" t="s">
        <v>232</v>
      </c>
      <c r="E140" s="182" t="s">
        <v>689</v>
      </c>
      <c r="F140" s="183" t="s">
        <v>690</v>
      </c>
      <c r="G140" s="184" t="s">
        <v>326</v>
      </c>
      <c r="H140" s="185">
        <v>1.862</v>
      </c>
      <c r="I140" s="186"/>
      <c r="J140" s="187">
        <f>ROUND(I140*H140,2)</f>
        <v>0</v>
      </c>
      <c r="K140" s="188"/>
      <c r="L140" s="41"/>
      <c r="M140" s="189" t="s">
        <v>19</v>
      </c>
      <c r="N140" s="190" t="s">
        <v>40</v>
      </c>
      <c r="O140" s="66"/>
      <c r="P140" s="191">
        <f>O140*H140</f>
        <v>0</v>
      </c>
      <c r="Q140" s="191">
        <v>0</v>
      </c>
      <c r="R140" s="191">
        <f>Q140*H140</f>
        <v>0</v>
      </c>
      <c r="S140" s="191">
        <v>0</v>
      </c>
      <c r="T140" s="192">
        <f>S140*H140</f>
        <v>0</v>
      </c>
      <c r="U140" s="36"/>
      <c r="V140" s="36"/>
      <c r="W140" s="36"/>
      <c r="X140" s="36"/>
      <c r="Y140" s="36"/>
      <c r="Z140" s="36"/>
      <c r="AA140" s="36"/>
      <c r="AB140" s="36"/>
      <c r="AC140" s="36"/>
      <c r="AD140" s="36"/>
      <c r="AE140" s="36"/>
      <c r="AR140" s="193" t="s">
        <v>592</v>
      </c>
      <c r="AT140" s="193" t="s">
        <v>232</v>
      </c>
      <c r="AU140" s="193" t="s">
        <v>69</v>
      </c>
      <c r="AY140" s="19" t="s">
        <v>229</v>
      </c>
      <c r="BE140" s="194">
        <f>IF(N140="základní",J140,0)</f>
        <v>0</v>
      </c>
      <c r="BF140" s="194">
        <f>IF(N140="snížená",J140,0)</f>
        <v>0</v>
      </c>
      <c r="BG140" s="194">
        <f>IF(N140="zákl. přenesená",J140,0)</f>
        <v>0</v>
      </c>
      <c r="BH140" s="194">
        <f>IF(N140="sníž. přenesená",J140,0)</f>
        <v>0</v>
      </c>
      <c r="BI140" s="194">
        <f>IF(N140="nulová",J140,0)</f>
        <v>0</v>
      </c>
      <c r="BJ140" s="19" t="s">
        <v>76</v>
      </c>
      <c r="BK140" s="194">
        <f>ROUND(I140*H140,2)</f>
        <v>0</v>
      </c>
      <c r="BL140" s="19" t="s">
        <v>592</v>
      </c>
      <c r="BM140" s="193" t="s">
        <v>785</v>
      </c>
    </row>
    <row r="141" spans="2:51" s="13" customFormat="1" ht="11.25">
      <c r="B141" s="195"/>
      <c r="C141" s="196"/>
      <c r="D141" s="197" t="s">
        <v>237</v>
      </c>
      <c r="E141" s="198" t="s">
        <v>19</v>
      </c>
      <c r="F141" s="199" t="s">
        <v>786</v>
      </c>
      <c r="G141" s="196"/>
      <c r="H141" s="200">
        <v>1.862</v>
      </c>
      <c r="I141" s="201"/>
      <c r="J141" s="196"/>
      <c r="K141" s="196"/>
      <c r="L141" s="202"/>
      <c r="M141" s="203"/>
      <c r="N141" s="204"/>
      <c r="O141" s="204"/>
      <c r="P141" s="204"/>
      <c r="Q141" s="204"/>
      <c r="R141" s="204"/>
      <c r="S141" s="204"/>
      <c r="T141" s="205"/>
      <c r="AT141" s="206" t="s">
        <v>237</v>
      </c>
      <c r="AU141" s="206" t="s">
        <v>69</v>
      </c>
      <c r="AV141" s="13" t="s">
        <v>78</v>
      </c>
      <c r="AW141" s="13" t="s">
        <v>31</v>
      </c>
      <c r="AX141" s="13" t="s">
        <v>76</v>
      </c>
      <c r="AY141" s="206" t="s">
        <v>229</v>
      </c>
    </row>
    <row r="142" spans="1:65" s="2" customFormat="1" ht="76.35" customHeight="1">
      <c r="A142" s="36"/>
      <c r="B142" s="37"/>
      <c r="C142" s="181" t="s">
        <v>333</v>
      </c>
      <c r="D142" s="181" t="s">
        <v>232</v>
      </c>
      <c r="E142" s="182" t="s">
        <v>787</v>
      </c>
      <c r="F142" s="183" t="s">
        <v>788</v>
      </c>
      <c r="G142" s="184" t="s">
        <v>326</v>
      </c>
      <c r="H142" s="185">
        <v>57.088</v>
      </c>
      <c r="I142" s="186"/>
      <c r="J142" s="187">
        <f>ROUND(I142*H142,2)</f>
        <v>0</v>
      </c>
      <c r="K142" s="188"/>
      <c r="L142" s="41"/>
      <c r="M142" s="189" t="s">
        <v>19</v>
      </c>
      <c r="N142" s="190" t="s">
        <v>40</v>
      </c>
      <c r="O142" s="66"/>
      <c r="P142" s="191">
        <f>O142*H142</f>
        <v>0</v>
      </c>
      <c r="Q142" s="191">
        <v>0</v>
      </c>
      <c r="R142" s="191">
        <f>Q142*H142</f>
        <v>0</v>
      </c>
      <c r="S142" s="191">
        <v>0</v>
      </c>
      <c r="T142" s="192">
        <f>S142*H142</f>
        <v>0</v>
      </c>
      <c r="U142" s="36"/>
      <c r="V142" s="36"/>
      <c r="W142" s="36"/>
      <c r="X142" s="36"/>
      <c r="Y142" s="36"/>
      <c r="Z142" s="36"/>
      <c r="AA142" s="36"/>
      <c r="AB142" s="36"/>
      <c r="AC142" s="36"/>
      <c r="AD142" s="36"/>
      <c r="AE142" s="36"/>
      <c r="AR142" s="193" t="s">
        <v>592</v>
      </c>
      <c r="AT142" s="193" t="s">
        <v>232</v>
      </c>
      <c r="AU142" s="193" t="s">
        <v>69</v>
      </c>
      <c r="AY142" s="19" t="s">
        <v>229</v>
      </c>
      <c r="BE142" s="194">
        <f>IF(N142="základní",J142,0)</f>
        <v>0</v>
      </c>
      <c r="BF142" s="194">
        <f>IF(N142="snížená",J142,0)</f>
        <v>0</v>
      </c>
      <c r="BG142" s="194">
        <f>IF(N142="zákl. přenesená",J142,0)</f>
        <v>0</v>
      </c>
      <c r="BH142" s="194">
        <f>IF(N142="sníž. přenesená",J142,0)</f>
        <v>0</v>
      </c>
      <c r="BI142" s="194">
        <f>IF(N142="nulová",J142,0)</f>
        <v>0</v>
      </c>
      <c r="BJ142" s="19" t="s">
        <v>76</v>
      </c>
      <c r="BK142" s="194">
        <f>ROUND(I142*H142,2)</f>
        <v>0</v>
      </c>
      <c r="BL142" s="19" t="s">
        <v>592</v>
      </c>
      <c r="BM142" s="193" t="s">
        <v>789</v>
      </c>
    </row>
    <row r="143" spans="2:51" s="13" customFormat="1" ht="11.25">
      <c r="B143" s="195"/>
      <c r="C143" s="196"/>
      <c r="D143" s="197" t="s">
        <v>237</v>
      </c>
      <c r="E143" s="198" t="s">
        <v>19</v>
      </c>
      <c r="F143" s="199" t="s">
        <v>790</v>
      </c>
      <c r="G143" s="196"/>
      <c r="H143" s="200">
        <v>55.44</v>
      </c>
      <c r="I143" s="201"/>
      <c r="J143" s="196"/>
      <c r="K143" s="196"/>
      <c r="L143" s="202"/>
      <c r="M143" s="203"/>
      <c r="N143" s="204"/>
      <c r="O143" s="204"/>
      <c r="P143" s="204"/>
      <c r="Q143" s="204"/>
      <c r="R143" s="204"/>
      <c r="S143" s="204"/>
      <c r="T143" s="205"/>
      <c r="AT143" s="206" t="s">
        <v>237</v>
      </c>
      <c r="AU143" s="206" t="s">
        <v>69</v>
      </c>
      <c r="AV143" s="13" t="s">
        <v>78</v>
      </c>
      <c r="AW143" s="13" t="s">
        <v>31</v>
      </c>
      <c r="AX143" s="13" t="s">
        <v>69</v>
      </c>
      <c r="AY143" s="206" t="s">
        <v>229</v>
      </c>
    </row>
    <row r="144" spans="2:51" s="13" customFormat="1" ht="11.25">
      <c r="B144" s="195"/>
      <c r="C144" s="196"/>
      <c r="D144" s="197" t="s">
        <v>237</v>
      </c>
      <c r="E144" s="198" t="s">
        <v>19</v>
      </c>
      <c r="F144" s="199" t="s">
        <v>791</v>
      </c>
      <c r="G144" s="196"/>
      <c r="H144" s="200">
        <v>0.043</v>
      </c>
      <c r="I144" s="201"/>
      <c r="J144" s="196"/>
      <c r="K144" s="196"/>
      <c r="L144" s="202"/>
      <c r="M144" s="203"/>
      <c r="N144" s="204"/>
      <c r="O144" s="204"/>
      <c r="P144" s="204"/>
      <c r="Q144" s="204"/>
      <c r="R144" s="204"/>
      <c r="S144" s="204"/>
      <c r="T144" s="205"/>
      <c r="AT144" s="206" t="s">
        <v>237</v>
      </c>
      <c r="AU144" s="206" t="s">
        <v>69</v>
      </c>
      <c r="AV144" s="13" t="s">
        <v>78</v>
      </c>
      <c r="AW144" s="13" t="s">
        <v>31</v>
      </c>
      <c r="AX144" s="13" t="s">
        <v>69</v>
      </c>
      <c r="AY144" s="206" t="s">
        <v>229</v>
      </c>
    </row>
    <row r="145" spans="2:51" s="13" customFormat="1" ht="11.25">
      <c r="B145" s="195"/>
      <c r="C145" s="196"/>
      <c r="D145" s="197" t="s">
        <v>237</v>
      </c>
      <c r="E145" s="198" t="s">
        <v>19</v>
      </c>
      <c r="F145" s="199" t="s">
        <v>792</v>
      </c>
      <c r="G145" s="196"/>
      <c r="H145" s="200">
        <v>0.012</v>
      </c>
      <c r="I145" s="201"/>
      <c r="J145" s="196"/>
      <c r="K145" s="196"/>
      <c r="L145" s="202"/>
      <c r="M145" s="203"/>
      <c r="N145" s="204"/>
      <c r="O145" s="204"/>
      <c r="P145" s="204"/>
      <c r="Q145" s="204"/>
      <c r="R145" s="204"/>
      <c r="S145" s="204"/>
      <c r="T145" s="205"/>
      <c r="AT145" s="206" t="s">
        <v>237</v>
      </c>
      <c r="AU145" s="206" t="s">
        <v>69</v>
      </c>
      <c r="AV145" s="13" t="s">
        <v>78</v>
      </c>
      <c r="AW145" s="13" t="s">
        <v>31</v>
      </c>
      <c r="AX145" s="13" t="s">
        <v>69</v>
      </c>
      <c r="AY145" s="206" t="s">
        <v>229</v>
      </c>
    </row>
    <row r="146" spans="2:51" s="13" customFormat="1" ht="11.25">
      <c r="B146" s="195"/>
      <c r="C146" s="196"/>
      <c r="D146" s="197" t="s">
        <v>237</v>
      </c>
      <c r="E146" s="198" t="s">
        <v>19</v>
      </c>
      <c r="F146" s="199" t="s">
        <v>793</v>
      </c>
      <c r="G146" s="196"/>
      <c r="H146" s="200">
        <v>1.593</v>
      </c>
      <c r="I146" s="201"/>
      <c r="J146" s="196"/>
      <c r="K146" s="196"/>
      <c r="L146" s="202"/>
      <c r="M146" s="203"/>
      <c r="N146" s="204"/>
      <c r="O146" s="204"/>
      <c r="P146" s="204"/>
      <c r="Q146" s="204"/>
      <c r="R146" s="204"/>
      <c r="S146" s="204"/>
      <c r="T146" s="205"/>
      <c r="AT146" s="206" t="s">
        <v>237</v>
      </c>
      <c r="AU146" s="206" t="s">
        <v>69</v>
      </c>
      <c r="AV146" s="13" t="s">
        <v>78</v>
      </c>
      <c r="AW146" s="13" t="s">
        <v>31</v>
      </c>
      <c r="AX146" s="13" t="s">
        <v>69</v>
      </c>
      <c r="AY146" s="206" t="s">
        <v>229</v>
      </c>
    </row>
    <row r="147" spans="2:51" s="15" customFormat="1" ht="11.25">
      <c r="B147" s="228"/>
      <c r="C147" s="229"/>
      <c r="D147" s="197" t="s">
        <v>237</v>
      </c>
      <c r="E147" s="230" t="s">
        <v>19</v>
      </c>
      <c r="F147" s="231" t="s">
        <v>281</v>
      </c>
      <c r="G147" s="229"/>
      <c r="H147" s="232">
        <v>57.088</v>
      </c>
      <c r="I147" s="233"/>
      <c r="J147" s="229"/>
      <c r="K147" s="229"/>
      <c r="L147" s="234"/>
      <c r="M147" s="235"/>
      <c r="N147" s="236"/>
      <c r="O147" s="236"/>
      <c r="P147" s="236"/>
      <c r="Q147" s="236"/>
      <c r="R147" s="236"/>
      <c r="S147" s="236"/>
      <c r="T147" s="237"/>
      <c r="AT147" s="238" t="s">
        <v>237</v>
      </c>
      <c r="AU147" s="238" t="s">
        <v>69</v>
      </c>
      <c r="AV147" s="15" t="s">
        <v>126</v>
      </c>
      <c r="AW147" s="15" t="s">
        <v>31</v>
      </c>
      <c r="AX147" s="15" t="s">
        <v>76</v>
      </c>
      <c r="AY147" s="238" t="s">
        <v>229</v>
      </c>
    </row>
    <row r="148" spans="1:65" s="2" customFormat="1" ht="76.35" customHeight="1">
      <c r="A148" s="36"/>
      <c r="B148" s="37"/>
      <c r="C148" s="181" t="s">
        <v>7</v>
      </c>
      <c r="D148" s="181" t="s">
        <v>232</v>
      </c>
      <c r="E148" s="182" t="s">
        <v>794</v>
      </c>
      <c r="F148" s="183" t="s">
        <v>795</v>
      </c>
      <c r="G148" s="184" t="s">
        <v>326</v>
      </c>
      <c r="H148" s="185">
        <v>3.11</v>
      </c>
      <c r="I148" s="186"/>
      <c r="J148" s="187">
        <f>ROUND(I148*H148,2)</f>
        <v>0</v>
      </c>
      <c r="K148" s="188"/>
      <c r="L148" s="41"/>
      <c r="M148" s="189" t="s">
        <v>19</v>
      </c>
      <c r="N148" s="190" t="s">
        <v>40</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592</v>
      </c>
      <c r="AT148" s="193" t="s">
        <v>232</v>
      </c>
      <c r="AU148" s="193" t="s">
        <v>69</v>
      </c>
      <c r="AY148" s="19" t="s">
        <v>229</v>
      </c>
      <c r="BE148" s="194">
        <f>IF(N148="základní",J148,0)</f>
        <v>0</v>
      </c>
      <c r="BF148" s="194">
        <f>IF(N148="snížená",J148,0)</f>
        <v>0</v>
      </c>
      <c r="BG148" s="194">
        <f>IF(N148="zákl. přenesená",J148,0)</f>
        <v>0</v>
      </c>
      <c r="BH148" s="194">
        <f>IF(N148="sníž. přenesená",J148,0)</f>
        <v>0</v>
      </c>
      <c r="BI148" s="194">
        <f>IF(N148="nulová",J148,0)</f>
        <v>0</v>
      </c>
      <c r="BJ148" s="19" t="s">
        <v>76</v>
      </c>
      <c r="BK148" s="194">
        <f>ROUND(I148*H148,2)</f>
        <v>0</v>
      </c>
      <c r="BL148" s="19" t="s">
        <v>592</v>
      </c>
      <c r="BM148" s="193" t="s">
        <v>796</v>
      </c>
    </row>
    <row r="149" spans="2:51" s="13" customFormat="1" ht="11.25">
      <c r="B149" s="195"/>
      <c r="C149" s="196"/>
      <c r="D149" s="197" t="s">
        <v>237</v>
      </c>
      <c r="E149" s="198" t="s">
        <v>19</v>
      </c>
      <c r="F149" s="199" t="s">
        <v>797</v>
      </c>
      <c r="G149" s="196"/>
      <c r="H149" s="200">
        <v>3.11</v>
      </c>
      <c r="I149" s="201"/>
      <c r="J149" s="196"/>
      <c r="K149" s="196"/>
      <c r="L149" s="202"/>
      <c r="M149" s="203"/>
      <c r="N149" s="204"/>
      <c r="O149" s="204"/>
      <c r="P149" s="204"/>
      <c r="Q149" s="204"/>
      <c r="R149" s="204"/>
      <c r="S149" s="204"/>
      <c r="T149" s="205"/>
      <c r="AT149" s="206" t="s">
        <v>237</v>
      </c>
      <c r="AU149" s="206" t="s">
        <v>69</v>
      </c>
      <c r="AV149" s="13" t="s">
        <v>78</v>
      </c>
      <c r="AW149" s="13" t="s">
        <v>31</v>
      </c>
      <c r="AX149" s="13" t="s">
        <v>76</v>
      </c>
      <c r="AY149" s="206" t="s">
        <v>229</v>
      </c>
    </row>
    <row r="150" spans="1:65" s="2" customFormat="1" ht="76.35" customHeight="1">
      <c r="A150" s="36"/>
      <c r="B150" s="37"/>
      <c r="C150" s="181" t="s">
        <v>341</v>
      </c>
      <c r="D150" s="181" t="s">
        <v>232</v>
      </c>
      <c r="E150" s="182" t="s">
        <v>575</v>
      </c>
      <c r="F150" s="183" t="s">
        <v>576</v>
      </c>
      <c r="G150" s="184" t="s">
        <v>326</v>
      </c>
      <c r="H150" s="185">
        <v>21.2</v>
      </c>
      <c r="I150" s="186"/>
      <c r="J150" s="187">
        <f>ROUND(I150*H150,2)</f>
        <v>0</v>
      </c>
      <c r="K150" s="188"/>
      <c r="L150" s="41"/>
      <c r="M150" s="189" t="s">
        <v>19</v>
      </c>
      <c r="N150" s="190" t="s">
        <v>40</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592</v>
      </c>
      <c r="AT150" s="193" t="s">
        <v>232</v>
      </c>
      <c r="AU150" s="193" t="s">
        <v>69</v>
      </c>
      <c r="AY150" s="19" t="s">
        <v>229</v>
      </c>
      <c r="BE150" s="194">
        <f>IF(N150="základní",J150,0)</f>
        <v>0</v>
      </c>
      <c r="BF150" s="194">
        <f>IF(N150="snížená",J150,0)</f>
        <v>0</v>
      </c>
      <c r="BG150" s="194">
        <f>IF(N150="zákl. přenesená",J150,0)</f>
        <v>0</v>
      </c>
      <c r="BH150" s="194">
        <f>IF(N150="sníž. přenesená",J150,0)</f>
        <v>0</v>
      </c>
      <c r="BI150" s="194">
        <f>IF(N150="nulová",J150,0)</f>
        <v>0</v>
      </c>
      <c r="BJ150" s="19" t="s">
        <v>76</v>
      </c>
      <c r="BK150" s="194">
        <f>ROUND(I150*H150,2)</f>
        <v>0</v>
      </c>
      <c r="BL150" s="19" t="s">
        <v>592</v>
      </c>
      <c r="BM150" s="193" t="s">
        <v>798</v>
      </c>
    </row>
    <row r="151" spans="2:51" s="13" customFormat="1" ht="11.25">
      <c r="B151" s="195"/>
      <c r="C151" s="196"/>
      <c r="D151" s="197" t="s">
        <v>237</v>
      </c>
      <c r="E151" s="198" t="s">
        <v>19</v>
      </c>
      <c r="F151" s="199" t="s">
        <v>799</v>
      </c>
      <c r="G151" s="196"/>
      <c r="H151" s="200">
        <v>4.2</v>
      </c>
      <c r="I151" s="201"/>
      <c r="J151" s="196"/>
      <c r="K151" s="196"/>
      <c r="L151" s="202"/>
      <c r="M151" s="203"/>
      <c r="N151" s="204"/>
      <c r="O151" s="204"/>
      <c r="P151" s="204"/>
      <c r="Q151" s="204"/>
      <c r="R151" s="204"/>
      <c r="S151" s="204"/>
      <c r="T151" s="205"/>
      <c r="AT151" s="206" t="s">
        <v>237</v>
      </c>
      <c r="AU151" s="206" t="s">
        <v>69</v>
      </c>
      <c r="AV151" s="13" t="s">
        <v>78</v>
      </c>
      <c r="AW151" s="13" t="s">
        <v>31</v>
      </c>
      <c r="AX151" s="13" t="s">
        <v>69</v>
      </c>
      <c r="AY151" s="206" t="s">
        <v>229</v>
      </c>
    </row>
    <row r="152" spans="2:51" s="13" customFormat="1" ht="11.25">
      <c r="B152" s="195"/>
      <c r="C152" s="196"/>
      <c r="D152" s="197" t="s">
        <v>237</v>
      </c>
      <c r="E152" s="198" t="s">
        <v>19</v>
      </c>
      <c r="F152" s="199" t="s">
        <v>800</v>
      </c>
      <c r="G152" s="196"/>
      <c r="H152" s="200">
        <v>17</v>
      </c>
      <c r="I152" s="201"/>
      <c r="J152" s="196"/>
      <c r="K152" s="196"/>
      <c r="L152" s="202"/>
      <c r="M152" s="203"/>
      <c r="N152" s="204"/>
      <c r="O152" s="204"/>
      <c r="P152" s="204"/>
      <c r="Q152" s="204"/>
      <c r="R152" s="204"/>
      <c r="S152" s="204"/>
      <c r="T152" s="205"/>
      <c r="AT152" s="206" t="s">
        <v>237</v>
      </c>
      <c r="AU152" s="206" t="s">
        <v>69</v>
      </c>
      <c r="AV152" s="13" t="s">
        <v>78</v>
      </c>
      <c r="AW152" s="13" t="s">
        <v>31</v>
      </c>
      <c r="AX152" s="13" t="s">
        <v>69</v>
      </c>
      <c r="AY152" s="206" t="s">
        <v>229</v>
      </c>
    </row>
    <row r="153" spans="2:51" s="15" customFormat="1" ht="11.25">
      <c r="B153" s="228"/>
      <c r="C153" s="229"/>
      <c r="D153" s="197" t="s">
        <v>237</v>
      </c>
      <c r="E153" s="230" t="s">
        <v>19</v>
      </c>
      <c r="F153" s="231" t="s">
        <v>281</v>
      </c>
      <c r="G153" s="229"/>
      <c r="H153" s="232">
        <v>21.2</v>
      </c>
      <c r="I153" s="233"/>
      <c r="J153" s="229"/>
      <c r="K153" s="229"/>
      <c r="L153" s="234"/>
      <c r="M153" s="235"/>
      <c r="N153" s="236"/>
      <c r="O153" s="236"/>
      <c r="P153" s="236"/>
      <c r="Q153" s="236"/>
      <c r="R153" s="236"/>
      <c r="S153" s="236"/>
      <c r="T153" s="237"/>
      <c r="AT153" s="238" t="s">
        <v>237</v>
      </c>
      <c r="AU153" s="238" t="s">
        <v>69</v>
      </c>
      <c r="AV153" s="15" t="s">
        <v>126</v>
      </c>
      <c r="AW153" s="15" t="s">
        <v>31</v>
      </c>
      <c r="AX153" s="15" t="s">
        <v>76</v>
      </c>
      <c r="AY153" s="238" t="s">
        <v>229</v>
      </c>
    </row>
    <row r="154" spans="1:65" s="2" customFormat="1" ht="180.75" customHeight="1">
      <c r="A154" s="36"/>
      <c r="B154" s="37"/>
      <c r="C154" s="181" t="s">
        <v>345</v>
      </c>
      <c r="D154" s="181" t="s">
        <v>232</v>
      </c>
      <c r="E154" s="182" t="s">
        <v>584</v>
      </c>
      <c r="F154" s="183" t="s">
        <v>801</v>
      </c>
      <c r="G154" s="184" t="s">
        <v>326</v>
      </c>
      <c r="H154" s="185">
        <v>1890</v>
      </c>
      <c r="I154" s="186"/>
      <c r="J154" s="187">
        <f>ROUND(I154*H154,2)</f>
        <v>0</v>
      </c>
      <c r="K154" s="188"/>
      <c r="L154" s="41"/>
      <c r="M154" s="189" t="s">
        <v>19</v>
      </c>
      <c r="N154" s="190" t="s">
        <v>40</v>
      </c>
      <c r="O154" s="66"/>
      <c r="P154" s="191">
        <f>O154*H154</f>
        <v>0</v>
      </c>
      <c r="Q154" s="191">
        <v>0</v>
      </c>
      <c r="R154" s="191">
        <f>Q154*H154</f>
        <v>0</v>
      </c>
      <c r="S154" s="191">
        <v>0</v>
      </c>
      <c r="T154" s="192">
        <f>S154*H154</f>
        <v>0</v>
      </c>
      <c r="U154" s="36"/>
      <c r="V154" s="36"/>
      <c r="W154" s="36"/>
      <c r="X154" s="36"/>
      <c r="Y154" s="36"/>
      <c r="Z154" s="36"/>
      <c r="AA154" s="36"/>
      <c r="AB154" s="36"/>
      <c r="AC154" s="36"/>
      <c r="AD154" s="36"/>
      <c r="AE154" s="36"/>
      <c r="AR154" s="193" t="s">
        <v>592</v>
      </c>
      <c r="AT154" s="193" t="s">
        <v>232</v>
      </c>
      <c r="AU154" s="193" t="s">
        <v>69</v>
      </c>
      <c r="AY154" s="19" t="s">
        <v>229</v>
      </c>
      <c r="BE154" s="194">
        <f>IF(N154="základní",J154,0)</f>
        <v>0</v>
      </c>
      <c r="BF154" s="194">
        <f>IF(N154="snížená",J154,0)</f>
        <v>0</v>
      </c>
      <c r="BG154" s="194">
        <f>IF(N154="zákl. přenesená",J154,0)</f>
        <v>0</v>
      </c>
      <c r="BH154" s="194">
        <f>IF(N154="sníž. přenesená",J154,0)</f>
        <v>0</v>
      </c>
      <c r="BI154" s="194">
        <f>IF(N154="nulová",J154,0)</f>
        <v>0</v>
      </c>
      <c r="BJ154" s="19" t="s">
        <v>76</v>
      </c>
      <c r="BK154" s="194">
        <f>ROUND(I154*H154,2)</f>
        <v>0</v>
      </c>
      <c r="BL154" s="19" t="s">
        <v>592</v>
      </c>
      <c r="BM154" s="193" t="s">
        <v>802</v>
      </c>
    </row>
    <row r="155" spans="2:51" s="13" customFormat="1" ht="11.25">
      <c r="B155" s="195"/>
      <c r="C155" s="196"/>
      <c r="D155" s="197" t="s">
        <v>237</v>
      </c>
      <c r="E155" s="198" t="s">
        <v>19</v>
      </c>
      <c r="F155" s="199" t="s">
        <v>803</v>
      </c>
      <c r="G155" s="196"/>
      <c r="H155" s="200">
        <v>1890</v>
      </c>
      <c r="I155" s="201"/>
      <c r="J155" s="196"/>
      <c r="K155" s="196"/>
      <c r="L155" s="202"/>
      <c r="M155" s="203"/>
      <c r="N155" s="204"/>
      <c r="O155" s="204"/>
      <c r="P155" s="204"/>
      <c r="Q155" s="204"/>
      <c r="R155" s="204"/>
      <c r="S155" s="204"/>
      <c r="T155" s="205"/>
      <c r="AT155" s="206" t="s">
        <v>237</v>
      </c>
      <c r="AU155" s="206" t="s">
        <v>69</v>
      </c>
      <c r="AV155" s="13" t="s">
        <v>78</v>
      </c>
      <c r="AW155" s="13" t="s">
        <v>31</v>
      </c>
      <c r="AX155" s="13" t="s">
        <v>76</v>
      </c>
      <c r="AY155" s="206" t="s">
        <v>229</v>
      </c>
    </row>
    <row r="156" spans="1:65" s="2" customFormat="1" ht="76.35" customHeight="1">
      <c r="A156" s="36"/>
      <c r="B156" s="37"/>
      <c r="C156" s="181" t="s">
        <v>349</v>
      </c>
      <c r="D156" s="181" t="s">
        <v>232</v>
      </c>
      <c r="E156" s="182" t="s">
        <v>804</v>
      </c>
      <c r="F156" s="183" t="s">
        <v>805</v>
      </c>
      <c r="G156" s="184" t="s">
        <v>326</v>
      </c>
      <c r="H156" s="185">
        <v>58.425</v>
      </c>
      <c r="I156" s="186"/>
      <c r="J156" s="187">
        <f>ROUND(I156*H156,2)</f>
        <v>0</v>
      </c>
      <c r="K156" s="188"/>
      <c r="L156" s="41"/>
      <c r="M156" s="189" t="s">
        <v>19</v>
      </c>
      <c r="N156" s="190" t="s">
        <v>40</v>
      </c>
      <c r="O156" s="66"/>
      <c r="P156" s="191">
        <f>O156*H156</f>
        <v>0</v>
      </c>
      <c r="Q156" s="191">
        <v>0</v>
      </c>
      <c r="R156" s="191">
        <f>Q156*H156</f>
        <v>0</v>
      </c>
      <c r="S156" s="191">
        <v>0</v>
      </c>
      <c r="T156" s="192">
        <f>S156*H156</f>
        <v>0</v>
      </c>
      <c r="U156" s="36"/>
      <c r="V156" s="36"/>
      <c r="W156" s="36"/>
      <c r="X156" s="36"/>
      <c r="Y156" s="36"/>
      <c r="Z156" s="36"/>
      <c r="AA156" s="36"/>
      <c r="AB156" s="36"/>
      <c r="AC156" s="36"/>
      <c r="AD156" s="36"/>
      <c r="AE156" s="36"/>
      <c r="AR156" s="193" t="s">
        <v>592</v>
      </c>
      <c r="AT156" s="193" t="s">
        <v>232</v>
      </c>
      <c r="AU156" s="193" t="s">
        <v>69</v>
      </c>
      <c r="AY156" s="19" t="s">
        <v>229</v>
      </c>
      <c r="BE156" s="194">
        <f>IF(N156="základní",J156,0)</f>
        <v>0</v>
      </c>
      <c r="BF156" s="194">
        <f>IF(N156="snížená",J156,0)</f>
        <v>0</v>
      </c>
      <c r="BG156" s="194">
        <f>IF(N156="zákl. přenesená",J156,0)</f>
        <v>0</v>
      </c>
      <c r="BH156" s="194">
        <f>IF(N156="sníž. přenesená",J156,0)</f>
        <v>0</v>
      </c>
      <c r="BI156" s="194">
        <f>IF(N156="nulová",J156,0)</f>
        <v>0</v>
      </c>
      <c r="BJ156" s="19" t="s">
        <v>76</v>
      </c>
      <c r="BK156" s="194">
        <f>ROUND(I156*H156,2)</f>
        <v>0</v>
      </c>
      <c r="BL156" s="19" t="s">
        <v>592</v>
      </c>
      <c r="BM156" s="193" t="s">
        <v>806</v>
      </c>
    </row>
    <row r="157" spans="2:51" s="13" customFormat="1" ht="11.25">
      <c r="B157" s="195"/>
      <c r="C157" s="196"/>
      <c r="D157" s="197" t="s">
        <v>237</v>
      </c>
      <c r="E157" s="198" t="s">
        <v>19</v>
      </c>
      <c r="F157" s="199" t="s">
        <v>807</v>
      </c>
      <c r="G157" s="196"/>
      <c r="H157" s="200">
        <v>55.44</v>
      </c>
      <c r="I157" s="201"/>
      <c r="J157" s="196"/>
      <c r="K157" s="196"/>
      <c r="L157" s="202"/>
      <c r="M157" s="203"/>
      <c r="N157" s="204"/>
      <c r="O157" s="204"/>
      <c r="P157" s="204"/>
      <c r="Q157" s="204"/>
      <c r="R157" s="204"/>
      <c r="S157" s="204"/>
      <c r="T157" s="205"/>
      <c r="AT157" s="206" t="s">
        <v>237</v>
      </c>
      <c r="AU157" s="206" t="s">
        <v>69</v>
      </c>
      <c r="AV157" s="13" t="s">
        <v>78</v>
      </c>
      <c r="AW157" s="13" t="s">
        <v>31</v>
      </c>
      <c r="AX157" s="13" t="s">
        <v>69</v>
      </c>
      <c r="AY157" s="206" t="s">
        <v>229</v>
      </c>
    </row>
    <row r="158" spans="2:51" s="13" customFormat="1" ht="11.25">
      <c r="B158" s="195"/>
      <c r="C158" s="196"/>
      <c r="D158" s="197" t="s">
        <v>237</v>
      </c>
      <c r="E158" s="198" t="s">
        <v>19</v>
      </c>
      <c r="F158" s="199" t="s">
        <v>808</v>
      </c>
      <c r="G158" s="196"/>
      <c r="H158" s="200">
        <v>2.985</v>
      </c>
      <c r="I158" s="201"/>
      <c r="J158" s="196"/>
      <c r="K158" s="196"/>
      <c r="L158" s="202"/>
      <c r="M158" s="203"/>
      <c r="N158" s="204"/>
      <c r="O158" s="204"/>
      <c r="P158" s="204"/>
      <c r="Q158" s="204"/>
      <c r="R158" s="204"/>
      <c r="S158" s="204"/>
      <c r="T158" s="205"/>
      <c r="AT158" s="206" t="s">
        <v>237</v>
      </c>
      <c r="AU158" s="206" t="s">
        <v>69</v>
      </c>
      <c r="AV158" s="13" t="s">
        <v>78</v>
      </c>
      <c r="AW158" s="13" t="s">
        <v>31</v>
      </c>
      <c r="AX158" s="13" t="s">
        <v>69</v>
      </c>
      <c r="AY158" s="206" t="s">
        <v>229</v>
      </c>
    </row>
    <row r="159" spans="2:51" s="15" customFormat="1" ht="11.25">
      <c r="B159" s="228"/>
      <c r="C159" s="229"/>
      <c r="D159" s="197" t="s">
        <v>237</v>
      </c>
      <c r="E159" s="230" t="s">
        <v>19</v>
      </c>
      <c r="F159" s="231" t="s">
        <v>281</v>
      </c>
      <c r="G159" s="229"/>
      <c r="H159" s="232">
        <v>58.425</v>
      </c>
      <c r="I159" s="233"/>
      <c r="J159" s="229"/>
      <c r="K159" s="229"/>
      <c r="L159" s="234"/>
      <c r="M159" s="235"/>
      <c r="N159" s="236"/>
      <c r="O159" s="236"/>
      <c r="P159" s="236"/>
      <c r="Q159" s="236"/>
      <c r="R159" s="236"/>
      <c r="S159" s="236"/>
      <c r="T159" s="237"/>
      <c r="AT159" s="238" t="s">
        <v>237</v>
      </c>
      <c r="AU159" s="238" t="s">
        <v>69</v>
      </c>
      <c r="AV159" s="15" t="s">
        <v>126</v>
      </c>
      <c r="AW159" s="15" t="s">
        <v>31</v>
      </c>
      <c r="AX159" s="15" t="s">
        <v>76</v>
      </c>
      <c r="AY159" s="238" t="s">
        <v>229</v>
      </c>
    </row>
    <row r="160" spans="1:65" s="2" customFormat="1" ht="76.35" customHeight="1">
      <c r="A160" s="36"/>
      <c r="B160" s="37"/>
      <c r="C160" s="181" t="s">
        <v>809</v>
      </c>
      <c r="D160" s="181" t="s">
        <v>232</v>
      </c>
      <c r="E160" s="182" t="s">
        <v>603</v>
      </c>
      <c r="F160" s="183" t="s">
        <v>604</v>
      </c>
      <c r="G160" s="184" t="s">
        <v>326</v>
      </c>
      <c r="H160" s="185">
        <v>61.88</v>
      </c>
      <c r="I160" s="186"/>
      <c r="J160" s="187">
        <f>ROUND(I160*H160,2)</f>
        <v>0</v>
      </c>
      <c r="K160" s="188"/>
      <c r="L160" s="41"/>
      <c r="M160" s="189" t="s">
        <v>19</v>
      </c>
      <c r="N160" s="190" t="s">
        <v>40</v>
      </c>
      <c r="O160" s="66"/>
      <c r="P160" s="191">
        <f>O160*H160</f>
        <v>0</v>
      </c>
      <c r="Q160" s="191">
        <v>0</v>
      </c>
      <c r="R160" s="191">
        <f>Q160*H160</f>
        <v>0</v>
      </c>
      <c r="S160" s="191">
        <v>0</v>
      </c>
      <c r="T160" s="192">
        <f>S160*H160</f>
        <v>0</v>
      </c>
      <c r="U160" s="36"/>
      <c r="V160" s="36"/>
      <c r="W160" s="36"/>
      <c r="X160" s="36"/>
      <c r="Y160" s="36"/>
      <c r="Z160" s="36"/>
      <c r="AA160" s="36"/>
      <c r="AB160" s="36"/>
      <c r="AC160" s="36"/>
      <c r="AD160" s="36"/>
      <c r="AE160" s="36"/>
      <c r="AR160" s="193" t="s">
        <v>592</v>
      </c>
      <c r="AT160" s="193" t="s">
        <v>232</v>
      </c>
      <c r="AU160" s="193" t="s">
        <v>69</v>
      </c>
      <c r="AY160" s="19" t="s">
        <v>229</v>
      </c>
      <c r="BE160" s="194">
        <f>IF(N160="základní",J160,0)</f>
        <v>0</v>
      </c>
      <c r="BF160" s="194">
        <f>IF(N160="snížená",J160,0)</f>
        <v>0</v>
      </c>
      <c r="BG160" s="194">
        <f>IF(N160="zákl. přenesená",J160,0)</f>
        <v>0</v>
      </c>
      <c r="BH160" s="194">
        <f>IF(N160="sníž. přenesená",J160,0)</f>
        <v>0</v>
      </c>
      <c r="BI160" s="194">
        <f>IF(N160="nulová",J160,0)</f>
        <v>0</v>
      </c>
      <c r="BJ160" s="19" t="s">
        <v>76</v>
      </c>
      <c r="BK160" s="194">
        <f>ROUND(I160*H160,2)</f>
        <v>0</v>
      </c>
      <c r="BL160" s="19" t="s">
        <v>592</v>
      </c>
      <c r="BM160" s="193" t="s">
        <v>810</v>
      </c>
    </row>
    <row r="161" spans="1:47" s="2" customFormat="1" ht="19.5">
      <c r="A161" s="36"/>
      <c r="B161" s="37"/>
      <c r="C161" s="38"/>
      <c r="D161" s="197" t="s">
        <v>811</v>
      </c>
      <c r="E161" s="38"/>
      <c r="F161" s="248" t="s">
        <v>812</v>
      </c>
      <c r="G161" s="38"/>
      <c r="H161" s="38"/>
      <c r="I161" s="249"/>
      <c r="J161" s="38"/>
      <c r="K161" s="38"/>
      <c r="L161" s="41"/>
      <c r="M161" s="250"/>
      <c r="N161" s="251"/>
      <c r="O161" s="66"/>
      <c r="P161" s="66"/>
      <c r="Q161" s="66"/>
      <c r="R161" s="66"/>
      <c r="S161" s="66"/>
      <c r="T161" s="67"/>
      <c r="U161" s="36"/>
      <c r="V161" s="36"/>
      <c r="W161" s="36"/>
      <c r="X161" s="36"/>
      <c r="Y161" s="36"/>
      <c r="Z161" s="36"/>
      <c r="AA161" s="36"/>
      <c r="AB161" s="36"/>
      <c r="AC161" s="36"/>
      <c r="AD161" s="36"/>
      <c r="AE161" s="36"/>
      <c r="AT161" s="19" t="s">
        <v>811</v>
      </c>
      <c r="AU161" s="19" t="s">
        <v>69</v>
      </c>
    </row>
    <row r="162" spans="2:51" s="13" customFormat="1" ht="11.25">
      <c r="B162" s="195"/>
      <c r="C162" s="196"/>
      <c r="D162" s="197" t="s">
        <v>237</v>
      </c>
      <c r="E162" s="198" t="s">
        <v>19</v>
      </c>
      <c r="F162" s="199" t="s">
        <v>807</v>
      </c>
      <c r="G162" s="196"/>
      <c r="H162" s="200">
        <v>55.44</v>
      </c>
      <c r="I162" s="201"/>
      <c r="J162" s="196"/>
      <c r="K162" s="196"/>
      <c r="L162" s="202"/>
      <c r="M162" s="203"/>
      <c r="N162" s="204"/>
      <c r="O162" s="204"/>
      <c r="P162" s="204"/>
      <c r="Q162" s="204"/>
      <c r="R162" s="204"/>
      <c r="S162" s="204"/>
      <c r="T162" s="205"/>
      <c r="AT162" s="206" t="s">
        <v>237</v>
      </c>
      <c r="AU162" s="206" t="s">
        <v>69</v>
      </c>
      <c r="AV162" s="13" t="s">
        <v>78</v>
      </c>
      <c r="AW162" s="13" t="s">
        <v>31</v>
      </c>
      <c r="AX162" s="13" t="s">
        <v>69</v>
      </c>
      <c r="AY162" s="206" t="s">
        <v>229</v>
      </c>
    </row>
    <row r="163" spans="2:51" s="13" customFormat="1" ht="11.25">
      <c r="B163" s="195"/>
      <c r="C163" s="196"/>
      <c r="D163" s="197" t="s">
        <v>237</v>
      </c>
      <c r="E163" s="198" t="s">
        <v>19</v>
      </c>
      <c r="F163" s="199" t="s">
        <v>808</v>
      </c>
      <c r="G163" s="196"/>
      <c r="H163" s="200">
        <v>2.985</v>
      </c>
      <c r="I163" s="201"/>
      <c r="J163" s="196"/>
      <c r="K163" s="196"/>
      <c r="L163" s="202"/>
      <c r="M163" s="203"/>
      <c r="N163" s="204"/>
      <c r="O163" s="204"/>
      <c r="P163" s="204"/>
      <c r="Q163" s="204"/>
      <c r="R163" s="204"/>
      <c r="S163" s="204"/>
      <c r="T163" s="205"/>
      <c r="AT163" s="206" t="s">
        <v>237</v>
      </c>
      <c r="AU163" s="206" t="s">
        <v>69</v>
      </c>
      <c r="AV163" s="13" t="s">
        <v>78</v>
      </c>
      <c r="AW163" s="13" t="s">
        <v>31</v>
      </c>
      <c r="AX163" s="13" t="s">
        <v>69</v>
      </c>
      <c r="AY163" s="206" t="s">
        <v>229</v>
      </c>
    </row>
    <row r="164" spans="2:51" s="13" customFormat="1" ht="11.25">
      <c r="B164" s="195"/>
      <c r="C164" s="196"/>
      <c r="D164" s="197" t="s">
        <v>237</v>
      </c>
      <c r="E164" s="198" t="s">
        <v>19</v>
      </c>
      <c r="F164" s="199" t="s">
        <v>813</v>
      </c>
      <c r="G164" s="196"/>
      <c r="H164" s="200">
        <v>1.862</v>
      </c>
      <c r="I164" s="201"/>
      <c r="J164" s="196"/>
      <c r="K164" s="196"/>
      <c r="L164" s="202"/>
      <c r="M164" s="203"/>
      <c r="N164" s="204"/>
      <c r="O164" s="204"/>
      <c r="P164" s="204"/>
      <c r="Q164" s="204"/>
      <c r="R164" s="204"/>
      <c r="S164" s="204"/>
      <c r="T164" s="205"/>
      <c r="AT164" s="206" t="s">
        <v>237</v>
      </c>
      <c r="AU164" s="206" t="s">
        <v>69</v>
      </c>
      <c r="AV164" s="13" t="s">
        <v>78</v>
      </c>
      <c r="AW164" s="13" t="s">
        <v>31</v>
      </c>
      <c r="AX164" s="13" t="s">
        <v>69</v>
      </c>
      <c r="AY164" s="206" t="s">
        <v>229</v>
      </c>
    </row>
    <row r="165" spans="2:51" s="13" customFormat="1" ht="11.25">
      <c r="B165" s="195"/>
      <c r="C165" s="196"/>
      <c r="D165" s="197" t="s">
        <v>237</v>
      </c>
      <c r="E165" s="198" t="s">
        <v>19</v>
      </c>
      <c r="F165" s="199" t="s">
        <v>814</v>
      </c>
      <c r="G165" s="196"/>
      <c r="H165" s="200">
        <v>1.593</v>
      </c>
      <c r="I165" s="201"/>
      <c r="J165" s="196"/>
      <c r="K165" s="196"/>
      <c r="L165" s="202"/>
      <c r="M165" s="203"/>
      <c r="N165" s="204"/>
      <c r="O165" s="204"/>
      <c r="P165" s="204"/>
      <c r="Q165" s="204"/>
      <c r="R165" s="204"/>
      <c r="S165" s="204"/>
      <c r="T165" s="205"/>
      <c r="AT165" s="206" t="s">
        <v>237</v>
      </c>
      <c r="AU165" s="206" t="s">
        <v>69</v>
      </c>
      <c r="AV165" s="13" t="s">
        <v>78</v>
      </c>
      <c r="AW165" s="13" t="s">
        <v>31</v>
      </c>
      <c r="AX165" s="13" t="s">
        <v>69</v>
      </c>
      <c r="AY165" s="206" t="s">
        <v>229</v>
      </c>
    </row>
    <row r="166" spans="2:51" s="15" customFormat="1" ht="11.25">
      <c r="B166" s="228"/>
      <c r="C166" s="229"/>
      <c r="D166" s="197" t="s">
        <v>237</v>
      </c>
      <c r="E166" s="230" t="s">
        <v>19</v>
      </c>
      <c r="F166" s="231" t="s">
        <v>281</v>
      </c>
      <c r="G166" s="229"/>
      <c r="H166" s="232">
        <v>61.88</v>
      </c>
      <c r="I166" s="233"/>
      <c r="J166" s="229"/>
      <c r="K166" s="229"/>
      <c r="L166" s="234"/>
      <c r="M166" s="235"/>
      <c r="N166" s="236"/>
      <c r="O166" s="236"/>
      <c r="P166" s="236"/>
      <c r="Q166" s="236"/>
      <c r="R166" s="236"/>
      <c r="S166" s="236"/>
      <c r="T166" s="237"/>
      <c r="AT166" s="238" t="s">
        <v>237</v>
      </c>
      <c r="AU166" s="238" t="s">
        <v>69</v>
      </c>
      <c r="AV166" s="15" t="s">
        <v>126</v>
      </c>
      <c r="AW166" s="15" t="s">
        <v>31</v>
      </c>
      <c r="AX166" s="15" t="s">
        <v>76</v>
      </c>
      <c r="AY166" s="238" t="s">
        <v>229</v>
      </c>
    </row>
    <row r="167" spans="1:65" s="2" customFormat="1" ht="66.75" customHeight="1">
      <c r="A167" s="36"/>
      <c r="B167" s="37"/>
      <c r="C167" s="181" t="s">
        <v>482</v>
      </c>
      <c r="D167" s="181" t="s">
        <v>232</v>
      </c>
      <c r="E167" s="182" t="s">
        <v>615</v>
      </c>
      <c r="F167" s="183" t="s">
        <v>815</v>
      </c>
      <c r="G167" s="184" t="s">
        <v>326</v>
      </c>
      <c r="H167" s="185">
        <v>3.455</v>
      </c>
      <c r="I167" s="186"/>
      <c r="J167" s="187">
        <f>ROUND(I167*H167,2)</f>
        <v>0</v>
      </c>
      <c r="K167" s="188"/>
      <c r="L167" s="41"/>
      <c r="M167" s="189" t="s">
        <v>19</v>
      </c>
      <c r="N167" s="190" t="s">
        <v>40</v>
      </c>
      <c r="O167" s="66"/>
      <c r="P167" s="191">
        <f>O167*H167</f>
        <v>0</v>
      </c>
      <c r="Q167" s="191">
        <v>0</v>
      </c>
      <c r="R167" s="191">
        <f>Q167*H167</f>
        <v>0</v>
      </c>
      <c r="S167" s="191">
        <v>0</v>
      </c>
      <c r="T167" s="192">
        <f>S167*H167</f>
        <v>0</v>
      </c>
      <c r="U167" s="36"/>
      <c r="V167" s="36"/>
      <c r="W167" s="36"/>
      <c r="X167" s="36"/>
      <c r="Y167" s="36"/>
      <c r="Z167" s="36"/>
      <c r="AA167" s="36"/>
      <c r="AB167" s="36"/>
      <c r="AC167" s="36"/>
      <c r="AD167" s="36"/>
      <c r="AE167" s="36"/>
      <c r="AR167" s="193" t="s">
        <v>592</v>
      </c>
      <c r="AT167" s="193" t="s">
        <v>232</v>
      </c>
      <c r="AU167" s="193" t="s">
        <v>69</v>
      </c>
      <c r="AY167" s="19" t="s">
        <v>229</v>
      </c>
      <c r="BE167" s="194">
        <f>IF(N167="základní",J167,0)</f>
        <v>0</v>
      </c>
      <c r="BF167" s="194">
        <f>IF(N167="snížená",J167,0)</f>
        <v>0</v>
      </c>
      <c r="BG167" s="194">
        <f>IF(N167="zákl. přenesená",J167,0)</f>
        <v>0</v>
      </c>
      <c r="BH167" s="194">
        <f>IF(N167="sníž. přenesená",J167,0)</f>
        <v>0</v>
      </c>
      <c r="BI167" s="194">
        <f>IF(N167="nulová",J167,0)</f>
        <v>0</v>
      </c>
      <c r="BJ167" s="19" t="s">
        <v>76</v>
      </c>
      <c r="BK167" s="194">
        <f>ROUND(I167*H167,2)</f>
        <v>0</v>
      </c>
      <c r="BL167" s="19" t="s">
        <v>592</v>
      </c>
      <c r="BM167" s="193" t="s">
        <v>816</v>
      </c>
    </row>
    <row r="168" spans="2:51" s="13" customFormat="1" ht="11.25">
      <c r="B168" s="195"/>
      <c r="C168" s="196"/>
      <c r="D168" s="197" t="s">
        <v>237</v>
      </c>
      <c r="E168" s="198" t="s">
        <v>19</v>
      </c>
      <c r="F168" s="199" t="s">
        <v>813</v>
      </c>
      <c r="G168" s="196"/>
      <c r="H168" s="200">
        <v>1.862</v>
      </c>
      <c r="I168" s="201"/>
      <c r="J168" s="196"/>
      <c r="K168" s="196"/>
      <c r="L168" s="202"/>
      <c r="M168" s="203"/>
      <c r="N168" s="204"/>
      <c r="O168" s="204"/>
      <c r="P168" s="204"/>
      <c r="Q168" s="204"/>
      <c r="R168" s="204"/>
      <c r="S168" s="204"/>
      <c r="T168" s="205"/>
      <c r="AT168" s="206" t="s">
        <v>237</v>
      </c>
      <c r="AU168" s="206" t="s">
        <v>69</v>
      </c>
      <c r="AV168" s="13" t="s">
        <v>78</v>
      </c>
      <c r="AW168" s="13" t="s">
        <v>31</v>
      </c>
      <c r="AX168" s="13" t="s">
        <v>69</v>
      </c>
      <c r="AY168" s="206" t="s">
        <v>229</v>
      </c>
    </row>
    <row r="169" spans="2:51" s="13" customFormat="1" ht="11.25">
      <c r="B169" s="195"/>
      <c r="C169" s="196"/>
      <c r="D169" s="197" t="s">
        <v>237</v>
      </c>
      <c r="E169" s="198" t="s">
        <v>19</v>
      </c>
      <c r="F169" s="199" t="s">
        <v>817</v>
      </c>
      <c r="G169" s="196"/>
      <c r="H169" s="200">
        <v>1.593</v>
      </c>
      <c r="I169" s="201"/>
      <c r="J169" s="196"/>
      <c r="K169" s="196"/>
      <c r="L169" s="202"/>
      <c r="M169" s="203"/>
      <c r="N169" s="204"/>
      <c r="O169" s="204"/>
      <c r="P169" s="204"/>
      <c r="Q169" s="204"/>
      <c r="R169" s="204"/>
      <c r="S169" s="204"/>
      <c r="T169" s="205"/>
      <c r="AT169" s="206" t="s">
        <v>237</v>
      </c>
      <c r="AU169" s="206" t="s">
        <v>69</v>
      </c>
      <c r="AV169" s="13" t="s">
        <v>78</v>
      </c>
      <c r="AW169" s="13" t="s">
        <v>31</v>
      </c>
      <c r="AX169" s="13" t="s">
        <v>69</v>
      </c>
      <c r="AY169" s="206" t="s">
        <v>229</v>
      </c>
    </row>
    <row r="170" spans="2:51" s="15" customFormat="1" ht="11.25">
      <c r="B170" s="228"/>
      <c r="C170" s="229"/>
      <c r="D170" s="197" t="s">
        <v>237</v>
      </c>
      <c r="E170" s="230" t="s">
        <v>19</v>
      </c>
      <c r="F170" s="231" t="s">
        <v>281</v>
      </c>
      <c r="G170" s="229"/>
      <c r="H170" s="232">
        <v>3.455</v>
      </c>
      <c r="I170" s="233"/>
      <c r="J170" s="229"/>
      <c r="K170" s="229"/>
      <c r="L170" s="234"/>
      <c r="M170" s="252"/>
      <c r="N170" s="253"/>
      <c r="O170" s="253"/>
      <c r="P170" s="253"/>
      <c r="Q170" s="253"/>
      <c r="R170" s="253"/>
      <c r="S170" s="253"/>
      <c r="T170" s="254"/>
      <c r="AT170" s="238" t="s">
        <v>237</v>
      </c>
      <c r="AU170" s="238" t="s">
        <v>69</v>
      </c>
      <c r="AV170" s="15" t="s">
        <v>126</v>
      </c>
      <c r="AW170" s="15" t="s">
        <v>31</v>
      </c>
      <c r="AX170" s="15" t="s">
        <v>76</v>
      </c>
      <c r="AY170" s="238" t="s">
        <v>229</v>
      </c>
    </row>
    <row r="171" spans="1:31"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algorithmName="SHA-512" hashValue="8drJdCxHED8/sCJNzgS0S1IXnyEgsUSf1U5rm3c0YoG7yEEenXvgC4oHCnLN3LnCM/kyFnqveNLj4u34oIc4Gg==" saltValue="OQwK6fTrvQRi+s2by4YhoksbffmDFxBiE8o+VSGSXtfrjRIVugwhul8+WCiwOtZUvBShJea+xwwVkokZkyLtqw==" spinCount="100000" sheet="1" objects="1" scenarios="1" formatColumns="0" formatRows="0" autoFilter="0"/>
  <autoFilter ref="C90:K170"/>
  <mergeCells count="15">
    <mergeCell ref="E77:H77"/>
    <mergeCell ref="E81:H81"/>
    <mergeCell ref="E79:H79"/>
    <mergeCell ref="E83:H83"/>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96</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204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20" t="s">
        <v>818</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zakázky'!AN10="","",'Rekapitulace zakázky'!AN10)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zakázky'!E11="","",'Rekapitulace zakázky'!E11)</f>
        <v xml:space="preserve"> </v>
      </c>
      <c r="F17" s="36"/>
      <c r="G17" s="36"/>
      <c r="H17" s="36"/>
      <c r="I17" s="114" t="s">
        <v>27</v>
      </c>
      <c r="J17" s="105" t="str">
        <f>IF('Rekapitulace zakázky'!AN11="","",'Rekapitulace zakázky'!AN11)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zakázky'!AN16="","",'Rekapitulace zakázky'!AN16)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zakázky'!E17="","",'Rekapitulace zakázky'!E17)</f>
        <v xml:space="preserve"> </v>
      </c>
      <c r="F23" s="36"/>
      <c r="G23" s="36"/>
      <c r="H23" s="36"/>
      <c r="I23" s="114" t="s">
        <v>27</v>
      </c>
      <c r="J23" s="105" t="str">
        <f>IF('Rekapitulace zakázky'!AN17="","",'Rekapitulace zakázky'!AN17)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tr">
        <f>IF('Rekapitulace zakázky'!AN19="","",'Rekapitulace zakázky'!AN19)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zakázky'!E20="","",'Rekapitulace zakázky'!E20)</f>
        <v xml:space="preserve"> </v>
      </c>
      <c r="F26" s="36"/>
      <c r="G26" s="36"/>
      <c r="H26" s="36"/>
      <c r="I26" s="114" t="s">
        <v>27</v>
      </c>
      <c r="J26" s="105" t="str">
        <f>IF('Rekapitulace zakázky'!AN20="","",'Rekapitulace zakázky'!AN20)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ROUND((SUM(BE87:BE120)),2)</f>
        <v>0</v>
      </c>
      <c r="G35" s="36"/>
      <c r="H35" s="36"/>
      <c r="I35" s="126">
        <v>0.21</v>
      </c>
      <c r="J35" s="125">
        <f>ROUND(((SUM(BE87:BE120))*I35),2)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ROUND((SUM(BF87:BF120)),2)</f>
        <v>0</v>
      </c>
      <c r="G36" s="36"/>
      <c r="H36" s="36"/>
      <c r="I36" s="126">
        <v>0.15</v>
      </c>
      <c r="J36" s="125">
        <f>ROUND(((SUM(BF87:BF120))*I36),2)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ROUND((SUM(BG87:BG120)),2)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ROUND((SUM(BH87:BH120)),2)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ROUND((SUM(BI87:BI120)),2)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204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98" t="str">
        <f>E11</f>
        <v>03 - Následné propracování</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 xml:space="preserve"> </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210</v>
      </c>
    </row>
    <row r="64" spans="2:12" s="9" customFormat="1" ht="24.95" customHeight="1">
      <c r="B64" s="142"/>
      <c r="C64" s="143"/>
      <c r="D64" s="144" t="s">
        <v>211</v>
      </c>
      <c r="E64" s="145"/>
      <c r="F64" s="145"/>
      <c r="G64" s="145"/>
      <c r="H64" s="145"/>
      <c r="I64" s="145"/>
      <c r="J64" s="146">
        <f>J88</f>
        <v>0</v>
      </c>
      <c r="K64" s="143"/>
      <c r="L64" s="147"/>
    </row>
    <row r="65" spans="2:12" s="10" customFormat="1" ht="19.9" customHeight="1">
      <c r="B65" s="148"/>
      <c r="C65" s="99"/>
      <c r="D65" s="149" t="s">
        <v>212</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214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424" t="str">
        <f>E7</f>
        <v>Oprava trati v úseku Liběšice - Úštěk-OPRAVA č.1</v>
      </c>
      <c r="F75" s="425"/>
      <c r="G75" s="425"/>
      <c r="H75" s="425"/>
      <c r="I75" s="38"/>
      <c r="J75" s="38"/>
      <c r="K75" s="38"/>
      <c r="L75" s="115"/>
      <c r="S75" s="36"/>
      <c r="T75" s="36"/>
      <c r="U75" s="36"/>
      <c r="V75" s="36"/>
      <c r="W75" s="36"/>
      <c r="X75" s="36"/>
      <c r="Y75" s="36"/>
      <c r="Z75" s="36"/>
      <c r="AA75" s="36"/>
      <c r="AB75" s="36"/>
      <c r="AC75" s="36"/>
      <c r="AD75" s="36"/>
      <c r="AE75" s="36"/>
    </row>
    <row r="76" spans="2:12" s="1" customFormat="1" ht="12" customHeight="1">
      <c r="B76" s="23"/>
      <c r="C76" s="31" t="s">
        <v>203</v>
      </c>
      <c r="D76" s="24"/>
      <c r="E76" s="24"/>
      <c r="F76" s="24"/>
      <c r="G76" s="24"/>
      <c r="H76" s="24"/>
      <c r="I76" s="24"/>
      <c r="J76" s="24"/>
      <c r="K76" s="24"/>
      <c r="L76" s="22"/>
    </row>
    <row r="77" spans="1:31" s="2" customFormat="1" ht="16.5" customHeight="1">
      <c r="A77" s="36"/>
      <c r="B77" s="37"/>
      <c r="C77" s="38"/>
      <c r="D77" s="38"/>
      <c r="E77" s="424" t="s">
        <v>204</v>
      </c>
      <c r="F77" s="426"/>
      <c r="G77" s="426"/>
      <c r="H77" s="426"/>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205</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98" t="str">
        <f>E11</f>
        <v>03 - Následné propracování</v>
      </c>
      <c r="F79" s="426"/>
      <c r="G79" s="426"/>
      <c r="H79" s="426"/>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 xml:space="preserve"> </v>
      </c>
      <c r="G81" s="38"/>
      <c r="H81" s="38"/>
      <c r="I81" s="31" t="s">
        <v>23</v>
      </c>
      <c r="J81" s="61" t="str">
        <f>IF(J14="","",J14)</f>
        <v>10. 5. 2022</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5.2" customHeight="1">
      <c r="A83" s="36"/>
      <c r="B83" s="37"/>
      <c r="C83" s="31" t="s">
        <v>25</v>
      </c>
      <c r="D83" s="38"/>
      <c r="E83" s="38"/>
      <c r="F83" s="29" t="str">
        <f>E17</f>
        <v xml:space="preserve"> </v>
      </c>
      <c r="G83" s="38"/>
      <c r="H83" s="38"/>
      <c r="I83" s="31" t="s">
        <v>30</v>
      </c>
      <c r="J83" s="34" t="str">
        <f>E23</f>
        <v xml:space="preserve"> </v>
      </c>
      <c r="K83" s="38"/>
      <c r="L83" s="115"/>
      <c r="S83" s="36"/>
      <c r="T83" s="36"/>
      <c r="U83" s="36"/>
      <c r="V83" s="36"/>
      <c r="W83" s="36"/>
      <c r="X83" s="36"/>
      <c r="Y83" s="36"/>
      <c r="Z83" s="36"/>
      <c r="AA83" s="36"/>
      <c r="AB83" s="36"/>
      <c r="AC83" s="36"/>
      <c r="AD83" s="36"/>
      <c r="AE83" s="36"/>
    </row>
    <row r="84" spans="1:31" s="2" customFormat="1" ht="15.2" customHeight="1">
      <c r="A84" s="36"/>
      <c r="B84" s="37"/>
      <c r="C84" s="31" t="s">
        <v>28</v>
      </c>
      <c r="D84" s="38"/>
      <c r="E84" s="38"/>
      <c r="F84" s="29" t="str">
        <f>IF(E20="","",E20)</f>
        <v>Vyplň údaj</v>
      </c>
      <c r="G84" s="38"/>
      <c r="H84" s="38"/>
      <c r="I84" s="31" t="s">
        <v>32</v>
      </c>
      <c r="J84" s="34" t="str">
        <f>E26</f>
        <v xml:space="preserve"> </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215</v>
      </c>
      <c r="D86" s="156" t="s">
        <v>54</v>
      </c>
      <c r="E86" s="156" t="s">
        <v>50</v>
      </c>
      <c r="F86" s="156" t="s">
        <v>51</v>
      </c>
      <c r="G86" s="156" t="s">
        <v>216</v>
      </c>
      <c r="H86" s="156" t="s">
        <v>217</v>
      </c>
      <c r="I86" s="156" t="s">
        <v>218</v>
      </c>
      <c r="J86" s="157" t="s">
        <v>209</v>
      </c>
      <c r="K86" s="158" t="s">
        <v>219</v>
      </c>
      <c r="L86" s="159"/>
      <c r="M86" s="70" t="s">
        <v>19</v>
      </c>
      <c r="N86" s="71" t="s">
        <v>39</v>
      </c>
      <c r="O86" s="71" t="s">
        <v>220</v>
      </c>
      <c r="P86" s="71" t="s">
        <v>221</v>
      </c>
      <c r="Q86" s="71" t="s">
        <v>222</v>
      </c>
      <c r="R86" s="71" t="s">
        <v>223</v>
      </c>
      <c r="S86" s="71" t="s">
        <v>224</v>
      </c>
      <c r="T86" s="72" t="s">
        <v>225</v>
      </c>
      <c r="U86" s="153"/>
      <c r="V86" s="153"/>
      <c r="W86" s="153"/>
      <c r="X86" s="153"/>
      <c r="Y86" s="153"/>
      <c r="Z86" s="153"/>
      <c r="AA86" s="153"/>
      <c r="AB86" s="153"/>
      <c r="AC86" s="153"/>
      <c r="AD86" s="153"/>
      <c r="AE86" s="153"/>
    </row>
    <row r="87" spans="1:63" s="2" customFormat="1" ht="22.9" customHeight="1">
      <c r="A87" s="36"/>
      <c r="B87" s="37"/>
      <c r="C87" s="77" t="s">
        <v>226</v>
      </c>
      <c r="D87" s="38"/>
      <c r="E87" s="38"/>
      <c r="F87" s="38"/>
      <c r="G87" s="38"/>
      <c r="H87" s="38"/>
      <c r="I87" s="38"/>
      <c r="J87" s="160">
        <f>BK87</f>
        <v>0</v>
      </c>
      <c r="K87" s="38"/>
      <c r="L87" s="41"/>
      <c r="M87" s="73"/>
      <c r="N87" s="161"/>
      <c r="O87" s="74"/>
      <c r="P87" s="162">
        <f>P88</f>
        <v>0</v>
      </c>
      <c r="Q87" s="74"/>
      <c r="R87" s="162">
        <f>R88</f>
        <v>550.5</v>
      </c>
      <c r="S87" s="74"/>
      <c r="T87" s="163">
        <f>T88</f>
        <v>0</v>
      </c>
      <c r="U87" s="36"/>
      <c r="V87" s="36"/>
      <c r="W87" s="36"/>
      <c r="X87" s="36"/>
      <c r="Y87" s="36"/>
      <c r="Z87" s="36"/>
      <c r="AA87" s="36"/>
      <c r="AB87" s="36"/>
      <c r="AC87" s="36"/>
      <c r="AD87" s="36"/>
      <c r="AE87" s="36"/>
      <c r="AT87" s="19" t="s">
        <v>68</v>
      </c>
      <c r="AU87" s="19" t="s">
        <v>210</v>
      </c>
      <c r="BK87" s="164">
        <f>BK88</f>
        <v>0</v>
      </c>
    </row>
    <row r="88" spans="2:63" s="12" customFormat="1" ht="25.9" customHeight="1">
      <c r="B88" s="165"/>
      <c r="C88" s="166"/>
      <c r="D88" s="167" t="s">
        <v>68</v>
      </c>
      <c r="E88" s="168" t="s">
        <v>227</v>
      </c>
      <c r="F88" s="168" t="s">
        <v>228</v>
      </c>
      <c r="G88" s="166"/>
      <c r="H88" s="166"/>
      <c r="I88" s="169"/>
      <c r="J88" s="170">
        <f>BK88</f>
        <v>0</v>
      </c>
      <c r="K88" s="166"/>
      <c r="L88" s="171"/>
      <c r="M88" s="172"/>
      <c r="N88" s="173"/>
      <c r="O88" s="173"/>
      <c r="P88" s="174">
        <f>P89</f>
        <v>0</v>
      </c>
      <c r="Q88" s="173"/>
      <c r="R88" s="174">
        <f>R89</f>
        <v>550.5</v>
      </c>
      <c r="S88" s="173"/>
      <c r="T88" s="175">
        <f>T89</f>
        <v>0</v>
      </c>
      <c r="AR88" s="176" t="s">
        <v>76</v>
      </c>
      <c r="AT88" s="177" t="s">
        <v>68</v>
      </c>
      <c r="AU88" s="177" t="s">
        <v>69</v>
      </c>
      <c r="AY88" s="176" t="s">
        <v>229</v>
      </c>
      <c r="BK88" s="178">
        <f>BK89</f>
        <v>0</v>
      </c>
    </row>
    <row r="89" spans="2:63" s="12" customFormat="1" ht="22.9" customHeight="1">
      <c r="B89" s="165"/>
      <c r="C89" s="166"/>
      <c r="D89" s="167" t="s">
        <v>68</v>
      </c>
      <c r="E89" s="179" t="s">
        <v>230</v>
      </c>
      <c r="F89" s="179" t="s">
        <v>231</v>
      </c>
      <c r="G89" s="166"/>
      <c r="H89" s="166"/>
      <c r="I89" s="169"/>
      <c r="J89" s="180">
        <f>BK89</f>
        <v>0</v>
      </c>
      <c r="K89" s="166"/>
      <c r="L89" s="171"/>
      <c r="M89" s="172"/>
      <c r="N89" s="173"/>
      <c r="O89" s="173"/>
      <c r="P89" s="174">
        <f>SUM(P90:P120)</f>
        <v>0</v>
      </c>
      <c r="Q89" s="173"/>
      <c r="R89" s="174">
        <f>SUM(R90:R120)</f>
        <v>550.5</v>
      </c>
      <c r="S89" s="173"/>
      <c r="T89" s="175">
        <f>SUM(T90:T120)</f>
        <v>0</v>
      </c>
      <c r="AR89" s="176" t="s">
        <v>76</v>
      </c>
      <c r="AT89" s="177" t="s">
        <v>68</v>
      </c>
      <c r="AU89" s="177" t="s">
        <v>76</v>
      </c>
      <c r="AY89" s="176" t="s">
        <v>229</v>
      </c>
      <c r="BK89" s="178">
        <f>SUM(BK90:BK120)</f>
        <v>0</v>
      </c>
    </row>
    <row r="90" spans="1:65" s="2" customFormat="1" ht="134.25" customHeight="1">
      <c r="A90" s="36"/>
      <c r="B90" s="37"/>
      <c r="C90" s="181" t="s">
        <v>76</v>
      </c>
      <c r="D90" s="181" t="s">
        <v>232</v>
      </c>
      <c r="E90" s="182" t="s">
        <v>505</v>
      </c>
      <c r="F90" s="183" t="s">
        <v>506</v>
      </c>
      <c r="G90" s="184" t="s">
        <v>254</v>
      </c>
      <c r="H90" s="185">
        <v>3.452</v>
      </c>
      <c r="I90" s="186"/>
      <c r="J90" s="187">
        <f>ROUND(I90*H90,2)</f>
        <v>0</v>
      </c>
      <c r="K90" s="188"/>
      <c r="L90" s="41"/>
      <c r="M90" s="189" t="s">
        <v>19</v>
      </c>
      <c r="N90" s="190" t="s">
        <v>40</v>
      </c>
      <c r="O90" s="66"/>
      <c r="P90" s="191">
        <f>O90*H90</f>
        <v>0</v>
      </c>
      <c r="Q90" s="191">
        <v>0</v>
      </c>
      <c r="R90" s="191">
        <f>Q90*H90</f>
        <v>0</v>
      </c>
      <c r="S90" s="191">
        <v>0</v>
      </c>
      <c r="T90" s="192">
        <f>S90*H90</f>
        <v>0</v>
      </c>
      <c r="U90" s="36"/>
      <c r="V90" s="36"/>
      <c r="W90" s="36"/>
      <c r="X90" s="36"/>
      <c r="Y90" s="36"/>
      <c r="Z90" s="36"/>
      <c r="AA90" s="36"/>
      <c r="AB90" s="36"/>
      <c r="AC90" s="36"/>
      <c r="AD90" s="36"/>
      <c r="AE90" s="36"/>
      <c r="AR90" s="193" t="s">
        <v>126</v>
      </c>
      <c r="AT90" s="193" t="s">
        <v>232</v>
      </c>
      <c r="AU90" s="193" t="s">
        <v>78</v>
      </c>
      <c r="AY90" s="19" t="s">
        <v>229</v>
      </c>
      <c r="BE90" s="194">
        <f>IF(N90="základní",J90,0)</f>
        <v>0</v>
      </c>
      <c r="BF90" s="194">
        <f>IF(N90="snížená",J90,0)</f>
        <v>0</v>
      </c>
      <c r="BG90" s="194">
        <f>IF(N90="zákl. přenesená",J90,0)</f>
        <v>0</v>
      </c>
      <c r="BH90" s="194">
        <f>IF(N90="sníž. přenesená",J90,0)</f>
        <v>0</v>
      </c>
      <c r="BI90" s="194">
        <f>IF(N90="nulová",J90,0)</f>
        <v>0</v>
      </c>
      <c r="BJ90" s="19" t="s">
        <v>76</v>
      </c>
      <c r="BK90" s="194">
        <f>ROUND(I90*H90,2)</f>
        <v>0</v>
      </c>
      <c r="BL90" s="19" t="s">
        <v>126</v>
      </c>
      <c r="BM90" s="193" t="s">
        <v>819</v>
      </c>
    </row>
    <row r="91" spans="2:51" s="13" customFormat="1" ht="11.25">
      <c r="B91" s="195"/>
      <c r="C91" s="196"/>
      <c r="D91" s="197" t="s">
        <v>237</v>
      </c>
      <c r="E91" s="198" t="s">
        <v>19</v>
      </c>
      <c r="F91" s="199" t="s">
        <v>820</v>
      </c>
      <c r="G91" s="196"/>
      <c r="H91" s="200">
        <v>3.452</v>
      </c>
      <c r="I91" s="201"/>
      <c r="J91" s="196"/>
      <c r="K91" s="196"/>
      <c r="L91" s="202"/>
      <c r="M91" s="203"/>
      <c r="N91" s="204"/>
      <c r="O91" s="204"/>
      <c r="P91" s="204"/>
      <c r="Q91" s="204"/>
      <c r="R91" s="204"/>
      <c r="S91" s="204"/>
      <c r="T91" s="205"/>
      <c r="AT91" s="206" t="s">
        <v>237</v>
      </c>
      <c r="AU91" s="206" t="s">
        <v>78</v>
      </c>
      <c r="AV91" s="13" t="s">
        <v>78</v>
      </c>
      <c r="AW91" s="13" t="s">
        <v>31</v>
      </c>
      <c r="AX91" s="13" t="s">
        <v>76</v>
      </c>
      <c r="AY91" s="206" t="s">
        <v>229</v>
      </c>
    </row>
    <row r="92" spans="1:65" s="2" customFormat="1" ht="145.5" customHeight="1">
      <c r="A92" s="36"/>
      <c r="B92" s="37"/>
      <c r="C92" s="181" t="s">
        <v>78</v>
      </c>
      <c r="D92" s="181" t="s">
        <v>232</v>
      </c>
      <c r="E92" s="182" t="s">
        <v>821</v>
      </c>
      <c r="F92" s="183" t="s">
        <v>822</v>
      </c>
      <c r="G92" s="184" t="s">
        <v>235</v>
      </c>
      <c r="H92" s="185">
        <v>62.39</v>
      </c>
      <c r="I92" s="186"/>
      <c r="J92" s="187">
        <f>ROUND(I92*H92,2)</f>
        <v>0</v>
      </c>
      <c r="K92" s="188"/>
      <c r="L92" s="41"/>
      <c r="M92" s="189" t="s">
        <v>19</v>
      </c>
      <c r="N92" s="190" t="s">
        <v>40</v>
      </c>
      <c r="O92" s="66"/>
      <c r="P92" s="191">
        <f>O92*H92</f>
        <v>0</v>
      </c>
      <c r="Q92" s="191">
        <v>0</v>
      </c>
      <c r="R92" s="191">
        <f>Q92*H92</f>
        <v>0</v>
      </c>
      <c r="S92" s="191">
        <v>0</v>
      </c>
      <c r="T92" s="192">
        <f>S92*H92</f>
        <v>0</v>
      </c>
      <c r="U92" s="36"/>
      <c r="V92" s="36"/>
      <c r="W92" s="36"/>
      <c r="X92" s="36"/>
      <c r="Y92" s="36"/>
      <c r="Z92" s="36"/>
      <c r="AA92" s="36"/>
      <c r="AB92" s="36"/>
      <c r="AC92" s="36"/>
      <c r="AD92" s="36"/>
      <c r="AE92" s="36"/>
      <c r="AR92" s="193" t="s">
        <v>126</v>
      </c>
      <c r="AT92" s="193" t="s">
        <v>232</v>
      </c>
      <c r="AU92" s="193" t="s">
        <v>78</v>
      </c>
      <c r="AY92" s="19" t="s">
        <v>229</v>
      </c>
      <c r="BE92" s="194">
        <f>IF(N92="základní",J92,0)</f>
        <v>0</v>
      </c>
      <c r="BF92" s="194">
        <f>IF(N92="snížená",J92,0)</f>
        <v>0</v>
      </c>
      <c r="BG92" s="194">
        <f>IF(N92="zákl. přenesená",J92,0)</f>
        <v>0</v>
      </c>
      <c r="BH92" s="194">
        <f>IF(N92="sníž. přenesená",J92,0)</f>
        <v>0</v>
      </c>
      <c r="BI92" s="194">
        <f>IF(N92="nulová",J92,0)</f>
        <v>0</v>
      </c>
      <c r="BJ92" s="19" t="s">
        <v>76</v>
      </c>
      <c r="BK92" s="194">
        <f>ROUND(I92*H92,2)</f>
        <v>0</v>
      </c>
      <c r="BL92" s="19" t="s">
        <v>126</v>
      </c>
      <c r="BM92" s="193" t="s">
        <v>823</v>
      </c>
    </row>
    <row r="93" spans="2:51" s="13" customFormat="1" ht="11.25">
      <c r="B93" s="195"/>
      <c r="C93" s="196"/>
      <c r="D93" s="197" t="s">
        <v>237</v>
      </c>
      <c r="E93" s="198" t="s">
        <v>19</v>
      </c>
      <c r="F93" s="199" t="s">
        <v>824</v>
      </c>
      <c r="G93" s="196"/>
      <c r="H93" s="200">
        <v>62.39</v>
      </c>
      <c r="I93" s="201"/>
      <c r="J93" s="196"/>
      <c r="K93" s="196"/>
      <c r="L93" s="202"/>
      <c r="M93" s="203"/>
      <c r="N93" s="204"/>
      <c r="O93" s="204"/>
      <c r="P93" s="204"/>
      <c r="Q93" s="204"/>
      <c r="R93" s="204"/>
      <c r="S93" s="204"/>
      <c r="T93" s="205"/>
      <c r="AT93" s="206" t="s">
        <v>237</v>
      </c>
      <c r="AU93" s="206" t="s">
        <v>78</v>
      </c>
      <c r="AV93" s="13" t="s">
        <v>78</v>
      </c>
      <c r="AW93" s="13" t="s">
        <v>31</v>
      </c>
      <c r="AX93" s="13" t="s">
        <v>76</v>
      </c>
      <c r="AY93" s="206" t="s">
        <v>229</v>
      </c>
    </row>
    <row r="94" spans="1:65" s="2" customFormat="1" ht="78" customHeight="1">
      <c r="A94" s="36"/>
      <c r="B94" s="37"/>
      <c r="C94" s="181" t="s">
        <v>89</v>
      </c>
      <c r="D94" s="181" t="s">
        <v>232</v>
      </c>
      <c r="E94" s="182" t="s">
        <v>514</v>
      </c>
      <c r="F94" s="183" t="s">
        <v>515</v>
      </c>
      <c r="G94" s="184" t="s">
        <v>254</v>
      </c>
      <c r="H94" s="185">
        <v>3.452</v>
      </c>
      <c r="I94" s="186"/>
      <c r="J94" s="187">
        <f>ROUND(I94*H94,2)</f>
        <v>0</v>
      </c>
      <c r="K94" s="188"/>
      <c r="L94" s="41"/>
      <c r="M94" s="189" t="s">
        <v>19</v>
      </c>
      <c r="N94" s="190" t="s">
        <v>40</v>
      </c>
      <c r="O94" s="66"/>
      <c r="P94" s="191">
        <f>O94*H94</f>
        <v>0</v>
      </c>
      <c r="Q94" s="191">
        <v>0</v>
      </c>
      <c r="R94" s="191">
        <f>Q94*H94</f>
        <v>0</v>
      </c>
      <c r="S94" s="191">
        <v>0</v>
      </c>
      <c r="T94" s="192">
        <f>S94*H94</f>
        <v>0</v>
      </c>
      <c r="U94" s="36"/>
      <c r="V94" s="36"/>
      <c r="W94" s="36"/>
      <c r="X94" s="36"/>
      <c r="Y94" s="36"/>
      <c r="Z94" s="36"/>
      <c r="AA94" s="36"/>
      <c r="AB94" s="36"/>
      <c r="AC94" s="36"/>
      <c r="AD94" s="36"/>
      <c r="AE94" s="36"/>
      <c r="AR94" s="193" t="s">
        <v>126</v>
      </c>
      <c r="AT94" s="193" t="s">
        <v>232</v>
      </c>
      <c r="AU94" s="193" t="s">
        <v>78</v>
      </c>
      <c r="AY94" s="19" t="s">
        <v>229</v>
      </c>
      <c r="BE94" s="194">
        <f>IF(N94="základní",J94,0)</f>
        <v>0</v>
      </c>
      <c r="BF94" s="194">
        <f>IF(N94="snížená",J94,0)</f>
        <v>0</v>
      </c>
      <c r="BG94" s="194">
        <f>IF(N94="zákl. přenesená",J94,0)</f>
        <v>0</v>
      </c>
      <c r="BH94" s="194">
        <f>IF(N94="sníž. přenesená",J94,0)</f>
        <v>0</v>
      </c>
      <c r="BI94" s="194">
        <f>IF(N94="nulová",J94,0)</f>
        <v>0</v>
      </c>
      <c r="BJ94" s="19" t="s">
        <v>76</v>
      </c>
      <c r="BK94" s="194">
        <f>ROUND(I94*H94,2)</f>
        <v>0</v>
      </c>
      <c r="BL94" s="19" t="s">
        <v>126</v>
      </c>
      <c r="BM94" s="193" t="s">
        <v>825</v>
      </c>
    </row>
    <row r="95" spans="2:51" s="14" customFormat="1" ht="11.25">
      <c r="B95" s="218"/>
      <c r="C95" s="219"/>
      <c r="D95" s="197" t="s">
        <v>237</v>
      </c>
      <c r="E95" s="220" t="s">
        <v>19</v>
      </c>
      <c r="F95" s="221" t="s">
        <v>826</v>
      </c>
      <c r="G95" s="219"/>
      <c r="H95" s="220" t="s">
        <v>19</v>
      </c>
      <c r="I95" s="222"/>
      <c r="J95" s="219"/>
      <c r="K95" s="219"/>
      <c r="L95" s="223"/>
      <c r="M95" s="224"/>
      <c r="N95" s="225"/>
      <c r="O95" s="225"/>
      <c r="P95" s="225"/>
      <c r="Q95" s="225"/>
      <c r="R95" s="225"/>
      <c r="S95" s="225"/>
      <c r="T95" s="226"/>
      <c r="AT95" s="227" t="s">
        <v>237</v>
      </c>
      <c r="AU95" s="227" t="s">
        <v>78</v>
      </c>
      <c r="AV95" s="14" t="s">
        <v>76</v>
      </c>
      <c r="AW95" s="14" t="s">
        <v>31</v>
      </c>
      <c r="AX95" s="14" t="s">
        <v>69</v>
      </c>
      <c r="AY95" s="227" t="s">
        <v>229</v>
      </c>
    </row>
    <row r="96" spans="2:51" s="13" customFormat="1" ht="11.25">
      <c r="B96" s="195"/>
      <c r="C96" s="196"/>
      <c r="D96" s="197" t="s">
        <v>237</v>
      </c>
      <c r="E96" s="198" t="s">
        <v>19</v>
      </c>
      <c r="F96" s="199" t="s">
        <v>827</v>
      </c>
      <c r="G96" s="196"/>
      <c r="H96" s="200">
        <v>3.452</v>
      </c>
      <c r="I96" s="201"/>
      <c r="J96" s="196"/>
      <c r="K96" s="196"/>
      <c r="L96" s="202"/>
      <c r="M96" s="203"/>
      <c r="N96" s="204"/>
      <c r="O96" s="204"/>
      <c r="P96" s="204"/>
      <c r="Q96" s="204"/>
      <c r="R96" s="204"/>
      <c r="S96" s="204"/>
      <c r="T96" s="205"/>
      <c r="AT96" s="206" t="s">
        <v>237</v>
      </c>
      <c r="AU96" s="206" t="s">
        <v>78</v>
      </c>
      <c r="AV96" s="13" t="s">
        <v>78</v>
      </c>
      <c r="AW96" s="13" t="s">
        <v>31</v>
      </c>
      <c r="AX96" s="13" t="s">
        <v>76</v>
      </c>
      <c r="AY96" s="206" t="s">
        <v>229</v>
      </c>
    </row>
    <row r="97" spans="1:65" s="2" customFormat="1" ht="78" customHeight="1">
      <c r="A97" s="36"/>
      <c r="B97" s="37"/>
      <c r="C97" s="181" t="s">
        <v>126</v>
      </c>
      <c r="D97" s="181" t="s">
        <v>232</v>
      </c>
      <c r="E97" s="182" t="s">
        <v>828</v>
      </c>
      <c r="F97" s="183" t="s">
        <v>829</v>
      </c>
      <c r="G97" s="184" t="s">
        <v>235</v>
      </c>
      <c r="H97" s="185">
        <v>62.39</v>
      </c>
      <c r="I97" s="186"/>
      <c r="J97" s="187">
        <f>ROUND(I97*H97,2)</f>
        <v>0</v>
      </c>
      <c r="K97" s="188"/>
      <c r="L97" s="41"/>
      <c r="M97" s="189" t="s">
        <v>19</v>
      </c>
      <c r="N97" s="190" t="s">
        <v>40</v>
      </c>
      <c r="O97" s="66"/>
      <c r="P97" s="191">
        <f>O97*H97</f>
        <v>0</v>
      </c>
      <c r="Q97" s="191">
        <v>0</v>
      </c>
      <c r="R97" s="191">
        <f>Q97*H97</f>
        <v>0</v>
      </c>
      <c r="S97" s="191">
        <v>0</v>
      </c>
      <c r="T97" s="192">
        <f>S97*H97</f>
        <v>0</v>
      </c>
      <c r="U97" s="36"/>
      <c r="V97" s="36"/>
      <c r="W97" s="36"/>
      <c r="X97" s="36"/>
      <c r="Y97" s="36"/>
      <c r="Z97" s="36"/>
      <c r="AA97" s="36"/>
      <c r="AB97" s="36"/>
      <c r="AC97" s="36"/>
      <c r="AD97" s="36"/>
      <c r="AE97" s="36"/>
      <c r="AR97" s="193" t="s">
        <v>126</v>
      </c>
      <c r="AT97" s="193" t="s">
        <v>232</v>
      </c>
      <c r="AU97" s="193" t="s">
        <v>78</v>
      </c>
      <c r="AY97" s="19" t="s">
        <v>229</v>
      </c>
      <c r="BE97" s="194">
        <f>IF(N97="základní",J97,0)</f>
        <v>0</v>
      </c>
      <c r="BF97" s="194">
        <f>IF(N97="snížená",J97,0)</f>
        <v>0</v>
      </c>
      <c r="BG97" s="194">
        <f>IF(N97="zákl. přenesená",J97,0)</f>
        <v>0</v>
      </c>
      <c r="BH97" s="194">
        <f>IF(N97="sníž. přenesená",J97,0)</f>
        <v>0</v>
      </c>
      <c r="BI97" s="194">
        <f>IF(N97="nulová",J97,0)</f>
        <v>0</v>
      </c>
      <c r="BJ97" s="19" t="s">
        <v>76</v>
      </c>
      <c r="BK97" s="194">
        <f>ROUND(I97*H97,2)</f>
        <v>0</v>
      </c>
      <c r="BL97" s="19" t="s">
        <v>126</v>
      </c>
      <c r="BM97" s="193" t="s">
        <v>830</v>
      </c>
    </row>
    <row r="98" spans="2:51" s="14" customFormat="1" ht="11.25">
      <c r="B98" s="218"/>
      <c r="C98" s="219"/>
      <c r="D98" s="197" t="s">
        <v>237</v>
      </c>
      <c r="E98" s="220" t="s">
        <v>19</v>
      </c>
      <c r="F98" s="221" t="s">
        <v>831</v>
      </c>
      <c r="G98" s="219"/>
      <c r="H98" s="220" t="s">
        <v>19</v>
      </c>
      <c r="I98" s="222"/>
      <c r="J98" s="219"/>
      <c r="K98" s="219"/>
      <c r="L98" s="223"/>
      <c r="M98" s="224"/>
      <c r="N98" s="225"/>
      <c r="O98" s="225"/>
      <c r="P98" s="225"/>
      <c r="Q98" s="225"/>
      <c r="R98" s="225"/>
      <c r="S98" s="225"/>
      <c r="T98" s="226"/>
      <c r="AT98" s="227" t="s">
        <v>237</v>
      </c>
      <c r="AU98" s="227" t="s">
        <v>78</v>
      </c>
      <c r="AV98" s="14" t="s">
        <v>76</v>
      </c>
      <c r="AW98" s="14" t="s">
        <v>31</v>
      </c>
      <c r="AX98" s="14" t="s">
        <v>69</v>
      </c>
      <c r="AY98" s="227" t="s">
        <v>229</v>
      </c>
    </row>
    <row r="99" spans="2:51" s="13" customFormat="1" ht="11.25">
      <c r="B99" s="195"/>
      <c r="C99" s="196"/>
      <c r="D99" s="197" t="s">
        <v>237</v>
      </c>
      <c r="E99" s="198" t="s">
        <v>19</v>
      </c>
      <c r="F99" s="199" t="s">
        <v>824</v>
      </c>
      <c r="G99" s="196"/>
      <c r="H99" s="200">
        <v>62.39</v>
      </c>
      <c r="I99" s="201"/>
      <c r="J99" s="196"/>
      <c r="K99" s="196"/>
      <c r="L99" s="202"/>
      <c r="M99" s="203"/>
      <c r="N99" s="204"/>
      <c r="O99" s="204"/>
      <c r="P99" s="204"/>
      <c r="Q99" s="204"/>
      <c r="R99" s="204"/>
      <c r="S99" s="204"/>
      <c r="T99" s="205"/>
      <c r="AT99" s="206" t="s">
        <v>237</v>
      </c>
      <c r="AU99" s="206" t="s">
        <v>78</v>
      </c>
      <c r="AV99" s="13" t="s">
        <v>78</v>
      </c>
      <c r="AW99" s="13" t="s">
        <v>31</v>
      </c>
      <c r="AX99" s="13" t="s">
        <v>76</v>
      </c>
      <c r="AY99" s="206" t="s">
        <v>229</v>
      </c>
    </row>
    <row r="100" spans="1:65" s="2" customFormat="1" ht="76.35" customHeight="1">
      <c r="A100" s="36"/>
      <c r="B100" s="37"/>
      <c r="C100" s="181" t="s">
        <v>230</v>
      </c>
      <c r="D100" s="181" t="s">
        <v>232</v>
      </c>
      <c r="E100" s="182" t="s">
        <v>530</v>
      </c>
      <c r="F100" s="183" t="s">
        <v>832</v>
      </c>
      <c r="G100" s="184" t="s">
        <v>532</v>
      </c>
      <c r="H100" s="185">
        <v>334</v>
      </c>
      <c r="I100" s="186"/>
      <c r="J100" s="187">
        <f>ROUND(I100*H100,2)</f>
        <v>0</v>
      </c>
      <c r="K100" s="188"/>
      <c r="L100" s="41"/>
      <c r="M100" s="189" t="s">
        <v>19</v>
      </c>
      <c r="N100" s="190" t="s">
        <v>40</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126</v>
      </c>
      <c r="AT100" s="193" t="s">
        <v>232</v>
      </c>
      <c r="AU100" s="193" t="s">
        <v>78</v>
      </c>
      <c r="AY100" s="19" t="s">
        <v>229</v>
      </c>
      <c r="BE100" s="194">
        <f>IF(N100="základní",J100,0)</f>
        <v>0</v>
      </c>
      <c r="BF100" s="194">
        <f>IF(N100="snížená",J100,0)</f>
        <v>0</v>
      </c>
      <c r="BG100" s="194">
        <f>IF(N100="zákl. přenesená",J100,0)</f>
        <v>0</v>
      </c>
      <c r="BH100" s="194">
        <f>IF(N100="sníž. přenesená",J100,0)</f>
        <v>0</v>
      </c>
      <c r="BI100" s="194">
        <f>IF(N100="nulová",J100,0)</f>
        <v>0</v>
      </c>
      <c r="BJ100" s="19" t="s">
        <v>76</v>
      </c>
      <c r="BK100" s="194">
        <f>ROUND(I100*H100,2)</f>
        <v>0</v>
      </c>
      <c r="BL100" s="19" t="s">
        <v>126</v>
      </c>
      <c r="BM100" s="193" t="s">
        <v>833</v>
      </c>
    </row>
    <row r="101" spans="2:51" s="14" customFormat="1" ht="11.25">
      <c r="B101" s="218"/>
      <c r="C101" s="219"/>
      <c r="D101" s="197" t="s">
        <v>237</v>
      </c>
      <c r="E101" s="220" t="s">
        <v>19</v>
      </c>
      <c r="F101" s="221" t="s">
        <v>826</v>
      </c>
      <c r="G101" s="219"/>
      <c r="H101" s="220" t="s">
        <v>19</v>
      </c>
      <c r="I101" s="222"/>
      <c r="J101" s="219"/>
      <c r="K101" s="219"/>
      <c r="L101" s="223"/>
      <c r="M101" s="224"/>
      <c r="N101" s="225"/>
      <c r="O101" s="225"/>
      <c r="P101" s="225"/>
      <c r="Q101" s="225"/>
      <c r="R101" s="225"/>
      <c r="S101" s="225"/>
      <c r="T101" s="226"/>
      <c r="AT101" s="227" t="s">
        <v>237</v>
      </c>
      <c r="AU101" s="227" t="s">
        <v>78</v>
      </c>
      <c r="AV101" s="14" t="s">
        <v>76</v>
      </c>
      <c r="AW101" s="14" t="s">
        <v>31</v>
      </c>
      <c r="AX101" s="14" t="s">
        <v>69</v>
      </c>
      <c r="AY101" s="227" t="s">
        <v>229</v>
      </c>
    </row>
    <row r="102" spans="2:51" s="13" customFormat="1" ht="11.25">
      <c r="B102" s="195"/>
      <c r="C102" s="196"/>
      <c r="D102" s="197" t="s">
        <v>237</v>
      </c>
      <c r="E102" s="198" t="s">
        <v>19</v>
      </c>
      <c r="F102" s="199" t="s">
        <v>834</v>
      </c>
      <c r="G102" s="196"/>
      <c r="H102" s="200">
        <v>334</v>
      </c>
      <c r="I102" s="201"/>
      <c r="J102" s="196"/>
      <c r="K102" s="196"/>
      <c r="L102" s="202"/>
      <c r="M102" s="203"/>
      <c r="N102" s="204"/>
      <c r="O102" s="204"/>
      <c r="P102" s="204"/>
      <c r="Q102" s="204"/>
      <c r="R102" s="204"/>
      <c r="S102" s="204"/>
      <c r="T102" s="205"/>
      <c r="AT102" s="206" t="s">
        <v>237</v>
      </c>
      <c r="AU102" s="206" t="s">
        <v>78</v>
      </c>
      <c r="AV102" s="13" t="s">
        <v>78</v>
      </c>
      <c r="AW102" s="13" t="s">
        <v>31</v>
      </c>
      <c r="AX102" s="13" t="s">
        <v>76</v>
      </c>
      <c r="AY102" s="206" t="s">
        <v>229</v>
      </c>
    </row>
    <row r="103" spans="1:65" s="2" customFormat="1" ht="76.35" customHeight="1">
      <c r="A103" s="36"/>
      <c r="B103" s="37"/>
      <c r="C103" s="181" t="s">
        <v>257</v>
      </c>
      <c r="D103" s="181" t="s">
        <v>232</v>
      </c>
      <c r="E103" s="182" t="s">
        <v>835</v>
      </c>
      <c r="F103" s="183" t="s">
        <v>836</v>
      </c>
      <c r="G103" s="184" t="s">
        <v>532</v>
      </c>
      <c r="H103" s="185">
        <v>33</v>
      </c>
      <c r="I103" s="186"/>
      <c r="J103" s="187">
        <f>ROUND(I103*H103,2)</f>
        <v>0</v>
      </c>
      <c r="K103" s="188"/>
      <c r="L103" s="41"/>
      <c r="M103" s="189" t="s">
        <v>19</v>
      </c>
      <c r="N103" s="190" t="s">
        <v>40</v>
      </c>
      <c r="O103" s="66"/>
      <c r="P103" s="191">
        <f>O103*H103</f>
        <v>0</v>
      </c>
      <c r="Q103" s="191">
        <v>0</v>
      </c>
      <c r="R103" s="191">
        <f>Q103*H103</f>
        <v>0</v>
      </c>
      <c r="S103" s="191">
        <v>0</v>
      </c>
      <c r="T103" s="192">
        <f>S103*H103</f>
        <v>0</v>
      </c>
      <c r="U103" s="36"/>
      <c r="V103" s="36"/>
      <c r="W103" s="36"/>
      <c r="X103" s="36"/>
      <c r="Y103" s="36"/>
      <c r="Z103" s="36"/>
      <c r="AA103" s="36"/>
      <c r="AB103" s="36"/>
      <c r="AC103" s="36"/>
      <c r="AD103" s="36"/>
      <c r="AE103" s="36"/>
      <c r="AR103" s="193" t="s">
        <v>126</v>
      </c>
      <c r="AT103" s="193" t="s">
        <v>232</v>
      </c>
      <c r="AU103" s="193" t="s">
        <v>78</v>
      </c>
      <c r="AY103" s="19" t="s">
        <v>229</v>
      </c>
      <c r="BE103" s="194">
        <f>IF(N103="základní",J103,0)</f>
        <v>0</v>
      </c>
      <c r="BF103" s="194">
        <f>IF(N103="snížená",J103,0)</f>
        <v>0</v>
      </c>
      <c r="BG103" s="194">
        <f>IF(N103="zákl. přenesená",J103,0)</f>
        <v>0</v>
      </c>
      <c r="BH103" s="194">
        <f>IF(N103="sníž. přenesená",J103,0)</f>
        <v>0</v>
      </c>
      <c r="BI103" s="194">
        <f>IF(N103="nulová",J103,0)</f>
        <v>0</v>
      </c>
      <c r="BJ103" s="19" t="s">
        <v>76</v>
      </c>
      <c r="BK103" s="194">
        <f>ROUND(I103*H103,2)</f>
        <v>0</v>
      </c>
      <c r="BL103" s="19" t="s">
        <v>126</v>
      </c>
      <c r="BM103" s="193" t="s">
        <v>837</v>
      </c>
    </row>
    <row r="104" spans="2:51" s="13" customFormat="1" ht="11.25">
      <c r="B104" s="195"/>
      <c r="C104" s="196"/>
      <c r="D104" s="197" t="s">
        <v>237</v>
      </c>
      <c r="E104" s="198" t="s">
        <v>19</v>
      </c>
      <c r="F104" s="199" t="s">
        <v>517</v>
      </c>
      <c r="G104" s="196"/>
      <c r="H104" s="200">
        <v>33</v>
      </c>
      <c r="I104" s="201"/>
      <c r="J104" s="196"/>
      <c r="K104" s="196"/>
      <c r="L104" s="202"/>
      <c r="M104" s="203"/>
      <c r="N104" s="204"/>
      <c r="O104" s="204"/>
      <c r="P104" s="204"/>
      <c r="Q104" s="204"/>
      <c r="R104" s="204"/>
      <c r="S104" s="204"/>
      <c r="T104" s="205"/>
      <c r="AT104" s="206" t="s">
        <v>237</v>
      </c>
      <c r="AU104" s="206" t="s">
        <v>78</v>
      </c>
      <c r="AV104" s="13" t="s">
        <v>78</v>
      </c>
      <c r="AW104" s="13" t="s">
        <v>31</v>
      </c>
      <c r="AX104" s="13" t="s">
        <v>76</v>
      </c>
      <c r="AY104" s="206" t="s">
        <v>229</v>
      </c>
    </row>
    <row r="105" spans="1:65" s="2" customFormat="1" ht="21.75" customHeight="1">
      <c r="A105" s="36"/>
      <c r="B105" s="37"/>
      <c r="C105" s="207" t="s">
        <v>261</v>
      </c>
      <c r="D105" s="207" t="s">
        <v>239</v>
      </c>
      <c r="E105" s="208" t="s">
        <v>536</v>
      </c>
      <c r="F105" s="209" t="s">
        <v>537</v>
      </c>
      <c r="G105" s="210" t="s">
        <v>326</v>
      </c>
      <c r="H105" s="211">
        <v>550.5</v>
      </c>
      <c r="I105" s="212"/>
      <c r="J105" s="213">
        <f>ROUND(I105*H105,2)</f>
        <v>0</v>
      </c>
      <c r="K105" s="214"/>
      <c r="L105" s="215"/>
      <c r="M105" s="216" t="s">
        <v>19</v>
      </c>
      <c r="N105" s="217" t="s">
        <v>40</v>
      </c>
      <c r="O105" s="66"/>
      <c r="P105" s="191">
        <f>O105*H105</f>
        <v>0</v>
      </c>
      <c r="Q105" s="191">
        <v>1</v>
      </c>
      <c r="R105" s="191">
        <f>Q105*H105</f>
        <v>550.5</v>
      </c>
      <c r="S105" s="191">
        <v>0</v>
      </c>
      <c r="T105" s="192">
        <f>S105*H105</f>
        <v>0</v>
      </c>
      <c r="U105" s="36"/>
      <c r="V105" s="36"/>
      <c r="W105" s="36"/>
      <c r="X105" s="36"/>
      <c r="Y105" s="36"/>
      <c r="Z105" s="36"/>
      <c r="AA105" s="36"/>
      <c r="AB105" s="36"/>
      <c r="AC105" s="36"/>
      <c r="AD105" s="36"/>
      <c r="AE105" s="36"/>
      <c r="AR105" s="193" t="s">
        <v>243</v>
      </c>
      <c r="AT105" s="193" t="s">
        <v>239</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838</v>
      </c>
    </row>
    <row r="106" spans="2:51" s="13" customFormat="1" ht="11.25">
      <c r="B106" s="195"/>
      <c r="C106" s="196"/>
      <c r="D106" s="197" t="s">
        <v>237</v>
      </c>
      <c r="E106" s="198" t="s">
        <v>19</v>
      </c>
      <c r="F106" s="199" t="s">
        <v>839</v>
      </c>
      <c r="G106" s="196"/>
      <c r="H106" s="200">
        <v>550.5</v>
      </c>
      <c r="I106" s="201"/>
      <c r="J106" s="196"/>
      <c r="K106" s="196"/>
      <c r="L106" s="202"/>
      <c r="M106" s="203"/>
      <c r="N106" s="204"/>
      <c r="O106" s="204"/>
      <c r="P106" s="204"/>
      <c r="Q106" s="204"/>
      <c r="R106" s="204"/>
      <c r="S106" s="204"/>
      <c r="T106" s="205"/>
      <c r="AT106" s="206" t="s">
        <v>237</v>
      </c>
      <c r="AU106" s="206" t="s">
        <v>78</v>
      </c>
      <c r="AV106" s="13" t="s">
        <v>78</v>
      </c>
      <c r="AW106" s="13" t="s">
        <v>31</v>
      </c>
      <c r="AX106" s="13" t="s">
        <v>76</v>
      </c>
      <c r="AY106" s="206" t="s">
        <v>229</v>
      </c>
    </row>
    <row r="107" spans="1:65" s="2" customFormat="1" ht="156.75" customHeight="1">
      <c r="A107" s="36"/>
      <c r="B107" s="37"/>
      <c r="C107" s="181" t="s">
        <v>243</v>
      </c>
      <c r="D107" s="181" t="s">
        <v>232</v>
      </c>
      <c r="E107" s="182" t="s">
        <v>698</v>
      </c>
      <c r="F107" s="183" t="s">
        <v>699</v>
      </c>
      <c r="G107" s="184" t="s">
        <v>326</v>
      </c>
      <c r="H107" s="185">
        <v>550.5</v>
      </c>
      <c r="I107" s="186"/>
      <c r="J107" s="187">
        <f>ROUND(I107*H107,2)</f>
        <v>0</v>
      </c>
      <c r="K107" s="188"/>
      <c r="L107" s="41"/>
      <c r="M107" s="189" t="s">
        <v>19</v>
      </c>
      <c r="N107" s="190" t="s">
        <v>40</v>
      </c>
      <c r="O107" s="66"/>
      <c r="P107" s="191">
        <f>O107*H107</f>
        <v>0</v>
      </c>
      <c r="Q107" s="191">
        <v>0</v>
      </c>
      <c r="R107" s="191">
        <f>Q107*H107</f>
        <v>0</v>
      </c>
      <c r="S107" s="191">
        <v>0</v>
      </c>
      <c r="T107" s="192">
        <f>S107*H107</f>
        <v>0</v>
      </c>
      <c r="U107" s="36"/>
      <c r="V107" s="36"/>
      <c r="W107" s="36"/>
      <c r="X107" s="36"/>
      <c r="Y107" s="36"/>
      <c r="Z107" s="36"/>
      <c r="AA107" s="36"/>
      <c r="AB107" s="36"/>
      <c r="AC107" s="36"/>
      <c r="AD107" s="36"/>
      <c r="AE107" s="36"/>
      <c r="AR107" s="193" t="s">
        <v>126</v>
      </c>
      <c r="AT107" s="193" t="s">
        <v>232</v>
      </c>
      <c r="AU107" s="193" t="s">
        <v>78</v>
      </c>
      <c r="AY107" s="19" t="s">
        <v>229</v>
      </c>
      <c r="BE107" s="194">
        <f>IF(N107="základní",J107,0)</f>
        <v>0</v>
      </c>
      <c r="BF107" s="194">
        <f>IF(N107="snížená",J107,0)</f>
        <v>0</v>
      </c>
      <c r="BG107" s="194">
        <f>IF(N107="zákl. přenesená",J107,0)</f>
        <v>0</v>
      </c>
      <c r="BH107" s="194">
        <f>IF(N107="sníž. přenesená",J107,0)</f>
        <v>0</v>
      </c>
      <c r="BI107" s="194">
        <f>IF(N107="nulová",J107,0)</f>
        <v>0</v>
      </c>
      <c r="BJ107" s="19" t="s">
        <v>76</v>
      </c>
      <c r="BK107" s="194">
        <f>ROUND(I107*H107,2)</f>
        <v>0</v>
      </c>
      <c r="BL107" s="19" t="s">
        <v>126</v>
      </c>
      <c r="BM107" s="193" t="s">
        <v>840</v>
      </c>
    </row>
    <row r="108" spans="2:51" s="14" customFormat="1" ht="11.25">
      <c r="B108" s="218"/>
      <c r="C108" s="219"/>
      <c r="D108" s="197" t="s">
        <v>237</v>
      </c>
      <c r="E108" s="220" t="s">
        <v>19</v>
      </c>
      <c r="F108" s="221" t="s">
        <v>841</v>
      </c>
      <c r="G108" s="219"/>
      <c r="H108" s="220" t="s">
        <v>19</v>
      </c>
      <c r="I108" s="222"/>
      <c r="J108" s="219"/>
      <c r="K108" s="219"/>
      <c r="L108" s="223"/>
      <c r="M108" s="224"/>
      <c r="N108" s="225"/>
      <c r="O108" s="225"/>
      <c r="P108" s="225"/>
      <c r="Q108" s="225"/>
      <c r="R108" s="225"/>
      <c r="S108" s="225"/>
      <c r="T108" s="226"/>
      <c r="AT108" s="227" t="s">
        <v>237</v>
      </c>
      <c r="AU108" s="227" t="s">
        <v>78</v>
      </c>
      <c r="AV108" s="14" t="s">
        <v>76</v>
      </c>
      <c r="AW108" s="14" t="s">
        <v>31</v>
      </c>
      <c r="AX108" s="14" t="s">
        <v>69</v>
      </c>
      <c r="AY108" s="227" t="s">
        <v>229</v>
      </c>
    </row>
    <row r="109" spans="2:51" s="13" customFormat="1" ht="11.25">
      <c r="B109" s="195"/>
      <c r="C109" s="196"/>
      <c r="D109" s="197" t="s">
        <v>237</v>
      </c>
      <c r="E109" s="198" t="s">
        <v>19</v>
      </c>
      <c r="F109" s="199" t="s">
        <v>842</v>
      </c>
      <c r="G109" s="196"/>
      <c r="H109" s="200">
        <v>550.5</v>
      </c>
      <c r="I109" s="201"/>
      <c r="J109" s="196"/>
      <c r="K109" s="196"/>
      <c r="L109" s="202"/>
      <c r="M109" s="203"/>
      <c r="N109" s="204"/>
      <c r="O109" s="204"/>
      <c r="P109" s="204"/>
      <c r="Q109" s="204"/>
      <c r="R109" s="204"/>
      <c r="S109" s="204"/>
      <c r="T109" s="205"/>
      <c r="AT109" s="206" t="s">
        <v>237</v>
      </c>
      <c r="AU109" s="206" t="s">
        <v>78</v>
      </c>
      <c r="AV109" s="13" t="s">
        <v>78</v>
      </c>
      <c r="AW109" s="13" t="s">
        <v>31</v>
      </c>
      <c r="AX109" s="13" t="s">
        <v>76</v>
      </c>
      <c r="AY109" s="206" t="s">
        <v>229</v>
      </c>
    </row>
    <row r="110" spans="1:65" s="2" customFormat="1" ht="62.65" customHeight="1">
      <c r="A110" s="36"/>
      <c r="B110" s="37"/>
      <c r="C110" s="181" t="s">
        <v>270</v>
      </c>
      <c r="D110" s="181" t="s">
        <v>232</v>
      </c>
      <c r="E110" s="182" t="s">
        <v>843</v>
      </c>
      <c r="F110" s="183" t="s">
        <v>844</v>
      </c>
      <c r="G110" s="184" t="s">
        <v>235</v>
      </c>
      <c r="H110" s="185">
        <v>8.4</v>
      </c>
      <c r="I110" s="186"/>
      <c r="J110" s="187">
        <f>ROUND(I110*H110,2)</f>
        <v>0</v>
      </c>
      <c r="K110" s="188"/>
      <c r="L110" s="41"/>
      <c r="M110" s="189" t="s">
        <v>19</v>
      </c>
      <c r="N110" s="190" t="s">
        <v>40</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126</v>
      </c>
      <c r="AT110" s="193" t="s">
        <v>232</v>
      </c>
      <c r="AU110" s="193" t="s">
        <v>78</v>
      </c>
      <c r="AY110" s="19" t="s">
        <v>229</v>
      </c>
      <c r="BE110" s="194">
        <f>IF(N110="základní",J110,0)</f>
        <v>0</v>
      </c>
      <c r="BF110" s="194">
        <f>IF(N110="snížená",J110,0)</f>
        <v>0</v>
      </c>
      <c r="BG110" s="194">
        <f>IF(N110="zákl. přenesená",J110,0)</f>
        <v>0</v>
      </c>
      <c r="BH110" s="194">
        <f>IF(N110="sníž. přenesená",J110,0)</f>
        <v>0</v>
      </c>
      <c r="BI110" s="194">
        <f>IF(N110="nulová",J110,0)</f>
        <v>0</v>
      </c>
      <c r="BJ110" s="19" t="s">
        <v>76</v>
      </c>
      <c r="BK110" s="194">
        <f>ROUND(I110*H110,2)</f>
        <v>0</v>
      </c>
      <c r="BL110" s="19" t="s">
        <v>126</v>
      </c>
      <c r="BM110" s="193" t="s">
        <v>845</v>
      </c>
    </row>
    <row r="111" spans="2:51" s="13" customFormat="1" ht="11.25">
      <c r="B111" s="195"/>
      <c r="C111" s="196"/>
      <c r="D111" s="197" t="s">
        <v>237</v>
      </c>
      <c r="E111" s="198" t="s">
        <v>19</v>
      </c>
      <c r="F111" s="199" t="s">
        <v>720</v>
      </c>
      <c r="G111" s="196"/>
      <c r="H111" s="200">
        <v>8.4</v>
      </c>
      <c r="I111" s="201"/>
      <c r="J111" s="196"/>
      <c r="K111" s="196"/>
      <c r="L111" s="202"/>
      <c r="M111" s="203"/>
      <c r="N111" s="204"/>
      <c r="O111" s="204"/>
      <c r="P111" s="204"/>
      <c r="Q111" s="204"/>
      <c r="R111" s="204"/>
      <c r="S111" s="204"/>
      <c r="T111" s="205"/>
      <c r="AT111" s="206" t="s">
        <v>237</v>
      </c>
      <c r="AU111" s="206" t="s">
        <v>78</v>
      </c>
      <c r="AV111" s="13" t="s">
        <v>78</v>
      </c>
      <c r="AW111" s="13" t="s">
        <v>31</v>
      </c>
      <c r="AX111" s="13" t="s">
        <v>76</v>
      </c>
      <c r="AY111" s="206" t="s">
        <v>229</v>
      </c>
    </row>
    <row r="112" spans="1:65" s="2" customFormat="1" ht="66.75" customHeight="1">
      <c r="A112" s="36"/>
      <c r="B112" s="37"/>
      <c r="C112" s="181" t="s">
        <v>275</v>
      </c>
      <c r="D112" s="181" t="s">
        <v>232</v>
      </c>
      <c r="E112" s="182" t="s">
        <v>846</v>
      </c>
      <c r="F112" s="183" t="s">
        <v>847</v>
      </c>
      <c r="G112" s="184" t="s">
        <v>235</v>
      </c>
      <c r="H112" s="185">
        <v>8.4</v>
      </c>
      <c r="I112" s="186"/>
      <c r="J112" s="187">
        <f>ROUND(I112*H112,2)</f>
        <v>0</v>
      </c>
      <c r="K112" s="188"/>
      <c r="L112" s="41"/>
      <c r="M112" s="189" t="s">
        <v>19</v>
      </c>
      <c r="N112" s="190" t="s">
        <v>40</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126</v>
      </c>
      <c r="AT112" s="193" t="s">
        <v>232</v>
      </c>
      <c r="AU112" s="193" t="s">
        <v>78</v>
      </c>
      <c r="AY112" s="19" t="s">
        <v>229</v>
      </c>
      <c r="BE112" s="194">
        <f>IF(N112="základní",J112,0)</f>
        <v>0</v>
      </c>
      <c r="BF112" s="194">
        <f>IF(N112="snížená",J112,0)</f>
        <v>0</v>
      </c>
      <c r="BG112" s="194">
        <f>IF(N112="zákl. přenesená",J112,0)</f>
        <v>0</v>
      </c>
      <c r="BH112" s="194">
        <f>IF(N112="sníž. přenesená",J112,0)</f>
        <v>0</v>
      </c>
      <c r="BI112" s="194">
        <f>IF(N112="nulová",J112,0)</f>
        <v>0</v>
      </c>
      <c r="BJ112" s="19" t="s">
        <v>76</v>
      </c>
      <c r="BK112" s="194">
        <f>ROUND(I112*H112,2)</f>
        <v>0</v>
      </c>
      <c r="BL112" s="19" t="s">
        <v>126</v>
      </c>
      <c r="BM112" s="193" t="s">
        <v>848</v>
      </c>
    </row>
    <row r="113" spans="2:51" s="13" customFormat="1" ht="11.25">
      <c r="B113" s="195"/>
      <c r="C113" s="196"/>
      <c r="D113" s="197" t="s">
        <v>237</v>
      </c>
      <c r="E113" s="198" t="s">
        <v>19</v>
      </c>
      <c r="F113" s="199" t="s">
        <v>720</v>
      </c>
      <c r="G113" s="196"/>
      <c r="H113" s="200">
        <v>8.4</v>
      </c>
      <c r="I113" s="201"/>
      <c r="J113" s="196"/>
      <c r="K113" s="196"/>
      <c r="L113" s="202"/>
      <c r="M113" s="203"/>
      <c r="N113" s="204"/>
      <c r="O113" s="204"/>
      <c r="P113" s="204"/>
      <c r="Q113" s="204"/>
      <c r="R113" s="204"/>
      <c r="S113" s="204"/>
      <c r="T113" s="205"/>
      <c r="AT113" s="206" t="s">
        <v>237</v>
      </c>
      <c r="AU113" s="206" t="s">
        <v>78</v>
      </c>
      <c r="AV113" s="13" t="s">
        <v>78</v>
      </c>
      <c r="AW113" s="13" t="s">
        <v>31</v>
      </c>
      <c r="AX113" s="13" t="s">
        <v>76</v>
      </c>
      <c r="AY113" s="206" t="s">
        <v>229</v>
      </c>
    </row>
    <row r="114" spans="1:65" s="2" customFormat="1" ht="55.5" customHeight="1">
      <c r="A114" s="36"/>
      <c r="B114" s="37"/>
      <c r="C114" s="181" t="s">
        <v>282</v>
      </c>
      <c r="D114" s="181" t="s">
        <v>232</v>
      </c>
      <c r="E114" s="182" t="s">
        <v>849</v>
      </c>
      <c r="F114" s="183" t="s">
        <v>850</v>
      </c>
      <c r="G114" s="184" t="s">
        <v>235</v>
      </c>
      <c r="H114" s="185">
        <v>7.2</v>
      </c>
      <c r="I114" s="186"/>
      <c r="J114" s="187">
        <f>ROUND(I114*H114,2)</f>
        <v>0</v>
      </c>
      <c r="K114" s="188"/>
      <c r="L114" s="41"/>
      <c r="M114" s="189" t="s">
        <v>19</v>
      </c>
      <c r="N114" s="190" t="s">
        <v>40</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126</v>
      </c>
      <c r="AT114" s="193" t="s">
        <v>232</v>
      </c>
      <c r="AU114" s="193" t="s">
        <v>78</v>
      </c>
      <c r="AY114" s="19" t="s">
        <v>229</v>
      </c>
      <c r="BE114" s="194">
        <f>IF(N114="základní",J114,0)</f>
        <v>0</v>
      </c>
      <c r="BF114" s="194">
        <f>IF(N114="snížená",J114,0)</f>
        <v>0</v>
      </c>
      <c r="BG114" s="194">
        <f>IF(N114="zákl. přenesená",J114,0)</f>
        <v>0</v>
      </c>
      <c r="BH114" s="194">
        <f>IF(N114="sníž. přenesená",J114,0)</f>
        <v>0</v>
      </c>
      <c r="BI114" s="194">
        <f>IF(N114="nulová",J114,0)</f>
        <v>0</v>
      </c>
      <c r="BJ114" s="19" t="s">
        <v>76</v>
      </c>
      <c r="BK114" s="194">
        <f>ROUND(I114*H114,2)</f>
        <v>0</v>
      </c>
      <c r="BL114" s="19" t="s">
        <v>126</v>
      </c>
      <c r="BM114" s="193" t="s">
        <v>851</v>
      </c>
    </row>
    <row r="115" spans="2:51" s="13" customFormat="1" ht="11.25">
      <c r="B115" s="195"/>
      <c r="C115" s="196"/>
      <c r="D115" s="197" t="s">
        <v>237</v>
      </c>
      <c r="E115" s="198" t="s">
        <v>19</v>
      </c>
      <c r="F115" s="199" t="s">
        <v>728</v>
      </c>
      <c r="G115" s="196"/>
      <c r="H115" s="200">
        <v>7.2</v>
      </c>
      <c r="I115" s="201"/>
      <c r="J115" s="196"/>
      <c r="K115" s="196"/>
      <c r="L115" s="202"/>
      <c r="M115" s="203"/>
      <c r="N115" s="204"/>
      <c r="O115" s="204"/>
      <c r="P115" s="204"/>
      <c r="Q115" s="204"/>
      <c r="R115" s="204"/>
      <c r="S115" s="204"/>
      <c r="T115" s="205"/>
      <c r="AT115" s="206" t="s">
        <v>237</v>
      </c>
      <c r="AU115" s="206" t="s">
        <v>78</v>
      </c>
      <c r="AV115" s="13" t="s">
        <v>78</v>
      </c>
      <c r="AW115" s="13" t="s">
        <v>31</v>
      </c>
      <c r="AX115" s="13" t="s">
        <v>76</v>
      </c>
      <c r="AY115" s="206" t="s">
        <v>229</v>
      </c>
    </row>
    <row r="116" spans="1:65" s="2" customFormat="1" ht="62.65" customHeight="1">
      <c r="A116" s="36"/>
      <c r="B116" s="37"/>
      <c r="C116" s="181" t="s">
        <v>287</v>
      </c>
      <c r="D116" s="181" t="s">
        <v>232</v>
      </c>
      <c r="E116" s="182" t="s">
        <v>852</v>
      </c>
      <c r="F116" s="183" t="s">
        <v>853</v>
      </c>
      <c r="G116" s="184" t="s">
        <v>235</v>
      </c>
      <c r="H116" s="185">
        <v>7.2</v>
      </c>
      <c r="I116" s="186"/>
      <c r="J116" s="187">
        <f>ROUND(I116*H116,2)</f>
        <v>0</v>
      </c>
      <c r="K116" s="188"/>
      <c r="L116" s="41"/>
      <c r="M116" s="189" t="s">
        <v>19</v>
      </c>
      <c r="N116" s="190" t="s">
        <v>40</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126</v>
      </c>
      <c r="AT116" s="193" t="s">
        <v>232</v>
      </c>
      <c r="AU116" s="193" t="s">
        <v>78</v>
      </c>
      <c r="AY116" s="19" t="s">
        <v>229</v>
      </c>
      <c r="BE116" s="194">
        <f>IF(N116="základní",J116,0)</f>
        <v>0</v>
      </c>
      <c r="BF116" s="194">
        <f>IF(N116="snížená",J116,0)</f>
        <v>0</v>
      </c>
      <c r="BG116" s="194">
        <f>IF(N116="zákl. přenesená",J116,0)</f>
        <v>0</v>
      </c>
      <c r="BH116" s="194">
        <f>IF(N116="sníž. přenesená",J116,0)</f>
        <v>0</v>
      </c>
      <c r="BI116" s="194">
        <f>IF(N116="nulová",J116,0)</f>
        <v>0</v>
      </c>
      <c r="BJ116" s="19" t="s">
        <v>76</v>
      </c>
      <c r="BK116" s="194">
        <f>ROUND(I116*H116,2)</f>
        <v>0</v>
      </c>
      <c r="BL116" s="19" t="s">
        <v>126</v>
      </c>
      <c r="BM116" s="193" t="s">
        <v>854</v>
      </c>
    </row>
    <row r="117" spans="2:51" s="13" customFormat="1" ht="11.25">
      <c r="B117" s="195"/>
      <c r="C117" s="196"/>
      <c r="D117" s="197" t="s">
        <v>237</v>
      </c>
      <c r="E117" s="198" t="s">
        <v>19</v>
      </c>
      <c r="F117" s="199" t="s">
        <v>728</v>
      </c>
      <c r="G117" s="196"/>
      <c r="H117" s="200">
        <v>7.2</v>
      </c>
      <c r="I117" s="201"/>
      <c r="J117" s="196"/>
      <c r="K117" s="196"/>
      <c r="L117" s="202"/>
      <c r="M117" s="203"/>
      <c r="N117" s="204"/>
      <c r="O117" s="204"/>
      <c r="P117" s="204"/>
      <c r="Q117" s="204"/>
      <c r="R117" s="204"/>
      <c r="S117" s="204"/>
      <c r="T117" s="205"/>
      <c r="AT117" s="206" t="s">
        <v>237</v>
      </c>
      <c r="AU117" s="206" t="s">
        <v>78</v>
      </c>
      <c r="AV117" s="13" t="s">
        <v>78</v>
      </c>
      <c r="AW117" s="13" t="s">
        <v>31</v>
      </c>
      <c r="AX117" s="13" t="s">
        <v>76</v>
      </c>
      <c r="AY117" s="206" t="s">
        <v>229</v>
      </c>
    </row>
    <row r="118" spans="1:65" s="2" customFormat="1" ht="90" customHeight="1">
      <c r="A118" s="36"/>
      <c r="B118" s="37"/>
      <c r="C118" s="181" t="s">
        <v>292</v>
      </c>
      <c r="D118" s="181" t="s">
        <v>232</v>
      </c>
      <c r="E118" s="182" t="s">
        <v>619</v>
      </c>
      <c r="F118" s="183" t="s">
        <v>855</v>
      </c>
      <c r="G118" s="184" t="s">
        <v>242</v>
      </c>
      <c r="H118" s="185">
        <v>3</v>
      </c>
      <c r="I118" s="186"/>
      <c r="J118" s="187">
        <f>ROUND(I118*H118,2)</f>
        <v>0</v>
      </c>
      <c r="K118" s="188"/>
      <c r="L118" s="41"/>
      <c r="M118" s="189" t="s">
        <v>19</v>
      </c>
      <c r="N118" s="190" t="s">
        <v>40</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126</v>
      </c>
      <c r="AT118" s="193" t="s">
        <v>232</v>
      </c>
      <c r="AU118" s="193" t="s">
        <v>78</v>
      </c>
      <c r="AY118" s="19" t="s">
        <v>229</v>
      </c>
      <c r="BE118" s="194">
        <f>IF(N118="základní",J118,0)</f>
        <v>0</v>
      </c>
      <c r="BF118" s="194">
        <f>IF(N118="snížená",J118,0)</f>
        <v>0</v>
      </c>
      <c r="BG118" s="194">
        <f>IF(N118="zákl. přenesená",J118,0)</f>
        <v>0</v>
      </c>
      <c r="BH118" s="194">
        <f>IF(N118="sníž. přenesená",J118,0)</f>
        <v>0</v>
      </c>
      <c r="BI118" s="194">
        <f>IF(N118="nulová",J118,0)</f>
        <v>0</v>
      </c>
      <c r="BJ118" s="19" t="s">
        <v>76</v>
      </c>
      <c r="BK118" s="194">
        <f>ROUND(I118*H118,2)</f>
        <v>0</v>
      </c>
      <c r="BL118" s="19" t="s">
        <v>126</v>
      </c>
      <c r="BM118" s="193" t="s">
        <v>856</v>
      </c>
    </row>
    <row r="119" spans="2:51" s="14" customFormat="1" ht="11.25">
      <c r="B119" s="218"/>
      <c r="C119" s="219"/>
      <c r="D119" s="197" t="s">
        <v>237</v>
      </c>
      <c r="E119" s="220" t="s">
        <v>19</v>
      </c>
      <c r="F119" s="221" t="s">
        <v>857</v>
      </c>
      <c r="G119" s="219"/>
      <c r="H119" s="220" t="s">
        <v>19</v>
      </c>
      <c r="I119" s="222"/>
      <c r="J119" s="219"/>
      <c r="K119" s="219"/>
      <c r="L119" s="223"/>
      <c r="M119" s="224"/>
      <c r="N119" s="225"/>
      <c r="O119" s="225"/>
      <c r="P119" s="225"/>
      <c r="Q119" s="225"/>
      <c r="R119" s="225"/>
      <c r="S119" s="225"/>
      <c r="T119" s="226"/>
      <c r="AT119" s="227" t="s">
        <v>237</v>
      </c>
      <c r="AU119" s="227" t="s">
        <v>78</v>
      </c>
      <c r="AV119" s="14" t="s">
        <v>76</v>
      </c>
      <c r="AW119" s="14" t="s">
        <v>31</v>
      </c>
      <c r="AX119" s="14" t="s">
        <v>69</v>
      </c>
      <c r="AY119" s="227" t="s">
        <v>229</v>
      </c>
    </row>
    <row r="120" spans="2:51" s="13" customFormat="1" ht="11.25">
      <c r="B120" s="195"/>
      <c r="C120" s="196"/>
      <c r="D120" s="197" t="s">
        <v>237</v>
      </c>
      <c r="E120" s="198" t="s">
        <v>19</v>
      </c>
      <c r="F120" s="199" t="s">
        <v>89</v>
      </c>
      <c r="G120" s="196"/>
      <c r="H120" s="200">
        <v>3</v>
      </c>
      <c r="I120" s="201"/>
      <c r="J120" s="196"/>
      <c r="K120" s="196"/>
      <c r="L120" s="202"/>
      <c r="M120" s="255"/>
      <c r="N120" s="256"/>
      <c r="O120" s="256"/>
      <c r="P120" s="256"/>
      <c r="Q120" s="256"/>
      <c r="R120" s="256"/>
      <c r="S120" s="256"/>
      <c r="T120" s="257"/>
      <c r="AT120" s="206" t="s">
        <v>237</v>
      </c>
      <c r="AU120" s="206" t="s">
        <v>78</v>
      </c>
      <c r="AV120" s="13" t="s">
        <v>78</v>
      </c>
      <c r="AW120" s="13" t="s">
        <v>31</v>
      </c>
      <c r="AX120" s="13" t="s">
        <v>76</v>
      </c>
      <c r="AY120" s="206" t="s">
        <v>229</v>
      </c>
    </row>
    <row r="121" spans="1:31" s="2" customFormat="1" ht="6.95" customHeight="1">
      <c r="A121" s="36"/>
      <c r="B121" s="49"/>
      <c r="C121" s="50"/>
      <c r="D121" s="50"/>
      <c r="E121" s="50"/>
      <c r="F121" s="50"/>
      <c r="G121" s="50"/>
      <c r="H121" s="50"/>
      <c r="I121" s="50"/>
      <c r="J121" s="50"/>
      <c r="K121" s="50"/>
      <c r="L121" s="41"/>
      <c r="M121" s="36"/>
      <c r="O121" s="36"/>
      <c r="P121" s="36"/>
      <c r="Q121" s="36"/>
      <c r="R121" s="36"/>
      <c r="S121" s="36"/>
      <c r="T121" s="36"/>
      <c r="U121" s="36"/>
      <c r="V121" s="36"/>
      <c r="W121" s="36"/>
      <c r="X121" s="36"/>
      <c r="Y121" s="36"/>
      <c r="Z121" s="36"/>
      <c r="AA121" s="36"/>
      <c r="AB121" s="36"/>
      <c r="AC121" s="36"/>
      <c r="AD121" s="36"/>
      <c r="AE121" s="36"/>
    </row>
  </sheetData>
  <sheetProtection algorithmName="SHA-512" hashValue="QkZT9RRD3iWutXTmqVuJVDhi00ik3X9eV6ydTX4v2z4hMXg7KUYmDCbcUxgdIHh1Ex1SXdJnwse9CZ6fjLPSTg==" saltValue="eUGGbCmS6SbnSNa73EaZvnrtoEvkRphMdskrU3Vc8xT9qj4xG2D+rJpmHuz1n+uaGywS90g6bTZI8dcjOAIrMg==" spinCount="100000" sheet="1" objects="1" scenarios="1" formatColumns="0" formatRows="0" autoFilter="0"/>
  <autoFilter ref="C86:K12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99</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204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20" t="s">
        <v>858</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zakázky'!AN10="","",'Rekapitulace zakázky'!AN10)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zakázky'!E11="","",'Rekapitulace zakázky'!E11)</f>
        <v xml:space="preserve"> </v>
      </c>
      <c r="F17" s="36"/>
      <c r="G17" s="36"/>
      <c r="H17" s="36"/>
      <c r="I17" s="114" t="s">
        <v>27</v>
      </c>
      <c r="J17" s="105" t="str">
        <f>IF('Rekapitulace zakázky'!AN11="","",'Rekapitulace zakázky'!AN11)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zakázky'!AN16="","",'Rekapitulace zakázky'!AN16)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zakázky'!E17="","",'Rekapitulace zakázky'!E17)</f>
        <v xml:space="preserve"> </v>
      </c>
      <c r="F23" s="36"/>
      <c r="G23" s="36"/>
      <c r="H23" s="36"/>
      <c r="I23" s="114" t="s">
        <v>27</v>
      </c>
      <c r="J23" s="105" t="str">
        <f>IF('Rekapitulace zakázky'!AN17="","",'Rekapitulace zakázky'!AN17)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tr">
        <f>IF('Rekapitulace zakázky'!AN19="","",'Rekapitulace zakázky'!AN19)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zakázky'!E20="","",'Rekapitulace zakázky'!E20)</f>
        <v xml:space="preserve"> </v>
      </c>
      <c r="F26" s="36"/>
      <c r="G26" s="36"/>
      <c r="H26" s="36"/>
      <c r="I26" s="114" t="s">
        <v>27</v>
      </c>
      <c r="J26" s="105" t="str">
        <f>IF('Rekapitulace zakázky'!AN20="","",'Rekapitulace zakázky'!AN20)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ROUND(J85,2)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ROUND((SUM(BE85:BE92)),2)</f>
        <v>0</v>
      </c>
      <c r="G35" s="36"/>
      <c r="H35" s="36"/>
      <c r="I35" s="126">
        <v>0.21</v>
      </c>
      <c r="J35" s="125">
        <f>ROUND(((SUM(BE85:BE92))*I35),2)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ROUND((SUM(BF85:BF92)),2)</f>
        <v>0</v>
      </c>
      <c r="G36" s="36"/>
      <c r="H36" s="36"/>
      <c r="I36" s="126">
        <v>0.15</v>
      </c>
      <c r="J36" s="125">
        <f>ROUND(((SUM(BF85:BF92))*I36),2)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ROUND((SUM(BG85:BG92)),2)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ROUND((SUM(BH85:BH92)),2)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ROUND((SUM(BI85:BI92)),2)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204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98" t="str">
        <f>E11</f>
        <v>04 - VRN</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 xml:space="preserve"> </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J85</f>
        <v>0</v>
      </c>
      <c r="K63" s="38"/>
      <c r="L63" s="115"/>
      <c r="S63" s="36"/>
      <c r="T63" s="36"/>
      <c r="U63" s="36"/>
      <c r="V63" s="36"/>
      <c r="W63" s="36"/>
      <c r="X63" s="36"/>
      <c r="Y63" s="36"/>
      <c r="Z63" s="36"/>
      <c r="AA63" s="36"/>
      <c r="AB63" s="36"/>
      <c r="AC63" s="36"/>
      <c r="AD63" s="36"/>
      <c r="AE63" s="36"/>
      <c r="AU63" s="19" t="s">
        <v>210</v>
      </c>
    </row>
    <row r="64" spans="1:31"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214</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424" t="str">
        <f>E7</f>
        <v>Oprava trati v úseku Liběšice - Úštěk-OPRAVA č.1</v>
      </c>
      <c r="F73" s="425"/>
      <c r="G73" s="425"/>
      <c r="H73" s="425"/>
      <c r="I73" s="38"/>
      <c r="J73" s="38"/>
      <c r="K73" s="38"/>
      <c r="L73" s="115"/>
      <c r="S73" s="36"/>
      <c r="T73" s="36"/>
      <c r="U73" s="36"/>
      <c r="V73" s="36"/>
      <c r="W73" s="36"/>
      <c r="X73" s="36"/>
      <c r="Y73" s="36"/>
      <c r="Z73" s="36"/>
      <c r="AA73" s="36"/>
      <c r="AB73" s="36"/>
      <c r="AC73" s="36"/>
      <c r="AD73" s="36"/>
      <c r="AE73" s="36"/>
    </row>
    <row r="74" spans="2:12" s="1" customFormat="1" ht="12" customHeight="1">
      <c r="B74" s="23"/>
      <c r="C74" s="31" t="s">
        <v>203</v>
      </c>
      <c r="D74" s="24"/>
      <c r="E74" s="24"/>
      <c r="F74" s="24"/>
      <c r="G74" s="24"/>
      <c r="H74" s="24"/>
      <c r="I74" s="24"/>
      <c r="J74" s="24"/>
      <c r="K74" s="24"/>
      <c r="L74" s="22"/>
    </row>
    <row r="75" spans="1:31" s="2" customFormat="1" ht="16.5" customHeight="1">
      <c r="A75" s="36"/>
      <c r="B75" s="37"/>
      <c r="C75" s="38"/>
      <c r="D75" s="38"/>
      <c r="E75" s="424" t="s">
        <v>204</v>
      </c>
      <c r="F75" s="426"/>
      <c r="G75" s="426"/>
      <c r="H75" s="426"/>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205</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8" t="str">
        <f>E11</f>
        <v>04 - VRN</v>
      </c>
      <c r="F77" s="426"/>
      <c r="G77" s="426"/>
      <c r="H77" s="426"/>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F14</f>
        <v xml:space="preserve"> </v>
      </c>
      <c r="G79" s="38"/>
      <c r="H79" s="38"/>
      <c r="I79" s="31" t="s">
        <v>23</v>
      </c>
      <c r="J79" s="61" t="str">
        <f>IF(J14="","",J14)</f>
        <v>10. 5. 2022</v>
      </c>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E17</f>
        <v xml:space="preserve"> </v>
      </c>
      <c r="G81" s="38"/>
      <c r="H81" s="38"/>
      <c r="I81" s="31" t="s">
        <v>30</v>
      </c>
      <c r="J81" s="34" t="str">
        <f>E23</f>
        <v xml:space="preserve"> </v>
      </c>
      <c r="K81" s="38"/>
      <c r="L81" s="115"/>
      <c r="S81" s="36"/>
      <c r="T81" s="36"/>
      <c r="U81" s="36"/>
      <c r="V81" s="36"/>
      <c r="W81" s="36"/>
      <c r="X81" s="36"/>
      <c r="Y81" s="36"/>
      <c r="Z81" s="36"/>
      <c r="AA81" s="36"/>
      <c r="AB81" s="36"/>
      <c r="AC81" s="36"/>
      <c r="AD81" s="36"/>
      <c r="AE81" s="36"/>
    </row>
    <row r="82" spans="1:31" s="2" customFormat="1" ht="15.2" customHeight="1">
      <c r="A82" s="36"/>
      <c r="B82" s="37"/>
      <c r="C82" s="31" t="s">
        <v>28</v>
      </c>
      <c r="D82" s="38"/>
      <c r="E82" s="38"/>
      <c r="F82" s="29" t="str">
        <f>IF(E20="","",E20)</f>
        <v>Vyplň údaj</v>
      </c>
      <c r="G82" s="38"/>
      <c r="H82" s="38"/>
      <c r="I82" s="31" t="s">
        <v>32</v>
      </c>
      <c r="J82" s="34" t="str">
        <f>E26</f>
        <v xml:space="preserve"> </v>
      </c>
      <c r="K82" s="38"/>
      <c r="L82" s="115"/>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11" customFormat="1" ht="29.25" customHeight="1">
      <c r="A84" s="153"/>
      <c r="B84" s="154"/>
      <c r="C84" s="155" t="s">
        <v>215</v>
      </c>
      <c r="D84" s="156" t="s">
        <v>54</v>
      </c>
      <c r="E84" s="156" t="s">
        <v>50</v>
      </c>
      <c r="F84" s="156" t="s">
        <v>51</v>
      </c>
      <c r="G84" s="156" t="s">
        <v>216</v>
      </c>
      <c r="H84" s="156" t="s">
        <v>217</v>
      </c>
      <c r="I84" s="156" t="s">
        <v>218</v>
      </c>
      <c r="J84" s="157" t="s">
        <v>209</v>
      </c>
      <c r="K84" s="158" t="s">
        <v>219</v>
      </c>
      <c r="L84" s="159"/>
      <c r="M84" s="70" t="s">
        <v>19</v>
      </c>
      <c r="N84" s="71" t="s">
        <v>39</v>
      </c>
      <c r="O84" s="71" t="s">
        <v>220</v>
      </c>
      <c r="P84" s="71" t="s">
        <v>221</v>
      </c>
      <c r="Q84" s="71" t="s">
        <v>222</v>
      </c>
      <c r="R84" s="71" t="s">
        <v>223</v>
      </c>
      <c r="S84" s="71" t="s">
        <v>224</v>
      </c>
      <c r="T84" s="72" t="s">
        <v>225</v>
      </c>
      <c r="U84" s="153"/>
      <c r="V84" s="153"/>
      <c r="W84" s="153"/>
      <c r="X84" s="153"/>
      <c r="Y84" s="153"/>
      <c r="Z84" s="153"/>
      <c r="AA84" s="153"/>
      <c r="AB84" s="153"/>
      <c r="AC84" s="153"/>
      <c r="AD84" s="153"/>
      <c r="AE84" s="153"/>
    </row>
    <row r="85" spans="1:63" s="2" customFormat="1" ht="22.9" customHeight="1">
      <c r="A85" s="36"/>
      <c r="B85" s="37"/>
      <c r="C85" s="77" t="s">
        <v>226</v>
      </c>
      <c r="D85" s="38"/>
      <c r="E85" s="38"/>
      <c r="F85" s="38"/>
      <c r="G85" s="38"/>
      <c r="H85" s="38"/>
      <c r="I85" s="38"/>
      <c r="J85" s="160">
        <f>BK85</f>
        <v>0</v>
      </c>
      <c r="K85" s="38"/>
      <c r="L85" s="41"/>
      <c r="M85" s="73"/>
      <c r="N85" s="161"/>
      <c r="O85" s="74"/>
      <c r="P85" s="162">
        <f>SUM(P86:P92)</f>
        <v>0</v>
      </c>
      <c r="Q85" s="74"/>
      <c r="R85" s="162">
        <f>SUM(R86:R92)</f>
        <v>0</v>
      </c>
      <c r="S85" s="74"/>
      <c r="T85" s="163">
        <f>SUM(T86:T92)</f>
        <v>0</v>
      </c>
      <c r="U85" s="36"/>
      <c r="V85" s="36"/>
      <c r="W85" s="36"/>
      <c r="X85" s="36"/>
      <c r="Y85" s="36"/>
      <c r="Z85" s="36"/>
      <c r="AA85" s="36"/>
      <c r="AB85" s="36"/>
      <c r="AC85" s="36"/>
      <c r="AD85" s="36"/>
      <c r="AE85" s="36"/>
      <c r="AT85" s="19" t="s">
        <v>68</v>
      </c>
      <c r="AU85" s="19" t="s">
        <v>210</v>
      </c>
      <c r="BK85" s="164">
        <f>SUM(BK86:BK92)</f>
        <v>0</v>
      </c>
    </row>
    <row r="86" spans="1:65" s="2" customFormat="1" ht="78" customHeight="1">
      <c r="A86" s="36"/>
      <c r="B86" s="37"/>
      <c r="C86" s="181" t="s">
        <v>76</v>
      </c>
      <c r="D86" s="181" t="s">
        <v>232</v>
      </c>
      <c r="E86" s="182" t="s">
        <v>859</v>
      </c>
      <c r="F86" s="183" t="s">
        <v>860</v>
      </c>
      <c r="G86" s="184" t="s">
        <v>861</v>
      </c>
      <c r="H86" s="185">
        <v>2</v>
      </c>
      <c r="I86" s="186"/>
      <c r="J86" s="187">
        <f>ROUND(I86*H86,2)</f>
        <v>0</v>
      </c>
      <c r="K86" s="188"/>
      <c r="L86" s="41"/>
      <c r="M86" s="189" t="s">
        <v>19</v>
      </c>
      <c r="N86" s="190" t="s">
        <v>40</v>
      </c>
      <c r="O86" s="66"/>
      <c r="P86" s="191">
        <f>O86*H86</f>
        <v>0</v>
      </c>
      <c r="Q86" s="191">
        <v>0</v>
      </c>
      <c r="R86" s="191">
        <f>Q86*H86</f>
        <v>0</v>
      </c>
      <c r="S86" s="191">
        <v>0</v>
      </c>
      <c r="T86" s="192">
        <f>S86*H86</f>
        <v>0</v>
      </c>
      <c r="U86" s="36"/>
      <c r="V86" s="36"/>
      <c r="W86" s="36"/>
      <c r="X86" s="36"/>
      <c r="Y86" s="36"/>
      <c r="Z86" s="36"/>
      <c r="AA86" s="36"/>
      <c r="AB86" s="36"/>
      <c r="AC86" s="36"/>
      <c r="AD86" s="36"/>
      <c r="AE86" s="36"/>
      <c r="AR86" s="193" t="s">
        <v>126</v>
      </c>
      <c r="AT86" s="193" t="s">
        <v>232</v>
      </c>
      <c r="AU86" s="193" t="s">
        <v>69</v>
      </c>
      <c r="AY86" s="19" t="s">
        <v>229</v>
      </c>
      <c r="BE86" s="194">
        <f>IF(N86="základní",J86,0)</f>
        <v>0</v>
      </c>
      <c r="BF86" s="194">
        <f>IF(N86="snížená",J86,0)</f>
        <v>0</v>
      </c>
      <c r="BG86" s="194">
        <f>IF(N86="zákl. přenesená",J86,0)</f>
        <v>0</v>
      </c>
      <c r="BH86" s="194">
        <f>IF(N86="sníž. přenesená",J86,0)</f>
        <v>0</v>
      </c>
      <c r="BI86" s="194">
        <f>IF(N86="nulová",J86,0)</f>
        <v>0</v>
      </c>
      <c r="BJ86" s="19" t="s">
        <v>76</v>
      </c>
      <c r="BK86" s="194">
        <f>ROUND(I86*H86,2)</f>
        <v>0</v>
      </c>
      <c r="BL86" s="19" t="s">
        <v>126</v>
      </c>
      <c r="BM86" s="193" t="s">
        <v>862</v>
      </c>
    </row>
    <row r="87" spans="2:51" s="13" customFormat="1" ht="11.25">
      <c r="B87" s="195"/>
      <c r="C87" s="196"/>
      <c r="D87" s="197" t="s">
        <v>237</v>
      </c>
      <c r="E87" s="198" t="s">
        <v>19</v>
      </c>
      <c r="F87" s="199" t="s">
        <v>863</v>
      </c>
      <c r="G87" s="196"/>
      <c r="H87" s="200">
        <v>2</v>
      </c>
      <c r="I87" s="201"/>
      <c r="J87" s="196"/>
      <c r="K87" s="196"/>
      <c r="L87" s="202"/>
      <c r="M87" s="203"/>
      <c r="N87" s="204"/>
      <c r="O87" s="204"/>
      <c r="P87" s="204"/>
      <c r="Q87" s="204"/>
      <c r="R87" s="204"/>
      <c r="S87" s="204"/>
      <c r="T87" s="205"/>
      <c r="AT87" s="206" t="s">
        <v>237</v>
      </c>
      <c r="AU87" s="206" t="s">
        <v>69</v>
      </c>
      <c r="AV87" s="13" t="s">
        <v>78</v>
      </c>
      <c r="AW87" s="13" t="s">
        <v>31</v>
      </c>
      <c r="AX87" s="13" t="s">
        <v>76</v>
      </c>
      <c r="AY87" s="206" t="s">
        <v>229</v>
      </c>
    </row>
    <row r="88" spans="1:65" s="2" customFormat="1" ht="21.75" customHeight="1">
      <c r="A88" s="36"/>
      <c r="B88" s="37"/>
      <c r="C88" s="181" t="s">
        <v>78</v>
      </c>
      <c r="D88" s="181" t="s">
        <v>232</v>
      </c>
      <c r="E88" s="182" t="s">
        <v>864</v>
      </c>
      <c r="F88" s="183" t="s">
        <v>865</v>
      </c>
      <c r="G88" s="184" t="s">
        <v>861</v>
      </c>
      <c r="H88" s="185">
        <v>1</v>
      </c>
      <c r="I88" s="186"/>
      <c r="J88" s="187">
        <f>ROUND(I88*H88,2)</f>
        <v>0</v>
      </c>
      <c r="K88" s="188"/>
      <c r="L88" s="41"/>
      <c r="M88" s="189" t="s">
        <v>19</v>
      </c>
      <c r="N88" s="190" t="s">
        <v>40</v>
      </c>
      <c r="O88" s="66"/>
      <c r="P88" s="191">
        <f>O88*H88</f>
        <v>0</v>
      </c>
      <c r="Q88" s="191">
        <v>0</v>
      </c>
      <c r="R88" s="191">
        <f>Q88*H88</f>
        <v>0</v>
      </c>
      <c r="S88" s="191">
        <v>0</v>
      </c>
      <c r="T88" s="192">
        <f>S88*H88</f>
        <v>0</v>
      </c>
      <c r="U88" s="36"/>
      <c r="V88" s="36"/>
      <c r="W88" s="36"/>
      <c r="X88" s="36"/>
      <c r="Y88" s="36"/>
      <c r="Z88" s="36"/>
      <c r="AA88" s="36"/>
      <c r="AB88" s="36"/>
      <c r="AC88" s="36"/>
      <c r="AD88" s="36"/>
      <c r="AE88" s="36"/>
      <c r="AR88" s="193" t="s">
        <v>126</v>
      </c>
      <c r="AT88" s="193" t="s">
        <v>232</v>
      </c>
      <c r="AU88" s="193" t="s">
        <v>69</v>
      </c>
      <c r="AY88" s="19" t="s">
        <v>229</v>
      </c>
      <c r="BE88" s="194">
        <f>IF(N88="základní",J88,0)</f>
        <v>0</v>
      </c>
      <c r="BF88" s="194">
        <f>IF(N88="snížená",J88,0)</f>
        <v>0</v>
      </c>
      <c r="BG88" s="194">
        <f>IF(N88="zákl. přenesená",J88,0)</f>
        <v>0</v>
      </c>
      <c r="BH88" s="194">
        <f>IF(N88="sníž. přenesená",J88,0)</f>
        <v>0</v>
      </c>
      <c r="BI88" s="194">
        <f>IF(N88="nulová",J88,0)</f>
        <v>0</v>
      </c>
      <c r="BJ88" s="19" t="s">
        <v>76</v>
      </c>
      <c r="BK88" s="194">
        <f>ROUND(I88*H88,2)</f>
        <v>0</v>
      </c>
      <c r="BL88" s="19" t="s">
        <v>126</v>
      </c>
      <c r="BM88" s="193" t="s">
        <v>866</v>
      </c>
    </row>
    <row r="89" spans="1:65" s="2" customFormat="1" ht="78" customHeight="1">
      <c r="A89" s="36"/>
      <c r="B89" s="37"/>
      <c r="C89" s="181" t="s">
        <v>126</v>
      </c>
      <c r="D89" s="181" t="s">
        <v>232</v>
      </c>
      <c r="E89" s="182" t="s">
        <v>867</v>
      </c>
      <c r="F89" s="183" t="s">
        <v>868</v>
      </c>
      <c r="G89" s="184" t="s">
        <v>861</v>
      </c>
      <c r="H89" s="185">
        <v>1</v>
      </c>
      <c r="I89" s="186"/>
      <c r="J89" s="187">
        <f>ROUND(I89*H89,2)</f>
        <v>0</v>
      </c>
      <c r="K89" s="188"/>
      <c r="L89" s="41"/>
      <c r="M89" s="189" t="s">
        <v>19</v>
      </c>
      <c r="N89" s="190" t="s">
        <v>40</v>
      </c>
      <c r="O89" s="66"/>
      <c r="P89" s="191">
        <f>O89*H89</f>
        <v>0</v>
      </c>
      <c r="Q89" s="191">
        <v>0</v>
      </c>
      <c r="R89" s="191">
        <f>Q89*H89</f>
        <v>0</v>
      </c>
      <c r="S89" s="191">
        <v>0</v>
      </c>
      <c r="T89" s="192">
        <f>S89*H89</f>
        <v>0</v>
      </c>
      <c r="U89" s="36"/>
      <c r="V89" s="36"/>
      <c r="W89" s="36"/>
      <c r="X89" s="36"/>
      <c r="Y89" s="36"/>
      <c r="Z89" s="36"/>
      <c r="AA89" s="36"/>
      <c r="AB89" s="36"/>
      <c r="AC89" s="36"/>
      <c r="AD89" s="36"/>
      <c r="AE89" s="36"/>
      <c r="AR89" s="193" t="s">
        <v>126</v>
      </c>
      <c r="AT89" s="193" t="s">
        <v>232</v>
      </c>
      <c r="AU89" s="193" t="s">
        <v>69</v>
      </c>
      <c r="AY89" s="19" t="s">
        <v>229</v>
      </c>
      <c r="BE89" s="194">
        <f>IF(N89="základní",J89,0)</f>
        <v>0</v>
      </c>
      <c r="BF89" s="194">
        <f>IF(N89="snížená",J89,0)</f>
        <v>0</v>
      </c>
      <c r="BG89" s="194">
        <f>IF(N89="zákl. přenesená",J89,0)</f>
        <v>0</v>
      </c>
      <c r="BH89" s="194">
        <f>IF(N89="sníž. přenesená",J89,0)</f>
        <v>0</v>
      </c>
      <c r="BI89" s="194">
        <f>IF(N89="nulová",J89,0)</f>
        <v>0</v>
      </c>
      <c r="BJ89" s="19" t="s">
        <v>76</v>
      </c>
      <c r="BK89" s="194">
        <f>ROUND(I89*H89,2)</f>
        <v>0</v>
      </c>
      <c r="BL89" s="19" t="s">
        <v>126</v>
      </c>
      <c r="BM89" s="193" t="s">
        <v>869</v>
      </c>
    </row>
    <row r="90" spans="1:47" s="2" customFormat="1" ht="19.5">
      <c r="A90" s="36"/>
      <c r="B90" s="37"/>
      <c r="C90" s="38"/>
      <c r="D90" s="197" t="s">
        <v>811</v>
      </c>
      <c r="E90" s="38"/>
      <c r="F90" s="248" t="s">
        <v>870</v>
      </c>
      <c r="G90" s="38"/>
      <c r="H90" s="38"/>
      <c r="I90" s="249"/>
      <c r="J90" s="38"/>
      <c r="K90" s="38"/>
      <c r="L90" s="41"/>
      <c r="M90" s="250"/>
      <c r="N90" s="251"/>
      <c r="O90" s="66"/>
      <c r="P90" s="66"/>
      <c r="Q90" s="66"/>
      <c r="R90" s="66"/>
      <c r="S90" s="66"/>
      <c r="T90" s="67"/>
      <c r="U90" s="36"/>
      <c r="V90" s="36"/>
      <c r="W90" s="36"/>
      <c r="X90" s="36"/>
      <c r="Y90" s="36"/>
      <c r="Z90" s="36"/>
      <c r="AA90" s="36"/>
      <c r="AB90" s="36"/>
      <c r="AC90" s="36"/>
      <c r="AD90" s="36"/>
      <c r="AE90" s="36"/>
      <c r="AT90" s="19" t="s">
        <v>811</v>
      </c>
      <c r="AU90" s="19" t="s">
        <v>69</v>
      </c>
    </row>
    <row r="91" spans="1:65" s="2" customFormat="1" ht="66.75" customHeight="1">
      <c r="A91" s="36"/>
      <c r="B91" s="37"/>
      <c r="C91" s="181" t="s">
        <v>257</v>
      </c>
      <c r="D91" s="181" t="s">
        <v>232</v>
      </c>
      <c r="E91" s="182" t="s">
        <v>871</v>
      </c>
      <c r="F91" s="183" t="s">
        <v>872</v>
      </c>
      <c r="G91" s="184" t="s">
        <v>861</v>
      </c>
      <c r="H91" s="185">
        <v>1</v>
      </c>
      <c r="I91" s="186"/>
      <c r="J91" s="187">
        <f>ROUND(I91*H91,2)</f>
        <v>0</v>
      </c>
      <c r="K91" s="188"/>
      <c r="L91" s="41"/>
      <c r="M91" s="189" t="s">
        <v>19</v>
      </c>
      <c r="N91" s="190" t="s">
        <v>40</v>
      </c>
      <c r="O91" s="66"/>
      <c r="P91" s="191">
        <f>O91*H91</f>
        <v>0</v>
      </c>
      <c r="Q91" s="191">
        <v>0</v>
      </c>
      <c r="R91" s="191">
        <f>Q91*H91</f>
        <v>0</v>
      </c>
      <c r="S91" s="191">
        <v>0</v>
      </c>
      <c r="T91" s="192">
        <f>S91*H91</f>
        <v>0</v>
      </c>
      <c r="U91" s="36"/>
      <c r="V91" s="36"/>
      <c r="W91" s="36"/>
      <c r="X91" s="36"/>
      <c r="Y91" s="36"/>
      <c r="Z91" s="36"/>
      <c r="AA91" s="36"/>
      <c r="AB91" s="36"/>
      <c r="AC91" s="36"/>
      <c r="AD91" s="36"/>
      <c r="AE91" s="36"/>
      <c r="AR91" s="193" t="s">
        <v>126</v>
      </c>
      <c r="AT91" s="193" t="s">
        <v>232</v>
      </c>
      <c r="AU91" s="193" t="s">
        <v>69</v>
      </c>
      <c r="AY91" s="19" t="s">
        <v>229</v>
      </c>
      <c r="BE91" s="194">
        <f>IF(N91="základní",J91,0)</f>
        <v>0</v>
      </c>
      <c r="BF91" s="194">
        <f>IF(N91="snížená",J91,0)</f>
        <v>0</v>
      </c>
      <c r="BG91" s="194">
        <f>IF(N91="zákl. přenesená",J91,0)</f>
        <v>0</v>
      </c>
      <c r="BH91" s="194">
        <f>IF(N91="sníž. přenesená",J91,0)</f>
        <v>0</v>
      </c>
      <c r="BI91" s="194">
        <f>IF(N91="nulová",J91,0)</f>
        <v>0</v>
      </c>
      <c r="BJ91" s="19" t="s">
        <v>76</v>
      </c>
      <c r="BK91" s="194">
        <f>ROUND(I91*H91,2)</f>
        <v>0</v>
      </c>
      <c r="BL91" s="19" t="s">
        <v>126</v>
      </c>
      <c r="BM91" s="193" t="s">
        <v>873</v>
      </c>
    </row>
    <row r="92" spans="1:47" s="2" customFormat="1" ht="19.5">
      <c r="A92" s="36"/>
      <c r="B92" s="37"/>
      <c r="C92" s="38"/>
      <c r="D92" s="197" t="s">
        <v>811</v>
      </c>
      <c r="E92" s="38"/>
      <c r="F92" s="248" t="s">
        <v>874</v>
      </c>
      <c r="G92" s="38"/>
      <c r="H92" s="38"/>
      <c r="I92" s="249"/>
      <c r="J92" s="38"/>
      <c r="K92" s="38"/>
      <c r="L92" s="41"/>
      <c r="M92" s="258"/>
      <c r="N92" s="259"/>
      <c r="O92" s="245"/>
      <c r="P92" s="245"/>
      <c r="Q92" s="245"/>
      <c r="R92" s="245"/>
      <c r="S92" s="245"/>
      <c r="T92" s="260"/>
      <c r="U92" s="36"/>
      <c r="V92" s="36"/>
      <c r="W92" s="36"/>
      <c r="X92" s="36"/>
      <c r="Y92" s="36"/>
      <c r="Z92" s="36"/>
      <c r="AA92" s="36"/>
      <c r="AB92" s="36"/>
      <c r="AC92" s="36"/>
      <c r="AD92" s="36"/>
      <c r="AE92" s="36"/>
      <c r="AT92" s="19" t="s">
        <v>811</v>
      </c>
      <c r="AU92" s="19" t="s">
        <v>69</v>
      </c>
    </row>
    <row r="93" spans="1:31" s="2" customFormat="1" ht="6.95" customHeight="1">
      <c r="A93" s="36"/>
      <c r="B93" s="49"/>
      <c r="C93" s="50"/>
      <c r="D93" s="50"/>
      <c r="E93" s="50"/>
      <c r="F93" s="50"/>
      <c r="G93" s="50"/>
      <c r="H93" s="50"/>
      <c r="I93" s="50"/>
      <c r="J93" s="50"/>
      <c r="K93" s="50"/>
      <c r="L93" s="41"/>
      <c r="M93" s="36"/>
      <c r="O93" s="36"/>
      <c r="P93" s="36"/>
      <c r="Q93" s="36"/>
      <c r="R93" s="36"/>
      <c r="S93" s="36"/>
      <c r="T93" s="36"/>
      <c r="U93" s="36"/>
      <c r="V93" s="36"/>
      <c r="W93" s="36"/>
      <c r="X93" s="36"/>
      <c r="Y93" s="36"/>
      <c r="Z93" s="36"/>
      <c r="AA93" s="36"/>
      <c r="AB93" s="36"/>
      <c r="AC93" s="36"/>
      <c r="AD93" s="36"/>
      <c r="AE93" s="36"/>
    </row>
  </sheetData>
  <sheetProtection algorithmName="SHA-512" hashValue="+EEiudKykiO6JwEm0B5akgSIkh6m37byLZmjfmmegUT8MyL+akeMHN8Ms0curm/U3s5V+wSZeLfqKOOZk9O/tw==" saltValue="nQ3pHGmLpWAPOAYEG781L5Fq1gebFdm0cxKhKgkgtgfsfW0tir6gNhvExSxlX9ZTx3sMH8ioQ4hHErwrZg/WRw==" spinCount="100000" sheet="1" objects="1" scenarios="1" formatColumns="0" formatRows="0" autoFilter="0"/>
  <autoFilter ref="C84:K92"/>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102</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s="1" customFormat="1" ht="12" customHeight="1">
      <c r="B8" s="22"/>
      <c r="D8" s="114" t="s">
        <v>203</v>
      </c>
      <c r="L8" s="22"/>
    </row>
    <row r="9" spans="1:31" s="2" customFormat="1" ht="16.5" customHeight="1">
      <c r="A9" s="36"/>
      <c r="B9" s="41"/>
      <c r="C9" s="36"/>
      <c r="D9" s="36"/>
      <c r="E9" s="417" t="s">
        <v>204</v>
      </c>
      <c r="F9" s="419"/>
      <c r="G9" s="419"/>
      <c r="H9" s="419"/>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205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20" t="s">
        <v>875</v>
      </c>
      <c r="F11" s="419"/>
      <c r="G11" s="419"/>
      <c r="H11" s="419"/>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876</v>
      </c>
      <c r="G14" s="36"/>
      <c r="H14" s="36"/>
      <c r="I14" s="114" t="s">
        <v>23</v>
      </c>
      <c r="J14" s="116" t="str">
        <f>'Rekapitulace zakázky'!AN8</f>
        <v>10. 5. 2022</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zakázky'!AN10="","",'Rekapitulace zakázky'!AN10)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zakázky'!E11="","",'Rekapitulace zakázky'!E11)</f>
        <v xml:space="preserve"> </v>
      </c>
      <c r="F17" s="36"/>
      <c r="G17" s="36"/>
      <c r="H17" s="36"/>
      <c r="I17" s="114" t="s">
        <v>27</v>
      </c>
      <c r="J17" s="105" t="str">
        <f>IF('Rekapitulace zakázky'!AN11="","",'Rekapitulace zakázky'!AN11)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zakázky'!AN13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21" t="str">
        <f>'Rekapitulace zakázky'!E14</f>
        <v>Vyplň údaj</v>
      </c>
      <c r="F20" s="422"/>
      <c r="G20" s="422"/>
      <c r="H20" s="422"/>
      <c r="I20" s="114" t="s">
        <v>27</v>
      </c>
      <c r="J20" s="32" t="str">
        <f>'Rekapitulace zakázky'!AN14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zakázky'!AN16="","",'Rekapitulace zakázky'!AN16)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zakázky'!E17="","",'Rekapitulace zakázky'!E17)</f>
        <v xml:space="preserve"> </v>
      </c>
      <c r="F23" s="36"/>
      <c r="G23" s="36"/>
      <c r="H23" s="36"/>
      <c r="I23" s="114" t="s">
        <v>27</v>
      </c>
      <c r="J23" s="105" t="str">
        <f>IF('Rekapitulace zakázky'!AN17="","",'Rekapitulace zakázky'!AN17)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32</v>
      </c>
      <c r="E25" s="36"/>
      <c r="F25" s="36"/>
      <c r="G25" s="36"/>
      <c r="H25" s="36"/>
      <c r="I25" s="114" t="s">
        <v>26</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877</v>
      </c>
      <c r="F26" s="36"/>
      <c r="G26" s="36"/>
      <c r="H26" s="36"/>
      <c r="I26" s="114" t="s">
        <v>27</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33</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23" t="s">
        <v>19</v>
      </c>
      <c r="F29" s="423"/>
      <c r="G29" s="423"/>
      <c r="H29" s="423"/>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35</v>
      </c>
      <c r="E32" s="36"/>
      <c r="F32" s="36"/>
      <c r="G32" s="36"/>
      <c r="H32" s="36"/>
      <c r="I32" s="36"/>
      <c r="J32" s="122">
        <f>ROUND(J85,2)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37</v>
      </c>
      <c r="G34" s="36"/>
      <c r="H34" s="36"/>
      <c r="I34" s="123" t="s">
        <v>36</v>
      </c>
      <c r="J34" s="123" t="s">
        <v>38</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39</v>
      </c>
      <c r="E35" s="114" t="s">
        <v>40</v>
      </c>
      <c r="F35" s="125">
        <f>ROUND((SUM(BE85:BE90)),2)</f>
        <v>0</v>
      </c>
      <c r="G35" s="36"/>
      <c r="H35" s="36"/>
      <c r="I35" s="126">
        <v>0.21</v>
      </c>
      <c r="J35" s="125">
        <f>ROUND(((SUM(BE85:BE90))*I35),2)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41</v>
      </c>
      <c r="F36" s="125">
        <f>ROUND((SUM(BF85:BF90)),2)</f>
        <v>0</v>
      </c>
      <c r="G36" s="36"/>
      <c r="H36" s="36"/>
      <c r="I36" s="126">
        <v>0.15</v>
      </c>
      <c r="J36" s="125">
        <f>ROUND(((SUM(BF85:BF90))*I36),2)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42</v>
      </c>
      <c r="F37" s="125">
        <f>ROUND((SUM(BG85:BG90)),2)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43</v>
      </c>
      <c r="F38" s="125">
        <f>ROUND((SUM(BH85:BH90)),2)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44</v>
      </c>
      <c r="F39" s="125">
        <f>ROUND((SUM(BI85:BI90)),2)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45</v>
      </c>
      <c r="E41" s="129"/>
      <c r="F41" s="129"/>
      <c r="G41" s="130" t="s">
        <v>46</v>
      </c>
      <c r="H41" s="131" t="s">
        <v>47</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207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24" t="str">
        <f>E7</f>
        <v>Oprava trati v úseku Liběšice - Úštěk-OPRAVA č.1</v>
      </c>
      <c r="F50" s="425"/>
      <c r="G50" s="425"/>
      <c r="H50" s="425"/>
      <c r="I50" s="38"/>
      <c r="J50" s="38"/>
      <c r="K50" s="38"/>
      <c r="L50" s="115"/>
      <c r="S50" s="36"/>
      <c r="T50" s="36"/>
      <c r="U50" s="36"/>
      <c r="V50" s="36"/>
      <c r="W50" s="36"/>
      <c r="X50" s="36"/>
      <c r="Y50" s="36"/>
      <c r="Z50" s="36"/>
      <c r="AA50" s="36"/>
      <c r="AB50" s="36"/>
      <c r="AC50" s="36"/>
      <c r="AD50" s="36"/>
      <c r="AE50" s="36"/>
    </row>
    <row r="51" spans="2:12" s="1" customFormat="1" ht="12" customHeight="1">
      <c r="B51" s="23"/>
      <c r="C51" s="31" t="s">
        <v>203</v>
      </c>
      <c r="D51" s="24"/>
      <c r="E51" s="24"/>
      <c r="F51" s="24"/>
      <c r="G51" s="24"/>
      <c r="H51" s="24"/>
      <c r="I51" s="24"/>
      <c r="J51" s="24"/>
      <c r="K51" s="24"/>
      <c r="L51" s="22"/>
    </row>
    <row r="52" spans="1:31" s="2" customFormat="1" ht="16.5" customHeight="1">
      <c r="A52" s="36"/>
      <c r="B52" s="37"/>
      <c r="C52" s="38"/>
      <c r="D52" s="38"/>
      <c r="E52" s="424" t="s">
        <v>204</v>
      </c>
      <c r="F52" s="426"/>
      <c r="G52" s="426"/>
      <c r="H52" s="426"/>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205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98" t="str">
        <f>E11</f>
        <v>05 - Vlastní materiál - NEOCEŇOVAT</v>
      </c>
      <c r="F54" s="426"/>
      <c r="G54" s="426"/>
      <c r="H54" s="426"/>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ST UL</v>
      </c>
      <c r="G56" s="38"/>
      <c r="H56" s="38"/>
      <c r="I56" s="31" t="s">
        <v>23</v>
      </c>
      <c r="J56" s="61" t="str">
        <f>IF(J14="","",J14)</f>
        <v>10. 5. 2022</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 xml:space="preserve"> </v>
      </c>
      <c r="G58" s="38"/>
      <c r="H58" s="38"/>
      <c r="I58" s="31" t="s">
        <v>30</v>
      </c>
      <c r="J58" s="34" t="str">
        <f>E23</f>
        <v xml:space="preserve"> </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32</v>
      </c>
      <c r="J59" s="34" t="str">
        <f>E26</f>
        <v>Tomáš Šrédl</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208</v>
      </c>
      <c r="D61" s="139"/>
      <c r="E61" s="139"/>
      <c r="F61" s="139"/>
      <c r="G61" s="139"/>
      <c r="H61" s="139"/>
      <c r="I61" s="139"/>
      <c r="J61" s="140" t="s">
        <v>209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67</v>
      </c>
      <c r="D63" s="38"/>
      <c r="E63" s="38"/>
      <c r="F63" s="38"/>
      <c r="G63" s="38"/>
      <c r="H63" s="38"/>
      <c r="I63" s="38"/>
      <c r="J63" s="79">
        <f>J85</f>
        <v>0</v>
      </c>
      <c r="K63" s="38"/>
      <c r="L63" s="115"/>
      <c r="S63" s="36"/>
      <c r="T63" s="36"/>
      <c r="U63" s="36"/>
      <c r="V63" s="36"/>
      <c r="W63" s="36"/>
      <c r="X63" s="36"/>
      <c r="Y63" s="36"/>
      <c r="Z63" s="36"/>
      <c r="AA63" s="36"/>
      <c r="AB63" s="36"/>
      <c r="AC63" s="36"/>
      <c r="AD63" s="36"/>
      <c r="AE63" s="36"/>
      <c r="AU63" s="19" t="s">
        <v>210</v>
      </c>
    </row>
    <row r="64" spans="1:31"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214</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424" t="str">
        <f>E7</f>
        <v>Oprava trati v úseku Liběšice - Úštěk-OPRAVA č.1</v>
      </c>
      <c r="F73" s="425"/>
      <c r="G73" s="425"/>
      <c r="H73" s="425"/>
      <c r="I73" s="38"/>
      <c r="J73" s="38"/>
      <c r="K73" s="38"/>
      <c r="L73" s="115"/>
      <c r="S73" s="36"/>
      <c r="T73" s="36"/>
      <c r="U73" s="36"/>
      <c r="V73" s="36"/>
      <c r="W73" s="36"/>
      <c r="X73" s="36"/>
      <c r="Y73" s="36"/>
      <c r="Z73" s="36"/>
      <c r="AA73" s="36"/>
      <c r="AB73" s="36"/>
      <c r="AC73" s="36"/>
      <c r="AD73" s="36"/>
      <c r="AE73" s="36"/>
    </row>
    <row r="74" spans="2:12" s="1" customFormat="1" ht="12" customHeight="1">
      <c r="B74" s="23"/>
      <c r="C74" s="31" t="s">
        <v>203</v>
      </c>
      <c r="D74" s="24"/>
      <c r="E74" s="24"/>
      <c r="F74" s="24"/>
      <c r="G74" s="24"/>
      <c r="H74" s="24"/>
      <c r="I74" s="24"/>
      <c r="J74" s="24"/>
      <c r="K74" s="24"/>
      <c r="L74" s="22"/>
    </row>
    <row r="75" spans="1:31" s="2" customFormat="1" ht="16.5" customHeight="1">
      <c r="A75" s="36"/>
      <c r="B75" s="37"/>
      <c r="C75" s="38"/>
      <c r="D75" s="38"/>
      <c r="E75" s="424" t="s">
        <v>204</v>
      </c>
      <c r="F75" s="426"/>
      <c r="G75" s="426"/>
      <c r="H75" s="426"/>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205</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8" t="str">
        <f>E11</f>
        <v>05 - Vlastní materiál - NEOCEŇOVAT</v>
      </c>
      <c r="F77" s="426"/>
      <c r="G77" s="426"/>
      <c r="H77" s="426"/>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F14</f>
        <v>ST UL</v>
      </c>
      <c r="G79" s="38"/>
      <c r="H79" s="38"/>
      <c r="I79" s="31" t="s">
        <v>23</v>
      </c>
      <c r="J79" s="61" t="str">
        <f>IF(J14="","",J14)</f>
        <v>10. 5. 2022</v>
      </c>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E17</f>
        <v xml:space="preserve"> </v>
      </c>
      <c r="G81" s="38"/>
      <c r="H81" s="38"/>
      <c r="I81" s="31" t="s">
        <v>30</v>
      </c>
      <c r="J81" s="34" t="str">
        <f>E23</f>
        <v xml:space="preserve"> </v>
      </c>
      <c r="K81" s="38"/>
      <c r="L81" s="115"/>
      <c r="S81" s="36"/>
      <c r="T81" s="36"/>
      <c r="U81" s="36"/>
      <c r="V81" s="36"/>
      <c r="W81" s="36"/>
      <c r="X81" s="36"/>
      <c r="Y81" s="36"/>
      <c r="Z81" s="36"/>
      <c r="AA81" s="36"/>
      <c r="AB81" s="36"/>
      <c r="AC81" s="36"/>
      <c r="AD81" s="36"/>
      <c r="AE81" s="36"/>
    </row>
    <row r="82" spans="1:31" s="2" customFormat="1" ht="15.2" customHeight="1">
      <c r="A82" s="36"/>
      <c r="B82" s="37"/>
      <c r="C82" s="31" t="s">
        <v>28</v>
      </c>
      <c r="D82" s="38"/>
      <c r="E82" s="38"/>
      <c r="F82" s="29" t="str">
        <f>IF(E20="","",E20)</f>
        <v>Vyplň údaj</v>
      </c>
      <c r="G82" s="38"/>
      <c r="H82" s="38"/>
      <c r="I82" s="31" t="s">
        <v>32</v>
      </c>
      <c r="J82" s="34" t="str">
        <f>E26</f>
        <v>Tomáš Šrédl</v>
      </c>
      <c r="K82" s="38"/>
      <c r="L82" s="115"/>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11" customFormat="1" ht="29.25" customHeight="1">
      <c r="A84" s="153"/>
      <c r="B84" s="154"/>
      <c r="C84" s="155" t="s">
        <v>215</v>
      </c>
      <c r="D84" s="156" t="s">
        <v>54</v>
      </c>
      <c r="E84" s="156" t="s">
        <v>50</v>
      </c>
      <c r="F84" s="156" t="s">
        <v>51</v>
      </c>
      <c r="G84" s="156" t="s">
        <v>216</v>
      </c>
      <c r="H84" s="156" t="s">
        <v>217</v>
      </c>
      <c r="I84" s="156" t="s">
        <v>218</v>
      </c>
      <c r="J84" s="157" t="s">
        <v>209</v>
      </c>
      <c r="K84" s="158" t="s">
        <v>219</v>
      </c>
      <c r="L84" s="159"/>
      <c r="M84" s="70" t="s">
        <v>19</v>
      </c>
      <c r="N84" s="71" t="s">
        <v>39</v>
      </c>
      <c r="O84" s="71" t="s">
        <v>220</v>
      </c>
      <c r="P84" s="71" t="s">
        <v>221</v>
      </c>
      <c r="Q84" s="71" t="s">
        <v>222</v>
      </c>
      <c r="R84" s="71" t="s">
        <v>223</v>
      </c>
      <c r="S84" s="71" t="s">
        <v>224</v>
      </c>
      <c r="T84" s="72" t="s">
        <v>225</v>
      </c>
      <c r="U84" s="153"/>
      <c r="V84" s="153"/>
      <c r="W84" s="153"/>
      <c r="X84" s="153"/>
      <c r="Y84" s="153"/>
      <c r="Z84" s="153"/>
      <c r="AA84" s="153"/>
      <c r="AB84" s="153"/>
      <c r="AC84" s="153"/>
      <c r="AD84" s="153"/>
      <c r="AE84" s="153"/>
    </row>
    <row r="85" spans="1:63" s="2" customFormat="1" ht="22.9" customHeight="1">
      <c r="A85" s="36"/>
      <c r="B85" s="37"/>
      <c r="C85" s="77" t="s">
        <v>226</v>
      </c>
      <c r="D85" s="38"/>
      <c r="E85" s="38"/>
      <c r="F85" s="38"/>
      <c r="G85" s="38"/>
      <c r="H85" s="38"/>
      <c r="I85" s="38"/>
      <c r="J85" s="160">
        <f>BK85</f>
        <v>0</v>
      </c>
      <c r="K85" s="38"/>
      <c r="L85" s="41"/>
      <c r="M85" s="73"/>
      <c r="N85" s="161"/>
      <c r="O85" s="74"/>
      <c r="P85" s="162">
        <f>SUM(P86:P90)</f>
        <v>0</v>
      </c>
      <c r="Q85" s="74"/>
      <c r="R85" s="162">
        <f>SUM(R86:R90)</f>
        <v>14.792</v>
      </c>
      <c r="S85" s="74"/>
      <c r="T85" s="163">
        <f>SUM(T86:T90)</f>
        <v>0</v>
      </c>
      <c r="U85" s="36"/>
      <c r="V85" s="36"/>
      <c r="W85" s="36"/>
      <c r="X85" s="36"/>
      <c r="Y85" s="36"/>
      <c r="Z85" s="36"/>
      <c r="AA85" s="36"/>
      <c r="AB85" s="36"/>
      <c r="AC85" s="36"/>
      <c r="AD85" s="36"/>
      <c r="AE85" s="36"/>
      <c r="AT85" s="19" t="s">
        <v>68</v>
      </c>
      <c r="AU85" s="19" t="s">
        <v>210</v>
      </c>
      <c r="BK85" s="164">
        <f>SUM(BK86:BK90)</f>
        <v>0</v>
      </c>
    </row>
    <row r="86" spans="1:65" s="2" customFormat="1" ht="24.2" customHeight="1">
      <c r="A86" s="36"/>
      <c r="B86" s="37"/>
      <c r="C86" s="207" t="s">
        <v>76</v>
      </c>
      <c r="D86" s="207" t="s">
        <v>239</v>
      </c>
      <c r="E86" s="208" t="s">
        <v>878</v>
      </c>
      <c r="F86" s="209" t="s">
        <v>879</v>
      </c>
      <c r="G86" s="210" t="s">
        <v>242</v>
      </c>
      <c r="H86" s="211">
        <v>1</v>
      </c>
      <c r="I86" s="212"/>
      <c r="J86" s="213">
        <f>ROUND(I86*H86,2)</f>
        <v>0</v>
      </c>
      <c r="K86" s="214"/>
      <c r="L86" s="215"/>
      <c r="M86" s="216" t="s">
        <v>19</v>
      </c>
      <c r="N86" s="217" t="s">
        <v>40</v>
      </c>
      <c r="O86" s="66"/>
      <c r="P86" s="191">
        <f>O86*H86</f>
        <v>0</v>
      </c>
      <c r="Q86" s="191">
        <v>14.792</v>
      </c>
      <c r="R86" s="191">
        <f>Q86*H86</f>
        <v>14.792</v>
      </c>
      <c r="S86" s="191">
        <v>0</v>
      </c>
      <c r="T86" s="192">
        <f>S86*H86</f>
        <v>0</v>
      </c>
      <c r="U86" s="36"/>
      <c r="V86" s="36"/>
      <c r="W86" s="36"/>
      <c r="X86" s="36"/>
      <c r="Y86" s="36"/>
      <c r="Z86" s="36"/>
      <c r="AA86" s="36"/>
      <c r="AB86" s="36"/>
      <c r="AC86" s="36"/>
      <c r="AD86" s="36"/>
      <c r="AE86" s="36"/>
      <c r="AR86" s="193" t="s">
        <v>243</v>
      </c>
      <c r="AT86" s="193" t="s">
        <v>239</v>
      </c>
      <c r="AU86" s="193" t="s">
        <v>69</v>
      </c>
      <c r="AY86" s="19" t="s">
        <v>229</v>
      </c>
      <c r="BE86" s="194">
        <f>IF(N86="základní",J86,0)</f>
        <v>0</v>
      </c>
      <c r="BF86" s="194">
        <f>IF(N86="snížená",J86,0)</f>
        <v>0</v>
      </c>
      <c r="BG86" s="194">
        <f>IF(N86="zákl. přenesená",J86,0)</f>
        <v>0</v>
      </c>
      <c r="BH86" s="194">
        <f>IF(N86="sníž. přenesená",J86,0)</f>
        <v>0</v>
      </c>
      <c r="BI86" s="194">
        <f>IF(N86="nulová",J86,0)</f>
        <v>0</v>
      </c>
      <c r="BJ86" s="19" t="s">
        <v>76</v>
      </c>
      <c r="BK86" s="194">
        <f>ROUND(I86*H86,2)</f>
        <v>0</v>
      </c>
      <c r="BL86" s="19" t="s">
        <v>126</v>
      </c>
      <c r="BM86" s="193" t="s">
        <v>880</v>
      </c>
    </row>
    <row r="87" spans="2:51" s="14" customFormat="1" ht="22.5">
      <c r="B87" s="218"/>
      <c r="C87" s="219"/>
      <c r="D87" s="197" t="s">
        <v>237</v>
      </c>
      <c r="E87" s="220" t="s">
        <v>19</v>
      </c>
      <c r="F87" s="221" t="s">
        <v>881</v>
      </c>
      <c r="G87" s="219"/>
      <c r="H87" s="220" t="s">
        <v>19</v>
      </c>
      <c r="I87" s="222"/>
      <c r="J87" s="219"/>
      <c r="K87" s="219"/>
      <c r="L87" s="223"/>
      <c r="M87" s="224"/>
      <c r="N87" s="225"/>
      <c r="O87" s="225"/>
      <c r="P87" s="225"/>
      <c r="Q87" s="225"/>
      <c r="R87" s="225"/>
      <c r="S87" s="225"/>
      <c r="T87" s="226"/>
      <c r="AT87" s="227" t="s">
        <v>237</v>
      </c>
      <c r="AU87" s="227" t="s">
        <v>69</v>
      </c>
      <c r="AV87" s="14" t="s">
        <v>76</v>
      </c>
      <c r="AW87" s="14" t="s">
        <v>31</v>
      </c>
      <c r="AX87" s="14" t="s">
        <v>69</v>
      </c>
      <c r="AY87" s="227" t="s">
        <v>229</v>
      </c>
    </row>
    <row r="88" spans="2:51" s="13" customFormat="1" ht="11.25">
      <c r="B88" s="195"/>
      <c r="C88" s="196"/>
      <c r="D88" s="197" t="s">
        <v>237</v>
      </c>
      <c r="E88" s="198" t="s">
        <v>19</v>
      </c>
      <c r="F88" s="199" t="s">
        <v>76</v>
      </c>
      <c r="G88" s="196"/>
      <c r="H88" s="200">
        <v>1</v>
      </c>
      <c r="I88" s="201"/>
      <c r="J88" s="196"/>
      <c r="K88" s="196"/>
      <c r="L88" s="202"/>
      <c r="M88" s="203"/>
      <c r="N88" s="204"/>
      <c r="O88" s="204"/>
      <c r="P88" s="204"/>
      <c r="Q88" s="204"/>
      <c r="R88" s="204"/>
      <c r="S88" s="204"/>
      <c r="T88" s="205"/>
      <c r="AT88" s="206" t="s">
        <v>237</v>
      </c>
      <c r="AU88" s="206" t="s">
        <v>69</v>
      </c>
      <c r="AV88" s="13" t="s">
        <v>78</v>
      </c>
      <c r="AW88" s="13" t="s">
        <v>31</v>
      </c>
      <c r="AX88" s="13" t="s">
        <v>76</v>
      </c>
      <c r="AY88" s="206" t="s">
        <v>229</v>
      </c>
    </row>
    <row r="89" spans="1:65" s="2" customFormat="1" ht="16.5" customHeight="1">
      <c r="A89" s="36"/>
      <c r="B89" s="37"/>
      <c r="C89" s="207" t="s">
        <v>78</v>
      </c>
      <c r="D89" s="207" t="s">
        <v>239</v>
      </c>
      <c r="E89" s="208" t="s">
        <v>882</v>
      </c>
      <c r="F89" s="209" t="s">
        <v>883</v>
      </c>
      <c r="G89" s="210" t="s">
        <v>242</v>
      </c>
      <c r="H89" s="211">
        <v>98</v>
      </c>
      <c r="I89" s="212"/>
      <c r="J89" s="213">
        <f>ROUND(I89*H89,2)</f>
        <v>0</v>
      </c>
      <c r="K89" s="214"/>
      <c r="L89" s="215"/>
      <c r="M89" s="216" t="s">
        <v>19</v>
      </c>
      <c r="N89" s="217" t="s">
        <v>40</v>
      </c>
      <c r="O89" s="66"/>
      <c r="P89" s="191">
        <f>O89*H89</f>
        <v>0</v>
      </c>
      <c r="Q89" s="191">
        <v>0</v>
      </c>
      <c r="R89" s="191">
        <f>Q89*H89</f>
        <v>0</v>
      </c>
      <c r="S89" s="191">
        <v>0</v>
      </c>
      <c r="T89" s="192">
        <f>S89*H89</f>
        <v>0</v>
      </c>
      <c r="U89" s="36"/>
      <c r="V89" s="36"/>
      <c r="W89" s="36"/>
      <c r="X89" s="36"/>
      <c r="Y89" s="36"/>
      <c r="Z89" s="36"/>
      <c r="AA89" s="36"/>
      <c r="AB89" s="36"/>
      <c r="AC89" s="36"/>
      <c r="AD89" s="36"/>
      <c r="AE89" s="36"/>
      <c r="AR89" s="193" t="s">
        <v>243</v>
      </c>
      <c r="AT89" s="193" t="s">
        <v>239</v>
      </c>
      <c r="AU89" s="193" t="s">
        <v>69</v>
      </c>
      <c r="AY89" s="19" t="s">
        <v>229</v>
      </c>
      <c r="BE89" s="194">
        <f>IF(N89="základní",J89,0)</f>
        <v>0</v>
      </c>
      <c r="BF89" s="194">
        <f>IF(N89="snížená",J89,0)</f>
        <v>0</v>
      </c>
      <c r="BG89" s="194">
        <f>IF(N89="zákl. přenesená",J89,0)</f>
        <v>0</v>
      </c>
      <c r="BH89" s="194">
        <f>IF(N89="sníž. přenesená",J89,0)</f>
        <v>0</v>
      </c>
      <c r="BI89" s="194">
        <f>IF(N89="nulová",J89,0)</f>
        <v>0</v>
      </c>
      <c r="BJ89" s="19" t="s">
        <v>76</v>
      </c>
      <c r="BK89" s="194">
        <f>ROUND(I89*H89,2)</f>
        <v>0</v>
      </c>
      <c r="BL89" s="19" t="s">
        <v>126</v>
      </c>
      <c r="BM89" s="193" t="s">
        <v>884</v>
      </c>
    </row>
    <row r="90" spans="1:65" s="2" customFormat="1" ht="16.5" customHeight="1">
      <c r="A90" s="36"/>
      <c r="B90" s="37"/>
      <c r="C90" s="207" t="s">
        <v>89</v>
      </c>
      <c r="D90" s="207" t="s">
        <v>239</v>
      </c>
      <c r="E90" s="208" t="s">
        <v>885</v>
      </c>
      <c r="F90" s="209" t="s">
        <v>886</v>
      </c>
      <c r="G90" s="210" t="s">
        <v>242</v>
      </c>
      <c r="H90" s="211">
        <v>6</v>
      </c>
      <c r="I90" s="212"/>
      <c r="J90" s="213">
        <f>ROUND(I90*H90,2)</f>
        <v>0</v>
      </c>
      <c r="K90" s="214"/>
      <c r="L90" s="215"/>
      <c r="M90" s="261" t="s">
        <v>19</v>
      </c>
      <c r="N90" s="262" t="s">
        <v>40</v>
      </c>
      <c r="O90" s="245"/>
      <c r="P90" s="246">
        <f>O90*H90</f>
        <v>0</v>
      </c>
      <c r="Q90" s="246">
        <v>0</v>
      </c>
      <c r="R90" s="246">
        <f>Q90*H90</f>
        <v>0</v>
      </c>
      <c r="S90" s="246">
        <v>0</v>
      </c>
      <c r="T90" s="247">
        <f>S90*H90</f>
        <v>0</v>
      </c>
      <c r="U90" s="36"/>
      <c r="V90" s="36"/>
      <c r="W90" s="36"/>
      <c r="X90" s="36"/>
      <c r="Y90" s="36"/>
      <c r="Z90" s="36"/>
      <c r="AA90" s="36"/>
      <c r="AB90" s="36"/>
      <c r="AC90" s="36"/>
      <c r="AD90" s="36"/>
      <c r="AE90" s="36"/>
      <c r="AR90" s="193" t="s">
        <v>243</v>
      </c>
      <c r="AT90" s="193" t="s">
        <v>239</v>
      </c>
      <c r="AU90" s="193" t="s">
        <v>69</v>
      </c>
      <c r="AY90" s="19" t="s">
        <v>229</v>
      </c>
      <c r="BE90" s="194">
        <f>IF(N90="základní",J90,0)</f>
        <v>0</v>
      </c>
      <c r="BF90" s="194">
        <f>IF(N90="snížená",J90,0)</f>
        <v>0</v>
      </c>
      <c r="BG90" s="194">
        <f>IF(N90="zákl. přenesená",J90,0)</f>
        <v>0</v>
      </c>
      <c r="BH90" s="194">
        <f>IF(N90="sníž. přenesená",J90,0)</f>
        <v>0</v>
      </c>
      <c r="BI90" s="194">
        <f>IF(N90="nulová",J90,0)</f>
        <v>0</v>
      </c>
      <c r="BJ90" s="19" t="s">
        <v>76</v>
      </c>
      <c r="BK90" s="194">
        <f>ROUND(I90*H90,2)</f>
        <v>0</v>
      </c>
      <c r="BL90" s="19" t="s">
        <v>126</v>
      </c>
      <c r="BM90" s="193" t="s">
        <v>887</v>
      </c>
    </row>
    <row r="91" spans="1:31" s="2" customFormat="1" ht="6.95" customHeight="1">
      <c r="A91" s="36"/>
      <c r="B91" s="49"/>
      <c r="C91" s="50"/>
      <c r="D91" s="50"/>
      <c r="E91" s="50"/>
      <c r="F91" s="50"/>
      <c r="G91" s="50"/>
      <c r="H91" s="50"/>
      <c r="I91" s="50"/>
      <c r="J91" s="50"/>
      <c r="K91" s="50"/>
      <c r="L91" s="41"/>
      <c r="M91" s="36"/>
      <c r="O91" s="36"/>
      <c r="P91" s="36"/>
      <c r="Q91" s="36"/>
      <c r="R91" s="36"/>
      <c r="S91" s="36"/>
      <c r="T91" s="36"/>
      <c r="U91" s="36"/>
      <c r="V91" s="36"/>
      <c r="W91" s="36"/>
      <c r="X91" s="36"/>
      <c r="Y91" s="36"/>
      <c r="Z91" s="36"/>
      <c r="AA91" s="36"/>
      <c r="AB91" s="36"/>
      <c r="AC91" s="36"/>
      <c r="AD91" s="36"/>
      <c r="AE91" s="36"/>
    </row>
  </sheetData>
  <sheetProtection algorithmName="SHA-512" hashValue="G75HuOBvsTldgv+kWjMqwM2UGEdhPqv16j2NBvPjUv6F7UiTpQTW+m7tIyHVqH5diwTQxp9mtPkoTM7X38Ia3Q==" saltValue="ojU/coSK6u4bsuj1wjGETNJAmgLY3GKPa+GGMZYiMxoc09VvmZ+ufAGG8H9rG4B8zPpl2HTnN0gGqfvOXlgKoQ==" spinCount="100000" sheet="1" objects="1" scenarios="1" formatColumns="0" formatRows="0" autoFilter="0"/>
  <autoFilter ref="C84:K90"/>
  <mergeCells count="12">
    <mergeCell ref="E77:H77"/>
    <mergeCell ref="L2:V2"/>
    <mergeCell ref="E50:H50"/>
    <mergeCell ref="E52:H52"/>
    <mergeCell ref="E54:H54"/>
    <mergeCell ref="E73:H73"/>
    <mergeCell ref="E75:H7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110</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889</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890</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ROUND(J100,2)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ROUND((SUM(BE100:BE373)),2)</f>
        <v>0</v>
      </c>
      <c r="G37" s="36"/>
      <c r="H37" s="36"/>
      <c r="I37" s="126">
        <v>0.21</v>
      </c>
      <c r="J37" s="125">
        <f>ROUND(((SUM(BE100:BE373))*I37),2)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ROUND((SUM(BF100:BF373)),2)</f>
        <v>0</v>
      </c>
      <c r="G38" s="36"/>
      <c r="H38" s="36"/>
      <c r="I38" s="126">
        <v>0.15</v>
      </c>
      <c r="J38" s="125">
        <f>ROUND(((SUM(BF100:BF373))*I38),2)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ROUND((SUM(BG100:BG373)),2)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ROUND((SUM(BH100:BH373)),2)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ROUND((SUM(BI100:BI373)),2)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889</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001 - ZRN - km 58,247</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J100</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211</v>
      </c>
      <c r="E68" s="145"/>
      <c r="F68" s="145"/>
      <c r="G68" s="145"/>
      <c r="H68" s="145"/>
      <c r="I68" s="145"/>
      <c r="J68" s="146">
        <f>J101</f>
        <v>0</v>
      </c>
      <c r="K68" s="143"/>
      <c r="L68" s="147"/>
    </row>
    <row r="69" spans="2:12" s="10" customFormat="1" ht="19.9" customHeight="1">
      <c r="B69" s="148"/>
      <c r="C69" s="99"/>
      <c r="D69" s="149" t="s">
        <v>891</v>
      </c>
      <c r="E69" s="150"/>
      <c r="F69" s="150"/>
      <c r="G69" s="150"/>
      <c r="H69" s="150"/>
      <c r="I69" s="150"/>
      <c r="J69" s="151">
        <f>J102</f>
        <v>0</v>
      </c>
      <c r="K69" s="99"/>
      <c r="L69" s="152"/>
    </row>
    <row r="70" spans="2:12" s="10" customFormat="1" ht="19.9" customHeight="1">
      <c r="B70" s="148"/>
      <c r="C70" s="99"/>
      <c r="D70" s="149" t="s">
        <v>892</v>
      </c>
      <c r="E70" s="150"/>
      <c r="F70" s="150"/>
      <c r="G70" s="150"/>
      <c r="H70" s="150"/>
      <c r="I70" s="150"/>
      <c r="J70" s="151">
        <f>J155</f>
        <v>0</v>
      </c>
      <c r="K70" s="99"/>
      <c r="L70" s="152"/>
    </row>
    <row r="71" spans="2:12" s="10" customFormat="1" ht="19.9" customHeight="1">
      <c r="B71" s="148"/>
      <c r="C71" s="99"/>
      <c r="D71" s="149" t="s">
        <v>893</v>
      </c>
      <c r="E71" s="150"/>
      <c r="F71" s="150"/>
      <c r="G71" s="150"/>
      <c r="H71" s="150"/>
      <c r="I71" s="150"/>
      <c r="J71" s="151">
        <f>J170</f>
        <v>0</v>
      </c>
      <c r="K71" s="99"/>
      <c r="L71" s="152"/>
    </row>
    <row r="72" spans="2:12" s="10" customFormat="1" ht="19.9" customHeight="1">
      <c r="B72" s="148"/>
      <c r="C72" s="99"/>
      <c r="D72" s="149" t="s">
        <v>894</v>
      </c>
      <c r="E72" s="150"/>
      <c r="F72" s="150"/>
      <c r="G72" s="150"/>
      <c r="H72" s="150"/>
      <c r="I72" s="150"/>
      <c r="J72" s="151">
        <f>J199</f>
        <v>0</v>
      </c>
      <c r="K72" s="99"/>
      <c r="L72" s="152"/>
    </row>
    <row r="73" spans="2:12" s="10" customFormat="1" ht="19.9" customHeight="1">
      <c r="B73" s="148"/>
      <c r="C73" s="99"/>
      <c r="D73" s="149" t="s">
        <v>895</v>
      </c>
      <c r="E73" s="150"/>
      <c r="F73" s="150"/>
      <c r="G73" s="150"/>
      <c r="H73" s="150"/>
      <c r="I73" s="150"/>
      <c r="J73" s="151">
        <f>J220</f>
        <v>0</v>
      </c>
      <c r="K73" s="99"/>
      <c r="L73" s="152"/>
    </row>
    <row r="74" spans="2:12" s="10" customFormat="1" ht="19.9" customHeight="1">
      <c r="B74" s="148"/>
      <c r="C74" s="99"/>
      <c r="D74" s="149" t="s">
        <v>896</v>
      </c>
      <c r="E74" s="150"/>
      <c r="F74" s="150"/>
      <c r="G74" s="150"/>
      <c r="H74" s="150"/>
      <c r="I74" s="150"/>
      <c r="J74" s="151">
        <f>J231</f>
        <v>0</v>
      </c>
      <c r="K74" s="99"/>
      <c r="L74" s="152"/>
    </row>
    <row r="75" spans="2:12" s="10" customFormat="1" ht="19.9" customHeight="1">
      <c r="B75" s="148"/>
      <c r="C75" s="99"/>
      <c r="D75" s="149" t="s">
        <v>897</v>
      </c>
      <c r="E75" s="150"/>
      <c r="F75" s="150"/>
      <c r="G75" s="150"/>
      <c r="H75" s="150"/>
      <c r="I75" s="150"/>
      <c r="J75" s="151">
        <f>J345</f>
        <v>0</v>
      </c>
      <c r="K75" s="99"/>
      <c r="L75" s="152"/>
    </row>
    <row r="76" spans="2:12" s="10" customFormat="1" ht="19.9" customHeight="1">
      <c r="B76" s="148"/>
      <c r="C76" s="99"/>
      <c r="D76" s="149" t="s">
        <v>898</v>
      </c>
      <c r="E76" s="150"/>
      <c r="F76" s="150"/>
      <c r="G76" s="150"/>
      <c r="H76" s="150"/>
      <c r="I76" s="150"/>
      <c r="J76" s="151">
        <f>J368</f>
        <v>0</v>
      </c>
      <c r="K76" s="99"/>
      <c r="L76" s="152"/>
    </row>
    <row r="77" spans="1:31" s="2" customFormat="1" ht="21.7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50"/>
      <c r="J78" s="50"/>
      <c r="K78" s="50"/>
      <c r="L78" s="115"/>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52"/>
      <c r="J82" s="52"/>
      <c r="K82" s="52"/>
      <c r="L82" s="115"/>
      <c r="S82" s="36"/>
      <c r="T82" s="36"/>
      <c r="U82" s="36"/>
      <c r="V82" s="36"/>
      <c r="W82" s="36"/>
      <c r="X82" s="36"/>
      <c r="Y82" s="36"/>
      <c r="Z82" s="36"/>
      <c r="AA82" s="36"/>
      <c r="AB82" s="36"/>
      <c r="AC82" s="36"/>
      <c r="AD82" s="36"/>
      <c r="AE82" s="36"/>
    </row>
    <row r="83" spans="1:31" s="2" customFormat="1" ht="24.95" customHeight="1">
      <c r="A83" s="36"/>
      <c r="B83" s="37"/>
      <c r="C83" s="25" t="s">
        <v>214</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424" t="str">
        <f>E7</f>
        <v>Oprava trati v úseku Liběšice - Úštěk-OPRAVA č.1</v>
      </c>
      <c r="F86" s="425"/>
      <c r="G86" s="425"/>
      <c r="H86" s="425"/>
      <c r="I86" s="38"/>
      <c r="J86" s="38"/>
      <c r="K86" s="38"/>
      <c r="L86" s="115"/>
      <c r="S86" s="36"/>
      <c r="T86" s="36"/>
      <c r="U86" s="36"/>
      <c r="V86" s="36"/>
      <c r="W86" s="36"/>
      <c r="X86" s="36"/>
      <c r="Y86" s="36"/>
      <c r="Z86" s="36"/>
      <c r="AA86" s="36"/>
      <c r="AB86" s="36"/>
      <c r="AC86" s="36"/>
      <c r="AD86" s="36"/>
      <c r="AE86" s="36"/>
    </row>
    <row r="87" spans="2:12" s="1" customFormat="1" ht="12" customHeight="1">
      <c r="B87" s="23"/>
      <c r="C87" s="31" t="s">
        <v>203</v>
      </c>
      <c r="D87" s="24"/>
      <c r="E87" s="24"/>
      <c r="F87" s="24"/>
      <c r="G87" s="24"/>
      <c r="H87" s="24"/>
      <c r="I87" s="24"/>
      <c r="J87" s="24"/>
      <c r="K87" s="24"/>
      <c r="L87" s="22"/>
    </row>
    <row r="88" spans="2:12" s="1" customFormat="1" ht="16.5" customHeight="1">
      <c r="B88" s="23"/>
      <c r="C88" s="24"/>
      <c r="D88" s="24"/>
      <c r="E88" s="424" t="s">
        <v>888</v>
      </c>
      <c r="F88" s="376"/>
      <c r="G88" s="376"/>
      <c r="H88" s="376"/>
      <c r="I88" s="24"/>
      <c r="J88" s="24"/>
      <c r="K88" s="24"/>
      <c r="L88" s="22"/>
    </row>
    <row r="89" spans="2:12" s="1" customFormat="1" ht="12" customHeight="1">
      <c r="B89" s="23"/>
      <c r="C89" s="31" t="s">
        <v>205</v>
      </c>
      <c r="D89" s="24"/>
      <c r="E89" s="24"/>
      <c r="F89" s="24"/>
      <c r="G89" s="24"/>
      <c r="H89" s="24"/>
      <c r="I89" s="24"/>
      <c r="J89" s="24"/>
      <c r="K89" s="24"/>
      <c r="L89" s="22"/>
    </row>
    <row r="90" spans="1:31" s="2" customFormat="1" ht="16.5" customHeight="1">
      <c r="A90" s="36"/>
      <c r="B90" s="37"/>
      <c r="C90" s="38"/>
      <c r="D90" s="38"/>
      <c r="E90" s="428" t="s">
        <v>889</v>
      </c>
      <c r="F90" s="426"/>
      <c r="G90" s="426"/>
      <c r="H90" s="426"/>
      <c r="I90" s="38"/>
      <c r="J90" s="38"/>
      <c r="K90" s="38"/>
      <c r="L90" s="115"/>
      <c r="S90" s="36"/>
      <c r="T90" s="36"/>
      <c r="U90" s="36"/>
      <c r="V90" s="36"/>
      <c r="W90" s="36"/>
      <c r="X90" s="36"/>
      <c r="Y90" s="36"/>
      <c r="Z90" s="36"/>
      <c r="AA90" s="36"/>
      <c r="AB90" s="36"/>
      <c r="AC90" s="36"/>
      <c r="AD90" s="36"/>
      <c r="AE90" s="36"/>
    </row>
    <row r="91" spans="1:31" s="2" customFormat="1" ht="12" customHeight="1">
      <c r="A91" s="36"/>
      <c r="B91" s="37"/>
      <c r="C91" s="31" t="s">
        <v>626</v>
      </c>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16.5" customHeight="1">
      <c r="A92" s="36"/>
      <c r="B92" s="37"/>
      <c r="C92" s="38"/>
      <c r="D92" s="38"/>
      <c r="E92" s="398" t="str">
        <f>E13</f>
        <v>001 - ZRN - km 58,247</v>
      </c>
      <c r="F92" s="426"/>
      <c r="G92" s="426"/>
      <c r="H92" s="426"/>
      <c r="I92" s="38"/>
      <c r="J92" s="38"/>
      <c r="K92" s="38"/>
      <c r="L92" s="115"/>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2" customFormat="1" ht="12" customHeight="1">
      <c r="A94" s="36"/>
      <c r="B94" s="37"/>
      <c r="C94" s="31" t="s">
        <v>21</v>
      </c>
      <c r="D94" s="38"/>
      <c r="E94" s="38"/>
      <c r="F94" s="29" t="str">
        <f>F16</f>
        <v xml:space="preserve"> </v>
      </c>
      <c r="G94" s="38"/>
      <c r="H94" s="38"/>
      <c r="I94" s="31" t="s">
        <v>23</v>
      </c>
      <c r="J94" s="61" t="str">
        <f>IF(J16="","",J16)</f>
        <v>10. 5. 2022</v>
      </c>
      <c r="K94" s="38"/>
      <c r="L94" s="115"/>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2" customFormat="1" ht="15.2" customHeight="1">
      <c r="A96" s="36"/>
      <c r="B96" s="37"/>
      <c r="C96" s="31" t="s">
        <v>25</v>
      </c>
      <c r="D96" s="38"/>
      <c r="E96" s="38"/>
      <c r="F96" s="29" t="str">
        <f>E19</f>
        <v xml:space="preserve"> </v>
      </c>
      <c r="G96" s="38"/>
      <c r="H96" s="38"/>
      <c r="I96" s="31" t="s">
        <v>30</v>
      </c>
      <c r="J96" s="34" t="str">
        <f>E25</f>
        <v xml:space="preserve"> </v>
      </c>
      <c r="K96" s="38"/>
      <c r="L96" s="115"/>
      <c r="S96" s="36"/>
      <c r="T96" s="36"/>
      <c r="U96" s="36"/>
      <c r="V96" s="36"/>
      <c r="W96" s="36"/>
      <c r="X96" s="36"/>
      <c r="Y96" s="36"/>
      <c r="Z96" s="36"/>
      <c r="AA96" s="36"/>
      <c r="AB96" s="36"/>
      <c r="AC96" s="36"/>
      <c r="AD96" s="36"/>
      <c r="AE96" s="36"/>
    </row>
    <row r="97" spans="1:31" s="2" customFormat="1" ht="15.2" customHeight="1">
      <c r="A97" s="36"/>
      <c r="B97" s="37"/>
      <c r="C97" s="31" t="s">
        <v>28</v>
      </c>
      <c r="D97" s="38"/>
      <c r="E97" s="38"/>
      <c r="F97" s="29" t="str">
        <f>IF(E22="","",E22)</f>
        <v>Vyplň údaj</v>
      </c>
      <c r="G97" s="38"/>
      <c r="H97" s="38"/>
      <c r="I97" s="31" t="s">
        <v>32</v>
      </c>
      <c r="J97" s="34" t="str">
        <f>E28</f>
        <v xml:space="preserve"> </v>
      </c>
      <c r="K97" s="38"/>
      <c r="L97" s="115"/>
      <c r="S97" s="36"/>
      <c r="T97" s="36"/>
      <c r="U97" s="36"/>
      <c r="V97" s="36"/>
      <c r="W97" s="36"/>
      <c r="X97" s="36"/>
      <c r="Y97" s="36"/>
      <c r="Z97" s="36"/>
      <c r="AA97" s="36"/>
      <c r="AB97" s="36"/>
      <c r="AC97" s="36"/>
      <c r="AD97" s="36"/>
      <c r="AE97" s="36"/>
    </row>
    <row r="98" spans="1:31" s="2" customFormat="1" ht="10.35" customHeight="1">
      <c r="A98" s="36"/>
      <c r="B98" s="37"/>
      <c r="C98" s="38"/>
      <c r="D98" s="38"/>
      <c r="E98" s="38"/>
      <c r="F98" s="38"/>
      <c r="G98" s="38"/>
      <c r="H98" s="38"/>
      <c r="I98" s="38"/>
      <c r="J98" s="38"/>
      <c r="K98" s="38"/>
      <c r="L98" s="115"/>
      <c r="S98" s="36"/>
      <c r="T98" s="36"/>
      <c r="U98" s="36"/>
      <c r="V98" s="36"/>
      <c r="W98" s="36"/>
      <c r="X98" s="36"/>
      <c r="Y98" s="36"/>
      <c r="Z98" s="36"/>
      <c r="AA98" s="36"/>
      <c r="AB98" s="36"/>
      <c r="AC98" s="36"/>
      <c r="AD98" s="36"/>
      <c r="AE98" s="36"/>
    </row>
    <row r="99" spans="1:31" s="11" customFormat="1" ht="29.25" customHeight="1">
      <c r="A99" s="153"/>
      <c r="B99" s="154"/>
      <c r="C99" s="155" t="s">
        <v>215</v>
      </c>
      <c r="D99" s="156" t="s">
        <v>54</v>
      </c>
      <c r="E99" s="156" t="s">
        <v>50</v>
      </c>
      <c r="F99" s="156" t="s">
        <v>51</v>
      </c>
      <c r="G99" s="156" t="s">
        <v>216</v>
      </c>
      <c r="H99" s="156" t="s">
        <v>217</v>
      </c>
      <c r="I99" s="156" t="s">
        <v>218</v>
      </c>
      <c r="J99" s="157" t="s">
        <v>209</v>
      </c>
      <c r="K99" s="158" t="s">
        <v>219</v>
      </c>
      <c r="L99" s="159"/>
      <c r="M99" s="70" t="s">
        <v>19</v>
      </c>
      <c r="N99" s="71" t="s">
        <v>39</v>
      </c>
      <c r="O99" s="71" t="s">
        <v>220</v>
      </c>
      <c r="P99" s="71" t="s">
        <v>221</v>
      </c>
      <c r="Q99" s="71" t="s">
        <v>222</v>
      </c>
      <c r="R99" s="71" t="s">
        <v>223</v>
      </c>
      <c r="S99" s="71" t="s">
        <v>224</v>
      </c>
      <c r="T99" s="72" t="s">
        <v>225</v>
      </c>
      <c r="U99" s="153"/>
      <c r="V99" s="153"/>
      <c r="W99" s="153"/>
      <c r="X99" s="153"/>
      <c r="Y99" s="153"/>
      <c r="Z99" s="153"/>
      <c r="AA99" s="153"/>
      <c r="AB99" s="153"/>
      <c r="AC99" s="153"/>
      <c r="AD99" s="153"/>
      <c r="AE99" s="153"/>
    </row>
    <row r="100" spans="1:63" s="2" customFormat="1" ht="22.9" customHeight="1">
      <c r="A100" s="36"/>
      <c r="B100" s="37"/>
      <c r="C100" s="77" t="s">
        <v>226</v>
      </c>
      <c r="D100" s="38"/>
      <c r="E100" s="38"/>
      <c r="F100" s="38"/>
      <c r="G100" s="38"/>
      <c r="H100" s="38"/>
      <c r="I100" s="38"/>
      <c r="J100" s="160">
        <f>BK100</f>
        <v>0</v>
      </c>
      <c r="K100" s="38"/>
      <c r="L100" s="41"/>
      <c r="M100" s="73"/>
      <c r="N100" s="161"/>
      <c r="O100" s="74"/>
      <c r="P100" s="162">
        <f>P101</f>
        <v>0</v>
      </c>
      <c r="Q100" s="74"/>
      <c r="R100" s="162">
        <f>R101</f>
        <v>233.95229098864</v>
      </c>
      <c r="S100" s="74"/>
      <c r="T100" s="163">
        <f>T101</f>
        <v>39.583405000000006</v>
      </c>
      <c r="U100" s="36"/>
      <c r="V100" s="36"/>
      <c r="W100" s="36"/>
      <c r="X100" s="36"/>
      <c r="Y100" s="36"/>
      <c r="Z100" s="36"/>
      <c r="AA100" s="36"/>
      <c r="AB100" s="36"/>
      <c r="AC100" s="36"/>
      <c r="AD100" s="36"/>
      <c r="AE100" s="36"/>
      <c r="AT100" s="19" t="s">
        <v>68</v>
      </c>
      <c r="AU100" s="19" t="s">
        <v>210</v>
      </c>
      <c r="BK100" s="164">
        <f>BK101</f>
        <v>0</v>
      </c>
    </row>
    <row r="101" spans="2:63" s="12" customFormat="1" ht="25.9" customHeight="1">
      <c r="B101" s="165"/>
      <c r="C101" s="166"/>
      <c r="D101" s="167" t="s">
        <v>68</v>
      </c>
      <c r="E101" s="168" t="s">
        <v>227</v>
      </c>
      <c r="F101" s="168" t="s">
        <v>228</v>
      </c>
      <c r="G101" s="166"/>
      <c r="H101" s="166"/>
      <c r="I101" s="169"/>
      <c r="J101" s="170">
        <f>BK101</f>
        <v>0</v>
      </c>
      <c r="K101" s="166"/>
      <c r="L101" s="171"/>
      <c r="M101" s="172"/>
      <c r="N101" s="173"/>
      <c r="O101" s="173"/>
      <c r="P101" s="174">
        <f>P102+P155+P170+P199+P220+P231+P345+P368</f>
        <v>0</v>
      </c>
      <c r="Q101" s="173"/>
      <c r="R101" s="174">
        <f>R102+R155+R170+R199+R220+R231+R345+R368</f>
        <v>233.95229098864</v>
      </c>
      <c r="S101" s="173"/>
      <c r="T101" s="175">
        <f>T102+T155+T170+T199+T220+T231+T345+T368</f>
        <v>39.583405000000006</v>
      </c>
      <c r="AR101" s="176" t="s">
        <v>76</v>
      </c>
      <c r="AT101" s="177" t="s">
        <v>68</v>
      </c>
      <c r="AU101" s="177" t="s">
        <v>69</v>
      </c>
      <c r="AY101" s="176" t="s">
        <v>229</v>
      </c>
      <c r="BK101" s="178">
        <f>BK102+BK155+BK170+BK199+BK220+BK231+BK345+BK368</f>
        <v>0</v>
      </c>
    </row>
    <row r="102" spans="2:63" s="12" customFormat="1" ht="22.9" customHeight="1">
      <c r="B102" s="165"/>
      <c r="C102" s="166"/>
      <c r="D102" s="167" t="s">
        <v>68</v>
      </c>
      <c r="E102" s="179" t="s">
        <v>76</v>
      </c>
      <c r="F102" s="179" t="s">
        <v>899</v>
      </c>
      <c r="G102" s="166"/>
      <c r="H102" s="166"/>
      <c r="I102" s="169"/>
      <c r="J102" s="180">
        <f>BK102</f>
        <v>0</v>
      </c>
      <c r="K102" s="166"/>
      <c r="L102" s="171"/>
      <c r="M102" s="172"/>
      <c r="N102" s="173"/>
      <c r="O102" s="173"/>
      <c r="P102" s="174">
        <f>SUM(P103:P154)</f>
        <v>0</v>
      </c>
      <c r="Q102" s="173"/>
      <c r="R102" s="174">
        <f>SUM(R103:R154)</f>
        <v>0.51463836</v>
      </c>
      <c r="S102" s="173"/>
      <c r="T102" s="175">
        <f>SUM(T103:T154)</f>
        <v>0</v>
      </c>
      <c r="AR102" s="176" t="s">
        <v>76</v>
      </c>
      <c r="AT102" s="177" t="s">
        <v>68</v>
      </c>
      <c r="AU102" s="177" t="s">
        <v>76</v>
      </c>
      <c r="AY102" s="176" t="s">
        <v>229</v>
      </c>
      <c r="BK102" s="178">
        <f>SUM(BK103:BK154)</f>
        <v>0</v>
      </c>
    </row>
    <row r="103" spans="1:65" s="2" customFormat="1" ht="49.15" customHeight="1">
      <c r="A103" s="36"/>
      <c r="B103" s="37"/>
      <c r="C103" s="181" t="s">
        <v>76</v>
      </c>
      <c r="D103" s="181" t="s">
        <v>232</v>
      </c>
      <c r="E103" s="182" t="s">
        <v>900</v>
      </c>
      <c r="F103" s="183" t="s">
        <v>901</v>
      </c>
      <c r="G103" s="184" t="s">
        <v>495</v>
      </c>
      <c r="H103" s="185">
        <v>160</v>
      </c>
      <c r="I103" s="186"/>
      <c r="J103" s="187">
        <f>ROUND(I103*H103,2)</f>
        <v>0</v>
      </c>
      <c r="K103" s="188"/>
      <c r="L103" s="41"/>
      <c r="M103" s="189" t="s">
        <v>19</v>
      </c>
      <c r="N103" s="190" t="s">
        <v>40</v>
      </c>
      <c r="O103" s="66"/>
      <c r="P103" s="191">
        <f>O103*H103</f>
        <v>0</v>
      </c>
      <c r="Q103" s="191">
        <v>0</v>
      </c>
      <c r="R103" s="191">
        <f>Q103*H103</f>
        <v>0</v>
      </c>
      <c r="S103" s="191">
        <v>0</v>
      </c>
      <c r="T103" s="192">
        <f>S103*H103</f>
        <v>0</v>
      </c>
      <c r="U103" s="36"/>
      <c r="V103" s="36"/>
      <c r="W103" s="36"/>
      <c r="X103" s="36"/>
      <c r="Y103" s="36"/>
      <c r="Z103" s="36"/>
      <c r="AA103" s="36"/>
      <c r="AB103" s="36"/>
      <c r="AC103" s="36"/>
      <c r="AD103" s="36"/>
      <c r="AE103" s="36"/>
      <c r="AR103" s="193" t="s">
        <v>126</v>
      </c>
      <c r="AT103" s="193" t="s">
        <v>232</v>
      </c>
      <c r="AU103" s="193" t="s">
        <v>78</v>
      </c>
      <c r="AY103" s="19" t="s">
        <v>229</v>
      </c>
      <c r="BE103" s="194">
        <f>IF(N103="základní",J103,0)</f>
        <v>0</v>
      </c>
      <c r="BF103" s="194">
        <f>IF(N103="snížená",J103,0)</f>
        <v>0</v>
      </c>
      <c r="BG103" s="194">
        <f>IF(N103="zákl. přenesená",J103,0)</f>
        <v>0</v>
      </c>
      <c r="BH103" s="194">
        <f>IF(N103="sníž. přenesená",J103,0)</f>
        <v>0</v>
      </c>
      <c r="BI103" s="194">
        <f>IF(N103="nulová",J103,0)</f>
        <v>0</v>
      </c>
      <c r="BJ103" s="19" t="s">
        <v>76</v>
      </c>
      <c r="BK103" s="194">
        <f>ROUND(I103*H103,2)</f>
        <v>0</v>
      </c>
      <c r="BL103" s="19" t="s">
        <v>126</v>
      </c>
      <c r="BM103" s="193" t="s">
        <v>902</v>
      </c>
    </row>
    <row r="104" spans="1:47" s="2" customFormat="1" ht="11.25">
      <c r="A104" s="36"/>
      <c r="B104" s="37"/>
      <c r="C104" s="38"/>
      <c r="D104" s="263" t="s">
        <v>903</v>
      </c>
      <c r="E104" s="38"/>
      <c r="F104" s="264" t="s">
        <v>904</v>
      </c>
      <c r="G104" s="38"/>
      <c r="H104" s="38"/>
      <c r="I104" s="249"/>
      <c r="J104" s="38"/>
      <c r="K104" s="38"/>
      <c r="L104" s="41"/>
      <c r="M104" s="250"/>
      <c r="N104" s="251"/>
      <c r="O104" s="66"/>
      <c r="P104" s="66"/>
      <c r="Q104" s="66"/>
      <c r="R104" s="66"/>
      <c r="S104" s="66"/>
      <c r="T104" s="67"/>
      <c r="U104" s="36"/>
      <c r="V104" s="36"/>
      <c r="W104" s="36"/>
      <c r="X104" s="36"/>
      <c r="Y104" s="36"/>
      <c r="Z104" s="36"/>
      <c r="AA104" s="36"/>
      <c r="AB104" s="36"/>
      <c r="AC104" s="36"/>
      <c r="AD104" s="36"/>
      <c r="AE104" s="36"/>
      <c r="AT104" s="19" t="s">
        <v>903</v>
      </c>
      <c r="AU104" s="19" t="s">
        <v>78</v>
      </c>
    </row>
    <row r="105" spans="1:65" s="2" customFormat="1" ht="33" customHeight="1">
      <c r="A105" s="36"/>
      <c r="B105" s="37"/>
      <c r="C105" s="181" t="s">
        <v>78</v>
      </c>
      <c r="D105" s="181" t="s">
        <v>232</v>
      </c>
      <c r="E105" s="182" t="s">
        <v>905</v>
      </c>
      <c r="F105" s="183" t="s">
        <v>906</v>
      </c>
      <c r="G105" s="184" t="s">
        <v>495</v>
      </c>
      <c r="H105" s="185">
        <v>160</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126</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126</v>
      </c>
      <c r="BM105" s="193" t="s">
        <v>907</v>
      </c>
    </row>
    <row r="106" spans="1:47" s="2" customFormat="1" ht="11.25">
      <c r="A106" s="36"/>
      <c r="B106" s="37"/>
      <c r="C106" s="38"/>
      <c r="D106" s="263" t="s">
        <v>903</v>
      </c>
      <c r="E106" s="38"/>
      <c r="F106" s="264" t="s">
        <v>908</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65" s="2" customFormat="1" ht="90" customHeight="1">
      <c r="A107" s="36"/>
      <c r="B107" s="37"/>
      <c r="C107" s="181" t="s">
        <v>89</v>
      </c>
      <c r="D107" s="181" t="s">
        <v>232</v>
      </c>
      <c r="E107" s="182" t="s">
        <v>909</v>
      </c>
      <c r="F107" s="183" t="s">
        <v>910</v>
      </c>
      <c r="G107" s="184" t="s">
        <v>235</v>
      </c>
      <c r="H107" s="185">
        <v>12</v>
      </c>
      <c r="I107" s="186"/>
      <c r="J107" s="187">
        <f>ROUND(I107*H107,2)</f>
        <v>0</v>
      </c>
      <c r="K107" s="188"/>
      <c r="L107" s="41"/>
      <c r="M107" s="189" t="s">
        <v>19</v>
      </c>
      <c r="N107" s="190" t="s">
        <v>40</v>
      </c>
      <c r="O107" s="66"/>
      <c r="P107" s="191">
        <f>O107*H107</f>
        <v>0</v>
      </c>
      <c r="Q107" s="191">
        <v>0.0369</v>
      </c>
      <c r="R107" s="191">
        <f>Q107*H107</f>
        <v>0.4428</v>
      </c>
      <c r="S107" s="191">
        <v>0</v>
      </c>
      <c r="T107" s="192">
        <f>S107*H107</f>
        <v>0</v>
      </c>
      <c r="U107" s="36"/>
      <c r="V107" s="36"/>
      <c r="W107" s="36"/>
      <c r="X107" s="36"/>
      <c r="Y107" s="36"/>
      <c r="Z107" s="36"/>
      <c r="AA107" s="36"/>
      <c r="AB107" s="36"/>
      <c r="AC107" s="36"/>
      <c r="AD107" s="36"/>
      <c r="AE107" s="36"/>
      <c r="AR107" s="193" t="s">
        <v>126</v>
      </c>
      <c r="AT107" s="193" t="s">
        <v>232</v>
      </c>
      <c r="AU107" s="193" t="s">
        <v>78</v>
      </c>
      <c r="AY107" s="19" t="s">
        <v>229</v>
      </c>
      <c r="BE107" s="194">
        <f>IF(N107="základní",J107,0)</f>
        <v>0</v>
      </c>
      <c r="BF107" s="194">
        <f>IF(N107="snížená",J107,0)</f>
        <v>0</v>
      </c>
      <c r="BG107" s="194">
        <f>IF(N107="zákl. přenesená",J107,0)</f>
        <v>0</v>
      </c>
      <c r="BH107" s="194">
        <f>IF(N107="sníž. přenesená",J107,0)</f>
        <v>0</v>
      </c>
      <c r="BI107" s="194">
        <f>IF(N107="nulová",J107,0)</f>
        <v>0</v>
      </c>
      <c r="BJ107" s="19" t="s">
        <v>76</v>
      </c>
      <c r="BK107" s="194">
        <f>ROUND(I107*H107,2)</f>
        <v>0</v>
      </c>
      <c r="BL107" s="19" t="s">
        <v>126</v>
      </c>
      <c r="BM107" s="193" t="s">
        <v>911</v>
      </c>
    </row>
    <row r="108" spans="1:47" s="2" customFormat="1" ht="11.25">
      <c r="A108" s="36"/>
      <c r="B108" s="37"/>
      <c r="C108" s="38"/>
      <c r="D108" s="263" t="s">
        <v>903</v>
      </c>
      <c r="E108" s="38"/>
      <c r="F108" s="264" t="s">
        <v>912</v>
      </c>
      <c r="G108" s="38"/>
      <c r="H108" s="38"/>
      <c r="I108" s="249"/>
      <c r="J108" s="38"/>
      <c r="K108" s="38"/>
      <c r="L108" s="41"/>
      <c r="M108" s="250"/>
      <c r="N108" s="251"/>
      <c r="O108" s="66"/>
      <c r="P108" s="66"/>
      <c r="Q108" s="66"/>
      <c r="R108" s="66"/>
      <c r="S108" s="66"/>
      <c r="T108" s="67"/>
      <c r="U108" s="36"/>
      <c r="V108" s="36"/>
      <c r="W108" s="36"/>
      <c r="X108" s="36"/>
      <c r="Y108" s="36"/>
      <c r="Z108" s="36"/>
      <c r="AA108" s="36"/>
      <c r="AB108" s="36"/>
      <c r="AC108" s="36"/>
      <c r="AD108" s="36"/>
      <c r="AE108" s="36"/>
      <c r="AT108" s="19" t="s">
        <v>903</v>
      </c>
      <c r="AU108" s="19" t="s">
        <v>78</v>
      </c>
    </row>
    <row r="109" spans="2:51" s="14" customFormat="1" ht="11.25">
      <c r="B109" s="218"/>
      <c r="C109" s="219"/>
      <c r="D109" s="197" t="s">
        <v>237</v>
      </c>
      <c r="E109" s="220" t="s">
        <v>19</v>
      </c>
      <c r="F109" s="221" t="s">
        <v>913</v>
      </c>
      <c r="G109" s="219"/>
      <c r="H109" s="220" t="s">
        <v>19</v>
      </c>
      <c r="I109" s="222"/>
      <c r="J109" s="219"/>
      <c r="K109" s="219"/>
      <c r="L109" s="223"/>
      <c r="M109" s="224"/>
      <c r="N109" s="225"/>
      <c r="O109" s="225"/>
      <c r="P109" s="225"/>
      <c r="Q109" s="225"/>
      <c r="R109" s="225"/>
      <c r="S109" s="225"/>
      <c r="T109" s="226"/>
      <c r="AT109" s="227" t="s">
        <v>237</v>
      </c>
      <c r="AU109" s="227" t="s">
        <v>78</v>
      </c>
      <c r="AV109" s="14" t="s">
        <v>76</v>
      </c>
      <c r="AW109" s="14" t="s">
        <v>31</v>
      </c>
      <c r="AX109" s="14" t="s">
        <v>69</v>
      </c>
      <c r="AY109" s="227" t="s">
        <v>229</v>
      </c>
    </row>
    <row r="110" spans="2:51" s="13" customFormat="1" ht="11.25">
      <c r="B110" s="195"/>
      <c r="C110" s="196"/>
      <c r="D110" s="197" t="s">
        <v>237</v>
      </c>
      <c r="E110" s="198" t="s">
        <v>19</v>
      </c>
      <c r="F110" s="199" t="s">
        <v>287</v>
      </c>
      <c r="G110" s="196"/>
      <c r="H110" s="200">
        <v>12</v>
      </c>
      <c r="I110" s="201"/>
      <c r="J110" s="196"/>
      <c r="K110" s="196"/>
      <c r="L110" s="202"/>
      <c r="M110" s="203"/>
      <c r="N110" s="204"/>
      <c r="O110" s="204"/>
      <c r="P110" s="204"/>
      <c r="Q110" s="204"/>
      <c r="R110" s="204"/>
      <c r="S110" s="204"/>
      <c r="T110" s="205"/>
      <c r="AT110" s="206" t="s">
        <v>237</v>
      </c>
      <c r="AU110" s="206" t="s">
        <v>78</v>
      </c>
      <c r="AV110" s="13" t="s">
        <v>78</v>
      </c>
      <c r="AW110" s="13" t="s">
        <v>31</v>
      </c>
      <c r="AX110" s="13" t="s">
        <v>76</v>
      </c>
      <c r="AY110" s="206" t="s">
        <v>229</v>
      </c>
    </row>
    <row r="111" spans="1:65" s="2" customFormat="1" ht="37.9" customHeight="1">
      <c r="A111" s="36"/>
      <c r="B111" s="37"/>
      <c r="C111" s="181" t="s">
        <v>126</v>
      </c>
      <c r="D111" s="181" t="s">
        <v>232</v>
      </c>
      <c r="E111" s="182" t="s">
        <v>914</v>
      </c>
      <c r="F111" s="183" t="s">
        <v>915</v>
      </c>
      <c r="G111" s="184" t="s">
        <v>532</v>
      </c>
      <c r="H111" s="185">
        <v>118</v>
      </c>
      <c r="I111" s="186"/>
      <c r="J111" s="187">
        <f>ROUND(I111*H111,2)</f>
        <v>0</v>
      </c>
      <c r="K111" s="188"/>
      <c r="L111" s="41"/>
      <c r="M111" s="189" t="s">
        <v>19</v>
      </c>
      <c r="N111" s="190" t="s">
        <v>40</v>
      </c>
      <c r="O111" s="66"/>
      <c r="P111" s="191">
        <f>O111*H111</f>
        <v>0</v>
      </c>
      <c r="Q111" s="191">
        <v>0</v>
      </c>
      <c r="R111" s="191">
        <f>Q111*H111</f>
        <v>0</v>
      </c>
      <c r="S111" s="191">
        <v>0</v>
      </c>
      <c r="T111" s="192">
        <f>S111*H111</f>
        <v>0</v>
      </c>
      <c r="U111" s="36"/>
      <c r="V111" s="36"/>
      <c r="W111" s="36"/>
      <c r="X111" s="36"/>
      <c r="Y111" s="36"/>
      <c r="Z111" s="36"/>
      <c r="AA111" s="36"/>
      <c r="AB111" s="36"/>
      <c r="AC111" s="36"/>
      <c r="AD111" s="36"/>
      <c r="AE111" s="36"/>
      <c r="AR111" s="193" t="s">
        <v>126</v>
      </c>
      <c r="AT111" s="193" t="s">
        <v>232</v>
      </c>
      <c r="AU111" s="193" t="s">
        <v>78</v>
      </c>
      <c r="AY111" s="19" t="s">
        <v>229</v>
      </c>
      <c r="BE111" s="194">
        <f>IF(N111="základní",J111,0)</f>
        <v>0</v>
      </c>
      <c r="BF111" s="194">
        <f>IF(N111="snížená",J111,0)</f>
        <v>0</v>
      </c>
      <c r="BG111" s="194">
        <f>IF(N111="zákl. přenesená",J111,0)</f>
        <v>0</v>
      </c>
      <c r="BH111" s="194">
        <f>IF(N111="sníž. přenesená",J111,0)</f>
        <v>0</v>
      </c>
      <c r="BI111" s="194">
        <f>IF(N111="nulová",J111,0)</f>
        <v>0</v>
      </c>
      <c r="BJ111" s="19" t="s">
        <v>76</v>
      </c>
      <c r="BK111" s="194">
        <f>ROUND(I111*H111,2)</f>
        <v>0</v>
      </c>
      <c r="BL111" s="19" t="s">
        <v>126</v>
      </c>
      <c r="BM111" s="193" t="s">
        <v>916</v>
      </c>
    </row>
    <row r="112" spans="1:47" s="2" customFormat="1" ht="11.25">
      <c r="A112" s="36"/>
      <c r="B112" s="37"/>
      <c r="C112" s="38"/>
      <c r="D112" s="263" t="s">
        <v>903</v>
      </c>
      <c r="E112" s="38"/>
      <c r="F112" s="264" t="s">
        <v>917</v>
      </c>
      <c r="G112" s="38"/>
      <c r="H112" s="38"/>
      <c r="I112" s="249"/>
      <c r="J112" s="38"/>
      <c r="K112" s="38"/>
      <c r="L112" s="41"/>
      <c r="M112" s="250"/>
      <c r="N112" s="251"/>
      <c r="O112" s="66"/>
      <c r="P112" s="66"/>
      <c r="Q112" s="66"/>
      <c r="R112" s="66"/>
      <c r="S112" s="66"/>
      <c r="T112" s="67"/>
      <c r="U112" s="36"/>
      <c r="V112" s="36"/>
      <c r="W112" s="36"/>
      <c r="X112" s="36"/>
      <c r="Y112" s="36"/>
      <c r="Z112" s="36"/>
      <c r="AA112" s="36"/>
      <c r="AB112" s="36"/>
      <c r="AC112" s="36"/>
      <c r="AD112" s="36"/>
      <c r="AE112" s="36"/>
      <c r="AT112" s="19" t="s">
        <v>903</v>
      </c>
      <c r="AU112" s="19" t="s">
        <v>78</v>
      </c>
    </row>
    <row r="113" spans="2:51" s="14" customFormat="1" ht="11.25">
      <c r="B113" s="218"/>
      <c r="C113" s="219"/>
      <c r="D113" s="197" t="s">
        <v>237</v>
      </c>
      <c r="E113" s="220" t="s">
        <v>19</v>
      </c>
      <c r="F113" s="221" t="s">
        <v>918</v>
      </c>
      <c r="G113" s="219"/>
      <c r="H113" s="220" t="s">
        <v>19</v>
      </c>
      <c r="I113" s="222"/>
      <c r="J113" s="219"/>
      <c r="K113" s="219"/>
      <c r="L113" s="223"/>
      <c r="M113" s="224"/>
      <c r="N113" s="225"/>
      <c r="O113" s="225"/>
      <c r="P113" s="225"/>
      <c r="Q113" s="225"/>
      <c r="R113" s="225"/>
      <c r="S113" s="225"/>
      <c r="T113" s="226"/>
      <c r="AT113" s="227" t="s">
        <v>237</v>
      </c>
      <c r="AU113" s="227" t="s">
        <v>78</v>
      </c>
      <c r="AV113" s="14" t="s">
        <v>76</v>
      </c>
      <c r="AW113" s="14" t="s">
        <v>31</v>
      </c>
      <c r="AX113" s="14" t="s">
        <v>69</v>
      </c>
      <c r="AY113" s="227" t="s">
        <v>229</v>
      </c>
    </row>
    <row r="114" spans="2:51" s="13" customFormat="1" ht="11.25">
      <c r="B114" s="195"/>
      <c r="C114" s="196"/>
      <c r="D114" s="197" t="s">
        <v>237</v>
      </c>
      <c r="E114" s="198" t="s">
        <v>19</v>
      </c>
      <c r="F114" s="199" t="s">
        <v>919</v>
      </c>
      <c r="G114" s="196"/>
      <c r="H114" s="200">
        <v>48</v>
      </c>
      <c r="I114" s="201"/>
      <c r="J114" s="196"/>
      <c r="K114" s="196"/>
      <c r="L114" s="202"/>
      <c r="M114" s="203"/>
      <c r="N114" s="204"/>
      <c r="O114" s="204"/>
      <c r="P114" s="204"/>
      <c r="Q114" s="204"/>
      <c r="R114" s="204"/>
      <c r="S114" s="204"/>
      <c r="T114" s="205"/>
      <c r="AT114" s="206" t="s">
        <v>237</v>
      </c>
      <c r="AU114" s="206" t="s">
        <v>78</v>
      </c>
      <c r="AV114" s="13" t="s">
        <v>78</v>
      </c>
      <c r="AW114" s="13" t="s">
        <v>31</v>
      </c>
      <c r="AX114" s="13" t="s">
        <v>69</v>
      </c>
      <c r="AY114" s="206" t="s">
        <v>229</v>
      </c>
    </row>
    <row r="115" spans="2:51" s="14" customFormat="1" ht="11.25">
      <c r="B115" s="218"/>
      <c r="C115" s="219"/>
      <c r="D115" s="197" t="s">
        <v>237</v>
      </c>
      <c r="E115" s="220" t="s">
        <v>19</v>
      </c>
      <c r="F115" s="221" t="s">
        <v>920</v>
      </c>
      <c r="G115" s="219"/>
      <c r="H115" s="220" t="s">
        <v>19</v>
      </c>
      <c r="I115" s="222"/>
      <c r="J115" s="219"/>
      <c r="K115" s="219"/>
      <c r="L115" s="223"/>
      <c r="M115" s="224"/>
      <c r="N115" s="225"/>
      <c r="O115" s="225"/>
      <c r="P115" s="225"/>
      <c r="Q115" s="225"/>
      <c r="R115" s="225"/>
      <c r="S115" s="225"/>
      <c r="T115" s="226"/>
      <c r="AT115" s="227" t="s">
        <v>237</v>
      </c>
      <c r="AU115" s="227" t="s">
        <v>78</v>
      </c>
      <c r="AV115" s="14" t="s">
        <v>76</v>
      </c>
      <c r="AW115" s="14" t="s">
        <v>31</v>
      </c>
      <c r="AX115" s="14" t="s">
        <v>69</v>
      </c>
      <c r="AY115" s="227" t="s">
        <v>229</v>
      </c>
    </row>
    <row r="116" spans="2:51" s="13" customFormat="1" ht="11.25">
      <c r="B116" s="195"/>
      <c r="C116" s="196"/>
      <c r="D116" s="197" t="s">
        <v>237</v>
      </c>
      <c r="E116" s="198" t="s">
        <v>19</v>
      </c>
      <c r="F116" s="199" t="s">
        <v>921</v>
      </c>
      <c r="G116" s="196"/>
      <c r="H116" s="200">
        <v>70</v>
      </c>
      <c r="I116" s="201"/>
      <c r="J116" s="196"/>
      <c r="K116" s="196"/>
      <c r="L116" s="202"/>
      <c r="M116" s="203"/>
      <c r="N116" s="204"/>
      <c r="O116" s="204"/>
      <c r="P116" s="204"/>
      <c r="Q116" s="204"/>
      <c r="R116" s="204"/>
      <c r="S116" s="204"/>
      <c r="T116" s="205"/>
      <c r="AT116" s="206" t="s">
        <v>237</v>
      </c>
      <c r="AU116" s="206" t="s">
        <v>78</v>
      </c>
      <c r="AV116" s="13" t="s">
        <v>78</v>
      </c>
      <c r="AW116" s="13" t="s">
        <v>31</v>
      </c>
      <c r="AX116" s="13" t="s">
        <v>69</v>
      </c>
      <c r="AY116" s="206" t="s">
        <v>229</v>
      </c>
    </row>
    <row r="117" spans="2:51" s="15" customFormat="1" ht="11.25">
      <c r="B117" s="228"/>
      <c r="C117" s="229"/>
      <c r="D117" s="197" t="s">
        <v>237</v>
      </c>
      <c r="E117" s="230" t="s">
        <v>19</v>
      </c>
      <c r="F117" s="231" t="s">
        <v>281</v>
      </c>
      <c r="G117" s="229"/>
      <c r="H117" s="232">
        <v>118</v>
      </c>
      <c r="I117" s="233"/>
      <c r="J117" s="229"/>
      <c r="K117" s="229"/>
      <c r="L117" s="234"/>
      <c r="M117" s="235"/>
      <c r="N117" s="236"/>
      <c r="O117" s="236"/>
      <c r="P117" s="236"/>
      <c r="Q117" s="236"/>
      <c r="R117" s="236"/>
      <c r="S117" s="236"/>
      <c r="T117" s="237"/>
      <c r="AT117" s="238" t="s">
        <v>237</v>
      </c>
      <c r="AU117" s="238" t="s">
        <v>78</v>
      </c>
      <c r="AV117" s="15" t="s">
        <v>126</v>
      </c>
      <c r="AW117" s="15" t="s">
        <v>31</v>
      </c>
      <c r="AX117" s="15" t="s">
        <v>76</v>
      </c>
      <c r="AY117" s="238" t="s">
        <v>229</v>
      </c>
    </row>
    <row r="118" spans="1:65" s="2" customFormat="1" ht="37.9" customHeight="1">
      <c r="A118" s="36"/>
      <c r="B118" s="37"/>
      <c r="C118" s="181" t="s">
        <v>230</v>
      </c>
      <c r="D118" s="181" t="s">
        <v>232</v>
      </c>
      <c r="E118" s="182" t="s">
        <v>922</v>
      </c>
      <c r="F118" s="183" t="s">
        <v>923</v>
      </c>
      <c r="G118" s="184" t="s">
        <v>532</v>
      </c>
      <c r="H118" s="185">
        <v>12</v>
      </c>
      <c r="I118" s="186"/>
      <c r="J118" s="187">
        <f>ROUND(I118*H118,2)</f>
        <v>0</v>
      </c>
      <c r="K118" s="188"/>
      <c r="L118" s="41"/>
      <c r="M118" s="189" t="s">
        <v>19</v>
      </c>
      <c r="N118" s="190" t="s">
        <v>40</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126</v>
      </c>
      <c r="AT118" s="193" t="s">
        <v>232</v>
      </c>
      <c r="AU118" s="193" t="s">
        <v>78</v>
      </c>
      <c r="AY118" s="19" t="s">
        <v>229</v>
      </c>
      <c r="BE118" s="194">
        <f>IF(N118="základní",J118,0)</f>
        <v>0</v>
      </c>
      <c r="BF118" s="194">
        <f>IF(N118="snížená",J118,0)</f>
        <v>0</v>
      </c>
      <c r="BG118" s="194">
        <f>IF(N118="zákl. přenesená",J118,0)</f>
        <v>0</v>
      </c>
      <c r="BH118" s="194">
        <f>IF(N118="sníž. přenesená",J118,0)</f>
        <v>0</v>
      </c>
      <c r="BI118" s="194">
        <f>IF(N118="nulová",J118,0)</f>
        <v>0</v>
      </c>
      <c r="BJ118" s="19" t="s">
        <v>76</v>
      </c>
      <c r="BK118" s="194">
        <f>ROUND(I118*H118,2)</f>
        <v>0</v>
      </c>
      <c r="BL118" s="19" t="s">
        <v>126</v>
      </c>
      <c r="BM118" s="193" t="s">
        <v>924</v>
      </c>
    </row>
    <row r="119" spans="1:47" s="2" customFormat="1" ht="11.25">
      <c r="A119" s="36"/>
      <c r="B119" s="37"/>
      <c r="C119" s="38"/>
      <c r="D119" s="263" t="s">
        <v>903</v>
      </c>
      <c r="E119" s="38"/>
      <c r="F119" s="264" t="s">
        <v>925</v>
      </c>
      <c r="G119" s="38"/>
      <c r="H119" s="38"/>
      <c r="I119" s="249"/>
      <c r="J119" s="38"/>
      <c r="K119" s="38"/>
      <c r="L119" s="41"/>
      <c r="M119" s="250"/>
      <c r="N119" s="251"/>
      <c r="O119" s="66"/>
      <c r="P119" s="66"/>
      <c r="Q119" s="66"/>
      <c r="R119" s="66"/>
      <c r="S119" s="66"/>
      <c r="T119" s="67"/>
      <c r="U119" s="36"/>
      <c r="V119" s="36"/>
      <c r="W119" s="36"/>
      <c r="X119" s="36"/>
      <c r="Y119" s="36"/>
      <c r="Z119" s="36"/>
      <c r="AA119" s="36"/>
      <c r="AB119" s="36"/>
      <c r="AC119" s="36"/>
      <c r="AD119" s="36"/>
      <c r="AE119" s="36"/>
      <c r="AT119" s="19" t="s">
        <v>903</v>
      </c>
      <c r="AU119" s="19" t="s">
        <v>78</v>
      </c>
    </row>
    <row r="120" spans="2:51" s="14" customFormat="1" ht="11.25">
      <c r="B120" s="218"/>
      <c r="C120" s="219"/>
      <c r="D120" s="197" t="s">
        <v>237</v>
      </c>
      <c r="E120" s="220" t="s">
        <v>19</v>
      </c>
      <c r="F120" s="221" t="s">
        <v>913</v>
      </c>
      <c r="G120" s="219"/>
      <c r="H120" s="220" t="s">
        <v>19</v>
      </c>
      <c r="I120" s="222"/>
      <c r="J120" s="219"/>
      <c r="K120" s="219"/>
      <c r="L120" s="223"/>
      <c r="M120" s="224"/>
      <c r="N120" s="225"/>
      <c r="O120" s="225"/>
      <c r="P120" s="225"/>
      <c r="Q120" s="225"/>
      <c r="R120" s="225"/>
      <c r="S120" s="225"/>
      <c r="T120" s="226"/>
      <c r="AT120" s="227" t="s">
        <v>237</v>
      </c>
      <c r="AU120" s="227" t="s">
        <v>78</v>
      </c>
      <c r="AV120" s="14" t="s">
        <v>76</v>
      </c>
      <c r="AW120" s="14" t="s">
        <v>31</v>
      </c>
      <c r="AX120" s="14" t="s">
        <v>69</v>
      </c>
      <c r="AY120" s="227" t="s">
        <v>229</v>
      </c>
    </row>
    <row r="121" spans="2:51" s="13" customFormat="1" ht="11.25">
      <c r="B121" s="195"/>
      <c r="C121" s="196"/>
      <c r="D121" s="197" t="s">
        <v>237</v>
      </c>
      <c r="E121" s="198" t="s">
        <v>19</v>
      </c>
      <c r="F121" s="199" t="s">
        <v>926</v>
      </c>
      <c r="G121" s="196"/>
      <c r="H121" s="200">
        <v>12</v>
      </c>
      <c r="I121" s="201"/>
      <c r="J121" s="196"/>
      <c r="K121" s="196"/>
      <c r="L121" s="202"/>
      <c r="M121" s="203"/>
      <c r="N121" s="204"/>
      <c r="O121" s="204"/>
      <c r="P121" s="204"/>
      <c r="Q121" s="204"/>
      <c r="R121" s="204"/>
      <c r="S121" s="204"/>
      <c r="T121" s="205"/>
      <c r="AT121" s="206" t="s">
        <v>237</v>
      </c>
      <c r="AU121" s="206" t="s">
        <v>78</v>
      </c>
      <c r="AV121" s="13" t="s">
        <v>78</v>
      </c>
      <c r="AW121" s="13" t="s">
        <v>31</v>
      </c>
      <c r="AX121" s="13" t="s">
        <v>76</v>
      </c>
      <c r="AY121" s="206" t="s">
        <v>229</v>
      </c>
    </row>
    <row r="122" spans="1:65" s="2" customFormat="1" ht="37.9" customHeight="1">
      <c r="A122" s="36"/>
      <c r="B122" s="37"/>
      <c r="C122" s="181" t="s">
        <v>257</v>
      </c>
      <c r="D122" s="181" t="s">
        <v>232</v>
      </c>
      <c r="E122" s="182" t="s">
        <v>927</v>
      </c>
      <c r="F122" s="183" t="s">
        <v>928</v>
      </c>
      <c r="G122" s="184" t="s">
        <v>495</v>
      </c>
      <c r="H122" s="185">
        <v>36</v>
      </c>
      <c r="I122" s="186"/>
      <c r="J122" s="187">
        <f>ROUND(I122*H122,2)</f>
        <v>0</v>
      </c>
      <c r="K122" s="188"/>
      <c r="L122" s="41"/>
      <c r="M122" s="189" t="s">
        <v>19</v>
      </c>
      <c r="N122" s="190" t="s">
        <v>40</v>
      </c>
      <c r="O122" s="66"/>
      <c r="P122" s="191">
        <f>O122*H122</f>
        <v>0</v>
      </c>
      <c r="Q122" s="191">
        <v>0.00199551</v>
      </c>
      <c r="R122" s="191">
        <f>Q122*H122</f>
        <v>0.07183835999999999</v>
      </c>
      <c r="S122" s="191">
        <v>0</v>
      </c>
      <c r="T122" s="192">
        <f>S122*H122</f>
        <v>0</v>
      </c>
      <c r="U122" s="36"/>
      <c r="V122" s="36"/>
      <c r="W122" s="36"/>
      <c r="X122" s="36"/>
      <c r="Y122" s="36"/>
      <c r="Z122" s="36"/>
      <c r="AA122" s="36"/>
      <c r="AB122" s="36"/>
      <c r="AC122" s="36"/>
      <c r="AD122" s="36"/>
      <c r="AE122" s="36"/>
      <c r="AR122" s="193" t="s">
        <v>126</v>
      </c>
      <c r="AT122" s="193" t="s">
        <v>232</v>
      </c>
      <c r="AU122" s="193" t="s">
        <v>78</v>
      </c>
      <c r="AY122" s="19" t="s">
        <v>229</v>
      </c>
      <c r="BE122" s="194">
        <f>IF(N122="základní",J122,0)</f>
        <v>0</v>
      </c>
      <c r="BF122" s="194">
        <f>IF(N122="snížená",J122,0)</f>
        <v>0</v>
      </c>
      <c r="BG122" s="194">
        <f>IF(N122="zákl. přenesená",J122,0)</f>
        <v>0</v>
      </c>
      <c r="BH122" s="194">
        <f>IF(N122="sníž. přenesená",J122,0)</f>
        <v>0</v>
      </c>
      <c r="BI122" s="194">
        <f>IF(N122="nulová",J122,0)</f>
        <v>0</v>
      </c>
      <c r="BJ122" s="19" t="s">
        <v>76</v>
      </c>
      <c r="BK122" s="194">
        <f>ROUND(I122*H122,2)</f>
        <v>0</v>
      </c>
      <c r="BL122" s="19" t="s">
        <v>126</v>
      </c>
      <c r="BM122" s="193" t="s">
        <v>929</v>
      </c>
    </row>
    <row r="123" spans="1:47" s="2" customFormat="1" ht="11.25">
      <c r="A123" s="36"/>
      <c r="B123" s="37"/>
      <c r="C123" s="38"/>
      <c r="D123" s="263" t="s">
        <v>903</v>
      </c>
      <c r="E123" s="38"/>
      <c r="F123" s="264" t="s">
        <v>930</v>
      </c>
      <c r="G123" s="38"/>
      <c r="H123" s="38"/>
      <c r="I123" s="249"/>
      <c r="J123" s="38"/>
      <c r="K123" s="38"/>
      <c r="L123" s="41"/>
      <c r="M123" s="250"/>
      <c r="N123" s="251"/>
      <c r="O123" s="66"/>
      <c r="P123" s="66"/>
      <c r="Q123" s="66"/>
      <c r="R123" s="66"/>
      <c r="S123" s="66"/>
      <c r="T123" s="67"/>
      <c r="U123" s="36"/>
      <c r="V123" s="36"/>
      <c r="W123" s="36"/>
      <c r="X123" s="36"/>
      <c r="Y123" s="36"/>
      <c r="Z123" s="36"/>
      <c r="AA123" s="36"/>
      <c r="AB123" s="36"/>
      <c r="AC123" s="36"/>
      <c r="AD123" s="36"/>
      <c r="AE123" s="36"/>
      <c r="AT123" s="19" t="s">
        <v>903</v>
      </c>
      <c r="AU123" s="19" t="s">
        <v>78</v>
      </c>
    </row>
    <row r="124" spans="2:51" s="13" customFormat="1" ht="11.25">
      <c r="B124" s="195"/>
      <c r="C124" s="196"/>
      <c r="D124" s="197" t="s">
        <v>237</v>
      </c>
      <c r="E124" s="198" t="s">
        <v>19</v>
      </c>
      <c r="F124" s="199" t="s">
        <v>931</v>
      </c>
      <c r="G124" s="196"/>
      <c r="H124" s="200">
        <v>36</v>
      </c>
      <c r="I124" s="201"/>
      <c r="J124" s="196"/>
      <c r="K124" s="196"/>
      <c r="L124" s="202"/>
      <c r="M124" s="203"/>
      <c r="N124" s="204"/>
      <c r="O124" s="204"/>
      <c r="P124" s="204"/>
      <c r="Q124" s="204"/>
      <c r="R124" s="204"/>
      <c r="S124" s="204"/>
      <c r="T124" s="205"/>
      <c r="AT124" s="206" t="s">
        <v>237</v>
      </c>
      <c r="AU124" s="206" t="s">
        <v>78</v>
      </c>
      <c r="AV124" s="13" t="s">
        <v>78</v>
      </c>
      <c r="AW124" s="13" t="s">
        <v>31</v>
      </c>
      <c r="AX124" s="13" t="s">
        <v>76</v>
      </c>
      <c r="AY124" s="206" t="s">
        <v>229</v>
      </c>
    </row>
    <row r="125" spans="1:65" s="2" customFormat="1" ht="49.15" customHeight="1">
      <c r="A125" s="36"/>
      <c r="B125" s="37"/>
      <c r="C125" s="181" t="s">
        <v>261</v>
      </c>
      <c r="D125" s="181" t="s">
        <v>232</v>
      </c>
      <c r="E125" s="182" t="s">
        <v>932</v>
      </c>
      <c r="F125" s="183" t="s">
        <v>933</v>
      </c>
      <c r="G125" s="184" t="s">
        <v>495</v>
      </c>
      <c r="H125" s="185">
        <v>36</v>
      </c>
      <c r="I125" s="186"/>
      <c r="J125" s="187">
        <f>ROUND(I125*H125,2)</f>
        <v>0</v>
      </c>
      <c r="K125" s="188"/>
      <c r="L125" s="41"/>
      <c r="M125" s="189" t="s">
        <v>19</v>
      </c>
      <c r="N125" s="190" t="s">
        <v>40</v>
      </c>
      <c r="O125" s="66"/>
      <c r="P125" s="191">
        <f>O125*H125</f>
        <v>0</v>
      </c>
      <c r="Q125" s="191">
        <v>0</v>
      </c>
      <c r="R125" s="191">
        <f>Q125*H125</f>
        <v>0</v>
      </c>
      <c r="S125" s="191">
        <v>0</v>
      </c>
      <c r="T125" s="192">
        <f>S125*H125</f>
        <v>0</v>
      </c>
      <c r="U125" s="36"/>
      <c r="V125" s="36"/>
      <c r="W125" s="36"/>
      <c r="X125" s="36"/>
      <c r="Y125" s="36"/>
      <c r="Z125" s="36"/>
      <c r="AA125" s="36"/>
      <c r="AB125" s="36"/>
      <c r="AC125" s="36"/>
      <c r="AD125" s="36"/>
      <c r="AE125" s="36"/>
      <c r="AR125" s="193" t="s">
        <v>126</v>
      </c>
      <c r="AT125" s="193" t="s">
        <v>232</v>
      </c>
      <c r="AU125" s="193" t="s">
        <v>78</v>
      </c>
      <c r="AY125" s="19" t="s">
        <v>229</v>
      </c>
      <c r="BE125" s="194">
        <f>IF(N125="základní",J125,0)</f>
        <v>0</v>
      </c>
      <c r="BF125" s="194">
        <f>IF(N125="snížená",J125,0)</f>
        <v>0</v>
      </c>
      <c r="BG125" s="194">
        <f>IF(N125="zákl. přenesená",J125,0)</f>
        <v>0</v>
      </c>
      <c r="BH125" s="194">
        <f>IF(N125="sníž. přenesená",J125,0)</f>
        <v>0</v>
      </c>
      <c r="BI125" s="194">
        <f>IF(N125="nulová",J125,0)</f>
        <v>0</v>
      </c>
      <c r="BJ125" s="19" t="s">
        <v>76</v>
      </c>
      <c r="BK125" s="194">
        <f>ROUND(I125*H125,2)</f>
        <v>0</v>
      </c>
      <c r="BL125" s="19" t="s">
        <v>126</v>
      </c>
      <c r="BM125" s="193" t="s">
        <v>934</v>
      </c>
    </row>
    <row r="126" spans="1:47" s="2" customFormat="1" ht="11.25">
      <c r="A126" s="36"/>
      <c r="B126" s="37"/>
      <c r="C126" s="38"/>
      <c r="D126" s="263" t="s">
        <v>903</v>
      </c>
      <c r="E126" s="38"/>
      <c r="F126" s="264" t="s">
        <v>935</v>
      </c>
      <c r="G126" s="38"/>
      <c r="H126" s="38"/>
      <c r="I126" s="249"/>
      <c r="J126" s="38"/>
      <c r="K126" s="38"/>
      <c r="L126" s="41"/>
      <c r="M126" s="250"/>
      <c r="N126" s="251"/>
      <c r="O126" s="66"/>
      <c r="P126" s="66"/>
      <c r="Q126" s="66"/>
      <c r="R126" s="66"/>
      <c r="S126" s="66"/>
      <c r="T126" s="67"/>
      <c r="U126" s="36"/>
      <c r="V126" s="36"/>
      <c r="W126" s="36"/>
      <c r="X126" s="36"/>
      <c r="Y126" s="36"/>
      <c r="Z126" s="36"/>
      <c r="AA126" s="36"/>
      <c r="AB126" s="36"/>
      <c r="AC126" s="36"/>
      <c r="AD126" s="36"/>
      <c r="AE126" s="36"/>
      <c r="AT126" s="19" t="s">
        <v>903</v>
      </c>
      <c r="AU126" s="19" t="s">
        <v>78</v>
      </c>
    </row>
    <row r="127" spans="1:65" s="2" customFormat="1" ht="66.75" customHeight="1">
      <c r="A127" s="36"/>
      <c r="B127" s="37"/>
      <c r="C127" s="181" t="s">
        <v>243</v>
      </c>
      <c r="D127" s="181" t="s">
        <v>232</v>
      </c>
      <c r="E127" s="182" t="s">
        <v>936</v>
      </c>
      <c r="F127" s="183" t="s">
        <v>937</v>
      </c>
      <c r="G127" s="184" t="s">
        <v>532</v>
      </c>
      <c r="H127" s="185">
        <v>106</v>
      </c>
      <c r="I127" s="186"/>
      <c r="J127" s="187">
        <f>ROUND(I127*H127,2)</f>
        <v>0</v>
      </c>
      <c r="K127" s="188"/>
      <c r="L127" s="41"/>
      <c r="M127" s="189" t="s">
        <v>19</v>
      </c>
      <c r="N127" s="190" t="s">
        <v>40</v>
      </c>
      <c r="O127" s="66"/>
      <c r="P127" s="191">
        <f>O127*H127</f>
        <v>0</v>
      </c>
      <c r="Q127" s="191">
        <v>0</v>
      </c>
      <c r="R127" s="191">
        <f>Q127*H127</f>
        <v>0</v>
      </c>
      <c r="S127" s="191">
        <v>0</v>
      </c>
      <c r="T127" s="192">
        <f>S127*H127</f>
        <v>0</v>
      </c>
      <c r="U127" s="36"/>
      <c r="V127" s="36"/>
      <c r="W127" s="36"/>
      <c r="X127" s="36"/>
      <c r="Y127" s="36"/>
      <c r="Z127" s="36"/>
      <c r="AA127" s="36"/>
      <c r="AB127" s="36"/>
      <c r="AC127" s="36"/>
      <c r="AD127" s="36"/>
      <c r="AE127" s="36"/>
      <c r="AR127" s="193" t="s">
        <v>126</v>
      </c>
      <c r="AT127" s="193" t="s">
        <v>232</v>
      </c>
      <c r="AU127" s="193" t="s">
        <v>78</v>
      </c>
      <c r="AY127" s="19" t="s">
        <v>229</v>
      </c>
      <c r="BE127" s="194">
        <f>IF(N127="základní",J127,0)</f>
        <v>0</v>
      </c>
      <c r="BF127" s="194">
        <f>IF(N127="snížená",J127,0)</f>
        <v>0</v>
      </c>
      <c r="BG127" s="194">
        <f>IF(N127="zákl. přenesená",J127,0)</f>
        <v>0</v>
      </c>
      <c r="BH127" s="194">
        <f>IF(N127="sníž. přenesená",J127,0)</f>
        <v>0</v>
      </c>
      <c r="BI127" s="194">
        <f>IF(N127="nulová",J127,0)</f>
        <v>0</v>
      </c>
      <c r="BJ127" s="19" t="s">
        <v>76</v>
      </c>
      <c r="BK127" s="194">
        <f>ROUND(I127*H127,2)</f>
        <v>0</v>
      </c>
      <c r="BL127" s="19" t="s">
        <v>126</v>
      </c>
      <c r="BM127" s="193" t="s">
        <v>938</v>
      </c>
    </row>
    <row r="128" spans="1:47" s="2" customFormat="1" ht="11.25">
      <c r="A128" s="36"/>
      <c r="B128" s="37"/>
      <c r="C128" s="38"/>
      <c r="D128" s="263" t="s">
        <v>903</v>
      </c>
      <c r="E128" s="38"/>
      <c r="F128" s="264" t="s">
        <v>939</v>
      </c>
      <c r="G128" s="38"/>
      <c r="H128" s="38"/>
      <c r="I128" s="249"/>
      <c r="J128" s="38"/>
      <c r="K128" s="38"/>
      <c r="L128" s="41"/>
      <c r="M128" s="250"/>
      <c r="N128" s="251"/>
      <c r="O128" s="66"/>
      <c r="P128" s="66"/>
      <c r="Q128" s="66"/>
      <c r="R128" s="66"/>
      <c r="S128" s="66"/>
      <c r="T128" s="67"/>
      <c r="U128" s="36"/>
      <c r="V128" s="36"/>
      <c r="W128" s="36"/>
      <c r="X128" s="36"/>
      <c r="Y128" s="36"/>
      <c r="Z128" s="36"/>
      <c r="AA128" s="36"/>
      <c r="AB128" s="36"/>
      <c r="AC128" s="36"/>
      <c r="AD128" s="36"/>
      <c r="AE128" s="36"/>
      <c r="AT128" s="19" t="s">
        <v>903</v>
      </c>
      <c r="AU128" s="19" t="s">
        <v>78</v>
      </c>
    </row>
    <row r="129" spans="1:47" s="2" customFormat="1" ht="19.5">
      <c r="A129" s="36"/>
      <c r="B129" s="37"/>
      <c r="C129" s="38"/>
      <c r="D129" s="197" t="s">
        <v>811</v>
      </c>
      <c r="E129" s="38"/>
      <c r="F129" s="248" t="s">
        <v>940</v>
      </c>
      <c r="G129" s="38"/>
      <c r="H129" s="38"/>
      <c r="I129" s="249"/>
      <c r="J129" s="38"/>
      <c r="K129" s="38"/>
      <c r="L129" s="41"/>
      <c r="M129" s="250"/>
      <c r="N129" s="251"/>
      <c r="O129" s="66"/>
      <c r="P129" s="66"/>
      <c r="Q129" s="66"/>
      <c r="R129" s="66"/>
      <c r="S129" s="66"/>
      <c r="T129" s="67"/>
      <c r="U129" s="36"/>
      <c r="V129" s="36"/>
      <c r="W129" s="36"/>
      <c r="X129" s="36"/>
      <c r="Y129" s="36"/>
      <c r="Z129" s="36"/>
      <c r="AA129" s="36"/>
      <c r="AB129" s="36"/>
      <c r="AC129" s="36"/>
      <c r="AD129" s="36"/>
      <c r="AE129" s="36"/>
      <c r="AT129" s="19" t="s">
        <v>811</v>
      </c>
      <c r="AU129" s="19" t="s">
        <v>78</v>
      </c>
    </row>
    <row r="130" spans="1:65" s="2" customFormat="1" ht="44.25" customHeight="1">
      <c r="A130" s="36"/>
      <c r="B130" s="37"/>
      <c r="C130" s="181" t="s">
        <v>270</v>
      </c>
      <c r="D130" s="181" t="s">
        <v>232</v>
      </c>
      <c r="E130" s="182" t="s">
        <v>941</v>
      </c>
      <c r="F130" s="183" t="s">
        <v>942</v>
      </c>
      <c r="G130" s="184" t="s">
        <v>326</v>
      </c>
      <c r="H130" s="185">
        <v>230.048</v>
      </c>
      <c r="I130" s="186"/>
      <c r="J130" s="187">
        <f>ROUND(I130*H130,2)</f>
        <v>0</v>
      </c>
      <c r="K130" s="188"/>
      <c r="L130" s="41"/>
      <c r="M130" s="189" t="s">
        <v>19</v>
      </c>
      <c r="N130" s="190" t="s">
        <v>40</v>
      </c>
      <c r="O130" s="66"/>
      <c r="P130" s="191">
        <f>O130*H130</f>
        <v>0</v>
      </c>
      <c r="Q130" s="191">
        <v>0</v>
      </c>
      <c r="R130" s="191">
        <f>Q130*H130</f>
        <v>0</v>
      </c>
      <c r="S130" s="191">
        <v>0</v>
      </c>
      <c r="T130" s="192">
        <f>S130*H130</f>
        <v>0</v>
      </c>
      <c r="U130" s="36"/>
      <c r="V130" s="36"/>
      <c r="W130" s="36"/>
      <c r="X130" s="36"/>
      <c r="Y130" s="36"/>
      <c r="Z130" s="36"/>
      <c r="AA130" s="36"/>
      <c r="AB130" s="36"/>
      <c r="AC130" s="36"/>
      <c r="AD130" s="36"/>
      <c r="AE130" s="36"/>
      <c r="AR130" s="193" t="s">
        <v>126</v>
      </c>
      <c r="AT130" s="193" t="s">
        <v>232</v>
      </c>
      <c r="AU130" s="193" t="s">
        <v>78</v>
      </c>
      <c r="AY130" s="19" t="s">
        <v>229</v>
      </c>
      <c r="BE130" s="194">
        <f>IF(N130="základní",J130,0)</f>
        <v>0</v>
      </c>
      <c r="BF130" s="194">
        <f>IF(N130="snížená",J130,0)</f>
        <v>0</v>
      </c>
      <c r="BG130" s="194">
        <f>IF(N130="zákl. přenesená",J130,0)</f>
        <v>0</v>
      </c>
      <c r="BH130" s="194">
        <f>IF(N130="sníž. přenesená",J130,0)</f>
        <v>0</v>
      </c>
      <c r="BI130" s="194">
        <f>IF(N130="nulová",J130,0)</f>
        <v>0</v>
      </c>
      <c r="BJ130" s="19" t="s">
        <v>76</v>
      </c>
      <c r="BK130" s="194">
        <f>ROUND(I130*H130,2)</f>
        <v>0</v>
      </c>
      <c r="BL130" s="19" t="s">
        <v>126</v>
      </c>
      <c r="BM130" s="193" t="s">
        <v>943</v>
      </c>
    </row>
    <row r="131" spans="1:47" s="2" customFormat="1" ht="11.25">
      <c r="A131" s="36"/>
      <c r="B131" s="37"/>
      <c r="C131" s="38"/>
      <c r="D131" s="263" t="s">
        <v>903</v>
      </c>
      <c r="E131" s="38"/>
      <c r="F131" s="264" t="s">
        <v>944</v>
      </c>
      <c r="G131" s="38"/>
      <c r="H131" s="38"/>
      <c r="I131" s="249"/>
      <c r="J131" s="38"/>
      <c r="K131" s="38"/>
      <c r="L131" s="41"/>
      <c r="M131" s="250"/>
      <c r="N131" s="251"/>
      <c r="O131" s="66"/>
      <c r="P131" s="66"/>
      <c r="Q131" s="66"/>
      <c r="R131" s="66"/>
      <c r="S131" s="66"/>
      <c r="T131" s="67"/>
      <c r="U131" s="36"/>
      <c r="V131" s="36"/>
      <c r="W131" s="36"/>
      <c r="X131" s="36"/>
      <c r="Y131" s="36"/>
      <c r="Z131" s="36"/>
      <c r="AA131" s="36"/>
      <c r="AB131" s="36"/>
      <c r="AC131" s="36"/>
      <c r="AD131" s="36"/>
      <c r="AE131" s="36"/>
      <c r="AT131" s="19" t="s">
        <v>903</v>
      </c>
      <c r="AU131" s="19" t="s">
        <v>78</v>
      </c>
    </row>
    <row r="132" spans="1:47" s="2" customFormat="1" ht="19.5">
      <c r="A132" s="36"/>
      <c r="B132" s="37"/>
      <c r="C132" s="38"/>
      <c r="D132" s="197" t="s">
        <v>811</v>
      </c>
      <c r="E132" s="38"/>
      <c r="F132" s="248" t="s">
        <v>945</v>
      </c>
      <c r="G132" s="38"/>
      <c r="H132" s="38"/>
      <c r="I132" s="249"/>
      <c r="J132" s="38"/>
      <c r="K132" s="38"/>
      <c r="L132" s="41"/>
      <c r="M132" s="250"/>
      <c r="N132" s="251"/>
      <c r="O132" s="66"/>
      <c r="P132" s="66"/>
      <c r="Q132" s="66"/>
      <c r="R132" s="66"/>
      <c r="S132" s="66"/>
      <c r="T132" s="67"/>
      <c r="U132" s="36"/>
      <c r="V132" s="36"/>
      <c r="W132" s="36"/>
      <c r="X132" s="36"/>
      <c r="Y132" s="36"/>
      <c r="Z132" s="36"/>
      <c r="AA132" s="36"/>
      <c r="AB132" s="36"/>
      <c r="AC132" s="36"/>
      <c r="AD132" s="36"/>
      <c r="AE132" s="36"/>
      <c r="AT132" s="19" t="s">
        <v>811</v>
      </c>
      <c r="AU132" s="19" t="s">
        <v>78</v>
      </c>
    </row>
    <row r="133" spans="2:51" s="14" customFormat="1" ht="11.25">
      <c r="B133" s="218"/>
      <c r="C133" s="219"/>
      <c r="D133" s="197" t="s">
        <v>237</v>
      </c>
      <c r="E133" s="220" t="s">
        <v>19</v>
      </c>
      <c r="F133" s="221" t="s">
        <v>946</v>
      </c>
      <c r="G133" s="219"/>
      <c r="H133" s="220" t="s">
        <v>19</v>
      </c>
      <c r="I133" s="222"/>
      <c r="J133" s="219"/>
      <c r="K133" s="219"/>
      <c r="L133" s="223"/>
      <c r="M133" s="224"/>
      <c r="N133" s="225"/>
      <c r="O133" s="225"/>
      <c r="P133" s="225"/>
      <c r="Q133" s="225"/>
      <c r="R133" s="225"/>
      <c r="S133" s="225"/>
      <c r="T133" s="226"/>
      <c r="AT133" s="227" t="s">
        <v>237</v>
      </c>
      <c r="AU133" s="227" t="s">
        <v>78</v>
      </c>
      <c r="AV133" s="14" t="s">
        <v>76</v>
      </c>
      <c r="AW133" s="14" t="s">
        <v>31</v>
      </c>
      <c r="AX133" s="14" t="s">
        <v>69</v>
      </c>
      <c r="AY133" s="227" t="s">
        <v>229</v>
      </c>
    </row>
    <row r="134" spans="2:51" s="13" customFormat="1" ht="11.25">
      <c r="B134" s="195"/>
      <c r="C134" s="196"/>
      <c r="D134" s="197" t="s">
        <v>237</v>
      </c>
      <c r="E134" s="198" t="s">
        <v>19</v>
      </c>
      <c r="F134" s="199" t="s">
        <v>947</v>
      </c>
      <c r="G134" s="196"/>
      <c r="H134" s="200">
        <v>212</v>
      </c>
      <c r="I134" s="201"/>
      <c r="J134" s="196"/>
      <c r="K134" s="196"/>
      <c r="L134" s="202"/>
      <c r="M134" s="203"/>
      <c r="N134" s="204"/>
      <c r="O134" s="204"/>
      <c r="P134" s="204"/>
      <c r="Q134" s="204"/>
      <c r="R134" s="204"/>
      <c r="S134" s="204"/>
      <c r="T134" s="205"/>
      <c r="AT134" s="206" t="s">
        <v>237</v>
      </c>
      <c r="AU134" s="206" t="s">
        <v>78</v>
      </c>
      <c r="AV134" s="13" t="s">
        <v>78</v>
      </c>
      <c r="AW134" s="13" t="s">
        <v>31</v>
      </c>
      <c r="AX134" s="13" t="s">
        <v>69</v>
      </c>
      <c r="AY134" s="206" t="s">
        <v>229</v>
      </c>
    </row>
    <row r="135" spans="2:51" s="14" customFormat="1" ht="11.25">
      <c r="B135" s="218"/>
      <c r="C135" s="219"/>
      <c r="D135" s="197" t="s">
        <v>237</v>
      </c>
      <c r="E135" s="220" t="s">
        <v>19</v>
      </c>
      <c r="F135" s="221" t="s">
        <v>948</v>
      </c>
      <c r="G135" s="219"/>
      <c r="H135" s="220" t="s">
        <v>19</v>
      </c>
      <c r="I135" s="222"/>
      <c r="J135" s="219"/>
      <c r="K135" s="219"/>
      <c r="L135" s="223"/>
      <c r="M135" s="224"/>
      <c r="N135" s="225"/>
      <c r="O135" s="225"/>
      <c r="P135" s="225"/>
      <c r="Q135" s="225"/>
      <c r="R135" s="225"/>
      <c r="S135" s="225"/>
      <c r="T135" s="226"/>
      <c r="AT135" s="227" t="s">
        <v>237</v>
      </c>
      <c r="AU135" s="227" t="s">
        <v>78</v>
      </c>
      <c r="AV135" s="14" t="s">
        <v>76</v>
      </c>
      <c r="AW135" s="14" t="s">
        <v>31</v>
      </c>
      <c r="AX135" s="14" t="s">
        <v>69</v>
      </c>
      <c r="AY135" s="227" t="s">
        <v>229</v>
      </c>
    </row>
    <row r="136" spans="2:51" s="13" customFormat="1" ht="11.25">
      <c r="B136" s="195"/>
      <c r="C136" s="196"/>
      <c r="D136" s="197" t="s">
        <v>237</v>
      </c>
      <c r="E136" s="198" t="s">
        <v>19</v>
      </c>
      <c r="F136" s="199" t="s">
        <v>949</v>
      </c>
      <c r="G136" s="196"/>
      <c r="H136" s="200">
        <v>18.048</v>
      </c>
      <c r="I136" s="201"/>
      <c r="J136" s="196"/>
      <c r="K136" s="196"/>
      <c r="L136" s="202"/>
      <c r="M136" s="203"/>
      <c r="N136" s="204"/>
      <c r="O136" s="204"/>
      <c r="P136" s="204"/>
      <c r="Q136" s="204"/>
      <c r="R136" s="204"/>
      <c r="S136" s="204"/>
      <c r="T136" s="205"/>
      <c r="AT136" s="206" t="s">
        <v>237</v>
      </c>
      <c r="AU136" s="206" t="s">
        <v>78</v>
      </c>
      <c r="AV136" s="13" t="s">
        <v>78</v>
      </c>
      <c r="AW136" s="13" t="s">
        <v>31</v>
      </c>
      <c r="AX136" s="13" t="s">
        <v>69</v>
      </c>
      <c r="AY136" s="206" t="s">
        <v>229</v>
      </c>
    </row>
    <row r="137" spans="2:51" s="15" customFormat="1" ht="11.25">
      <c r="B137" s="228"/>
      <c r="C137" s="229"/>
      <c r="D137" s="197" t="s">
        <v>237</v>
      </c>
      <c r="E137" s="230" t="s">
        <v>19</v>
      </c>
      <c r="F137" s="231" t="s">
        <v>281</v>
      </c>
      <c r="G137" s="229"/>
      <c r="H137" s="232">
        <v>230.048</v>
      </c>
      <c r="I137" s="233"/>
      <c r="J137" s="229"/>
      <c r="K137" s="229"/>
      <c r="L137" s="234"/>
      <c r="M137" s="235"/>
      <c r="N137" s="236"/>
      <c r="O137" s="236"/>
      <c r="P137" s="236"/>
      <c r="Q137" s="236"/>
      <c r="R137" s="236"/>
      <c r="S137" s="236"/>
      <c r="T137" s="237"/>
      <c r="AT137" s="238" t="s">
        <v>237</v>
      </c>
      <c r="AU137" s="238" t="s">
        <v>78</v>
      </c>
      <c r="AV137" s="15" t="s">
        <v>126</v>
      </c>
      <c r="AW137" s="15" t="s">
        <v>31</v>
      </c>
      <c r="AX137" s="15" t="s">
        <v>76</v>
      </c>
      <c r="AY137" s="238" t="s">
        <v>229</v>
      </c>
    </row>
    <row r="138" spans="1:65" s="2" customFormat="1" ht="62.65" customHeight="1">
      <c r="A138" s="36"/>
      <c r="B138" s="37"/>
      <c r="C138" s="181" t="s">
        <v>275</v>
      </c>
      <c r="D138" s="181" t="s">
        <v>232</v>
      </c>
      <c r="E138" s="182" t="s">
        <v>950</v>
      </c>
      <c r="F138" s="183" t="s">
        <v>951</v>
      </c>
      <c r="G138" s="184" t="s">
        <v>532</v>
      </c>
      <c r="H138" s="185">
        <v>106</v>
      </c>
      <c r="I138" s="186"/>
      <c r="J138" s="187">
        <f>ROUND(I138*H138,2)</f>
        <v>0</v>
      </c>
      <c r="K138" s="188"/>
      <c r="L138" s="41"/>
      <c r="M138" s="189" t="s">
        <v>19</v>
      </c>
      <c r="N138" s="190" t="s">
        <v>40</v>
      </c>
      <c r="O138" s="66"/>
      <c r="P138" s="191">
        <f>O138*H138</f>
        <v>0</v>
      </c>
      <c r="Q138" s="191">
        <v>0</v>
      </c>
      <c r="R138" s="191">
        <f>Q138*H138</f>
        <v>0</v>
      </c>
      <c r="S138" s="191">
        <v>0</v>
      </c>
      <c r="T138" s="192">
        <f>S138*H138</f>
        <v>0</v>
      </c>
      <c r="U138" s="36"/>
      <c r="V138" s="36"/>
      <c r="W138" s="36"/>
      <c r="X138" s="36"/>
      <c r="Y138" s="36"/>
      <c r="Z138" s="36"/>
      <c r="AA138" s="36"/>
      <c r="AB138" s="36"/>
      <c r="AC138" s="36"/>
      <c r="AD138" s="36"/>
      <c r="AE138" s="36"/>
      <c r="AR138" s="193" t="s">
        <v>126</v>
      </c>
      <c r="AT138" s="193" t="s">
        <v>232</v>
      </c>
      <c r="AU138" s="193" t="s">
        <v>78</v>
      </c>
      <c r="AY138" s="19" t="s">
        <v>229</v>
      </c>
      <c r="BE138" s="194">
        <f>IF(N138="základní",J138,0)</f>
        <v>0</v>
      </c>
      <c r="BF138" s="194">
        <f>IF(N138="snížená",J138,0)</f>
        <v>0</v>
      </c>
      <c r="BG138" s="194">
        <f>IF(N138="zákl. přenesená",J138,0)</f>
        <v>0</v>
      </c>
      <c r="BH138" s="194">
        <f>IF(N138="sníž. přenesená",J138,0)</f>
        <v>0</v>
      </c>
      <c r="BI138" s="194">
        <f>IF(N138="nulová",J138,0)</f>
        <v>0</v>
      </c>
      <c r="BJ138" s="19" t="s">
        <v>76</v>
      </c>
      <c r="BK138" s="194">
        <f>ROUND(I138*H138,2)</f>
        <v>0</v>
      </c>
      <c r="BL138" s="19" t="s">
        <v>126</v>
      </c>
      <c r="BM138" s="193" t="s">
        <v>952</v>
      </c>
    </row>
    <row r="139" spans="1:47" s="2" customFormat="1" ht="11.25">
      <c r="A139" s="36"/>
      <c r="B139" s="37"/>
      <c r="C139" s="38"/>
      <c r="D139" s="263" t="s">
        <v>903</v>
      </c>
      <c r="E139" s="38"/>
      <c r="F139" s="264" t="s">
        <v>953</v>
      </c>
      <c r="G139" s="38"/>
      <c r="H139" s="38"/>
      <c r="I139" s="249"/>
      <c r="J139" s="38"/>
      <c r="K139" s="38"/>
      <c r="L139" s="41"/>
      <c r="M139" s="250"/>
      <c r="N139" s="251"/>
      <c r="O139" s="66"/>
      <c r="P139" s="66"/>
      <c r="Q139" s="66"/>
      <c r="R139" s="66"/>
      <c r="S139" s="66"/>
      <c r="T139" s="67"/>
      <c r="U139" s="36"/>
      <c r="V139" s="36"/>
      <c r="W139" s="36"/>
      <c r="X139" s="36"/>
      <c r="Y139" s="36"/>
      <c r="Z139" s="36"/>
      <c r="AA139" s="36"/>
      <c r="AB139" s="36"/>
      <c r="AC139" s="36"/>
      <c r="AD139" s="36"/>
      <c r="AE139" s="36"/>
      <c r="AT139" s="19" t="s">
        <v>903</v>
      </c>
      <c r="AU139" s="19" t="s">
        <v>78</v>
      </c>
    </row>
    <row r="140" spans="2:51" s="13" customFormat="1" ht="11.25">
      <c r="B140" s="195"/>
      <c r="C140" s="196"/>
      <c r="D140" s="197" t="s">
        <v>237</v>
      </c>
      <c r="E140" s="198" t="s">
        <v>19</v>
      </c>
      <c r="F140" s="199" t="s">
        <v>954</v>
      </c>
      <c r="G140" s="196"/>
      <c r="H140" s="200">
        <v>106</v>
      </c>
      <c r="I140" s="201"/>
      <c r="J140" s="196"/>
      <c r="K140" s="196"/>
      <c r="L140" s="202"/>
      <c r="M140" s="203"/>
      <c r="N140" s="204"/>
      <c r="O140" s="204"/>
      <c r="P140" s="204"/>
      <c r="Q140" s="204"/>
      <c r="R140" s="204"/>
      <c r="S140" s="204"/>
      <c r="T140" s="205"/>
      <c r="AT140" s="206" t="s">
        <v>237</v>
      </c>
      <c r="AU140" s="206" t="s">
        <v>78</v>
      </c>
      <c r="AV140" s="13" t="s">
        <v>78</v>
      </c>
      <c r="AW140" s="13" t="s">
        <v>31</v>
      </c>
      <c r="AX140" s="13" t="s">
        <v>76</v>
      </c>
      <c r="AY140" s="206" t="s">
        <v>229</v>
      </c>
    </row>
    <row r="141" spans="1:65" s="2" customFormat="1" ht="66.75" customHeight="1">
      <c r="A141" s="36"/>
      <c r="B141" s="37"/>
      <c r="C141" s="181" t="s">
        <v>282</v>
      </c>
      <c r="D141" s="181" t="s">
        <v>232</v>
      </c>
      <c r="E141" s="182" t="s">
        <v>955</v>
      </c>
      <c r="F141" s="183" t="s">
        <v>956</v>
      </c>
      <c r="G141" s="184" t="s">
        <v>532</v>
      </c>
      <c r="H141" s="185">
        <v>1166</v>
      </c>
      <c r="I141" s="186"/>
      <c r="J141" s="187">
        <f>ROUND(I141*H141,2)</f>
        <v>0</v>
      </c>
      <c r="K141" s="188"/>
      <c r="L141" s="41"/>
      <c r="M141" s="189" t="s">
        <v>19</v>
      </c>
      <c r="N141" s="190" t="s">
        <v>40</v>
      </c>
      <c r="O141" s="66"/>
      <c r="P141" s="191">
        <f>O141*H141</f>
        <v>0</v>
      </c>
      <c r="Q141" s="191">
        <v>0</v>
      </c>
      <c r="R141" s="191">
        <f>Q141*H141</f>
        <v>0</v>
      </c>
      <c r="S141" s="191">
        <v>0</v>
      </c>
      <c r="T141" s="192">
        <f>S141*H141</f>
        <v>0</v>
      </c>
      <c r="U141" s="36"/>
      <c r="V141" s="36"/>
      <c r="W141" s="36"/>
      <c r="X141" s="36"/>
      <c r="Y141" s="36"/>
      <c r="Z141" s="36"/>
      <c r="AA141" s="36"/>
      <c r="AB141" s="36"/>
      <c r="AC141" s="36"/>
      <c r="AD141" s="36"/>
      <c r="AE141" s="36"/>
      <c r="AR141" s="193" t="s">
        <v>126</v>
      </c>
      <c r="AT141" s="193" t="s">
        <v>232</v>
      </c>
      <c r="AU141" s="193" t="s">
        <v>78</v>
      </c>
      <c r="AY141" s="19" t="s">
        <v>229</v>
      </c>
      <c r="BE141" s="194">
        <f>IF(N141="základní",J141,0)</f>
        <v>0</v>
      </c>
      <c r="BF141" s="194">
        <f>IF(N141="snížená",J141,0)</f>
        <v>0</v>
      </c>
      <c r="BG141" s="194">
        <f>IF(N141="zákl. přenesená",J141,0)</f>
        <v>0</v>
      </c>
      <c r="BH141" s="194">
        <f>IF(N141="sníž. přenesená",J141,0)</f>
        <v>0</v>
      </c>
      <c r="BI141" s="194">
        <f>IF(N141="nulová",J141,0)</f>
        <v>0</v>
      </c>
      <c r="BJ141" s="19" t="s">
        <v>76</v>
      </c>
      <c r="BK141" s="194">
        <f>ROUND(I141*H141,2)</f>
        <v>0</v>
      </c>
      <c r="BL141" s="19" t="s">
        <v>126</v>
      </c>
      <c r="BM141" s="193" t="s">
        <v>957</v>
      </c>
    </row>
    <row r="142" spans="1:47" s="2" customFormat="1" ht="11.25">
      <c r="A142" s="36"/>
      <c r="B142" s="37"/>
      <c r="C142" s="38"/>
      <c r="D142" s="263" t="s">
        <v>903</v>
      </c>
      <c r="E142" s="38"/>
      <c r="F142" s="264" t="s">
        <v>958</v>
      </c>
      <c r="G142" s="38"/>
      <c r="H142" s="38"/>
      <c r="I142" s="249"/>
      <c r="J142" s="38"/>
      <c r="K142" s="38"/>
      <c r="L142" s="41"/>
      <c r="M142" s="250"/>
      <c r="N142" s="251"/>
      <c r="O142" s="66"/>
      <c r="P142" s="66"/>
      <c r="Q142" s="66"/>
      <c r="R142" s="66"/>
      <c r="S142" s="66"/>
      <c r="T142" s="67"/>
      <c r="U142" s="36"/>
      <c r="V142" s="36"/>
      <c r="W142" s="36"/>
      <c r="X142" s="36"/>
      <c r="Y142" s="36"/>
      <c r="Z142" s="36"/>
      <c r="AA142" s="36"/>
      <c r="AB142" s="36"/>
      <c r="AC142" s="36"/>
      <c r="AD142" s="36"/>
      <c r="AE142" s="36"/>
      <c r="AT142" s="19" t="s">
        <v>903</v>
      </c>
      <c r="AU142" s="19" t="s">
        <v>78</v>
      </c>
    </row>
    <row r="143" spans="1:47" s="2" customFormat="1" ht="29.25">
      <c r="A143" s="36"/>
      <c r="B143" s="37"/>
      <c r="C143" s="38"/>
      <c r="D143" s="197" t="s">
        <v>811</v>
      </c>
      <c r="E143" s="38"/>
      <c r="F143" s="248" t="s">
        <v>959</v>
      </c>
      <c r="G143" s="38"/>
      <c r="H143" s="38"/>
      <c r="I143" s="249"/>
      <c r="J143" s="38"/>
      <c r="K143" s="38"/>
      <c r="L143" s="41"/>
      <c r="M143" s="250"/>
      <c r="N143" s="251"/>
      <c r="O143" s="66"/>
      <c r="P143" s="66"/>
      <c r="Q143" s="66"/>
      <c r="R143" s="66"/>
      <c r="S143" s="66"/>
      <c r="T143" s="67"/>
      <c r="U143" s="36"/>
      <c r="V143" s="36"/>
      <c r="W143" s="36"/>
      <c r="X143" s="36"/>
      <c r="Y143" s="36"/>
      <c r="Z143" s="36"/>
      <c r="AA143" s="36"/>
      <c r="AB143" s="36"/>
      <c r="AC143" s="36"/>
      <c r="AD143" s="36"/>
      <c r="AE143" s="36"/>
      <c r="AT143" s="19" t="s">
        <v>811</v>
      </c>
      <c r="AU143" s="19" t="s">
        <v>78</v>
      </c>
    </row>
    <row r="144" spans="2:51" s="13" customFormat="1" ht="11.25">
      <c r="B144" s="195"/>
      <c r="C144" s="196"/>
      <c r="D144" s="197" t="s">
        <v>237</v>
      </c>
      <c r="E144" s="198" t="s">
        <v>19</v>
      </c>
      <c r="F144" s="199" t="s">
        <v>960</v>
      </c>
      <c r="G144" s="196"/>
      <c r="H144" s="200">
        <v>1166</v>
      </c>
      <c r="I144" s="201"/>
      <c r="J144" s="196"/>
      <c r="K144" s="196"/>
      <c r="L144" s="202"/>
      <c r="M144" s="203"/>
      <c r="N144" s="204"/>
      <c r="O144" s="204"/>
      <c r="P144" s="204"/>
      <c r="Q144" s="204"/>
      <c r="R144" s="204"/>
      <c r="S144" s="204"/>
      <c r="T144" s="205"/>
      <c r="AT144" s="206" t="s">
        <v>237</v>
      </c>
      <c r="AU144" s="206" t="s">
        <v>78</v>
      </c>
      <c r="AV144" s="13" t="s">
        <v>78</v>
      </c>
      <c r="AW144" s="13" t="s">
        <v>31</v>
      </c>
      <c r="AX144" s="13" t="s">
        <v>76</v>
      </c>
      <c r="AY144" s="206" t="s">
        <v>229</v>
      </c>
    </row>
    <row r="145" spans="1:65" s="2" customFormat="1" ht="44.25" customHeight="1">
      <c r="A145" s="36"/>
      <c r="B145" s="37"/>
      <c r="C145" s="181" t="s">
        <v>287</v>
      </c>
      <c r="D145" s="181" t="s">
        <v>232</v>
      </c>
      <c r="E145" s="182" t="s">
        <v>961</v>
      </c>
      <c r="F145" s="183" t="s">
        <v>962</v>
      </c>
      <c r="G145" s="184" t="s">
        <v>532</v>
      </c>
      <c r="H145" s="185">
        <v>118</v>
      </c>
      <c r="I145" s="186"/>
      <c r="J145" s="187">
        <f>ROUND(I145*H145,2)</f>
        <v>0</v>
      </c>
      <c r="K145" s="188"/>
      <c r="L145" s="41"/>
      <c r="M145" s="189" t="s">
        <v>19</v>
      </c>
      <c r="N145" s="190" t="s">
        <v>40</v>
      </c>
      <c r="O145" s="66"/>
      <c r="P145" s="191">
        <f>O145*H145</f>
        <v>0</v>
      </c>
      <c r="Q145" s="191">
        <v>0</v>
      </c>
      <c r="R145" s="191">
        <f>Q145*H145</f>
        <v>0</v>
      </c>
      <c r="S145" s="191">
        <v>0</v>
      </c>
      <c r="T145" s="192">
        <f>S145*H145</f>
        <v>0</v>
      </c>
      <c r="U145" s="36"/>
      <c r="V145" s="36"/>
      <c r="W145" s="36"/>
      <c r="X145" s="36"/>
      <c r="Y145" s="36"/>
      <c r="Z145" s="36"/>
      <c r="AA145" s="36"/>
      <c r="AB145" s="36"/>
      <c r="AC145" s="36"/>
      <c r="AD145" s="36"/>
      <c r="AE145" s="36"/>
      <c r="AR145" s="193" t="s">
        <v>126</v>
      </c>
      <c r="AT145" s="193" t="s">
        <v>232</v>
      </c>
      <c r="AU145" s="193" t="s">
        <v>78</v>
      </c>
      <c r="AY145" s="19" t="s">
        <v>229</v>
      </c>
      <c r="BE145" s="194">
        <f>IF(N145="základní",J145,0)</f>
        <v>0</v>
      </c>
      <c r="BF145" s="194">
        <f>IF(N145="snížená",J145,0)</f>
        <v>0</v>
      </c>
      <c r="BG145" s="194">
        <f>IF(N145="zákl. přenesená",J145,0)</f>
        <v>0</v>
      </c>
      <c r="BH145" s="194">
        <f>IF(N145="sníž. přenesená",J145,0)</f>
        <v>0</v>
      </c>
      <c r="BI145" s="194">
        <f>IF(N145="nulová",J145,0)</f>
        <v>0</v>
      </c>
      <c r="BJ145" s="19" t="s">
        <v>76</v>
      </c>
      <c r="BK145" s="194">
        <f>ROUND(I145*H145,2)</f>
        <v>0</v>
      </c>
      <c r="BL145" s="19" t="s">
        <v>126</v>
      </c>
      <c r="BM145" s="193" t="s">
        <v>963</v>
      </c>
    </row>
    <row r="146" spans="1:47" s="2" customFormat="1" ht="11.25">
      <c r="A146" s="36"/>
      <c r="B146" s="37"/>
      <c r="C146" s="38"/>
      <c r="D146" s="263" t="s">
        <v>903</v>
      </c>
      <c r="E146" s="38"/>
      <c r="F146" s="264" t="s">
        <v>964</v>
      </c>
      <c r="G146" s="38"/>
      <c r="H146" s="38"/>
      <c r="I146" s="249"/>
      <c r="J146" s="38"/>
      <c r="K146" s="38"/>
      <c r="L146" s="41"/>
      <c r="M146" s="250"/>
      <c r="N146" s="251"/>
      <c r="O146" s="66"/>
      <c r="P146" s="66"/>
      <c r="Q146" s="66"/>
      <c r="R146" s="66"/>
      <c r="S146" s="66"/>
      <c r="T146" s="67"/>
      <c r="U146" s="36"/>
      <c r="V146" s="36"/>
      <c r="W146" s="36"/>
      <c r="X146" s="36"/>
      <c r="Y146" s="36"/>
      <c r="Z146" s="36"/>
      <c r="AA146" s="36"/>
      <c r="AB146" s="36"/>
      <c r="AC146" s="36"/>
      <c r="AD146" s="36"/>
      <c r="AE146" s="36"/>
      <c r="AT146" s="19" t="s">
        <v>903</v>
      </c>
      <c r="AU146" s="19" t="s">
        <v>78</v>
      </c>
    </row>
    <row r="147" spans="1:65" s="2" customFormat="1" ht="44.25" customHeight="1">
      <c r="A147" s="36"/>
      <c r="B147" s="37"/>
      <c r="C147" s="181" t="s">
        <v>292</v>
      </c>
      <c r="D147" s="181" t="s">
        <v>232</v>
      </c>
      <c r="E147" s="182" t="s">
        <v>965</v>
      </c>
      <c r="F147" s="183" t="s">
        <v>966</v>
      </c>
      <c r="G147" s="184" t="s">
        <v>326</v>
      </c>
      <c r="H147" s="185">
        <v>212</v>
      </c>
      <c r="I147" s="186"/>
      <c r="J147" s="187">
        <f>ROUND(I147*H147,2)</f>
        <v>0</v>
      </c>
      <c r="K147" s="188"/>
      <c r="L147" s="41"/>
      <c r="M147" s="189" t="s">
        <v>19</v>
      </c>
      <c r="N147" s="190" t="s">
        <v>40</v>
      </c>
      <c r="O147" s="66"/>
      <c r="P147" s="191">
        <f>O147*H147</f>
        <v>0</v>
      </c>
      <c r="Q147" s="191">
        <v>0</v>
      </c>
      <c r="R147" s="191">
        <f>Q147*H147</f>
        <v>0</v>
      </c>
      <c r="S147" s="191">
        <v>0</v>
      </c>
      <c r="T147" s="192">
        <f>S147*H147</f>
        <v>0</v>
      </c>
      <c r="U147" s="36"/>
      <c r="V147" s="36"/>
      <c r="W147" s="36"/>
      <c r="X147" s="36"/>
      <c r="Y147" s="36"/>
      <c r="Z147" s="36"/>
      <c r="AA147" s="36"/>
      <c r="AB147" s="36"/>
      <c r="AC147" s="36"/>
      <c r="AD147" s="36"/>
      <c r="AE147" s="36"/>
      <c r="AR147" s="193" t="s">
        <v>126</v>
      </c>
      <c r="AT147" s="193" t="s">
        <v>232</v>
      </c>
      <c r="AU147" s="193" t="s">
        <v>78</v>
      </c>
      <c r="AY147" s="19" t="s">
        <v>229</v>
      </c>
      <c r="BE147" s="194">
        <f>IF(N147="základní",J147,0)</f>
        <v>0</v>
      </c>
      <c r="BF147" s="194">
        <f>IF(N147="snížená",J147,0)</f>
        <v>0</v>
      </c>
      <c r="BG147" s="194">
        <f>IF(N147="zákl. přenesená",J147,0)</f>
        <v>0</v>
      </c>
      <c r="BH147" s="194">
        <f>IF(N147="sníž. přenesená",J147,0)</f>
        <v>0</v>
      </c>
      <c r="BI147" s="194">
        <f>IF(N147="nulová",J147,0)</f>
        <v>0</v>
      </c>
      <c r="BJ147" s="19" t="s">
        <v>76</v>
      </c>
      <c r="BK147" s="194">
        <f>ROUND(I147*H147,2)</f>
        <v>0</v>
      </c>
      <c r="BL147" s="19" t="s">
        <v>126</v>
      </c>
      <c r="BM147" s="193" t="s">
        <v>967</v>
      </c>
    </row>
    <row r="148" spans="1:47" s="2" customFormat="1" ht="11.25">
      <c r="A148" s="36"/>
      <c r="B148" s="37"/>
      <c r="C148" s="38"/>
      <c r="D148" s="263" t="s">
        <v>903</v>
      </c>
      <c r="E148" s="38"/>
      <c r="F148" s="264" t="s">
        <v>968</v>
      </c>
      <c r="G148" s="38"/>
      <c r="H148" s="38"/>
      <c r="I148" s="249"/>
      <c r="J148" s="38"/>
      <c r="K148" s="38"/>
      <c r="L148" s="41"/>
      <c r="M148" s="250"/>
      <c r="N148" s="251"/>
      <c r="O148" s="66"/>
      <c r="P148" s="66"/>
      <c r="Q148" s="66"/>
      <c r="R148" s="66"/>
      <c r="S148" s="66"/>
      <c r="T148" s="67"/>
      <c r="U148" s="36"/>
      <c r="V148" s="36"/>
      <c r="W148" s="36"/>
      <c r="X148" s="36"/>
      <c r="Y148" s="36"/>
      <c r="Z148" s="36"/>
      <c r="AA148" s="36"/>
      <c r="AB148" s="36"/>
      <c r="AC148" s="36"/>
      <c r="AD148" s="36"/>
      <c r="AE148" s="36"/>
      <c r="AT148" s="19" t="s">
        <v>903</v>
      </c>
      <c r="AU148" s="19" t="s">
        <v>78</v>
      </c>
    </row>
    <row r="149" spans="2:51" s="13" customFormat="1" ht="11.25">
      <c r="B149" s="195"/>
      <c r="C149" s="196"/>
      <c r="D149" s="197" t="s">
        <v>237</v>
      </c>
      <c r="E149" s="198" t="s">
        <v>19</v>
      </c>
      <c r="F149" s="199" t="s">
        <v>969</v>
      </c>
      <c r="G149" s="196"/>
      <c r="H149" s="200">
        <v>212</v>
      </c>
      <c r="I149" s="201"/>
      <c r="J149" s="196"/>
      <c r="K149" s="196"/>
      <c r="L149" s="202"/>
      <c r="M149" s="203"/>
      <c r="N149" s="204"/>
      <c r="O149" s="204"/>
      <c r="P149" s="204"/>
      <c r="Q149" s="204"/>
      <c r="R149" s="204"/>
      <c r="S149" s="204"/>
      <c r="T149" s="205"/>
      <c r="AT149" s="206" t="s">
        <v>237</v>
      </c>
      <c r="AU149" s="206" t="s">
        <v>78</v>
      </c>
      <c r="AV149" s="13" t="s">
        <v>78</v>
      </c>
      <c r="AW149" s="13" t="s">
        <v>31</v>
      </c>
      <c r="AX149" s="13" t="s">
        <v>76</v>
      </c>
      <c r="AY149" s="206" t="s">
        <v>229</v>
      </c>
    </row>
    <row r="150" spans="1:65" s="2" customFormat="1" ht="24.2" customHeight="1">
      <c r="A150" s="36"/>
      <c r="B150" s="37"/>
      <c r="C150" s="181" t="s">
        <v>307</v>
      </c>
      <c r="D150" s="181" t="s">
        <v>232</v>
      </c>
      <c r="E150" s="182" t="s">
        <v>970</v>
      </c>
      <c r="F150" s="183" t="s">
        <v>971</v>
      </c>
      <c r="G150" s="184" t="s">
        <v>532</v>
      </c>
      <c r="H150" s="185">
        <v>12</v>
      </c>
      <c r="I150" s="186"/>
      <c r="J150" s="187">
        <f>ROUND(I150*H150,2)</f>
        <v>0</v>
      </c>
      <c r="K150" s="188"/>
      <c r="L150" s="41"/>
      <c r="M150" s="189" t="s">
        <v>19</v>
      </c>
      <c r="N150" s="190" t="s">
        <v>40</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126</v>
      </c>
      <c r="AT150" s="193" t="s">
        <v>232</v>
      </c>
      <c r="AU150" s="193" t="s">
        <v>78</v>
      </c>
      <c r="AY150" s="19" t="s">
        <v>229</v>
      </c>
      <c r="BE150" s="194">
        <f>IF(N150="základní",J150,0)</f>
        <v>0</v>
      </c>
      <c r="BF150" s="194">
        <f>IF(N150="snížená",J150,0)</f>
        <v>0</v>
      </c>
      <c r="BG150" s="194">
        <f>IF(N150="zákl. přenesená",J150,0)</f>
        <v>0</v>
      </c>
      <c r="BH150" s="194">
        <f>IF(N150="sníž. přenesená",J150,0)</f>
        <v>0</v>
      </c>
      <c r="BI150" s="194">
        <f>IF(N150="nulová",J150,0)</f>
        <v>0</v>
      </c>
      <c r="BJ150" s="19" t="s">
        <v>76</v>
      </c>
      <c r="BK150" s="194">
        <f>ROUND(I150*H150,2)</f>
        <v>0</v>
      </c>
      <c r="BL150" s="19" t="s">
        <v>126</v>
      </c>
      <c r="BM150" s="193" t="s">
        <v>972</v>
      </c>
    </row>
    <row r="151" spans="1:47" s="2" customFormat="1" ht="11.25">
      <c r="A151" s="36"/>
      <c r="B151" s="37"/>
      <c r="C151" s="38"/>
      <c r="D151" s="263" t="s">
        <v>903</v>
      </c>
      <c r="E151" s="38"/>
      <c r="F151" s="264" t="s">
        <v>973</v>
      </c>
      <c r="G151" s="38"/>
      <c r="H151" s="38"/>
      <c r="I151" s="249"/>
      <c r="J151" s="38"/>
      <c r="K151" s="38"/>
      <c r="L151" s="41"/>
      <c r="M151" s="250"/>
      <c r="N151" s="251"/>
      <c r="O151" s="66"/>
      <c r="P151" s="66"/>
      <c r="Q151" s="66"/>
      <c r="R151" s="66"/>
      <c r="S151" s="66"/>
      <c r="T151" s="67"/>
      <c r="U151" s="36"/>
      <c r="V151" s="36"/>
      <c r="W151" s="36"/>
      <c r="X151" s="36"/>
      <c r="Y151" s="36"/>
      <c r="Z151" s="36"/>
      <c r="AA151" s="36"/>
      <c r="AB151" s="36"/>
      <c r="AC151" s="36"/>
      <c r="AD151" s="36"/>
      <c r="AE151" s="36"/>
      <c r="AT151" s="19" t="s">
        <v>903</v>
      </c>
      <c r="AU151" s="19" t="s">
        <v>78</v>
      </c>
    </row>
    <row r="152" spans="1:47" s="2" customFormat="1" ht="19.5">
      <c r="A152" s="36"/>
      <c r="B152" s="37"/>
      <c r="C152" s="38"/>
      <c r="D152" s="197" t="s">
        <v>811</v>
      </c>
      <c r="E152" s="38"/>
      <c r="F152" s="248" t="s">
        <v>974</v>
      </c>
      <c r="G152" s="38"/>
      <c r="H152" s="38"/>
      <c r="I152" s="249"/>
      <c r="J152" s="38"/>
      <c r="K152" s="38"/>
      <c r="L152" s="41"/>
      <c r="M152" s="250"/>
      <c r="N152" s="251"/>
      <c r="O152" s="66"/>
      <c r="P152" s="66"/>
      <c r="Q152" s="66"/>
      <c r="R152" s="66"/>
      <c r="S152" s="66"/>
      <c r="T152" s="67"/>
      <c r="U152" s="36"/>
      <c r="V152" s="36"/>
      <c r="W152" s="36"/>
      <c r="X152" s="36"/>
      <c r="Y152" s="36"/>
      <c r="Z152" s="36"/>
      <c r="AA152" s="36"/>
      <c r="AB152" s="36"/>
      <c r="AC152" s="36"/>
      <c r="AD152" s="36"/>
      <c r="AE152" s="36"/>
      <c r="AT152" s="19" t="s">
        <v>811</v>
      </c>
      <c r="AU152" s="19" t="s">
        <v>78</v>
      </c>
    </row>
    <row r="153" spans="2:51" s="14" customFormat="1" ht="11.25">
      <c r="B153" s="218"/>
      <c r="C153" s="219"/>
      <c r="D153" s="197" t="s">
        <v>237</v>
      </c>
      <c r="E153" s="220" t="s">
        <v>19</v>
      </c>
      <c r="F153" s="221" t="s">
        <v>975</v>
      </c>
      <c r="G153" s="219"/>
      <c r="H153" s="220" t="s">
        <v>19</v>
      </c>
      <c r="I153" s="222"/>
      <c r="J153" s="219"/>
      <c r="K153" s="219"/>
      <c r="L153" s="223"/>
      <c r="M153" s="224"/>
      <c r="N153" s="225"/>
      <c r="O153" s="225"/>
      <c r="P153" s="225"/>
      <c r="Q153" s="225"/>
      <c r="R153" s="225"/>
      <c r="S153" s="225"/>
      <c r="T153" s="226"/>
      <c r="AT153" s="227" t="s">
        <v>237</v>
      </c>
      <c r="AU153" s="227" t="s">
        <v>78</v>
      </c>
      <c r="AV153" s="14" t="s">
        <v>76</v>
      </c>
      <c r="AW153" s="14" t="s">
        <v>31</v>
      </c>
      <c r="AX153" s="14" t="s">
        <v>69</v>
      </c>
      <c r="AY153" s="227" t="s">
        <v>229</v>
      </c>
    </row>
    <row r="154" spans="2:51" s="13" customFormat="1" ht="11.25">
      <c r="B154" s="195"/>
      <c r="C154" s="196"/>
      <c r="D154" s="197" t="s">
        <v>237</v>
      </c>
      <c r="E154" s="198" t="s">
        <v>19</v>
      </c>
      <c r="F154" s="199" t="s">
        <v>976</v>
      </c>
      <c r="G154" s="196"/>
      <c r="H154" s="200">
        <v>12</v>
      </c>
      <c r="I154" s="201"/>
      <c r="J154" s="196"/>
      <c r="K154" s="196"/>
      <c r="L154" s="202"/>
      <c r="M154" s="203"/>
      <c r="N154" s="204"/>
      <c r="O154" s="204"/>
      <c r="P154" s="204"/>
      <c r="Q154" s="204"/>
      <c r="R154" s="204"/>
      <c r="S154" s="204"/>
      <c r="T154" s="205"/>
      <c r="AT154" s="206" t="s">
        <v>237</v>
      </c>
      <c r="AU154" s="206" t="s">
        <v>78</v>
      </c>
      <c r="AV154" s="13" t="s">
        <v>78</v>
      </c>
      <c r="AW154" s="13" t="s">
        <v>31</v>
      </c>
      <c r="AX154" s="13" t="s">
        <v>76</v>
      </c>
      <c r="AY154" s="206" t="s">
        <v>229</v>
      </c>
    </row>
    <row r="155" spans="2:63" s="12" customFormat="1" ht="22.9" customHeight="1">
      <c r="B155" s="165"/>
      <c r="C155" s="166"/>
      <c r="D155" s="167" t="s">
        <v>68</v>
      </c>
      <c r="E155" s="179" t="s">
        <v>78</v>
      </c>
      <c r="F155" s="179" t="s">
        <v>977</v>
      </c>
      <c r="G155" s="166"/>
      <c r="H155" s="166"/>
      <c r="I155" s="169"/>
      <c r="J155" s="180">
        <f>BK155</f>
        <v>0</v>
      </c>
      <c r="K155" s="166"/>
      <c r="L155" s="171"/>
      <c r="M155" s="172"/>
      <c r="N155" s="173"/>
      <c r="O155" s="173"/>
      <c r="P155" s="174">
        <f>SUM(P156:P169)</f>
        <v>0</v>
      </c>
      <c r="Q155" s="173"/>
      <c r="R155" s="174">
        <f>SUM(R156:R169)</f>
        <v>12.49813624</v>
      </c>
      <c r="S155" s="173"/>
      <c r="T155" s="175">
        <f>SUM(T156:T169)</f>
        <v>0</v>
      </c>
      <c r="AR155" s="176" t="s">
        <v>76</v>
      </c>
      <c r="AT155" s="177" t="s">
        <v>68</v>
      </c>
      <c r="AU155" s="177" t="s">
        <v>76</v>
      </c>
      <c r="AY155" s="176" t="s">
        <v>229</v>
      </c>
      <c r="BK155" s="178">
        <f>SUM(BK156:BK169)</f>
        <v>0</v>
      </c>
    </row>
    <row r="156" spans="1:65" s="2" customFormat="1" ht="24.2" customHeight="1">
      <c r="A156" s="36"/>
      <c r="B156" s="37"/>
      <c r="C156" s="181" t="s">
        <v>8</v>
      </c>
      <c r="D156" s="181" t="s">
        <v>232</v>
      </c>
      <c r="E156" s="182" t="s">
        <v>978</v>
      </c>
      <c r="F156" s="183" t="s">
        <v>979</v>
      </c>
      <c r="G156" s="184" t="s">
        <v>532</v>
      </c>
      <c r="H156" s="185">
        <v>4.8</v>
      </c>
      <c r="I156" s="186"/>
      <c r="J156" s="187">
        <f>ROUND(I156*H156,2)</f>
        <v>0</v>
      </c>
      <c r="K156" s="188"/>
      <c r="L156" s="41"/>
      <c r="M156" s="189" t="s">
        <v>19</v>
      </c>
      <c r="N156" s="190" t="s">
        <v>40</v>
      </c>
      <c r="O156" s="66"/>
      <c r="P156" s="191">
        <f>O156*H156</f>
        <v>0</v>
      </c>
      <c r="Q156" s="191">
        <v>2.550538</v>
      </c>
      <c r="R156" s="191">
        <f>Q156*H156</f>
        <v>12.2425824</v>
      </c>
      <c r="S156" s="191">
        <v>0</v>
      </c>
      <c r="T156" s="192">
        <f>S156*H156</f>
        <v>0</v>
      </c>
      <c r="U156" s="36"/>
      <c r="V156" s="36"/>
      <c r="W156" s="36"/>
      <c r="X156" s="36"/>
      <c r="Y156" s="36"/>
      <c r="Z156" s="36"/>
      <c r="AA156" s="36"/>
      <c r="AB156" s="36"/>
      <c r="AC156" s="36"/>
      <c r="AD156" s="36"/>
      <c r="AE156" s="36"/>
      <c r="AR156" s="193" t="s">
        <v>126</v>
      </c>
      <c r="AT156" s="193" t="s">
        <v>232</v>
      </c>
      <c r="AU156" s="193" t="s">
        <v>78</v>
      </c>
      <c r="AY156" s="19" t="s">
        <v>229</v>
      </c>
      <c r="BE156" s="194">
        <f>IF(N156="základní",J156,0)</f>
        <v>0</v>
      </c>
      <c r="BF156" s="194">
        <f>IF(N156="snížená",J156,0)</f>
        <v>0</v>
      </c>
      <c r="BG156" s="194">
        <f>IF(N156="zákl. přenesená",J156,0)</f>
        <v>0</v>
      </c>
      <c r="BH156" s="194">
        <f>IF(N156="sníž. přenesená",J156,0)</f>
        <v>0</v>
      </c>
      <c r="BI156" s="194">
        <f>IF(N156="nulová",J156,0)</f>
        <v>0</v>
      </c>
      <c r="BJ156" s="19" t="s">
        <v>76</v>
      </c>
      <c r="BK156" s="194">
        <f>ROUND(I156*H156,2)</f>
        <v>0</v>
      </c>
      <c r="BL156" s="19" t="s">
        <v>126</v>
      </c>
      <c r="BM156" s="193" t="s">
        <v>980</v>
      </c>
    </row>
    <row r="157" spans="1:47" s="2" customFormat="1" ht="11.25">
      <c r="A157" s="36"/>
      <c r="B157" s="37"/>
      <c r="C157" s="38"/>
      <c r="D157" s="263" t="s">
        <v>903</v>
      </c>
      <c r="E157" s="38"/>
      <c r="F157" s="264" t="s">
        <v>981</v>
      </c>
      <c r="G157" s="38"/>
      <c r="H157" s="38"/>
      <c r="I157" s="249"/>
      <c r="J157" s="38"/>
      <c r="K157" s="38"/>
      <c r="L157" s="41"/>
      <c r="M157" s="250"/>
      <c r="N157" s="251"/>
      <c r="O157" s="66"/>
      <c r="P157" s="66"/>
      <c r="Q157" s="66"/>
      <c r="R157" s="66"/>
      <c r="S157" s="66"/>
      <c r="T157" s="67"/>
      <c r="U157" s="36"/>
      <c r="V157" s="36"/>
      <c r="W157" s="36"/>
      <c r="X157" s="36"/>
      <c r="Y157" s="36"/>
      <c r="Z157" s="36"/>
      <c r="AA157" s="36"/>
      <c r="AB157" s="36"/>
      <c r="AC157" s="36"/>
      <c r="AD157" s="36"/>
      <c r="AE157" s="36"/>
      <c r="AT157" s="19" t="s">
        <v>903</v>
      </c>
      <c r="AU157" s="19" t="s">
        <v>78</v>
      </c>
    </row>
    <row r="158" spans="1:47" s="2" customFormat="1" ht="29.25">
      <c r="A158" s="36"/>
      <c r="B158" s="37"/>
      <c r="C158" s="38"/>
      <c r="D158" s="197" t="s">
        <v>811</v>
      </c>
      <c r="E158" s="38"/>
      <c r="F158" s="248" t="s">
        <v>982</v>
      </c>
      <c r="G158" s="38"/>
      <c r="H158" s="38"/>
      <c r="I158" s="249"/>
      <c r="J158" s="38"/>
      <c r="K158" s="38"/>
      <c r="L158" s="41"/>
      <c r="M158" s="250"/>
      <c r="N158" s="251"/>
      <c r="O158" s="66"/>
      <c r="P158" s="66"/>
      <c r="Q158" s="66"/>
      <c r="R158" s="66"/>
      <c r="S158" s="66"/>
      <c r="T158" s="67"/>
      <c r="U158" s="36"/>
      <c r="V158" s="36"/>
      <c r="W158" s="36"/>
      <c r="X158" s="36"/>
      <c r="Y158" s="36"/>
      <c r="Z158" s="36"/>
      <c r="AA158" s="36"/>
      <c r="AB158" s="36"/>
      <c r="AC158" s="36"/>
      <c r="AD158" s="36"/>
      <c r="AE158" s="36"/>
      <c r="AT158" s="19" t="s">
        <v>811</v>
      </c>
      <c r="AU158" s="19" t="s">
        <v>78</v>
      </c>
    </row>
    <row r="159" spans="2:51" s="14" customFormat="1" ht="11.25">
      <c r="B159" s="218"/>
      <c r="C159" s="219"/>
      <c r="D159" s="197" t="s">
        <v>237</v>
      </c>
      <c r="E159" s="220" t="s">
        <v>19</v>
      </c>
      <c r="F159" s="221" t="s">
        <v>983</v>
      </c>
      <c r="G159" s="219"/>
      <c r="H159" s="220" t="s">
        <v>19</v>
      </c>
      <c r="I159" s="222"/>
      <c r="J159" s="219"/>
      <c r="K159" s="219"/>
      <c r="L159" s="223"/>
      <c r="M159" s="224"/>
      <c r="N159" s="225"/>
      <c r="O159" s="225"/>
      <c r="P159" s="225"/>
      <c r="Q159" s="225"/>
      <c r="R159" s="225"/>
      <c r="S159" s="225"/>
      <c r="T159" s="226"/>
      <c r="AT159" s="227" t="s">
        <v>237</v>
      </c>
      <c r="AU159" s="227" t="s">
        <v>78</v>
      </c>
      <c r="AV159" s="14" t="s">
        <v>76</v>
      </c>
      <c r="AW159" s="14" t="s">
        <v>31</v>
      </c>
      <c r="AX159" s="14" t="s">
        <v>69</v>
      </c>
      <c r="AY159" s="227" t="s">
        <v>229</v>
      </c>
    </row>
    <row r="160" spans="2:51" s="13" customFormat="1" ht="11.25">
      <c r="B160" s="195"/>
      <c r="C160" s="196"/>
      <c r="D160" s="197" t="s">
        <v>237</v>
      </c>
      <c r="E160" s="198" t="s">
        <v>19</v>
      </c>
      <c r="F160" s="199" t="s">
        <v>984</v>
      </c>
      <c r="G160" s="196"/>
      <c r="H160" s="200">
        <v>4.8</v>
      </c>
      <c r="I160" s="201"/>
      <c r="J160" s="196"/>
      <c r="K160" s="196"/>
      <c r="L160" s="202"/>
      <c r="M160" s="203"/>
      <c r="N160" s="204"/>
      <c r="O160" s="204"/>
      <c r="P160" s="204"/>
      <c r="Q160" s="204"/>
      <c r="R160" s="204"/>
      <c r="S160" s="204"/>
      <c r="T160" s="205"/>
      <c r="AT160" s="206" t="s">
        <v>237</v>
      </c>
      <c r="AU160" s="206" t="s">
        <v>78</v>
      </c>
      <c r="AV160" s="13" t="s">
        <v>78</v>
      </c>
      <c r="AW160" s="13" t="s">
        <v>31</v>
      </c>
      <c r="AX160" s="13" t="s">
        <v>76</v>
      </c>
      <c r="AY160" s="206" t="s">
        <v>229</v>
      </c>
    </row>
    <row r="161" spans="1:65" s="2" customFormat="1" ht="33" customHeight="1">
      <c r="A161" s="36"/>
      <c r="B161" s="37"/>
      <c r="C161" s="181" t="s">
        <v>315</v>
      </c>
      <c r="D161" s="181" t="s">
        <v>232</v>
      </c>
      <c r="E161" s="182" t="s">
        <v>985</v>
      </c>
      <c r="F161" s="183" t="s">
        <v>986</v>
      </c>
      <c r="G161" s="184" t="s">
        <v>532</v>
      </c>
      <c r="H161" s="185">
        <v>4.8</v>
      </c>
      <c r="I161" s="186"/>
      <c r="J161" s="187">
        <f>ROUND(I161*H161,2)</f>
        <v>0</v>
      </c>
      <c r="K161" s="188"/>
      <c r="L161" s="41"/>
      <c r="M161" s="189" t="s">
        <v>19</v>
      </c>
      <c r="N161" s="190" t="s">
        <v>40</v>
      </c>
      <c r="O161" s="66"/>
      <c r="P161" s="191">
        <f>O161*H161</f>
        <v>0</v>
      </c>
      <c r="Q161" s="191">
        <v>0.04858</v>
      </c>
      <c r="R161" s="191">
        <f>Q161*H161</f>
        <v>0.23318399999999997</v>
      </c>
      <c r="S161" s="191">
        <v>0</v>
      </c>
      <c r="T161" s="192">
        <f>S161*H161</f>
        <v>0</v>
      </c>
      <c r="U161" s="36"/>
      <c r="V161" s="36"/>
      <c r="W161" s="36"/>
      <c r="X161" s="36"/>
      <c r="Y161" s="36"/>
      <c r="Z161" s="36"/>
      <c r="AA161" s="36"/>
      <c r="AB161" s="36"/>
      <c r="AC161" s="36"/>
      <c r="AD161" s="36"/>
      <c r="AE161" s="36"/>
      <c r="AR161" s="193" t="s">
        <v>126</v>
      </c>
      <c r="AT161" s="193" t="s">
        <v>232</v>
      </c>
      <c r="AU161" s="193" t="s">
        <v>78</v>
      </c>
      <c r="AY161" s="19" t="s">
        <v>229</v>
      </c>
      <c r="BE161" s="194">
        <f>IF(N161="základní",J161,0)</f>
        <v>0</v>
      </c>
      <c r="BF161" s="194">
        <f>IF(N161="snížená",J161,0)</f>
        <v>0</v>
      </c>
      <c r="BG161" s="194">
        <f>IF(N161="zákl. přenesená",J161,0)</f>
        <v>0</v>
      </c>
      <c r="BH161" s="194">
        <f>IF(N161="sníž. přenesená",J161,0)</f>
        <v>0</v>
      </c>
      <c r="BI161" s="194">
        <f>IF(N161="nulová",J161,0)</f>
        <v>0</v>
      </c>
      <c r="BJ161" s="19" t="s">
        <v>76</v>
      </c>
      <c r="BK161" s="194">
        <f>ROUND(I161*H161,2)</f>
        <v>0</v>
      </c>
      <c r="BL161" s="19" t="s">
        <v>126</v>
      </c>
      <c r="BM161" s="193" t="s">
        <v>987</v>
      </c>
    </row>
    <row r="162" spans="1:47" s="2" customFormat="1" ht="11.25">
      <c r="A162" s="36"/>
      <c r="B162" s="37"/>
      <c r="C162" s="38"/>
      <c r="D162" s="263" t="s">
        <v>903</v>
      </c>
      <c r="E162" s="38"/>
      <c r="F162" s="264" t="s">
        <v>988</v>
      </c>
      <c r="G162" s="38"/>
      <c r="H162" s="38"/>
      <c r="I162" s="249"/>
      <c r="J162" s="38"/>
      <c r="K162" s="38"/>
      <c r="L162" s="41"/>
      <c r="M162" s="250"/>
      <c r="N162" s="251"/>
      <c r="O162" s="66"/>
      <c r="P162" s="66"/>
      <c r="Q162" s="66"/>
      <c r="R162" s="66"/>
      <c r="S162" s="66"/>
      <c r="T162" s="67"/>
      <c r="U162" s="36"/>
      <c r="V162" s="36"/>
      <c r="W162" s="36"/>
      <c r="X162" s="36"/>
      <c r="Y162" s="36"/>
      <c r="Z162" s="36"/>
      <c r="AA162" s="36"/>
      <c r="AB162" s="36"/>
      <c r="AC162" s="36"/>
      <c r="AD162" s="36"/>
      <c r="AE162" s="36"/>
      <c r="AT162" s="19" t="s">
        <v>903</v>
      </c>
      <c r="AU162" s="19" t="s">
        <v>78</v>
      </c>
    </row>
    <row r="163" spans="1:65" s="2" customFormat="1" ht="21.75" customHeight="1">
      <c r="A163" s="36"/>
      <c r="B163" s="37"/>
      <c r="C163" s="181" t="s">
        <v>319</v>
      </c>
      <c r="D163" s="181" t="s">
        <v>232</v>
      </c>
      <c r="E163" s="182" t="s">
        <v>989</v>
      </c>
      <c r="F163" s="183" t="s">
        <v>990</v>
      </c>
      <c r="G163" s="184" t="s">
        <v>495</v>
      </c>
      <c r="H163" s="185">
        <v>15.2</v>
      </c>
      <c r="I163" s="186"/>
      <c r="J163" s="187">
        <f>ROUND(I163*H163,2)</f>
        <v>0</v>
      </c>
      <c r="K163" s="188"/>
      <c r="L163" s="41"/>
      <c r="M163" s="189" t="s">
        <v>19</v>
      </c>
      <c r="N163" s="190" t="s">
        <v>40</v>
      </c>
      <c r="O163" s="66"/>
      <c r="P163" s="191">
        <f>O163*H163</f>
        <v>0</v>
      </c>
      <c r="Q163" s="191">
        <v>0.0014357</v>
      </c>
      <c r="R163" s="191">
        <f>Q163*H163</f>
        <v>0.02182264</v>
      </c>
      <c r="S163" s="191">
        <v>0</v>
      </c>
      <c r="T163" s="192">
        <f>S163*H163</f>
        <v>0</v>
      </c>
      <c r="U163" s="36"/>
      <c r="V163" s="36"/>
      <c r="W163" s="36"/>
      <c r="X163" s="36"/>
      <c r="Y163" s="36"/>
      <c r="Z163" s="36"/>
      <c r="AA163" s="36"/>
      <c r="AB163" s="36"/>
      <c r="AC163" s="36"/>
      <c r="AD163" s="36"/>
      <c r="AE163" s="36"/>
      <c r="AR163" s="193" t="s">
        <v>126</v>
      </c>
      <c r="AT163" s="193" t="s">
        <v>232</v>
      </c>
      <c r="AU163" s="193" t="s">
        <v>78</v>
      </c>
      <c r="AY163" s="19" t="s">
        <v>229</v>
      </c>
      <c r="BE163" s="194">
        <f>IF(N163="základní",J163,0)</f>
        <v>0</v>
      </c>
      <c r="BF163" s="194">
        <f>IF(N163="snížená",J163,0)</f>
        <v>0</v>
      </c>
      <c r="BG163" s="194">
        <f>IF(N163="zákl. přenesená",J163,0)</f>
        <v>0</v>
      </c>
      <c r="BH163" s="194">
        <f>IF(N163="sníž. přenesená",J163,0)</f>
        <v>0</v>
      </c>
      <c r="BI163" s="194">
        <f>IF(N163="nulová",J163,0)</f>
        <v>0</v>
      </c>
      <c r="BJ163" s="19" t="s">
        <v>76</v>
      </c>
      <c r="BK163" s="194">
        <f>ROUND(I163*H163,2)</f>
        <v>0</v>
      </c>
      <c r="BL163" s="19" t="s">
        <v>126</v>
      </c>
      <c r="BM163" s="193" t="s">
        <v>991</v>
      </c>
    </row>
    <row r="164" spans="1:47" s="2" customFormat="1" ht="11.25">
      <c r="A164" s="36"/>
      <c r="B164" s="37"/>
      <c r="C164" s="38"/>
      <c r="D164" s="263" t="s">
        <v>903</v>
      </c>
      <c r="E164" s="38"/>
      <c r="F164" s="264" t="s">
        <v>992</v>
      </c>
      <c r="G164" s="38"/>
      <c r="H164" s="38"/>
      <c r="I164" s="249"/>
      <c r="J164" s="38"/>
      <c r="K164" s="38"/>
      <c r="L164" s="41"/>
      <c r="M164" s="250"/>
      <c r="N164" s="251"/>
      <c r="O164" s="66"/>
      <c r="P164" s="66"/>
      <c r="Q164" s="66"/>
      <c r="R164" s="66"/>
      <c r="S164" s="66"/>
      <c r="T164" s="67"/>
      <c r="U164" s="36"/>
      <c r="V164" s="36"/>
      <c r="W164" s="36"/>
      <c r="X164" s="36"/>
      <c r="Y164" s="36"/>
      <c r="Z164" s="36"/>
      <c r="AA164" s="36"/>
      <c r="AB164" s="36"/>
      <c r="AC164" s="36"/>
      <c r="AD164" s="36"/>
      <c r="AE164" s="36"/>
      <c r="AT164" s="19" t="s">
        <v>903</v>
      </c>
      <c r="AU164" s="19" t="s">
        <v>78</v>
      </c>
    </row>
    <row r="165" spans="2:51" s="13" customFormat="1" ht="11.25">
      <c r="B165" s="195"/>
      <c r="C165" s="196"/>
      <c r="D165" s="197" t="s">
        <v>237</v>
      </c>
      <c r="E165" s="198" t="s">
        <v>19</v>
      </c>
      <c r="F165" s="199" t="s">
        <v>993</v>
      </c>
      <c r="G165" s="196"/>
      <c r="H165" s="200">
        <v>12</v>
      </c>
      <c r="I165" s="201"/>
      <c r="J165" s="196"/>
      <c r="K165" s="196"/>
      <c r="L165" s="202"/>
      <c r="M165" s="203"/>
      <c r="N165" s="204"/>
      <c r="O165" s="204"/>
      <c r="P165" s="204"/>
      <c r="Q165" s="204"/>
      <c r="R165" s="204"/>
      <c r="S165" s="204"/>
      <c r="T165" s="205"/>
      <c r="AT165" s="206" t="s">
        <v>237</v>
      </c>
      <c r="AU165" s="206" t="s">
        <v>78</v>
      </c>
      <c r="AV165" s="13" t="s">
        <v>78</v>
      </c>
      <c r="AW165" s="13" t="s">
        <v>31</v>
      </c>
      <c r="AX165" s="13" t="s">
        <v>69</v>
      </c>
      <c r="AY165" s="206" t="s">
        <v>229</v>
      </c>
    </row>
    <row r="166" spans="2:51" s="13" customFormat="1" ht="11.25">
      <c r="B166" s="195"/>
      <c r="C166" s="196"/>
      <c r="D166" s="197" t="s">
        <v>237</v>
      </c>
      <c r="E166" s="198" t="s">
        <v>19</v>
      </c>
      <c r="F166" s="199" t="s">
        <v>994</v>
      </c>
      <c r="G166" s="196"/>
      <c r="H166" s="200">
        <v>3.2</v>
      </c>
      <c r="I166" s="201"/>
      <c r="J166" s="196"/>
      <c r="K166" s="196"/>
      <c r="L166" s="202"/>
      <c r="M166" s="203"/>
      <c r="N166" s="204"/>
      <c r="O166" s="204"/>
      <c r="P166" s="204"/>
      <c r="Q166" s="204"/>
      <c r="R166" s="204"/>
      <c r="S166" s="204"/>
      <c r="T166" s="205"/>
      <c r="AT166" s="206" t="s">
        <v>237</v>
      </c>
      <c r="AU166" s="206" t="s">
        <v>78</v>
      </c>
      <c r="AV166" s="13" t="s">
        <v>78</v>
      </c>
      <c r="AW166" s="13" t="s">
        <v>31</v>
      </c>
      <c r="AX166" s="13" t="s">
        <v>69</v>
      </c>
      <c r="AY166" s="206" t="s">
        <v>229</v>
      </c>
    </row>
    <row r="167" spans="2:51" s="15" customFormat="1" ht="11.25">
      <c r="B167" s="228"/>
      <c r="C167" s="229"/>
      <c r="D167" s="197" t="s">
        <v>237</v>
      </c>
      <c r="E167" s="230" t="s">
        <v>19</v>
      </c>
      <c r="F167" s="231" t="s">
        <v>281</v>
      </c>
      <c r="G167" s="229"/>
      <c r="H167" s="232">
        <v>15.2</v>
      </c>
      <c r="I167" s="233"/>
      <c r="J167" s="229"/>
      <c r="K167" s="229"/>
      <c r="L167" s="234"/>
      <c r="M167" s="235"/>
      <c r="N167" s="236"/>
      <c r="O167" s="236"/>
      <c r="P167" s="236"/>
      <c r="Q167" s="236"/>
      <c r="R167" s="236"/>
      <c r="S167" s="236"/>
      <c r="T167" s="237"/>
      <c r="AT167" s="238" t="s">
        <v>237</v>
      </c>
      <c r="AU167" s="238" t="s">
        <v>78</v>
      </c>
      <c r="AV167" s="15" t="s">
        <v>126</v>
      </c>
      <c r="AW167" s="15" t="s">
        <v>31</v>
      </c>
      <c r="AX167" s="15" t="s">
        <v>76</v>
      </c>
      <c r="AY167" s="238" t="s">
        <v>229</v>
      </c>
    </row>
    <row r="168" spans="1:65" s="2" customFormat="1" ht="24.2" customHeight="1">
      <c r="A168" s="36"/>
      <c r="B168" s="37"/>
      <c r="C168" s="181" t="s">
        <v>323</v>
      </c>
      <c r="D168" s="181" t="s">
        <v>232</v>
      </c>
      <c r="E168" s="182" t="s">
        <v>995</v>
      </c>
      <c r="F168" s="183" t="s">
        <v>996</v>
      </c>
      <c r="G168" s="184" t="s">
        <v>495</v>
      </c>
      <c r="H168" s="185">
        <v>15.2</v>
      </c>
      <c r="I168" s="186"/>
      <c r="J168" s="187">
        <f>ROUND(I168*H168,2)</f>
        <v>0</v>
      </c>
      <c r="K168" s="188"/>
      <c r="L168" s="41"/>
      <c r="M168" s="189" t="s">
        <v>19</v>
      </c>
      <c r="N168" s="190" t="s">
        <v>40</v>
      </c>
      <c r="O168" s="66"/>
      <c r="P168" s="191">
        <f>O168*H168</f>
        <v>0</v>
      </c>
      <c r="Q168" s="191">
        <v>3.6E-05</v>
      </c>
      <c r="R168" s="191">
        <f>Q168*H168</f>
        <v>0.0005472</v>
      </c>
      <c r="S168" s="191">
        <v>0</v>
      </c>
      <c r="T168" s="192">
        <f>S168*H168</f>
        <v>0</v>
      </c>
      <c r="U168" s="36"/>
      <c r="V168" s="36"/>
      <c r="W168" s="36"/>
      <c r="X168" s="36"/>
      <c r="Y168" s="36"/>
      <c r="Z168" s="36"/>
      <c r="AA168" s="36"/>
      <c r="AB168" s="36"/>
      <c r="AC168" s="36"/>
      <c r="AD168" s="36"/>
      <c r="AE168" s="36"/>
      <c r="AR168" s="193" t="s">
        <v>126</v>
      </c>
      <c r="AT168" s="193" t="s">
        <v>232</v>
      </c>
      <c r="AU168" s="193" t="s">
        <v>78</v>
      </c>
      <c r="AY168" s="19" t="s">
        <v>229</v>
      </c>
      <c r="BE168" s="194">
        <f>IF(N168="základní",J168,0)</f>
        <v>0</v>
      </c>
      <c r="BF168" s="194">
        <f>IF(N168="snížená",J168,0)</f>
        <v>0</v>
      </c>
      <c r="BG168" s="194">
        <f>IF(N168="zákl. přenesená",J168,0)</f>
        <v>0</v>
      </c>
      <c r="BH168" s="194">
        <f>IF(N168="sníž. přenesená",J168,0)</f>
        <v>0</v>
      </c>
      <c r="BI168" s="194">
        <f>IF(N168="nulová",J168,0)</f>
        <v>0</v>
      </c>
      <c r="BJ168" s="19" t="s">
        <v>76</v>
      </c>
      <c r="BK168" s="194">
        <f>ROUND(I168*H168,2)</f>
        <v>0</v>
      </c>
      <c r="BL168" s="19" t="s">
        <v>126</v>
      </c>
      <c r="BM168" s="193" t="s">
        <v>997</v>
      </c>
    </row>
    <row r="169" spans="1:47" s="2" customFormat="1" ht="11.25">
      <c r="A169" s="36"/>
      <c r="B169" s="37"/>
      <c r="C169" s="38"/>
      <c r="D169" s="263" t="s">
        <v>903</v>
      </c>
      <c r="E169" s="38"/>
      <c r="F169" s="264" t="s">
        <v>998</v>
      </c>
      <c r="G169" s="38"/>
      <c r="H169" s="38"/>
      <c r="I169" s="249"/>
      <c r="J169" s="38"/>
      <c r="K169" s="38"/>
      <c r="L169" s="41"/>
      <c r="M169" s="250"/>
      <c r="N169" s="251"/>
      <c r="O169" s="66"/>
      <c r="P169" s="66"/>
      <c r="Q169" s="66"/>
      <c r="R169" s="66"/>
      <c r="S169" s="66"/>
      <c r="T169" s="67"/>
      <c r="U169" s="36"/>
      <c r="V169" s="36"/>
      <c r="W169" s="36"/>
      <c r="X169" s="36"/>
      <c r="Y169" s="36"/>
      <c r="Z169" s="36"/>
      <c r="AA169" s="36"/>
      <c r="AB169" s="36"/>
      <c r="AC169" s="36"/>
      <c r="AD169" s="36"/>
      <c r="AE169" s="36"/>
      <c r="AT169" s="19" t="s">
        <v>903</v>
      </c>
      <c r="AU169" s="19" t="s">
        <v>78</v>
      </c>
    </row>
    <row r="170" spans="2:63" s="12" customFormat="1" ht="22.9" customHeight="1">
      <c r="B170" s="165"/>
      <c r="C170" s="166"/>
      <c r="D170" s="167" t="s">
        <v>68</v>
      </c>
      <c r="E170" s="179" t="s">
        <v>89</v>
      </c>
      <c r="F170" s="179" t="s">
        <v>999</v>
      </c>
      <c r="G170" s="166"/>
      <c r="H170" s="166"/>
      <c r="I170" s="169"/>
      <c r="J170" s="180">
        <f>BK170</f>
        <v>0</v>
      </c>
      <c r="K170" s="166"/>
      <c r="L170" s="171"/>
      <c r="M170" s="172"/>
      <c r="N170" s="173"/>
      <c r="O170" s="173"/>
      <c r="P170" s="174">
        <f>SUM(P171:P198)</f>
        <v>0</v>
      </c>
      <c r="Q170" s="173"/>
      <c r="R170" s="174">
        <f>SUM(R171:R198)</f>
        <v>106.19238034319999</v>
      </c>
      <c r="S170" s="173"/>
      <c r="T170" s="175">
        <f>SUM(T171:T198)</f>
        <v>0.024</v>
      </c>
      <c r="AR170" s="176" t="s">
        <v>76</v>
      </c>
      <c r="AT170" s="177" t="s">
        <v>68</v>
      </c>
      <c r="AU170" s="177" t="s">
        <v>76</v>
      </c>
      <c r="AY170" s="176" t="s">
        <v>229</v>
      </c>
      <c r="BK170" s="178">
        <f>SUM(BK171:BK198)</f>
        <v>0</v>
      </c>
    </row>
    <row r="171" spans="1:65" s="2" customFormat="1" ht="16.5" customHeight="1">
      <c r="A171" s="36"/>
      <c r="B171" s="37"/>
      <c r="C171" s="181" t="s">
        <v>328</v>
      </c>
      <c r="D171" s="181" t="s">
        <v>232</v>
      </c>
      <c r="E171" s="182" t="s">
        <v>1000</v>
      </c>
      <c r="F171" s="183" t="s">
        <v>1001</v>
      </c>
      <c r="G171" s="184" t="s">
        <v>532</v>
      </c>
      <c r="H171" s="185">
        <v>4.32</v>
      </c>
      <c r="I171" s="186"/>
      <c r="J171" s="187">
        <f>ROUND(I171*H171,2)</f>
        <v>0</v>
      </c>
      <c r="K171" s="188"/>
      <c r="L171" s="41"/>
      <c r="M171" s="189" t="s">
        <v>19</v>
      </c>
      <c r="N171" s="190" t="s">
        <v>40</v>
      </c>
      <c r="O171" s="66"/>
      <c r="P171" s="191">
        <f>O171*H171</f>
        <v>0</v>
      </c>
      <c r="Q171" s="191">
        <v>2.50215</v>
      </c>
      <c r="R171" s="191">
        <f>Q171*H171</f>
        <v>10.809288</v>
      </c>
      <c r="S171" s="191">
        <v>0</v>
      </c>
      <c r="T171" s="192">
        <f>S171*H171</f>
        <v>0</v>
      </c>
      <c r="U171" s="36"/>
      <c r="V171" s="36"/>
      <c r="W171" s="36"/>
      <c r="X171" s="36"/>
      <c r="Y171" s="36"/>
      <c r="Z171" s="36"/>
      <c r="AA171" s="36"/>
      <c r="AB171" s="36"/>
      <c r="AC171" s="36"/>
      <c r="AD171" s="36"/>
      <c r="AE171" s="36"/>
      <c r="AR171" s="193" t="s">
        <v>126</v>
      </c>
      <c r="AT171" s="193" t="s">
        <v>232</v>
      </c>
      <c r="AU171" s="193" t="s">
        <v>78</v>
      </c>
      <c r="AY171" s="19" t="s">
        <v>229</v>
      </c>
      <c r="BE171" s="194">
        <f>IF(N171="základní",J171,0)</f>
        <v>0</v>
      </c>
      <c r="BF171" s="194">
        <f>IF(N171="snížená",J171,0)</f>
        <v>0</v>
      </c>
      <c r="BG171" s="194">
        <f>IF(N171="zákl. přenesená",J171,0)</f>
        <v>0</v>
      </c>
      <c r="BH171" s="194">
        <f>IF(N171="sníž. přenesená",J171,0)</f>
        <v>0</v>
      </c>
      <c r="BI171" s="194">
        <f>IF(N171="nulová",J171,0)</f>
        <v>0</v>
      </c>
      <c r="BJ171" s="19" t="s">
        <v>76</v>
      </c>
      <c r="BK171" s="194">
        <f>ROUND(I171*H171,2)</f>
        <v>0</v>
      </c>
      <c r="BL171" s="19" t="s">
        <v>126</v>
      </c>
      <c r="BM171" s="193" t="s">
        <v>1002</v>
      </c>
    </row>
    <row r="172" spans="1:47" s="2" customFormat="1" ht="11.25">
      <c r="A172" s="36"/>
      <c r="B172" s="37"/>
      <c r="C172" s="38"/>
      <c r="D172" s="263" t="s">
        <v>903</v>
      </c>
      <c r="E172" s="38"/>
      <c r="F172" s="264" t="s">
        <v>1003</v>
      </c>
      <c r="G172" s="38"/>
      <c r="H172" s="38"/>
      <c r="I172" s="249"/>
      <c r="J172" s="38"/>
      <c r="K172" s="38"/>
      <c r="L172" s="41"/>
      <c r="M172" s="250"/>
      <c r="N172" s="251"/>
      <c r="O172" s="66"/>
      <c r="P172" s="66"/>
      <c r="Q172" s="66"/>
      <c r="R172" s="66"/>
      <c r="S172" s="66"/>
      <c r="T172" s="67"/>
      <c r="U172" s="36"/>
      <c r="V172" s="36"/>
      <c r="W172" s="36"/>
      <c r="X172" s="36"/>
      <c r="Y172" s="36"/>
      <c r="Z172" s="36"/>
      <c r="AA172" s="36"/>
      <c r="AB172" s="36"/>
      <c r="AC172" s="36"/>
      <c r="AD172" s="36"/>
      <c r="AE172" s="36"/>
      <c r="AT172" s="19" t="s">
        <v>903</v>
      </c>
      <c r="AU172" s="19" t="s">
        <v>78</v>
      </c>
    </row>
    <row r="173" spans="2:51" s="14" customFormat="1" ht="11.25">
      <c r="B173" s="218"/>
      <c r="C173" s="219"/>
      <c r="D173" s="197" t="s">
        <v>237</v>
      </c>
      <c r="E173" s="220" t="s">
        <v>19</v>
      </c>
      <c r="F173" s="221" t="s">
        <v>1004</v>
      </c>
      <c r="G173" s="219"/>
      <c r="H173" s="220" t="s">
        <v>19</v>
      </c>
      <c r="I173" s="222"/>
      <c r="J173" s="219"/>
      <c r="K173" s="219"/>
      <c r="L173" s="223"/>
      <c r="M173" s="224"/>
      <c r="N173" s="225"/>
      <c r="O173" s="225"/>
      <c r="P173" s="225"/>
      <c r="Q173" s="225"/>
      <c r="R173" s="225"/>
      <c r="S173" s="225"/>
      <c r="T173" s="226"/>
      <c r="AT173" s="227" t="s">
        <v>237</v>
      </c>
      <c r="AU173" s="227" t="s">
        <v>78</v>
      </c>
      <c r="AV173" s="14" t="s">
        <v>76</v>
      </c>
      <c r="AW173" s="14" t="s">
        <v>31</v>
      </c>
      <c r="AX173" s="14" t="s">
        <v>69</v>
      </c>
      <c r="AY173" s="227" t="s">
        <v>229</v>
      </c>
    </row>
    <row r="174" spans="2:51" s="13" customFormat="1" ht="11.25">
      <c r="B174" s="195"/>
      <c r="C174" s="196"/>
      <c r="D174" s="197" t="s">
        <v>237</v>
      </c>
      <c r="E174" s="198" t="s">
        <v>19</v>
      </c>
      <c r="F174" s="199" t="s">
        <v>1005</v>
      </c>
      <c r="G174" s="196"/>
      <c r="H174" s="200">
        <v>4.32</v>
      </c>
      <c r="I174" s="201"/>
      <c r="J174" s="196"/>
      <c r="K174" s="196"/>
      <c r="L174" s="202"/>
      <c r="M174" s="203"/>
      <c r="N174" s="204"/>
      <c r="O174" s="204"/>
      <c r="P174" s="204"/>
      <c r="Q174" s="204"/>
      <c r="R174" s="204"/>
      <c r="S174" s="204"/>
      <c r="T174" s="205"/>
      <c r="AT174" s="206" t="s">
        <v>237</v>
      </c>
      <c r="AU174" s="206" t="s">
        <v>78</v>
      </c>
      <c r="AV174" s="13" t="s">
        <v>78</v>
      </c>
      <c r="AW174" s="13" t="s">
        <v>31</v>
      </c>
      <c r="AX174" s="13" t="s">
        <v>76</v>
      </c>
      <c r="AY174" s="206" t="s">
        <v>229</v>
      </c>
    </row>
    <row r="175" spans="1:65" s="2" customFormat="1" ht="24.2" customHeight="1">
      <c r="A175" s="36"/>
      <c r="B175" s="37"/>
      <c r="C175" s="181" t="s">
        <v>333</v>
      </c>
      <c r="D175" s="181" t="s">
        <v>232</v>
      </c>
      <c r="E175" s="182" t="s">
        <v>1006</v>
      </c>
      <c r="F175" s="183" t="s">
        <v>1007</v>
      </c>
      <c r="G175" s="184" t="s">
        <v>532</v>
      </c>
      <c r="H175" s="185">
        <v>4.32</v>
      </c>
      <c r="I175" s="186"/>
      <c r="J175" s="187">
        <f>ROUND(I175*H175,2)</f>
        <v>0</v>
      </c>
      <c r="K175" s="188"/>
      <c r="L175" s="41"/>
      <c r="M175" s="189" t="s">
        <v>19</v>
      </c>
      <c r="N175" s="190" t="s">
        <v>40</v>
      </c>
      <c r="O175" s="66"/>
      <c r="P175" s="191">
        <f>O175*H175</f>
        <v>0</v>
      </c>
      <c r="Q175" s="191">
        <v>0.04858</v>
      </c>
      <c r="R175" s="191">
        <f>Q175*H175</f>
        <v>0.2098656</v>
      </c>
      <c r="S175" s="191">
        <v>0</v>
      </c>
      <c r="T175" s="192">
        <f>S175*H175</f>
        <v>0</v>
      </c>
      <c r="U175" s="36"/>
      <c r="V175" s="36"/>
      <c r="W175" s="36"/>
      <c r="X175" s="36"/>
      <c r="Y175" s="36"/>
      <c r="Z175" s="36"/>
      <c r="AA175" s="36"/>
      <c r="AB175" s="36"/>
      <c r="AC175" s="36"/>
      <c r="AD175" s="36"/>
      <c r="AE175" s="36"/>
      <c r="AR175" s="193" t="s">
        <v>126</v>
      </c>
      <c r="AT175" s="193" t="s">
        <v>232</v>
      </c>
      <c r="AU175" s="193" t="s">
        <v>78</v>
      </c>
      <c r="AY175" s="19" t="s">
        <v>229</v>
      </c>
      <c r="BE175" s="194">
        <f>IF(N175="základní",J175,0)</f>
        <v>0</v>
      </c>
      <c r="BF175" s="194">
        <f>IF(N175="snížená",J175,0)</f>
        <v>0</v>
      </c>
      <c r="BG175" s="194">
        <f>IF(N175="zákl. přenesená",J175,0)</f>
        <v>0</v>
      </c>
      <c r="BH175" s="194">
        <f>IF(N175="sníž. přenesená",J175,0)</f>
        <v>0</v>
      </c>
      <c r="BI175" s="194">
        <f>IF(N175="nulová",J175,0)</f>
        <v>0</v>
      </c>
      <c r="BJ175" s="19" t="s">
        <v>76</v>
      </c>
      <c r="BK175" s="194">
        <f>ROUND(I175*H175,2)</f>
        <v>0</v>
      </c>
      <c r="BL175" s="19" t="s">
        <v>126</v>
      </c>
      <c r="BM175" s="193" t="s">
        <v>1008</v>
      </c>
    </row>
    <row r="176" spans="1:47" s="2" customFormat="1" ht="11.25">
      <c r="A176" s="36"/>
      <c r="B176" s="37"/>
      <c r="C176" s="38"/>
      <c r="D176" s="263" t="s">
        <v>903</v>
      </c>
      <c r="E176" s="38"/>
      <c r="F176" s="264" t="s">
        <v>1009</v>
      </c>
      <c r="G176" s="38"/>
      <c r="H176" s="38"/>
      <c r="I176" s="249"/>
      <c r="J176" s="38"/>
      <c r="K176" s="38"/>
      <c r="L176" s="41"/>
      <c r="M176" s="250"/>
      <c r="N176" s="251"/>
      <c r="O176" s="66"/>
      <c r="P176" s="66"/>
      <c r="Q176" s="66"/>
      <c r="R176" s="66"/>
      <c r="S176" s="66"/>
      <c r="T176" s="67"/>
      <c r="U176" s="36"/>
      <c r="V176" s="36"/>
      <c r="W176" s="36"/>
      <c r="X176" s="36"/>
      <c r="Y176" s="36"/>
      <c r="Z176" s="36"/>
      <c r="AA176" s="36"/>
      <c r="AB176" s="36"/>
      <c r="AC176" s="36"/>
      <c r="AD176" s="36"/>
      <c r="AE176" s="36"/>
      <c r="AT176" s="19" t="s">
        <v>903</v>
      </c>
      <c r="AU176" s="19" t="s">
        <v>78</v>
      </c>
    </row>
    <row r="177" spans="1:65" s="2" customFormat="1" ht="16.5" customHeight="1">
      <c r="A177" s="36"/>
      <c r="B177" s="37"/>
      <c r="C177" s="181" t="s">
        <v>7</v>
      </c>
      <c r="D177" s="181" t="s">
        <v>232</v>
      </c>
      <c r="E177" s="182" t="s">
        <v>1010</v>
      </c>
      <c r="F177" s="183" t="s">
        <v>1011</v>
      </c>
      <c r="G177" s="184" t="s">
        <v>495</v>
      </c>
      <c r="H177" s="185">
        <v>17.52</v>
      </c>
      <c r="I177" s="186"/>
      <c r="J177" s="187">
        <f>ROUND(I177*H177,2)</f>
        <v>0</v>
      </c>
      <c r="K177" s="188"/>
      <c r="L177" s="41"/>
      <c r="M177" s="189" t="s">
        <v>19</v>
      </c>
      <c r="N177" s="190" t="s">
        <v>40</v>
      </c>
      <c r="O177" s="66"/>
      <c r="P177" s="191">
        <f>O177*H177</f>
        <v>0</v>
      </c>
      <c r="Q177" s="191">
        <v>0.0417442</v>
      </c>
      <c r="R177" s="191">
        <f>Q177*H177</f>
        <v>0.731358384</v>
      </c>
      <c r="S177" s="191">
        <v>0</v>
      </c>
      <c r="T177" s="192">
        <f>S177*H177</f>
        <v>0</v>
      </c>
      <c r="U177" s="36"/>
      <c r="V177" s="36"/>
      <c r="W177" s="36"/>
      <c r="X177" s="36"/>
      <c r="Y177" s="36"/>
      <c r="Z177" s="36"/>
      <c r="AA177" s="36"/>
      <c r="AB177" s="36"/>
      <c r="AC177" s="36"/>
      <c r="AD177" s="36"/>
      <c r="AE177" s="36"/>
      <c r="AR177" s="193" t="s">
        <v>126</v>
      </c>
      <c r="AT177" s="193" t="s">
        <v>232</v>
      </c>
      <c r="AU177" s="193" t="s">
        <v>78</v>
      </c>
      <c r="AY177" s="19" t="s">
        <v>229</v>
      </c>
      <c r="BE177" s="194">
        <f>IF(N177="základní",J177,0)</f>
        <v>0</v>
      </c>
      <c r="BF177" s="194">
        <f>IF(N177="snížená",J177,0)</f>
        <v>0</v>
      </c>
      <c r="BG177" s="194">
        <f>IF(N177="zákl. přenesená",J177,0)</f>
        <v>0</v>
      </c>
      <c r="BH177" s="194">
        <f>IF(N177="sníž. přenesená",J177,0)</f>
        <v>0</v>
      </c>
      <c r="BI177" s="194">
        <f>IF(N177="nulová",J177,0)</f>
        <v>0</v>
      </c>
      <c r="BJ177" s="19" t="s">
        <v>76</v>
      </c>
      <c r="BK177" s="194">
        <f>ROUND(I177*H177,2)</f>
        <v>0</v>
      </c>
      <c r="BL177" s="19" t="s">
        <v>126</v>
      </c>
      <c r="BM177" s="193" t="s">
        <v>1012</v>
      </c>
    </row>
    <row r="178" spans="1:47" s="2" customFormat="1" ht="11.25">
      <c r="A178" s="36"/>
      <c r="B178" s="37"/>
      <c r="C178" s="38"/>
      <c r="D178" s="263" t="s">
        <v>903</v>
      </c>
      <c r="E178" s="38"/>
      <c r="F178" s="264" t="s">
        <v>1013</v>
      </c>
      <c r="G178" s="38"/>
      <c r="H178" s="38"/>
      <c r="I178" s="249"/>
      <c r="J178" s="38"/>
      <c r="K178" s="38"/>
      <c r="L178" s="41"/>
      <c r="M178" s="250"/>
      <c r="N178" s="251"/>
      <c r="O178" s="66"/>
      <c r="P178" s="66"/>
      <c r="Q178" s="66"/>
      <c r="R178" s="66"/>
      <c r="S178" s="66"/>
      <c r="T178" s="67"/>
      <c r="U178" s="36"/>
      <c r="V178" s="36"/>
      <c r="W178" s="36"/>
      <c r="X178" s="36"/>
      <c r="Y178" s="36"/>
      <c r="Z178" s="36"/>
      <c r="AA178" s="36"/>
      <c r="AB178" s="36"/>
      <c r="AC178" s="36"/>
      <c r="AD178" s="36"/>
      <c r="AE178" s="36"/>
      <c r="AT178" s="19" t="s">
        <v>903</v>
      </c>
      <c r="AU178" s="19" t="s">
        <v>78</v>
      </c>
    </row>
    <row r="179" spans="2:51" s="13" customFormat="1" ht="11.25">
      <c r="B179" s="195"/>
      <c r="C179" s="196"/>
      <c r="D179" s="197" t="s">
        <v>237</v>
      </c>
      <c r="E179" s="198" t="s">
        <v>19</v>
      </c>
      <c r="F179" s="199" t="s">
        <v>1014</v>
      </c>
      <c r="G179" s="196"/>
      <c r="H179" s="200">
        <v>16.8</v>
      </c>
      <c r="I179" s="201"/>
      <c r="J179" s="196"/>
      <c r="K179" s="196"/>
      <c r="L179" s="202"/>
      <c r="M179" s="203"/>
      <c r="N179" s="204"/>
      <c r="O179" s="204"/>
      <c r="P179" s="204"/>
      <c r="Q179" s="204"/>
      <c r="R179" s="204"/>
      <c r="S179" s="204"/>
      <c r="T179" s="205"/>
      <c r="AT179" s="206" t="s">
        <v>237</v>
      </c>
      <c r="AU179" s="206" t="s">
        <v>78</v>
      </c>
      <c r="AV179" s="13" t="s">
        <v>78</v>
      </c>
      <c r="AW179" s="13" t="s">
        <v>31</v>
      </c>
      <c r="AX179" s="13" t="s">
        <v>69</v>
      </c>
      <c r="AY179" s="206" t="s">
        <v>229</v>
      </c>
    </row>
    <row r="180" spans="2:51" s="13" customFormat="1" ht="11.25">
      <c r="B180" s="195"/>
      <c r="C180" s="196"/>
      <c r="D180" s="197" t="s">
        <v>237</v>
      </c>
      <c r="E180" s="198" t="s">
        <v>19</v>
      </c>
      <c r="F180" s="199" t="s">
        <v>1015</v>
      </c>
      <c r="G180" s="196"/>
      <c r="H180" s="200">
        <v>0.72</v>
      </c>
      <c r="I180" s="201"/>
      <c r="J180" s="196"/>
      <c r="K180" s="196"/>
      <c r="L180" s="202"/>
      <c r="M180" s="203"/>
      <c r="N180" s="204"/>
      <c r="O180" s="204"/>
      <c r="P180" s="204"/>
      <c r="Q180" s="204"/>
      <c r="R180" s="204"/>
      <c r="S180" s="204"/>
      <c r="T180" s="205"/>
      <c r="AT180" s="206" t="s">
        <v>237</v>
      </c>
      <c r="AU180" s="206" t="s">
        <v>78</v>
      </c>
      <c r="AV180" s="13" t="s">
        <v>78</v>
      </c>
      <c r="AW180" s="13" t="s">
        <v>31</v>
      </c>
      <c r="AX180" s="13" t="s">
        <v>69</v>
      </c>
      <c r="AY180" s="206" t="s">
        <v>229</v>
      </c>
    </row>
    <row r="181" spans="2:51" s="15" customFormat="1" ht="11.25">
      <c r="B181" s="228"/>
      <c r="C181" s="229"/>
      <c r="D181" s="197" t="s">
        <v>237</v>
      </c>
      <c r="E181" s="230" t="s">
        <v>19</v>
      </c>
      <c r="F181" s="231" t="s">
        <v>281</v>
      </c>
      <c r="G181" s="229"/>
      <c r="H181" s="232">
        <v>17.52</v>
      </c>
      <c r="I181" s="233"/>
      <c r="J181" s="229"/>
      <c r="K181" s="229"/>
      <c r="L181" s="234"/>
      <c r="M181" s="235"/>
      <c r="N181" s="236"/>
      <c r="O181" s="236"/>
      <c r="P181" s="236"/>
      <c r="Q181" s="236"/>
      <c r="R181" s="236"/>
      <c r="S181" s="236"/>
      <c r="T181" s="237"/>
      <c r="AT181" s="238" t="s">
        <v>237</v>
      </c>
      <c r="AU181" s="238" t="s">
        <v>78</v>
      </c>
      <c r="AV181" s="15" t="s">
        <v>126</v>
      </c>
      <c r="AW181" s="15" t="s">
        <v>31</v>
      </c>
      <c r="AX181" s="15" t="s">
        <v>76</v>
      </c>
      <c r="AY181" s="238" t="s">
        <v>229</v>
      </c>
    </row>
    <row r="182" spans="1:65" s="2" customFormat="1" ht="16.5" customHeight="1">
      <c r="A182" s="36"/>
      <c r="B182" s="37"/>
      <c r="C182" s="181" t="s">
        <v>341</v>
      </c>
      <c r="D182" s="181" t="s">
        <v>232</v>
      </c>
      <c r="E182" s="182" t="s">
        <v>1016</v>
      </c>
      <c r="F182" s="183" t="s">
        <v>1017</v>
      </c>
      <c r="G182" s="184" t="s">
        <v>495</v>
      </c>
      <c r="H182" s="185">
        <v>17.52</v>
      </c>
      <c r="I182" s="186"/>
      <c r="J182" s="187">
        <f>ROUND(I182*H182,2)</f>
        <v>0</v>
      </c>
      <c r="K182" s="188"/>
      <c r="L182" s="41"/>
      <c r="M182" s="189" t="s">
        <v>19</v>
      </c>
      <c r="N182" s="190" t="s">
        <v>40</v>
      </c>
      <c r="O182" s="66"/>
      <c r="P182" s="191">
        <f>O182*H182</f>
        <v>0</v>
      </c>
      <c r="Q182" s="191">
        <v>1.5E-05</v>
      </c>
      <c r="R182" s="191">
        <f>Q182*H182</f>
        <v>0.0002628</v>
      </c>
      <c r="S182" s="191">
        <v>0</v>
      </c>
      <c r="T182" s="192">
        <f>S182*H182</f>
        <v>0</v>
      </c>
      <c r="U182" s="36"/>
      <c r="V182" s="36"/>
      <c r="W182" s="36"/>
      <c r="X182" s="36"/>
      <c r="Y182" s="36"/>
      <c r="Z182" s="36"/>
      <c r="AA182" s="36"/>
      <c r="AB182" s="36"/>
      <c r="AC182" s="36"/>
      <c r="AD182" s="36"/>
      <c r="AE182" s="36"/>
      <c r="AR182" s="193" t="s">
        <v>126</v>
      </c>
      <c r="AT182" s="193" t="s">
        <v>232</v>
      </c>
      <c r="AU182" s="193" t="s">
        <v>78</v>
      </c>
      <c r="AY182" s="19" t="s">
        <v>229</v>
      </c>
      <c r="BE182" s="194">
        <f>IF(N182="základní",J182,0)</f>
        <v>0</v>
      </c>
      <c r="BF182" s="194">
        <f>IF(N182="snížená",J182,0)</f>
        <v>0</v>
      </c>
      <c r="BG182" s="194">
        <f>IF(N182="zákl. přenesená",J182,0)</f>
        <v>0</v>
      </c>
      <c r="BH182" s="194">
        <f>IF(N182="sníž. přenesená",J182,0)</f>
        <v>0</v>
      </c>
      <c r="BI182" s="194">
        <f>IF(N182="nulová",J182,0)</f>
        <v>0</v>
      </c>
      <c r="BJ182" s="19" t="s">
        <v>76</v>
      </c>
      <c r="BK182" s="194">
        <f>ROUND(I182*H182,2)</f>
        <v>0</v>
      </c>
      <c r="BL182" s="19" t="s">
        <v>126</v>
      </c>
      <c r="BM182" s="193" t="s">
        <v>1018</v>
      </c>
    </row>
    <row r="183" spans="1:47" s="2" customFormat="1" ht="11.25">
      <c r="A183" s="36"/>
      <c r="B183" s="37"/>
      <c r="C183" s="38"/>
      <c r="D183" s="263" t="s">
        <v>903</v>
      </c>
      <c r="E183" s="38"/>
      <c r="F183" s="264" t="s">
        <v>1019</v>
      </c>
      <c r="G183" s="38"/>
      <c r="H183" s="38"/>
      <c r="I183" s="249"/>
      <c r="J183" s="38"/>
      <c r="K183" s="38"/>
      <c r="L183" s="41"/>
      <c r="M183" s="250"/>
      <c r="N183" s="251"/>
      <c r="O183" s="66"/>
      <c r="P183" s="66"/>
      <c r="Q183" s="66"/>
      <c r="R183" s="66"/>
      <c r="S183" s="66"/>
      <c r="T183" s="67"/>
      <c r="U183" s="36"/>
      <c r="V183" s="36"/>
      <c r="W183" s="36"/>
      <c r="X183" s="36"/>
      <c r="Y183" s="36"/>
      <c r="Z183" s="36"/>
      <c r="AA183" s="36"/>
      <c r="AB183" s="36"/>
      <c r="AC183" s="36"/>
      <c r="AD183" s="36"/>
      <c r="AE183" s="36"/>
      <c r="AT183" s="19" t="s">
        <v>903</v>
      </c>
      <c r="AU183" s="19" t="s">
        <v>78</v>
      </c>
    </row>
    <row r="184" spans="1:65" s="2" customFormat="1" ht="24.2" customHeight="1">
      <c r="A184" s="36"/>
      <c r="B184" s="37"/>
      <c r="C184" s="181" t="s">
        <v>345</v>
      </c>
      <c r="D184" s="181" t="s">
        <v>232</v>
      </c>
      <c r="E184" s="182" t="s">
        <v>1020</v>
      </c>
      <c r="F184" s="183" t="s">
        <v>1021</v>
      </c>
      <c r="G184" s="184" t="s">
        <v>326</v>
      </c>
      <c r="H184" s="185">
        <v>0.346</v>
      </c>
      <c r="I184" s="186"/>
      <c r="J184" s="187">
        <f>ROUND(I184*H184,2)</f>
        <v>0</v>
      </c>
      <c r="K184" s="188"/>
      <c r="L184" s="41"/>
      <c r="M184" s="189" t="s">
        <v>19</v>
      </c>
      <c r="N184" s="190" t="s">
        <v>40</v>
      </c>
      <c r="O184" s="66"/>
      <c r="P184" s="191">
        <f>O184*H184</f>
        <v>0</v>
      </c>
      <c r="Q184" s="191">
        <v>1.0487652</v>
      </c>
      <c r="R184" s="191">
        <f>Q184*H184</f>
        <v>0.3628727592</v>
      </c>
      <c r="S184" s="191">
        <v>0</v>
      </c>
      <c r="T184" s="192">
        <f>S184*H184</f>
        <v>0</v>
      </c>
      <c r="U184" s="36"/>
      <c r="V184" s="36"/>
      <c r="W184" s="36"/>
      <c r="X184" s="36"/>
      <c r="Y184" s="36"/>
      <c r="Z184" s="36"/>
      <c r="AA184" s="36"/>
      <c r="AB184" s="36"/>
      <c r="AC184" s="36"/>
      <c r="AD184" s="36"/>
      <c r="AE184" s="36"/>
      <c r="AR184" s="193" t="s">
        <v>126</v>
      </c>
      <c r="AT184" s="193" t="s">
        <v>232</v>
      </c>
      <c r="AU184" s="193" t="s">
        <v>78</v>
      </c>
      <c r="AY184" s="19" t="s">
        <v>229</v>
      </c>
      <c r="BE184" s="194">
        <f>IF(N184="základní",J184,0)</f>
        <v>0</v>
      </c>
      <c r="BF184" s="194">
        <f>IF(N184="snížená",J184,0)</f>
        <v>0</v>
      </c>
      <c r="BG184" s="194">
        <f>IF(N184="zákl. přenesená",J184,0)</f>
        <v>0</v>
      </c>
      <c r="BH184" s="194">
        <f>IF(N184="sníž. přenesená",J184,0)</f>
        <v>0</v>
      </c>
      <c r="BI184" s="194">
        <f>IF(N184="nulová",J184,0)</f>
        <v>0</v>
      </c>
      <c r="BJ184" s="19" t="s">
        <v>76</v>
      </c>
      <c r="BK184" s="194">
        <f>ROUND(I184*H184,2)</f>
        <v>0</v>
      </c>
      <c r="BL184" s="19" t="s">
        <v>126</v>
      </c>
      <c r="BM184" s="193" t="s">
        <v>1022</v>
      </c>
    </row>
    <row r="185" spans="1:47" s="2" customFormat="1" ht="11.25">
      <c r="A185" s="36"/>
      <c r="B185" s="37"/>
      <c r="C185" s="38"/>
      <c r="D185" s="263" t="s">
        <v>903</v>
      </c>
      <c r="E185" s="38"/>
      <c r="F185" s="264" t="s">
        <v>1023</v>
      </c>
      <c r="G185" s="38"/>
      <c r="H185" s="38"/>
      <c r="I185" s="249"/>
      <c r="J185" s="38"/>
      <c r="K185" s="38"/>
      <c r="L185" s="41"/>
      <c r="M185" s="250"/>
      <c r="N185" s="251"/>
      <c r="O185" s="66"/>
      <c r="P185" s="66"/>
      <c r="Q185" s="66"/>
      <c r="R185" s="66"/>
      <c r="S185" s="66"/>
      <c r="T185" s="67"/>
      <c r="U185" s="36"/>
      <c r="V185" s="36"/>
      <c r="W185" s="36"/>
      <c r="X185" s="36"/>
      <c r="Y185" s="36"/>
      <c r="Z185" s="36"/>
      <c r="AA185" s="36"/>
      <c r="AB185" s="36"/>
      <c r="AC185" s="36"/>
      <c r="AD185" s="36"/>
      <c r="AE185" s="36"/>
      <c r="AT185" s="19" t="s">
        <v>903</v>
      </c>
      <c r="AU185" s="19" t="s">
        <v>78</v>
      </c>
    </row>
    <row r="186" spans="1:47" s="2" customFormat="1" ht="19.5">
      <c r="A186" s="36"/>
      <c r="B186" s="37"/>
      <c r="C186" s="38"/>
      <c r="D186" s="197" t="s">
        <v>811</v>
      </c>
      <c r="E186" s="38"/>
      <c r="F186" s="248" t="s">
        <v>1024</v>
      </c>
      <c r="G186" s="38"/>
      <c r="H186" s="38"/>
      <c r="I186" s="249"/>
      <c r="J186" s="38"/>
      <c r="K186" s="38"/>
      <c r="L186" s="41"/>
      <c r="M186" s="250"/>
      <c r="N186" s="251"/>
      <c r="O186" s="66"/>
      <c r="P186" s="66"/>
      <c r="Q186" s="66"/>
      <c r="R186" s="66"/>
      <c r="S186" s="66"/>
      <c r="T186" s="67"/>
      <c r="U186" s="36"/>
      <c r="V186" s="36"/>
      <c r="W186" s="36"/>
      <c r="X186" s="36"/>
      <c r="Y186" s="36"/>
      <c r="Z186" s="36"/>
      <c r="AA186" s="36"/>
      <c r="AB186" s="36"/>
      <c r="AC186" s="36"/>
      <c r="AD186" s="36"/>
      <c r="AE186" s="36"/>
      <c r="AT186" s="19" t="s">
        <v>811</v>
      </c>
      <c r="AU186" s="19" t="s">
        <v>78</v>
      </c>
    </row>
    <row r="187" spans="2:51" s="13" customFormat="1" ht="11.25">
      <c r="B187" s="195"/>
      <c r="C187" s="196"/>
      <c r="D187" s="197" t="s">
        <v>237</v>
      </c>
      <c r="E187" s="198" t="s">
        <v>19</v>
      </c>
      <c r="F187" s="199" t="s">
        <v>1025</v>
      </c>
      <c r="G187" s="196"/>
      <c r="H187" s="200">
        <v>0.346</v>
      </c>
      <c r="I187" s="201"/>
      <c r="J187" s="196"/>
      <c r="K187" s="196"/>
      <c r="L187" s="202"/>
      <c r="M187" s="203"/>
      <c r="N187" s="204"/>
      <c r="O187" s="204"/>
      <c r="P187" s="204"/>
      <c r="Q187" s="204"/>
      <c r="R187" s="204"/>
      <c r="S187" s="204"/>
      <c r="T187" s="205"/>
      <c r="AT187" s="206" t="s">
        <v>237</v>
      </c>
      <c r="AU187" s="206" t="s">
        <v>78</v>
      </c>
      <c r="AV187" s="13" t="s">
        <v>78</v>
      </c>
      <c r="AW187" s="13" t="s">
        <v>31</v>
      </c>
      <c r="AX187" s="13" t="s">
        <v>76</v>
      </c>
      <c r="AY187" s="206" t="s">
        <v>229</v>
      </c>
    </row>
    <row r="188" spans="1:65" s="2" customFormat="1" ht="49.15" customHeight="1">
      <c r="A188" s="36"/>
      <c r="B188" s="37"/>
      <c r="C188" s="181" t="s">
        <v>349</v>
      </c>
      <c r="D188" s="181" t="s">
        <v>232</v>
      </c>
      <c r="E188" s="182" t="s">
        <v>1026</v>
      </c>
      <c r="F188" s="183" t="s">
        <v>1027</v>
      </c>
      <c r="G188" s="184" t="s">
        <v>532</v>
      </c>
      <c r="H188" s="185">
        <v>35.04</v>
      </c>
      <c r="I188" s="186"/>
      <c r="J188" s="187">
        <f>ROUND(I188*H188,2)</f>
        <v>0</v>
      </c>
      <c r="K188" s="188"/>
      <c r="L188" s="41"/>
      <c r="M188" s="189" t="s">
        <v>19</v>
      </c>
      <c r="N188" s="190" t="s">
        <v>40</v>
      </c>
      <c r="O188" s="66"/>
      <c r="P188" s="191">
        <f>O188*H188</f>
        <v>0</v>
      </c>
      <c r="Q188" s="191">
        <v>2.68436</v>
      </c>
      <c r="R188" s="191">
        <f>Q188*H188</f>
        <v>94.05997439999999</v>
      </c>
      <c r="S188" s="191">
        <v>0</v>
      </c>
      <c r="T188" s="192">
        <f>S188*H188</f>
        <v>0</v>
      </c>
      <c r="U188" s="36"/>
      <c r="V188" s="36"/>
      <c r="W188" s="36"/>
      <c r="X188" s="36"/>
      <c r="Y188" s="36"/>
      <c r="Z188" s="36"/>
      <c r="AA188" s="36"/>
      <c r="AB188" s="36"/>
      <c r="AC188" s="36"/>
      <c r="AD188" s="36"/>
      <c r="AE188" s="36"/>
      <c r="AR188" s="193" t="s">
        <v>126</v>
      </c>
      <c r="AT188" s="193" t="s">
        <v>232</v>
      </c>
      <c r="AU188" s="193" t="s">
        <v>78</v>
      </c>
      <c r="AY188" s="19" t="s">
        <v>229</v>
      </c>
      <c r="BE188" s="194">
        <f>IF(N188="základní",J188,0)</f>
        <v>0</v>
      </c>
      <c r="BF188" s="194">
        <f>IF(N188="snížená",J188,0)</f>
        <v>0</v>
      </c>
      <c r="BG188" s="194">
        <f>IF(N188="zákl. přenesená",J188,0)</f>
        <v>0</v>
      </c>
      <c r="BH188" s="194">
        <f>IF(N188="sníž. přenesená",J188,0)</f>
        <v>0</v>
      </c>
      <c r="BI188" s="194">
        <f>IF(N188="nulová",J188,0)</f>
        <v>0</v>
      </c>
      <c r="BJ188" s="19" t="s">
        <v>76</v>
      </c>
      <c r="BK188" s="194">
        <f>ROUND(I188*H188,2)</f>
        <v>0</v>
      </c>
      <c r="BL188" s="19" t="s">
        <v>126</v>
      </c>
      <c r="BM188" s="193" t="s">
        <v>1028</v>
      </c>
    </row>
    <row r="189" spans="1:47" s="2" customFormat="1" ht="11.25">
      <c r="A189" s="36"/>
      <c r="B189" s="37"/>
      <c r="C189" s="38"/>
      <c r="D189" s="263" t="s">
        <v>903</v>
      </c>
      <c r="E189" s="38"/>
      <c r="F189" s="264" t="s">
        <v>1029</v>
      </c>
      <c r="G189" s="38"/>
      <c r="H189" s="38"/>
      <c r="I189" s="249"/>
      <c r="J189" s="38"/>
      <c r="K189" s="38"/>
      <c r="L189" s="41"/>
      <c r="M189" s="250"/>
      <c r="N189" s="251"/>
      <c r="O189" s="66"/>
      <c r="P189" s="66"/>
      <c r="Q189" s="66"/>
      <c r="R189" s="66"/>
      <c r="S189" s="66"/>
      <c r="T189" s="67"/>
      <c r="U189" s="36"/>
      <c r="V189" s="36"/>
      <c r="W189" s="36"/>
      <c r="X189" s="36"/>
      <c r="Y189" s="36"/>
      <c r="Z189" s="36"/>
      <c r="AA189" s="36"/>
      <c r="AB189" s="36"/>
      <c r="AC189" s="36"/>
      <c r="AD189" s="36"/>
      <c r="AE189" s="36"/>
      <c r="AT189" s="19" t="s">
        <v>903</v>
      </c>
      <c r="AU189" s="19" t="s">
        <v>78</v>
      </c>
    </row>
    <row r="190" spans="1:47" s="2" customFormat="1" ht="39">
      <c r="A190" s="36"/>
      <c r="B190" s="37"/>
      <c r="C190" s="38"/>
      <c r="D190" s="197" t="s">
        <v>811</v>
      </c>
      <c r="E190" s="38"/>
      <c r="F190" s="248" t="s">
        <v>1030</v>
      </c>
      <c r="G190" s="38"/>
      <c r="H190" s="38"/>
      <c r="I190" s="249"/>
      <c r="J190" s="38"/>
      <c r="K190" s="38"/>
      <c r="L190" s="41"/>
      <c r="M190" s="250"/>
      <c r="N190" s="251"/>
      <c r="O190" s="66"/>
      <c r="P190" s="66"/>
      <c r="Q190" s="66"/>
      <c r="R190" s="66"/>
      <c r="S190" s="66"/>
      <c r="T190" s="67"/>
      <c r="U190" s="36"/>
      <c r="V190" s="36"/>
      <c r="W190" s="36"/>
      <c r="X190" s="36"/>
      <c r="Y190" s="36"/>
      <c r="Z190" s="36"/>
      <c r="AA190" s="36"/>
      <c r="AB190" s="36"/>
      <c r="AC190" s="36"/>
      <c r="AD190" s="36"/>
      <c r="AE190" s="36"/>
      <c r="AT190" s="19" t="s">
        <v>811</v>
      </c>
      <c r="AU190" s="19" t="s">
        <v>78</v>
      </c>
    </row>
    <row r="191" spans="2:51" s="14" customFormat="1" ht="11.25">
      <c r="B191" s="218"/>
      <c r="C191" s="219"/>
      <c r="D191" s="197" t="s">
        <v>237</v>
      </c>
      <c r="E191" s="220" t="s">
        <v>19</v>
      </c>
      <c r="F191" s="221" t="s">
        <v>1031</v>
      </c>
      <c r="G191" s="219"/>
      <c r="H191" s="220" t="s">
        <v>19</v>
      </c>
      <c r="I191" s="222"/>
      <c r="J191" s="219"/>
      <c r="K191" s="219"/>
      <c r="L191" s="223"/>
      <c r="M191" s="224"/>
      <c r="N191" s="225"/>
      <c r="O191" s="225"/>
      <c r="P191" s="225"/>
      <c r="Q191" s="225"/>
      <c r="R191" s="225"/>
      <c r="S191" s="225"/>
      <c r="T191" s="226"/>
      <c r="AT191" s="227" t="s">
        <v>237</v>
      </c>
      <c r="AU191" s="227" t="s">
        <v>78</v>
      </c>
      <c r="AV191" s="14" t="s">
        <v>76</v>
      </c>
      <c r="AW191" s="14" t="s">
        <v>31</v>
      </c>
      <c r="AX191" s="14" t="s">
        <v>69</v>
      </c>
      <c r="AY191" s="227" t="s">
        <v>229</v>
      </c>
    </row>
    <row r="192" spans="2:51" s="13" customFormat="1" ht="11.25">
      <c r="B192" s="195"/>
      <c r="C192" s="196"/>
      <c r="D192" s="197" t="s">
        <v>237</v>
      </c>
      <c r="E192" s="198" t="s">
        <v>19</v>
      </c>
      <c r="F192" s="199" t="s">
        <v>1032</v>
      </c>
      <c r="G192" s="196"/>
      <c r="H192" s="200">
        <v>35.04</v>
      </c>
      <c r="I192" s="201"/>
      <c r="J192" s="196"/>
      <c r="K192" s="196"/>
      <c r="L192" s="202"/>
      <c r="M192" s="203"/>
      <c r="N192" s="204"/>
      <c r="O192" s="204"/>
      <c r="P192" s="204"/>
      <c r="Q192" s="204"/>
      <c r="R192" s="204"/>
      <c r="S192" s="204"/>
      <c r="T192" s="205"/>
      <c r="AT192" s="206" t="s">
        <v>237</v>
      </c>
      <c r="AU192" s="206" t="s">
        <v>78</v>
      </c>
      <c r="AV192" s="13" t="s">
        <v>78</v>
      </c>
      <c r="AW192" s="13" t="s">
        <v>31</v>
      </c>
      <c r="AX192" s="13" t="s">
        <v>76</v>
      </c>
      <c r="AY192" s="206" t="s">
        <v>229</v>
      </c>
    </row>
    <row r="193" spans="1:65" s="2" customFormat="1" ht="44.25" customHeight="1">
      <c r="A193" s="36"/>
      <c r="B193" s="37"/>
      <c r="C193" s="181" t="s">
        <v>809</v>
      </c>
      <c r="D193" s="181" t="s">
        <v>232</v>
      </c>
      <c r="E193" s="182" t="s">
        <v>1033</v>
      </c>
      <c r="F193" s="183" t="s">
        <v>1034</v>
      </c>
      <c r="G193" s="184" t="s">
        <v>532</v>
      </c>
      <c r="H193" s="185">
        <v>35.04</v>
      </c>
      <c r="I193" s="186"/>
      <c r="J193" s="187">
        <f>ROUND(I193*H193,2)</f>
        <v>0</v>
      </c>
      <c r="K193" s="188"/>
      <c r="L193" s="41"/>
      <c r="M193" s="189" t="s">
        <v>19</v>
      </c>
      <c r="N193" s="190" t="s">
        <v>40</v>
      </c>
      <c r="O193" s="66"/>
      <c r="P193" s="191">
        <f>O193*H193</f>
        <v>0</v>
      </c>
      <c r="Q193" s="191">
        <v>0</v>
      </c>
      <c r="R193" s="191">
        <f>Q193*H193</f>
        <v>0</v>
      </c>
      <c r="S193" s="191">
        <v>0</v>
      </c>
      <c r="T193" s="192">
        <f>S193*H193</f>
        <v>0</v>
      </c>
      <c r="U193" s="36"/>
      <c r="V193" s="36"/>
      <c r="W193" s="36"/>
      <c r="X193" s="36"/>
      <c r="Y193" s="36"/>
      <c r="Z193" s="36"/>
      <c r="AA193" s="36"/>
      <c r="AB193" s="36"/>
      <c r="AC193" s="36"/>
      <c r="AD193" s="36"/>
      <c r="AE193" s="36"/>
      <c r="AR193" s="193" t="s">
        <v>126</v>
      </c>
      <c r="AT193" s="193" t="s">
        <v>232</v>
      </c>
      <c r="AU193" s="193" t="s">
        <v>78</v>
      </c>
      <c r="AY193" s="19" t="s">
        <v>229</v>
      </c>
      <c r="BE193" s="194">
        <f>IF(N193="základní",J193,0)</f>
        <v>0</v>
      </c>
      <c r="BF193" s="194">
        <f>IF(N193="snížená",J193,0)</f>
        <v>0</v>
      </c>
      <c r="BG193" s="194">
        <f>IF(N193="zákl. přenesená",J193,0)</f>
        <v>0</v>
      </c>
      <c r="BH193" s="194">
        <f>IF(N193="sníž. přenesená",J193,0)</f>
        <v>0</v>
      </c>
      <c r="BI193" s="194">
        <f>IF(N193="nulová",J193,0)</f>
        <v>0</v>
      </c>
      <c r="BJ193" s="19" t="s">
        <v>76</v>
      </c>
      <c r="BK193" s="194">
        <f>ROUND(I193*H193,2)</f>
        <v>0</v>
      </c>
      <c r="BL193" s="19" t="s">
        <v>126</v>
      </c>
      <c r="BM193" s="193" t="s">
        <v>1035</v>
      </c>
    </row>
    <row r="194" spans="1:47" s="2" customFormat="1" ht="11.25">
      <c r="A194" s="36"/>
      <c r="B194" s="37"/>
      <c r="C194" s="38"/>
      <c r="D194" s="263" t="s">
        <v>903</v>
      </c>
      <c r="E194" s="38"/>
      <c r="F194" s="264" t="s">
        <v>1036</v>
      </c>
      <c r="G194" s="38"/>
      <c r="H194" s="38"/>
      <c r="I194" s="249"/>
      <c r="J194" s="38"/>
      <c r="K194" s="38"/>
      <c r="L194" s="41"/>
      <c r="M194" s="250"/>
      <c r="N194" s="251"/>
      <c r="O194" s="66"/>
      <c r="P194" s="66"/>
      <c r="Q194" s="66"/>
      <c r="R194" s="66"/>
      <c r="S194" s="66"/>
      <c r="T194" s="67"/>
      <c r="U194" s="36"/>
      <c r="V194" s="36"/>
      <c r="W194" s="36"/>
      <c r="X194" s="36"/>
      <c r="Y194" s="36"/>
      <c r="Z194" s="36"/>
      <c r="AA194" s="36"/>
      <c r="AB194" s="36"/>
      <c r="AC194" s="36"/>
      <c r="AD194" s="36"/>
      <c r="AE194" s="36"/>
      <c r="AT194" s="19" t="s">
        <v>903</v>
      </c>
      <c r="AU194" s="19" t="s">
        <v>78</v>
      </c>
    </row>
    <row r="195" spans="1:65" s="2" customFormat="1" ht="37.9" customHeight="1">
      <c r="A195" s="36"/>
      <c r="B195" s="37"/>
      <c r="C195" s="181" t="s">
        <v>482</v>
      </c>
      <c r="D195" s="181" t="s">
        <v>232</v>
      </c>
      <c r="E195" s="182" t="s">
        <v>1037</v>
      </c>
      <c r="F195" s="183" t="s">
        <v>1038</v>
      </c>
      <c r="G195" s="184" t="s">
        <v>235</v>
      </c>
      <c r="H195" s="185">
        <v>24</v>
      </c>
      <c r="I195" s="186"/>
      <c r="J195" s="187">
        <f>ROUND(I195*H195,2)</f>
        <v>0</v>
      </c>
      <c r="K195" s="188"/>
      <c r="L195" s="41"/>
      <c r="M195" s="189" t="s">
        <v>19</v>
      </c>
      <c r="N195" s="190" t="s">
        <v>40</v>
      </c>
      <c r="O195" s="66"/>
      <c r="P195" s="191">
        <f>O195*H195</f>
        <v>0</v>
      </c>
      <c r="Q195" s="191">
        <v>0.0007816</v>
      </c>
      <c r="R195" s="191">
        <f>Q195*H195</f>
        <v>0.0187584</v>
      </c>
      <c r="S195" s="191">
        <v>0.001</v>
      </c>
      <c r="T195" s="192">
        <f>S195*H195</f>
        <v>0.024</v>
      </c>
      <c r="U195" s="36"/>
      <c r="V195" s="36"/>
      <c r="W195" s="36"/>
      <c r="X195" s="36"/>
      <c r="Y195" s="36"/>
      <c r="Z195" s="36"/>
      <c r="AA195" s="36"/>
      <c r="AB195" s="36"/>
      <c r="AC195" s="36"/>
      <c r="AD195" s="36"/>
      <c r="AE195" s="36"/>
      <c r="AR195" s="193" t="s">
        <v>126</v>
      </c>
      <c r="AT195" s="193" t="s">
        <v>232</v>
      </c>
      <c r="AU195" s="193" t="s">
        <v>78</v>
      </c>
      <c r="AY195" s="19" t="s">
        <v>229</v>
      </c>
      <c r="BE195" s="194">
        <f>IF(N195="základní",J195,0)</f>
        <v>0</v>
      </c>
      <c r="BF195" s="194">
        <f>IF(N195="snížená",J195,0)</f>
        <v>0</v>
      </c>
      <c r="BG195" s="194">
        <f>IF(N195="zákl. přenesená",J195,0)</f>
        <v>0</v>
      </c>
      <c r="BH195" s="194">
        <f>IF(N195="sníž. přenesená",J195,0)</f>
        <v>0</v>
      </c>
      <c r="BI195" s="194">
        <f>IF(N195="nulová",J195,0)</f>
        <v>0</v>
      </c>
      <c r="BJ195" s="19" t="s">
        <v>76</v>
      </c>
      <c r="BK195" s="194">
        <f>ROUND(I195*H195,2)</f>
        <v>0</v>
      </c>
      <c r="BL195" s="19" t="s">
        <v>126</v>
      </c>
      <c r="BM195" s="193" t="s">
        <v>1039</v>
      </c>
    </row>
    <row r="196" spans="1:47" s="2" customFormat="1" ht="11.25">
      <c r="A196" s="36"/>
      <c r="B196" s="37"/>
      <c r="C196" s="38"/>
      <c r="D196" s="263" t="s">
        <v>903</v>
      </c>
      <c r="E196" s="38"/>
      <c r="F196" s="264" t="s">
        <v>1040</v>
      </c>
      <c r="G196" s="38"/>
      <c r="H196" s="38"/>
      <c r="I196" s="249"/>
      <c r="J196" s="38"/>
      <c r="K196" s="38"/>
      <c r="L196" s="41"/>
      <c r="M196" s="250"/>
      <c r="N196" s="251"/>
      <c r="O196" s="66"/>
      <c r="P196" s="66"/>
      <c r="Q196" s="66"/>
      <c r="R196" s="66"/>
      <c r="S196" s="66"/>
      <c r="T196" s="67"/>
      <c r="U196" s="36"/>
      <c r="V196" s="36"/>
      <c r="W196" s="36"/>
      <c r="X196" s="36"/>
      <c r="Y196" s="36"/>
      <c r="Z196" s="36"/>
      <c r="AA196" s="36"/>
      <c r="AB196" s="36"/>
      <c r="AC196" s="36"/>
      <c r="AD196" s="36"/>
      <c r="AE196" s="36"/>
      <c r="AT196" s="19" t="s">
        <v>903</v>
      </c>
      <c r="AU196" s="19" t="s">
        <v>78</v>
      </c>
    </row>
    <row r="197" spans="2:51" s="14" customFormat="1" ht="11.25">
      <c r="B197" s="218"/>
      <c r="C197" s="219"/>
      <c r="D197" s="197" t="s">
        <v>237</v>
      </c>
      <c r="E197" s="220" t="s">
        <v>19</v>
      </c>
      <c r="F197" s="221" t="s">
        <v>1041</v>
      </c>
      <c r="G197" s="219"/>
      <c r="H197" s="220" t="s">
        <v>19</v>
      </c>
      <c r="I197" s="222"/>
      <c r="J197" s="219"/>
      <c r="K197" s="219"/>
      <c r="L197" s="223"/>
      <c r="M197" s="224"/>
      <c r="N197" s="225"/>
      <c r="O197" s="225"/>
      <c r="P197" s="225"/>
      <c r="Q197" s="225"/>
      <c r="R197" s="225"/>
      <c r="S197" s="225"/>
      <c r="T197" s="226"/>
      <c r="AT197" s="227" t="s">
        <v>237</v>
      </c>
      <c r="AU197" s="227" t="s">
        <v>78</v>
      </c>
      <c r="AV197" s="14" t="s">
        <v>76</v>
      </c>
      <c r="AW197" s="14" t="s">
        <v>31</v>
      </c>
      <c r="AX197" s="14" t="s">
        <v>69</v>
      </c>
      <c r="AY197" s="227" t="s">
        <v>229</v>
      </c>
    </row>
    <row r="198" spans="2:51" s="13" customFormat="1" ht="11.25">
      <c r="B198" s="195"/>
      <c r="C198" s="196"/>
      <c r="D198" s="197" t="s">
        <v>237</v>
      </c>
      <c r="E198" s="198" t="s">
        <v>19</v>
      </c>
      <c r="F198" s="199" t="s">
        <v>1042</v>
      </c>
      <c r="G198" s="196"/>
      <c r="H198" s="200">
        <v>24</v>
      </c>
      <c r="I198" s="201"/>
      <c r="J198" s="196"/>
      <c r="K198" s="196"/>
      <c r="L198" s="202"/>
      <c r="M198" s="203"/>
      <c r="N198" s="204"/>
      <c r="O198" s="204"/>
      <c r="P198" s="204"/>
      <c r="Q198" s="204"/>
      <c r="R198" s="204"/>
      <c r="S198" s="204"/>
      <c r="T198" s="205"/>
      <c r="AT198" s="206" t="s">
        <v>237</v>
      </c>
      <c r="AU198" s="206" t="s">
        <v>78</v>
      </c>
      <c r="AV198" s="13" t="s">
        <v>78</v>
      </c>
      <c r="AW198" s="13" t="s">
        <v>31</v>
      </c>
      <c r="AX198" s="13" t="s">
        <v>76</v>
      </c>
      <c r="AY198" s="206" t="s">
        <v>229</v>
      </c>
    </row>
    <row r="199" spans="2:63" s="12" customFormat="1" ht="22.9" customHeight="1">
      <c r="B199" s="165"/>
      <c r="C199" s="166"/>
      <c r="D199" s="167" t="s">
        <v>68</v>
      </c>
      <c r="E199" s="179" t="s">
        <v>126</v>
      </c>
      <c r="F199" s="179" t="s">
        <v>1043</v>
      </c>
      <c r="G199" s="166"/>
      <c r="H199" s="166"/>
      <c r="I199" s="169"/>
      <c r="J199" s="180">
        <f>BK199</f>
        <v>0</v>
      </c>
      <c r="K199" s="166"/>
      <c r="L199" s="171"/>
      <c r="M199" s="172"/>
      <c r="N199" s="173"/>
      <c r="O199" s="173"/>
      <c r="P199" s="174">
        <f>SUM(P200:P219)</f>
        <v>0</v>
      </c>
      <c r="Q199" s="173"/>
      <c r="R199" s="174">
        <f>SUM(R200:R219)</f>
        <v>92.84553882600001</v>
      </c>
      <c r="S199" s="173"/>
      <c r="T199" s="175">
        <f>SUM(T200:T219)</f>
        <v>0</v>
      </c>
      <c r="AR199" s="176" t="s">
        <v>76</v>
      </c>
      <c r="AT199" s="177" t="s">
        <v>68</v>
      </c>
      <c r="AU199" s="177" t="s">
        <v>76</v>
      </c>
      <c r="AY199" s="176" t="s">
        <v>229</v>
      </c>
      <c r="BK199" s="178">
        <f>SUM(BK200:BK219)</f>
        <v>0</v>
      </c>
    </row>
    <row r="200" spans="1:65" s="2" customFormat="1" ht="24.2" customHeight="1">
      <c r="A200" s="36"/>
      <c r="B200" s="37"/>
      <c r="C200" s="181" t="s">
        <v>487</v>
      </c>
      <c r="D200" s="181" t="s">
        <v>232</v>
      </c>
      <c r="E200" s="182" t="s">
        <v>1044</v>
      </c>
      <c r="F200" s="183" t="s">
        <v>1045</v>
      </c>
      <c r="G200" s="184" t="s">
        <v>326</v>
      </c>
      <c r="H200" s="185">
        <v>0.437</v>
      </c>
      <c r="I200" s="186"/>
      <c r="J200" s="187">
        <f>ROUND(I200*H200,2)</f>
        <v>0</v>
      </c>
      <c r="K200" s="188"/>
      <c r="L200" s="41"/>
      <c r="M200" s="189" t="s">
        <v>19</v>
      </c>
      <c r="N200" s="190" t="s">
        <v>40</v>
      </c>
      <c r="O200" s="66"/>
      <c r="P200" s="191">
        <f>O200*H200</f>
        <v>0</v>
      </c>
      <c r="Q200" s="191">
        <v>1.059738</v>
      </c>
      <c r="R200" s="191">
        <f>Q200*H200</f>
        <v>0.46310550600000006</v>
      </c>
      <c r="S200" s="191">
        <v>0</v>
      </c>
      <c r="T200" s="192">
        <f>S200*H200</f>
        <v>0</v>
      </c>
      <c r="U200" s="36"/>
      <c r="V200" s="36"/>
      <c r="W200" s="36"/>
      <c r="X200" s="36"/>
      <c r="Y200" s="36"/>
      <c r="Z200" s="36"/>
      <c r="AA200" s="36"/>
      <c r="AB200" s="36"/>
      <c r="AC200" s="36"/>
      <c r="AD200" s="36"/>
      <c r="AE200" s="36"/>
      <c r="AR200" s="193" t="s">
        <v>126</v>
      </c>
      <c r="AT200" s="193" t="s">
        <v>232</v>
      </c>
      <c r="AU200" s="193" t="s">
        <v>78</v>
      </c>
      <c r="AY200" s="19" t="s">
        <v>229</v>
      </c>
      <c r="BE200" s="194">
        <f>IF(N200="základní",J200,0)</f>
        <v>0</v>
      </c>
      <c r="BF200" s="194">
        <f>IF(N200="snížená",J200,0)</f>
        <v>0</v>
      </c>
      <c r="BG200" s="194">
        <f>IF(N200="zákl. přenesená",J200,0)</f>
        <v>0</v>
      </c>
      <c r="BH200" s="194">
        <f>IF(N200="sníž. přenesená",J200,0)</f>
        <v>0</v>
      </c>
      <c r="BI200" s="194">
        <f>IF(N200="nulová",J200,0)</f>
        <v>0</v>
      </c>
      <c r="BJ200" s="19" t="s">
        <v>76</v>
      </c>
      <c r="BK200" s="194">
        <f>ROUND(I200*H200,2)</f>
        <v>0</v>
      </c>
      <c r="BL200" s="19" t="s">
        <v>126</v>
      </c>
      <c r="BM200" s="193" t="s">
        <v>1046</v>
      </c>
    </row>
    <row r="201" spans="1:47" s="2" customFormat="1" ht="11.25">
      <c r="A201" s="36"/>
      <c r="B201" s="37"/>
      <c r="C201" s="38"/>
      <c r="D201" s="263" t="s">
        <v>903</v>
      </c>
      <c r="E201" s="38"/>
      <c r="F201" s="264" t="s">
        <v>1047</v>
      </c>
      <c r="G201" s="38"/>
      <c r="H201" s="38"/>
      <c r="I201" s="249"/>
      <c r="J201" s="38"/>
      <c r="K201" s="38"/>
      <c r="L201" s="41"/>
      <c r="M201" s="250"/>
      <c r="N201" s="251"/>
      <c r="O201" s="66"/>
      <c r="P201" s="66"/>
      <c r="Q201" s="66"/>
      <c r="R201" s="66"/>
      <c r="S201" s="66"/>
      <c r="T201" s="67"/>
      <c r="U201" s="36"/>
      <c r="V201" s="36"/>
      <c r="W201" s="36"/>
      <c r="X201" s="36"/>
      <c r="Y201" s="36"/>
      <c r="Z201" s="36"/>
      <c r="AA201" s="36"/>
      <c r="AB201" s="36"/>
      <c r="AC201" s="36"/>
      <c r="AD201" s="36"/>
      <c r="AE201" s="36"/>
      <c r="AT201" s="19" t="s">
        <v>903</v>
      </c>
      <c r="AU201" s="19" t="s">
        <v>78</v>
      </c>
    </row>
    <row r="202" spans="2:51" s="14" customFormat="1" ht="11.25">
      <c r="B202" s="218"/>
      <c r="C202" s="219"/>
      <c r="D202" s="197" t="s">
        <v>237</v>
      </c>
      <c r="E202" s="220" t="s">
        <v>19</v>
      </c>
      <c r="F202" s="221" t="s">
        <v>1048</v>
      </c>
      <c r="G202" s="219"/>
      <c r="H202" s="220" t="s">
        <v>19</v>
      </c>
      <c r="I202" s="222"/>
      <c r="J202" s="219"/>
      <c r="K202" s="219"/>
      <c r="L202" s="223"/>
      <c r="M202" s="224"/>
      <c r="N202" s="225"/>
      <c r="O202" s="225"/>
      <c r="P202" s="225"/>
      <c r="Q202" s="225"/>
      <c r="R202" s="225"/>
      <c r="S202" s="225"/>
      <c r="T202" s="226"/>
      <c r="AT202" s="227" t="s">
        <v>237</v>
      </c>
      <c r="AU202" s="227" t="s">
        <v>78</v>
      </c>
      <c r="AV202" s="14" t="s">
        <v>76</v>
      </c>
      <c r="AW202" s="14" t="s">
        <v>31</v>
      </c>
      <c r="AX202" s="14" t="s">
        <v>69</v>
      </c>
      <c r="AY202" s="227" t="s">
        <v>229</v>
      </c>
    </row>
    <row r="203" spans="2:51" s="13" customFormat="1" ht="11.25">
      <c r="B203" s="195"/>
      <c r="C203" s="196"/>
      <c r="D203" s="197" t="s">
        <v>237</v>
      </c>
      <c r="E203" s="198" t="s">
        <v>19</v>
      </c>
      <c r="F203" s="199" t="s">
        <v>1049</v>
      </c>
      <c r="G203" s="196"/>
      <c r="H203" s="200">
        <v>0.437</v>
      </c>
      <c r="I203" s="201"/>
      <c r="J203" s="196"/>
      <c r="K203" s="196"/>
      <c r="L203" s="202"/>
      <c r="M203" s="203"/>
      <c r="N203" s="204"/>
      <c r="O203" s="204"/>
      <c r="P203" s="204"/>
      <c r="Q203" s="204"/>
      <c r="R203" s="204"/>
      <c r="S203" s="204"/>
      <c r="T203" s="205"/>
      <c r="AT203" s="206" t="s">
        <v>237</v>
      </c>
      <c r="AU203" s="206" t="s">
        <v>78</v>
      </c>
      <c r="AV203" s="13" t="s">
        <v>78</v>
      </c>
      <c r="AW203" s="13" t="s">
        <v>31</v>
      </c>
      <c r="AX203" s="13" t="s">
        <v>76</v>
      </c>
      <c r="AY203" s="206" t="s">
        <v>229</v>
      </c>
    </row>
    <row r="204" spans="1:65" s="2" customFormat="1" ht="24.2" customHeight="1">
      <c r="A204" s="36"/>
      <c r="B204" s="37"/>
      <c r="C204" s="181" t="s">
        <v>492</v>
      </c>
      <c r="D204" s="181" t="s">
        <v>232</v>
      </c>
      <c r="E204" s="182" t="s">
        <v>1050</v>
      </c>
      <c r="F204" s="183" t="s">
        <v>1051</v>
      </c>
      <c r="G204" s="184" t="s">
        <v>495</v>
      </c>
      <c r="H204" s="185">
        <v>0.672</v>
      </c>
      <c r="I204" s="186"/>
      <c r="J204" s="187">
        <f>ROUND(I204*H204,2)</f>
        <v>0</v>
      </c>
      <c r="K204" s="188"/>
      <c r="L204" s="41"/>
      <c r="M204" s="189" t="s">
        <v>19</v>
      </c>
      <c r="N204" s="190" t="s">
        <v>40</v>
      </c>
      <c r="O204" s="66"/>
      <c r="P204" s="191">
        <f>O204*H204</f>
        <v>0</v>
      </c>
      <c r="Q204" s="191">
        <v>0.02102</v>
      </c>
      <c r="R204" s="191">
        <f>Q204*H204</f>
        <v>0.014125440000000001</v>
      </c>
      <c r="S204" s="191">
        <v>0</v>
      </c>
      <c r="T204" s="192">
        <f>S204*H204</f>
        <v>0</v>
      </c>
      <c r="U204" s="36"/>
      <c r="V204" s="36"/>
      <c r="W204" s="36"/>
      <c r="X204" s="36"/>
      <c r="Y204" s="36"/>
      <c r="Z204" s="36"/>
      <c r="AA204" s="36"/>
      <c r="AB204" s="36"/>
      <c r="AC204" s="36"/>
      <c r="AD204" s="36"/>
      <c r="AE204" s="36"/>
      <c r="AR204" s="193" t="s">
        <v>126</v>
      </c>
      <c r="AT204" s="193" t="s">
        <v>232</v>
      </c>
      <c r="AU204" s="193" t="s">
        <v>78</v>
      </c>
      <c r="AY204" s="19" t="s">
        <v>229</v>
      </c>
      <c r="BE204" s="194">
        <f>IF(N204="základní",J204,0)</f>
        <v>0</v>
      </c>
      <c r="BF204" s="194">
        <f>IF(N204="snížená",J204,0)</f>
        <v>0</v>
      </c>
      <c r="BG204" s="194">
        <f>IF(N204="zákl. přenesená",J204,0)</f>
        <v>0</v>
      </c>
      <c r="BH204" s="194">
        <f>IF(N204="sníž. přenesená",J204,0)</f>
        <v>0</v>
      </c>
      <c r="BI204" s="194">
        <f>IF(N204="nulová",J204,0)</f>
        <v>0</v>
      </c>
      <c r="BJ204" s="19" t="s">
        <v>76</v>
      </c>
      <c r="BK204" s="194">
        <f>ROUND(I204*H204,2)</f>
        <v>0</v>
      </c>
      <c r="BL204" s="19" t="s">
        <v>126</v>
      </c>
      <c r="BM204" s="193" t="s">
        <v>1052</v>
      </c>
    </row>
    <row r="205" spans="1:47" s="2" customFormat="1" ht="11.25">
      <c r="A205" s="36"/>
      <c r="B205" s="37"/>
      <c r="C205" s="38"/>
      <c r="D205" s="263" t="s">
        <v>903</v>
      </c>
      <c r="E205" s="38"/>
      <c r="F205" s="264" t="s">
        <v>1053</v>
      </c>
      <c r="G205" s="38"/>
      <c r="H205" s="38"/>
      <c r="I205" s="249"/>
      <c r="J205" s="38"/>
      <c r="K205" s="38"/>
      <c r="L205" s="41"/>
      <c r="M205" s="250"/>
      <c r="N205" s="251"/>
      <c r="O205" s="66"/>
      <c r="P205" s="66"/>
      <c r="Q205" s="66"/>
      <c r="R205" s="66"/>
      <c r="S205" s="66"/>
      <c r="T205" s="67"/>
      <c r="U205" s="36"/>
      <c r="V205" s="36"/>
      <c r="W205" s="36"/>
      <c r="X205" s="36"/>
      <c r="Y205" s="36"/>
      <c r="Z205" s="36"/>
      <c r="AA205" s="36"/>
      <c r="AB205" s="36"/>
      <c r="AC205" s="36"/>
      <c r="AD205" s="36"/>
      <c r="AE205" s="36"/>
      <c r="AT205" s="19" t="s">
        <v>903</v>
      </c>
      <c r="AU205" s="19" t="s">
        <v>78</v>
      </c>
    </row>
    <row r="206" spans="2:51" s="14" customFormat="1" ht="11.25">
      <c r="B206" s="218"/>
      <c r="C206" s="219"/>
      <c r="D206" s="197" t="s">
        <v>237</v>
      </c>
      <c r="E206" s="220" t="s">
        <v>19</v>
      </c>
      <c r="F206" s="221" t="s">
        <v>1054</v>
      </c>
      <c r="G206" s="219"/>
      <c r="H206" s="220" t="s">
        <v>19</v>
      </c>
      <c r="I206" s="222"/>
      <c r="J206" s="219"/>
      <c r="K206" s="219"/>
      <c r="L206" s="223"/>
      <c r="M206" s="224"/>
      <c r="N206" s="225"/>
      <c r="O206" s="225"/>
      <c r="P206" s="225"/>
      <c r="Q206" s="225"/>
      <c r="R206" s="225"/>
      <c r="S206" s="225"/>
      <c r="T206" s="226"/>
      <c r="AT206" s="227" t="s">
        <v>237</v>
      </c>
      <c r="AU206" s="227" t="s">
        <v>78</v>
      </c>
      <c r="AV206" s="14" t="s">
        <v>76</v>
      </c>
      <c r="AW206" s="14" t="s">
        <v>31</v>
      </c>
      <c r="AX206" s="14" t="s">
        <v>69</v>
      </c>
      <c r="AY206" s="227" t="s">
        <v>229</v>
      </c>
    </row>
    <row r="207" spans="2:51" s="13" customFormat="1" ht="11.25">
      <c r="B207" s="195"/>
      <c r="C207" s="196"/>
      <c r="D207" s="197" t="s">
        <v>237</v>
      </c>
      <c r="E207" s="198" t="s">
        <v>19</v>
      </c>
      <c r="F207" s="199" t="s">
        <v>1055</v>
      </c>
      <c r="G207" s="196"/>
      <c r="H207" s="200">
        <v>0.672</v>
      </c>
      <c r="I207" s="201"/>
      <c r="J207" s="196"/>
      <c r="K207" s="196"/>
      <c r="L207" s="202"/>
      <c r="M207" s="203"/>
      <c r="N207" s="204"/>
      <c r="O207" s="204"/>
      <c r="P207" s="204"/>
      <c r="Q207" s="204"/>
      <c r="R207" s="204"/>
      <c r="S207" s="204"/>
      <c r="T207" s="205"/>
      <c r="AT207" s="206" t="s">
        <v>237</v>
      </c>
      <c r="AU207" s="206" t="s">
        <v>78</v>
      </c>
      <c r="AV207" s="13" t="s">
        <v>78</v>
      </c>
      <c r="AW207" s="13" t="s">
        <v>31</v>
      </c>
      <c r="AX207" s="13" t="s">
        <v>76</v>
      </c>
      <c r="AY207" s="206" t="s">
        <v>229</v>
      </c>
    </row>
    <row r="208" spans="1:65" s="2" customFormat="1" ht="24.2" customHeight="1">
      <c r="A208" s="36"/>
      <c r="B208" s="37"/>
      <c r="C208" s="181" t="s">
        <v>498</v>
      </c>
      <c r="D208" s="181" t="s">
        <v>232</v>
      </c>
      <c r="E208" s="182" t="s">
        <v>1056</v>
      </c>
      <c r="F208" s="183" t="s">
        <v>1057</v>
      </c>
      <c r="G208" s="184" t="s">
        <v>495</v>
      </c>
      <c r="H208" s="185">
        <v>0.672</v>
      </c>
      <c r="I208" s="186"/>
      <c r="J208" s="187">
        <f>ROUND(I208*H208,2)</f>
        <v>0</v>
      </c>
      <c r="K208" s="188"/>
      <c r="L208" s="41"/>
      <c r="M208" s="189" t="s">
        <v>19</v>
      </c>
      <c r="N208" s="190" t="s">
        <v>40</v>
      </c>
      <c r="O208" s="66"/>
      <c r="P208" s="191">
        <f>O208*H208</f>
        <v>0</v>
      </c>
      <c r="Q208" s="191">
        <v>0.02102</v>
      </c>
      <c r="R208" s="191">
        <f>Q208*H208</f>
        <v>0.014125440000000001</v>
      </c>
      <c r="S208" s="191">
        <v>0</v>
      </c>
      <c r="T208" s="192">
        <f>S208*H208</f>
        <v>0</v>
      </c>
      <c r="U208" s="36"/>
      <c r="V208" s="36"/>
      <c r="W208" s="36"/>
      <c r="X208" s="36"/>
      <c r="Y208" s="36"/>
      <c r="Z208" s="36"/>
      <c r="AA208" s="36"/>
      <c r="AB208" s="36"/>
      <c r="AC208" s="36"/>
      <c r="AD208" s="36"/>
      <c r="AE208" s="36"/>
      <c r="AR208" s="193" t="s">
        <v>126</v>
      </c>
      <c r="AT208" s="193" t="s">
        <v>232</v>
      </c>
      <c r="AU208" s="193" t="s">
        <v>78</v>
      </c>
      <c r="AY208" s="19" t="s">
        <v>229</v>
      </c>
      <c r="BE208" s="194">
        <f>IF(N208="základní",J208,0)</f>
        <v>0</v>
      </c>
      <c r="BF208" s="194">
        <f>IF(N208="snížená",J208,0)</f>
        <v>0</v>
      </c>
      <c r="BG208" s="194">
        <f>IF(N208="zákl. přenesená",J208,0)</f>
        <v>0</v>
      </c>
      <c r="BH208" s="194">
        <f>IF(N208="sníž. přenesená",J208,0)</f>
        <v>0</v>
      </c>
      <c r="BI208" s="194">
        <f>IF(N208="nulová",J208,0)</f>
        <v>0</v>
      </c>
      <c r="BJ208" s="19" t="s">
        <v>76</v>
      </c>
      <c r="BK208" s="194">
        <f>ROUND(I208*H208,2)</f>
        <v>0</v>
      </c>
      <c r="BL208" s="19" t="s">
        <v>126</v>
      </c>
      <c r="BM208" s="193" t="s">
        <v>1058</v>
      </c>
    </row>
    <row r="209" spans="1:47" s="2" customFormat="1" ht="11.25">
      <c r="A209" s="36"/>
      <c r="B209" s="37"/>
      <c r="C209" s="38"/>
      <c r="D209" s="263" t="s">
        <v>903</v>
      </c>
      <c r="E209" s="38"/>
      <c r="F209" s="264" t="s">
        <v>1059</v>
      </c>
      <c r="G209" s="38"/>
      <c r="H209" s="38"/>
      <c r="I209" s="249"/>
      <c r="J209" s="38"/>
      <c r="K209" s="38"/>
      <c r="L209" s="41"/>
      <c r="M209" s="250"/>
      <c r="N209" s="251"/>
      <c r="O209" s="66"/>
      <c r="P209" s="66"/>
      <c r="Q209" s="66"/>
      <c r="R209" s="66"/>
      <c r="S209" s="66"/>
      <c r="T209" s="67"/>
      <c r="U209" s="36"/>
      <c r="V209" s="36"/>
      <c r="W209" s="36"/>
      <c r="X209" s="36"/>
      <c r="Y209" s="36"/>
      <c r="Z209" s="36"/>
      <c r="AA209" s="36"/>
      <c r="AB209" s="36"/>
      <c r="AC209" s="36"/>
      <c r="AD209" s="36"/>
      <c r="AE209" s="36"/>
      <c r="AT209" s="19" t="s">
        <v>903</v>
      </c>
      <c r="AU209" s="19" t="s">
        <v>78</v>
      </c>
    </row>
    <row r="210" spans="2:51" s="14" customFormat="1" ht="11.25">
      <c r="B210" s="218"/>
      <c r="C210" s="219"/>
      <c r="D210" s="197" t="s">
        <v>237</v>
      </c>
      <c r="E210" s="220" t="s">
        <v>19</v>
      </c>
      <c r="F210" s="221" t="s">
        <v>1054</v>
      </c>
      <c r="G210" s="219"/>
      <c r="H210" s="220" t="s">
        <v>19</v>
      </c>
      <c r="I210" s="222"/>
      <c r="J210" s="219"/>
      <c r="K210" s="219"/>
      <c r="L210" s="223"/>
      <c r="M210" s="224"/>
      <c r="N210" s="225"/>
      <c r="O210" s="225"/>
      <c r="P210" s="225"/>
      <c r="Q210" s="225"/>
      <c r="R210" s="225"/>
      <c r="S210" s="225"/>
      <c r="T210" s="226"/>
      <c r="AT210" s="227" t="s">
        <v>237</v>
      </c>
      <c r="AU210" s="227" t="s">
        <v>78</v>
      </c>
      <c r="AV210" s="14" t="s">
        <v>76</v>
      </c>
      <c r="AW210" s="14" t="s">
        <v>31</v>
      </c>
      <c r="AX210" s="14" t="s">
        <v>69</v>
      </c>
      <c r="AY210" s="227" t="s">
        <v>229</v>
      </c>
    </row>
    <row r="211" spans="2:51" s="13" customFormat="1" ht="11.25">
      <c r="B211" s="195"/>
      <c r="C211" s="196"/>
      <c r="D211" s="197" t="s">
        <v>237</v>
      </c>
      <c r="E211" s="198" t="s">
        <v>19</v>
      </c>
      <c r="F211" s="199" t="s">
        <v>1055</v>
      </c>
      <c r="G211" s="196"/>
      <c r="H211" s="200">
        <v>0.672</v>
      </c>
      <c r="I211" s="201"/>
      <c r="J211" s="196"/>
      <c r="K211" s="196"/>
      <c r="L211" s="202"/>
      <c r="M211" s="203"/>
      <c r="N211" s="204"/>
      <c r="O211" s="204"/>
      <c r="P211" s="204"/>
      <c r="Q211" s="204"/>
      <c r="R211" s="204"/>
      <c r="S211" s="204"/>
      <c r="T211" s="205"/>
      <c r="AT211" s="206" t="s">
        <v>237</v>
      </c>
      <c r="AU211" s="206" t="s">
        <v>78</v>
      </c>
      <c r="AV211" s="13" t="s">
        <v>78</v>
      </c>
      <c r="AW211" s="13" t="s">
        <v>31</v>
      </c>
      <c r="AX211" s="13" t="s">
        <v>76</v>
      </c>
      <c r="AY211" s="206" t="s">
        <v>229</v>
      </c>
    </row>
    <row r="212" spans="1:65" s="2" customFormat="1" ht="55.5" customHeight="1">
      <c r="A212" s="36"/>
      <c r="B212" s="37"/>
      <c r="C212" s="181" t="s">
        <v>504</v>
      </c>
      <c r="D212" s="181" t="s">
        <v>232</v>
      </c>
      <c r="E212" s="182" t="s">
        <v>1060</v>
      </c>
      <c r="F212" s="183" t="s">
        <v>1061</v>
      </c>
      <c r="G212" s="184" t="s">
        <v>495</v>
      </c>
      <c r="H212" s="185">
        <v>89.56</v>
      </c>
      <c r="I212" s="186"/>
      <c r="J212" s="187">
        <f>ROUND(I212*H212,2)</f>
        <v>0</v>
      </c>
      <c r="K212" s="188"/>
      <c r="L212" s="41"/>
      <c r="M212" s="189" t="s">
        <v>19</v>
      </c>
      <c r="N212" s="190" t="s">
        <v>40</v>
      </c>
      <c r="O212" s="66"/>
      <c r="P212" s="191">
        <f>O212*H212</f>
        <v>0</v>
      </c>
      <c r="Q212" s="191">
        <v>1.031199</v>
      </c>
      <c r="R212" s="191">
        <f>Q212*H212</f>
        <v>92.35418244</v>
      </c>
      <c r="S212" s="191">
        <v>0</v>
      </c>
      <c r="T212" s="192">
        <f>S212*H212</f>
        <v>0</v>
      </c>
      <c r="U212" s="36"/>
      <c r="V212" s="36"/>
      <c r="W212" s="36"/>
      <c r="X212" s="36"/>
      <c r="Y212" s="36"/>
      <c r="Z212" s="36"/>
      <c r="AA212" s="36"/>
      <c r="AB212" s="36"/>
      <c r="AC212" s="36"/>
      <c r="AD212" s="36"/>
      <c r="AE212" s="36"/>
      <c r="AR212" s="193" t="s">
        <v>126</v>
      </c>
      <c r="AT212" s="193" t="s">
        <v>232</v>
      </c>
      <c r="AU212" s="193" t="s">
        <v>78</v>
      </c>
      <c r="AY212" s="19" t="s">
        <v>229</v>
      </c>
      <c r="BE212" s="194">
        <f>IF(N212="základní",J212,0)</f>
        <v>0</v>
      </c>
      <c r="BF212" s="194">
        <f>IF(N212="snížená",J212,0)</f>
        <v>0</v>
      </c>
      <c r="BG212" s="194">
        <f>IF(N212="zákl. přenesená",J212,0)</f>
        <v>0</v>
      </c>
      <c r="BH212" s="194">
        <f>IF(N212="sníž. přenesená",J212,0)</f>
        <v>0</v>
      </c>
      <c r="BI212" s="194">
        <f>IF(N212="nulová",J212,0)</f>
        <v>0</v>
      </c>
      <c r="BJ212" s="19" t="s">
        <v>76</v>
      </c>
      <c r="BK212" s="194">
        <f>ROUND(I212*H212,2)</f>
        <v>0</v>
      </c>
      <c r="BL212" s="19" t="s">
        <v>126</v>
      </c>
      <c r="BM212" s="193" t="s">
        <v>1062</v>
      </c>
    </row>
    <row r="213" spans="1:47" s="2" customFormat="1" ht="11.25">
      <c r="A213" s="36"/>
      <c r="B213" s="37"/>
      <c r="C213" s="38"/>
      <c r="D213" s="263" t="s">
        <v>903</v>
      </c>
      <c r="E213" s="38"/>
      <c r="F213" s="264" t="s">
        <v>1063</v>
      </c>
      <c r="G213" s="38"/>
      <c r="H213" s="38"/>
      <c r="I213" s="249"/>
      <c r="J213" s="38"/>
      <c r="K213" s="38"/>
      <c r="L213" s="41"/>
      <c r="M213" s="250"/>
      <c r="N213" s="251"/>
      <c r="O213" s="66"/>
      <c r="P213" s="66"/>
      <c r="Q213" s="66"/>
      <c r="R213" s="66"/>
      <c r="S213" s="66"/>
      <c r="T213" s="67"/>
      <c r="U213" s="36"/>
      <c r="V213" s="36"/>
      <c r="W213" s="36"/>
      <c r="X213" s="36"/>
      <c r="Y213" s="36"/>
      <c r="Z213" s="36"/>
      <c r="AA213" s="36"/>
      <c r="AB213" s="36"/>
      <c r="AC213" s="36"/>
      <c r="AD213" s="36"/>
      <c r="AE213" s="36"/>
      <c r="AT213" s="19" t="s">
        <v>903</v>
      </c>
      <c r="AU213" s="19" t="s">
        <v>78</v>
      </c>
    </row>
    <row r="214" spans="2:51" s="14" customFormat="1" ht="11.25">
      <c r="B214" s="218"/>
      <c r="C214" s="219"/>
      <c r="D214" s="197" t="s">
        <v>237</v>
      </c>
      <c r="E214" s="220" t="s">
        <v>19</v>
      </c>
      <c r="F214" s="221" t="s">
        <v>1064</v>
      </c>
      <c r="G214" s="219"/>
      <c r="H214" s="220" t="s">
        <v>19</v>
      </c>
      <c r="I214" s="222"/>
      <c r="J214" s="219"/>
      <c r="K214" s="219"/>
      <c r="L214" s="223"/>
      <c r="M214" s="224"/>
      <c r="N214" s="225"/>
      <c r="O214" s="225"/>
      <c r="P214" s="225"/>
      <c r="Q214" s="225"/>
      <c r="R214" s="225"/>
      <c r="S214" s="225"/>
      <c r="T214" s="226"/>
      <c r="AT214" s="227" t="s">
        <v>237</v>
      </c>
      <c r="AU214" s="227" t="s">
        <v>78</v>
      </c>
      <c r="AV214" s="14" t="s">
        <v>76</v>
      </c>
      <c r="AW214" s="14" t="s">
        <v>31</v>
      </c>
      <c r="AX214" s="14" t="s">
        <v>69</v>
      </c>
      <c r="AY214" s="227" t="s">
        <v>229</v>
      </c>
    </row>
    <row r="215" spans="2:51" s="13" customFormat="1" ht="11.25">
      <c r="B215" s="195"/>
      <c r="C215" s="196"/>
      <c r="D215" s="197" t="s">
        <v>237</v>
      </c>
      <c r="E215" s="198" t="s">
        <v>19</v>
      </c>
      <c r="F215" s="199" t="s">
        <v>1065</v>
      </c>
      <c r="G215" s="196"/>
      <c r="H215" s="200">
        <v>30.66</v>
      </c>
      <c r="I215" s="201"/>
      <c r="J215" s="196"/>
      <c r="K215" s="196"/>
      <c r="L215" s="202"/>
      <c r="M215" s="203"/>
      <c r="N215" s="204"/>
      <c r="O215" s="204"/>
      <c r="P215" s="204"/>
      <c r="Q215" s="204"/>
      <c r="R215" s="204"/>
      <c r="S215" s="204"/>
      <c r="T215" s="205"/>
      <c r="AT215" s="206" t="s">
        <v>237</v>
      </c>
      <c r="AU215" s="206" t="s">
        <v>78</v>
      </c>
      <c r="AV215" s="13" t="s">
        <v>78</v>
      </c>
      <c r="AW215" s="13" t="s">
        <v>31</v>
      </c>
      <c r="AX215" s="13" t="s">
        <v>69</v>
      </c>
      <c r="AY215" s="206" t="s">
        <v>229</v>
      </c>
    </row>
    <row r="216" spans="2:51" s="13" customFormat="1" ht="11.25">
      <c r="B216" s="195"/>
      <c r="C216" s="196"/>
      <c r="D216" s="197" t="s">
        <v>237</v>
      </c>
      <c r="E216" s="198" t="s">
        <v>19</v>
      </c>
      <c r="F216" s="199" t="s">
        <v>1066</v>
      </c>
      <c r="G216" s="196"/>
      <c r="H216" s="200">
        <v>24.9</v>
      </c>
      <c r="I216" s="201"/>
      <c r="J216" s="196"/>
      <c r="K216" s="196"/>
      <c r="L216" s="202"/>
      <c r="M216" s="203"/>
      <c r="N216" s="204"/>
      <c r="O216" s="204"/>
      <c r="P216" s="204"/>
      <c r="Q216" s="204"/>
      <c r="R216" s="204"/>
      <c r="S216" s="204"/>
      <c r="T216" s="205"/>
      <c r="AT216" s="206" t="s">
        <v>237</v>
      </c>
      <c r="AU216" s="206" t="s">
        <v>78</v>
      </c>
      <c r="AV216" s="13" t="s">
        <v>78</v>
      </c>
      <c r="AW216" s="13" t="s">
        <v>31</v>
      </c>
      <c r="AX216" s="13" t="s">
        <v>69</v>
      </c>
      <c r="AY216" s="206" t="s">
        <v>229</v>
      </c>
    </row>
    <row r="217" spans="2:51" s="14" customFormat="1" ht="11.25">
      <c r="B217" s="218"/>
      <c r="C217" s="219"/>
      <c r="D217" s="197" t="s">
        <v>237</v>
      </c>
      <c r="E217" s="220" t="s">
        <v>19</v>
      </c>
      <c r="F217" s="221" t="s">
        <v>1067</v>
      </c>
      <c r="G217" s="219"/>
      <c r="H217" s="220" t="s">
        <v>19</v>
      </c>
      <c r="I217" s="222"/>
      <c r="J217" s="219"/>
      <c r="K217" s="219"/>
      <c r="L217" s="223"/>
      <c r="M217" s="224"/>
      <c r="N217" s="225"/>
      <c r="O217" s="225"/>
      <c r="P217" s="225"/>
      <c r="Q217" s="225"/>
      <c r="R217" s="225"/>
      <c r="S217" s="225"/>
      <c r="T217" s="226"/>
      <c r="AT217" s="227" t="s">
        <v>237</v>
      </c>
      <c r="AU217" s="227" t="s">
        <v>78</v>
      </c>
      <c r="AV217" s="14" t="s">
        <v>76</v>
      </c>
      <c r="AW217" s="14" t="s">
        <v>31</v>
      </c>
      <c r="AX217" s="14" t="s">
        <v>69</v>
      </c>
      <c r="AY217" s="227" t="s">
        <v>229</v>
      </c>
    </row>
    <row r="218" spans="2:51" s="13" customFormat="1" ht="11.25">
      <c r="B218" s="195"/>
      <c r="C218" s="196"/>
      <c r="D218" s="197" t="s">
        <v>237</v>
      </c>
      <c r="E218" s="198" t="s">
        <v>19</v>
      </c>
      <c r="F218" s="199" t="s">
        <v>1068</v>
      </c>
      <c r="G218" s="196"/>
      <c r="H218" s="200">
        <v>34</v>
      </c>
      <c r="I218" s="201"/>
      <c r="J218" s="196"/>
      <c r="K218" s="196"/>
      <c r="L218" s="202"/>
      <c r="M218" s="203"/>
      <c r="N218" s="204"/>
      <c r="O218" s="204"/>
      <c r="P218" s="204"/>
      <c r="Q218" s="204"/>
      <c r="R218" s="204"/>
      <c r="S218" s="204"/>
      <c r="T218" s="205"/>
      <c r="AT218" s="206" t="s">
        <v>237</v>
      </c>
      <c r="AU218" s="206" t="s">
        <v>78</v>
      </c>
      <c r="AV218" s="13" t="s">
        <v>78</v>
      </c>
      <c r="AW218" s="13" t="s">
        <v>31</v>
      </c>
      <c r="AX218" s="13" t="s">
        <v>69</v>
      </c>
      <c r="AY218" s="206" t="s">
        <v>229</v>
      </c>
    </row>
    <row r="219" spans="2:51" s="15" customFormat="1" ht="11.25">
      <c r="B219" s="228"/>
      <c r="C219" s="229"/>
      <c r="D219" s="197" t="s">
        <v>237</v>
      </c>
      <c r="E219" s="230" t="s">
        <v>19</v>
      </c>
      <c r="F219" s="231" t="s">
        <v>281</v>
      </c>
      <c r="G219" s="229"/>
      <c r="H219" s="232">
        <v>89.56</v>
      </c>
      <c r="I219" s="233"/>
      <c r="J219" s="229"/>
      <c r="K219" s="229"/>
      <c r="L219" s="234"/>
      <c r="M219" s="235"/>
      <c r="N219" s="236"/>
      <c r="O219" s="236"/>
      <c r="P219" s="236"/>
      <c r="Q219" s="236"/>
      <c r="R219" s="236"/>
      <c r="S219" s="236"/>
      <c r="T219" s="237"/>
      <c r="AT219" s="238" t="s">
        <v>237</v>
      </c>
      <c r="AU219" s="238" t="s">
        <v>78</v>
      </c>
      <c r="AV219" s="15" t="s">
        <v>126</v>
      </c>
      <c r="AW219" s="15" t="s">
        <v>31</v>
      </c>
      <c r="AX219" s="15" t="s">
        <v>76</v>
      </c>
      <c r="AY219" s="238" t="s">
        <v>229</v>
      </c>
    </row>
    <row r="220" spans="2:63" s="12" customFormat="1" ht="22.9" customHeight="1">
      <c r="B220" s="165"/>
      <c r="C220" s="166"/>
      <c r="D220" s="167" t="s">
        <v>68</v>
      </c>
      <c r="E220" s="179" t="s">
        <v>257</v>
      </c>
      <c r="F220" s="179" t="s">
        <v>1069</v>
      </c>
      <c r="G220" s="166"/>
      <c r="H220" s="166"/>
      <c r="I220" s="169"/>
      <c r="J220" s="180">
        <f>BK220</f>
        <v>0</v>
      </c>
      <c r="K220" s="166"/>
      <c r="L220" s="171"/>
      <c r="M220" s="172"/>
      <c r="N220" s="173"/>
      <c r="O220" s="173"/>
      <c r="P220" s="174">
        <f>SUM(P221:P230)</f>
        <v>0</v>
      </c>
      <c r="Q220" s="173"/>
      <c r="R220" s="174">
        <f>SUM(R221:R230)</f>
        <v>1.5840490444000002</v>
      </c>
      <c r="S220" s="173"/>
      <c r="T220" s="175">
        <f>SUM(T221:T230)</f>
        <v>1.7349</v>
      </c>
      <c r="AR220" s="176" t="s">
        <v>76</v>
      </c>
      <c r="AT220" s="177" t="s">
        <v>68</v>
      </c>
      <c r="AU220" s="177" t="s">
        <v>76</v>
      </c>
      <c r="AY220" s="176" t="s">
        <v>229</v>
      </c>
      <c r="BK220" s="178">
        <f>SUM(BK221:BK230)</f>
        <v>0</v>
      </c>
    </row>
    <row r="221" spans="1:65" s="2" customFormat="1" ht="49.15" customHeight="1">
      <c r="A221" s="36"/>
      <c r="B221" s="37"/>
      <c r="C221" s="181" t="s">
        <v>508</v>
      </c>
      <c r="D221" s="181" t="s">
        <v>232</v>
      </c>
      <c r="E221" s="182" t="s">
        <v>1070</v>
      </c>
      <c r="F221" s="183" t="s">
        <v>1071</v>
      </c>
      <c r="G221" s="184" t="s">
        <v>495</v>
      </c>
      <c r="H221" s="185">
        <v>23.132</v>
      </c>
      <c r="I221" s="186"/>
      <c r="J221" s="187">
        <f>ROUND(I221*H221,2)</f>
        <v>0</v>
      </c>
      <c r="K221" s="188"/>
      <c r="L221" s="41"/>
      <c r="M221" s="189" t="s">
        <v>19</v>
      </c>
      <c r="N221" s="190" t="s">
        <v>40</v>
      </c>
      <c r="O221" s="66"/>
      <c r="P221" s="191">
        <f>O221*H221</f>
        <v>0</v>
      </c>
      <c r="Q221" s="191">
        <v>0.0669617</v>
      </c>
      <c r="R221" s="191">
        <f>Q221*H221</f>
        <v>1.5489580444000002</v>
      </c>
      <c r="S221" s="191">
        <v>0.075</v>
      </c>
      <c r="T221" s="192">
        <f>S221*H221</f>
        <v>1.7349</v>
      </c>
      <c r="U221" s="36"/>
      <c r="V221" s="36"/>
      <c r="W221" s="36"/>
      <c r="X221" s="36"/>
      <c r="Y221" s="36"/>
      <c r="Z221" s="36"/>
      <c r="AA221" s="36"/>
      <c r="AB221" s="36"/>
      <c r="AC221" s="36"/>
      <c r="AD221" s="36"/>
      <c r="AE221" s="36"/>
      <c r="AR221" s="193" t="s">
        <v>126</v>
      </c>
      <c r="AT221" s="193" t="s">
        <v>232</v>
      </c>
      <c r="AU221" s="193" t="s">
        <v>78</v>
      </c>
      <c r="AY221" s="19" t="s">
        <v>229</v>
      </c>
      <c r="BE221" s="194">
        <f>IF(N221="základní",J221,0)</f>
        <v>0</v>
      </c>
      <c r="BF221" s="194">
        <f>IF(N221="snížená",J221,0)</f>
        <v>0</v>
      </c>
      <c r="BG221" s="194">
        <f>IF(N221="zákl. přenesená",J221,0)</f>
        <v>0</v>
      </c>
      <c r="BH221" s="194">
        <f>IF(N221="sníž. přenesená",J221,0)</f>
        <v>0</v>
      </c>
      <c r="BI221" s="194">
        <f>IF(N221="nulová",J221,0)</f>
        <v>0</v>
      </c>
      <c r="BJ221" s="19" t="s">
        <v>76</v>
      </c>
      <c r="BK221" s="194">
        <f>ROUND(I221*H221,2)</f>
        <v>0</v>
      </c>
      <c r="BL221" s="19" t="s">
        <v>126</v>
      </c>
      <c r="BM221" s="193" t="s">
        <v>1072</v>
      </c>
    </row>
    <row r="222" spans="1:47" s="2" customFormat="1" ht="11.25">
      <c r="A222" s="36"/>
      <c r="B222" s="37"/>
      <c r="C222" s="38"/>
      <c r="D222" s="263" t="s">
        <v>903</v>
      </c>
      <c r="E222" s="38"/>
      <c r="F222" s="264" t="s">
        <v>1073</v>
      </c>
      <c r="G222" s="38"/>
      <c r="H222" s="38"/>
      <c r="I222" s="249"/>
      <c r="J222" s="38"/>
      <c r="K222" s="38"/>
      <c r="L222" s="41"/>
      <c r="M222" s="250"/>
      <c r="N222" s="251"/>
      <c r="O222" s="66"/>
      <c r="P222" s="66"/>
      <c r="Q222" s="66"/>
      <c r="R222" s="66"/>
      <c r="S222" s="66"/>
      <c r="T222" s="67"/>
      <c r="U222" s="36"/>
      <c r="V222" s="36"/>
      <c r="W222" s="36"/>
      <c r="X222" s="36"/>
      <c r="Y222" s="36"/>
      <c r="Z222" s="36"/>
      <c r="AA222" s="36"/>
      <c r="AB222" s="36"/>
      <c r="AC222" s="36"/>
      <c r="AD222" s="36"/>
      <c r="AE222" s="36"/>
      <c r="AT222" s="19" t="s">
        <v>903</v>
      </c>
      <c r="AU222" s="19" t="s">
        <v>78</v>
      </c>
    </row>
    <row r="223" spans="2:51" s="14" customFormat="1" ht="11.25">
      <c r="B223" s="218"/>
      <c r="C223" s="219"/>
      <c r="D223" s="197" t="s">
        <v>237</v>
      </c>
      <c r="E223" s="220" t="s">
        <v>19</v>
      </c>
      <c r="F223" s="221" t="s">
        <v>1074</v>
      </c>
      <c r="G223" s="219"/>
      <c r="H223" s="220" t="s">
        <v>19</v>
      </c>
      <c r="I223" s="222"/>
      <c r="J223" s="219"/>
      <c r="K223" s="219"/>
      <c r="L223" s="223"/>
      <c r="M223" s="224"/>
      <c r="N223" s="225"/>
      <c r="O223" s="225"/>
      <c r="P223" s="225"/>
      <c r="Q223" s="225"/>
      <c r="R223" s="225"/>
      <c r="S223" s="225"/>
      <c r="T223" s="226"/>
      <c r="AT223" s="227" t="s">
        <v>237</v>
      </c>
      <c r="AU223" s="227" t="s">
        <v>78</v>
      </c>
      <c r="AV223" s="14" t="s">
        <v>76</v>
      </c>
      <c r="AW223" s="14" t="s">
        <v>31</v>
      </c>
      <c r="AX223" s="14" t="s">
        <v>69</v>
      </c>
      <c r="AY223" s="227" t="s">
        <v>229</v>
      </c>
    </row>
    <row r="224" spans="2:51" s="13" customFormat="1" ht="11.25">
      <c r="B224" s="195"/>
      <c r="C224" s="196"/>
      <c r="D224" s="197" t="s">
        <v>237</v>
      </c>
      <c r="E224" s="198" t="s">
        <v>19</v>
      </c>
      <c r="F224" s="199" t="s">
        <v>1075</v>
      </c>
      <c r="G224" s="196"/>
      <c r="H224" s="200">
        <v>17.28</v>
      </c>
      <c r="I224" s="201"/>
      <c r="J224" s="196"/>
      <c r="K224" s="196"/>
      <c r="L224" s="202"/>
      <c r="M224" s="203"/>
      <c r="N224" s="204"/>
      <c r="O224" s="204"/>
      <c r="P224" s="204"/>
      <c r="Q224" s="204"/>
      <c r="R224" s="204"/>
      <c r="S224" s="204"/>
      <c r="T224" s="205"/>
      <c r="AT224" s="206" t="s">
        <v>237</v>
      </c>
      <c r="AU224" s="206" t="s">
        <v>78</v>
      </c>
      <c r="AV224" s="13" t="s">
        <v>78</v>
      </c>
      <c r="AW224" s="13" t="s">
        <v>31</v>
      </c>
      <c r="AX224" s="13" t="s">
        <v>69</v>
      </c>
      <c r="AY224" s="206" t="s">
        <v>229</v>
      </c>
    </row>
    <row r="225" spans="2:51" s="13" customFormat="1" ht="11.25">
      <c r="B225" s="195"/>
      <c r="C225" s="196"/>
      <c r="D225" s="197" t="s">
        <v>237</v>
      </c>
      <c r="E225" s="198" t="s">
        <v>19</v>
      </c>
      <c r="F225" s="199" t="s">
        <v>1076</v>
      </c>
      <c r="G225" s="196"/>
      <c r="H225" s="200">
        <v>4.312</v>
      </c>
      <c r="I225" s="201"/>
      <c r="J225" s="196"/>
      <c r="K225" s="196"/>
      <c r="L225" s="202"/>
      <c r="M225" s="203"/>
      <c r="N225" s="204"/>
      <c r="O225" s="204"/>
      <c r="P225" s="204"/>
      <c r="Q225" s="204"/>
      <c r="R225" s="204"/>
      <c r="S225" s="204"/>
      <c r="T225" s="205"/>
      <c r="AT225" s="206" t="s">
        <v>237</v>
      </c>
      <c r="AU225" s="206" t="s">
        <v>78</v>
      </c>
      <c r="AV225" s="13" t="s">
        <v>78</v>
      </c>
      <c r="AW225" s="13" t="s">
        <v>31</v>
      </c>
      <c r="AX225" s="13" t="s">
        <v>69</v>
      </c>
      <c r="AY225" s="206" t="s">
        <v>229</v>
      </c>
    </row>
    <row r="226" spans="2:51" s="13" customFormat="1" ht="11.25">
      <c r="B226" s="195"/>
      <c r="C226" s="196"/>
      <c r="D226" s="197" t="s">
        <v>237</v>
      </c>
      <c r="E226" s="198" t="s">
        <v>19</v>
      </c>
      <c r="F226" s="199" t="s">
        <v>1077</v>
      </c>
      <c r="G226" s="196"/>
      <c r="H226" s="200">
        <v>1.54</v>
      </c>
      <c r="I226" s="201"/>
      <c r="J226" s="196"/>
      <c r="K226" s="196"/>
      <c r="L226" s="202"/>
      <c r="M226" s="203"/>
      <c r="N226" s="204"/>
      <c r="O226" s="204"/>
      <c r="P226" s="204"/>
      <c r="Q226" s="204"/>
      <c r="R226" s="204"/>
      <c r="S226" s="204"/>
      <c r="T226" s="205"/>
      <c r="AT226" s="206" t="s">
        <v>237</v>
      </c>
      <c r="AU226" s="206" t="s">
        <v>78</v>
      </c>
      <c r="AV226" s="13" t="s">
        <v>78</v>
      </c>
      <c r="AW226" s="13" t="s">
        <v>31</v>
      </c>
      <c r="AX226" s="13" t="s">
        <v>69</v>
      </c>
      <c r="AY226" s="206" t="s">
        <v>229</v>
      </c>
    </row>
    <row r="227" spans="2:51" s="15" customFormat="1" ht="11.25">
      <c r="B227" s="228"/>
      <c r="C227" s="229"/>
      <c r="D227" s="197" t="s">
        <v>237</v>
      </c>
      <c r="E227" s="230" t="s">
        <v>19</v>
      </c>
      <c r="F227" s="231" t="s">
        <v>281</v>
      </c>
      <c r="G227" s="229"/>
      <c r="H227" s="232">
        <v>23.132</v>
      </c>
      <c r="I227" s="233"/>
      <c r="J227" s="229"/>
      <c r="K227" s="229"/>
      <c r="L227" s="234"/>
      <c r="M227" s="235"/>
      <c r="N227" s="236"/>
      <c r="O227" s="236"/>
      <c r="P227" s="236"/>
      <c r="Q227" s="236"/>
      <c r="R227" s="236"/>
      <c r="S227" s="236"/>
      <c r="T227" s="237"/>
      <c r="AT227" s="238" t="s">
        <v>237</v>
      </c>
      <c r="AU227" s="238" t="s">
        <v>78</v>
      </c>
      <c r="AV227" s="15" t="s">
        <v>126</v>
      </c>
      <c r="AW227" s="15" t="s">
        <v>31</v>
      </c>
      <c r="AX227" s="15" t="s">
        <v>76</v>
      </c>
      <c r="AY227" s="238" t="s">
        <v>229</v>
      </c>
    </row>
    <row r="228" spans="1:65" s="2" customFormat="1" ht="16.5" customHeight="1">
      <c r="A228" s="36"/>
      <c r="B228" s="37"/>
      <c r="C228" s="207" t="s">
        <v>513</v>
      </c>
      <c r="D228" s="207" t="s">
        <v>239</v>
      </c>
      <c r="E228" s="208" t="s">
        <v>1078</v>
      </c>
      <c r="F228" s="209" t="s">
        <v>1079</v>
      </c>
      <c r="G228" s="210" t="s">
        <v>1080</v>
      </c>
      <c r="H228" s="211">
        <v>35.091</v>
      </c>
      <c r="I228" s="212"/>
      <c r="J228" s="213">
        <f>ROUND(I228*H228,2)</f>
        <v>0</v>
      </c>
      <c r="K228" s="214"/>
      <c r="L228" s="215"/>
      <c r="M228" s="216" t="s">
        <v>19</v>
      </c>
      <c r="N228" s="217" t="s">
        <v>40</v>
      </c>
      <c r="O228" s="66"/>
      <c r="P228" s="191">
        <f>O228*H228</f>
        <v>0</v>
      </c>
      <c r="Q228" s="191">
        <v>0.001</v>
      </c>
      <c r="R228" s="191">
        <f>Q228*H228</f>
        <v>0.035091000000000004</v>
      </c>
      <c r="S228" s="191">
        <v>0</v>
      </c>
      <c r="T228" s="192">
        <f>S228*H228</f>
        <v>0</v>
      </c>
      <c r="U228" s="36"/>
      <c r="V228" s="36"/>
      <c r="W228" s="36"/>
      <c r="X228" s="36"/>
      <c r="Y228" s="36"/>
      <c r="Z228" s="36"/>
      <c r="AA228" s="36"/>
      <c r="AB228" s="36"/>
      <c r="AC228" s="36"/>
      <c r="AD228" s="36"/>
      <c r="AE228" s="36"/>
      <c r="AR228" s="193" t="s">
        <v>243</v>
      </c>
      <c r="AT228" s="193" t="s">
        <v>239</v>
      </c>
      <c r="AU228" s="193" t="s">
        <v>78</v>
      </c>
      <c r="AY228" s="19" t="s">
        <v>229</v>
      </c>
      <c r="BE228" s="194">
        <f>IF(N228="základní",J228,0)</f>
        <v>0</v>
      </c>
      <c r="BF228" s="194">
        <f>IF(N228="snížená",J228,0)</f>
        <v>0</v>
      </c>
      <c r="BG228" s="194">
        <f>IF(N228="zákl. přenesená",J228,0)</f>
        <v>0</v>
      </c>
      <c r="BH228" s="194">
        <f>IF(N228="sníž. přenesená",J228,0)</f>
        <v>0</v>
      </c>
      <c r="BI228" s="194">
        <f>IF(N228="nulová",J228,0)</f>
        <v>0</v>
      </c>
      <c r="BJ228" s="19" t="s">
        <v>76</v>
      </c>
      <c r="BK228" s="194">
        <f>ROUND(I228*H228,2)</f>
        <v>0</v>
      </c>
      <c r="BL228" s="19" t="s">
        <v>126</v>
      </c>
      <c r="BM228" s="193" t="s">
        <v>1081</v>
      </c>
    </row>
    <row r="229" spans="1:47" s="2" customFormat="1" ht="19.5">
      <c r="A229" s="36"/>
      <c r="B229" s="37"/>
      <c r="C229" s="38"/>
      <c r="D229" s="197" t="s">
        <v>811</v>
      </c>
      <c r="E229" s="38"/>
      <c r="F229" s="248" t="s">
        <v>1082</v>
      </c>
      <c r="G229" s="38"/>
      <c r="H229" s="38"/>
      <c r="I229" s="249"/>
      <c r="J229" s="38"/>
      <c r="K229" s="38"/>
      <c r="L229" s="41"/>
      <c r="M229" s="250"/>
      <c r="N229" s="251"/>
      <c r="O229" s="66"/>
      <c r="P229" s="66"/>
      <c r="Q229" s="66"/>
      <c r="R229" s="66"/>
      <c r="S229" s="66"/>
      <c r="T229" s="67"/>
      <c r="U229" s="36"/>
      <c r="V229" s="36"/>
      <c r="W229" s="36"/>
      <c r="X229" s="36"/>
      <c r="Y229" s="36"/>
      <c r="Z229" s="36"/>
      <c r="AA229" s="36"/>
      <c r="AB229" s="36"/>
      <c r="AC229" s="36"/>
      <c r="AD229" s="36"/>
      <c r="AE229" s="36"/>
      <c r="AT229" s="19" t="s">
        <v>811</v>
      </c>
      <c r="AU229" s="19" t="s">
        <v>78</v>
      </c>
    </row>
    <row r="230" spans="2:51" s="13" customFormat="1" ht="11.25">
      <c r="B230" s="195"/>
      <c r="C230" s="196"/>
      <c r="D230" s="197" t="s">
        <v>237</v>
      </c>
      <c r="E230" s="198" t="s">
        <v>19</v>
      </c>
      <c r="F230" s="199" t="s">
        <v>1083</v>
      </c>
      <c r="G230" s="196"/>
      <c r="H230" s="200">
        <v>35.091</v>
      </c>
      <c r="I230" s="201"/>
      <c r="J230" s="196"/>
      <c r="K230" s="196"/>
      <c r="L230" s="202"/>
      <c r="M230" s="203"/>
      <c r="N230" s="204"/>
      <c r="O230" s="204"/>
      <c r="P230" s="204"/>
      <c r="Q230" s="204"/>
      <c r="R230" s="204"/>
      <c r="S230" s="204"/>
      <c r="T230" s="205"/>
      <c r="AT230" s="206" t="s">
        <v>237</v>
      </c>
      <c r="AU230" s="206" t="s">
        <v>78</v>
      </c>
      <c r="AV230" s="13" t="s">
        <v>78</v>
      </c>
      <c r="AW230" s="13" t="s">
        <v>31</v>
      </c>
      <c r="AX230" s="13" t="s">
        <v>76</v>
      </c>
      <c r="AY230" s="206" t="s">
        <v>229</v>
      </c>
    </row>
    <row r="231" spans="2:63" s="12" customFormat="1" ht="22.9" customHeight="1">
      <c r="B231" s="165"/>
      <c r="C231" s="166"/>
      <c r="D231" s="167" t="s">
        <v>68</v>
      </c>
      <c r="E231" s="179" t="s">
        <v>270</v>
      </c>
      <c r="F231" s="179" t="s">
        <v>1084</v>
      </c>
      <c r="G231" s="166"/>
      <c r="H231" s="166"/>
      <c r="I231" s="169"/>
      <c r="J231" s="180">
        <f>BK231</f>
        <v>0</v>
      </c>
      <c r="K231" s="166"/>
      <c r="L231" s="171"/>
      <c r="M231" s="172"/>
      <c r="N231" s="173"/>
      <c r="O231" s="173"/>
      <c r="P231" s="174">
        <f>SUM(P232:P344)</f>
        <v>0</v>
      </c>
      <c r="Q231" s="173"/>
      <c r="R231" s="174">
        <f>SUM(R232:R344)</f>
        <v>20.317548175040002</v>
      </c>
      <c r="S231" s="173"/>
      <c r="T231" s="175">
        <f>SUM(T232:T344)</f>
        <v>37.82450500000001</v>
      </c>
      <c r="AR231" s="176" t="s">
        <v>76</v>
      </c>
      <c r="AT231" s="177" t="s">
        <v>68</v>
      </c>
      <c r="AU231" s="177" t="s">
        <v>76</v>
      </c>
      <c r="AY231" s="176" t="s">
        <v>229</v>
      </c>
      <c r="BK231" s="178">
        <f>SUM(BK232:BK344)</f>
        <v>0</v>
      </c>
    </row>
    <row r="232" spans="1:65" s="2" customFormat="1" ht="24.2" customHeight="1">
      <c r="A232" s="36"/>
      <c r="B232" s="37"/>
      <c r="C232" s="181" t="s">
        <v>517</v>
      </c>
      <c r="D232" s="181" t="s">
        <v>232</v>
      </c>
      <c r="E232" s="182" t="s">
        <v>1085</v>
      </c>
      <c r="F232" s="183" t="s">
        <v>1086</v>
      </c>
      <c r="G232" s="184" t="s">
        <v>235</v>
      </c>
      <c r="H232" s="185">
        <v>24</v>
      </c>
      <c r="I232" s="186"/>
      <c r="J232" s="187">
        <f>ROUND(I232*H232,2)</f>
        <v>0</v>
      </c>
      <c r="K232" s="188"/>
      <c r="L232" s="41"/>
      <c r="M232" s="189" t="s">
        <v>19</v>
      </c>
      <c r="N232" s="190" t="s">
        <v>40</v>
      </c>
      <c r="O232" s="66"/>
      <c r="P232" s="191">
        <f>O232*H232</f>
        <v>0</v>
      </c>
      <c r="Q232" s="191">
        <v>0.00117</v>
      </c>
      <c r="R232" s="191">
        <f>Q232*H232</f>
        <v>0.02808</v>
      </c>
      <c r="S232" s="191">
        <v>0</v>
      </c>
      <c r="T232" s="192">
        <f>S232*H232</f>
        <v>0</v>
      </c>
      <c r="U232" s="36"/>
      <c r="V232" s="36"/>
      <c r="W232" s="36"/>
      <c r="X232" s="36"/>
      <c r="Y232" s="36"/>
      <c r="Z232" s="36"/>
      <c r="AA232" s="36"/>
      <c r="AB232" s="36"/>
      <c r="AC232" s="36"/>
      <c r="AD232" s="36"/>
      <c r="AE232" s="36"/>
      <c r="AR232" s="193" t="s">
        <v>126</v>
      </c>
      <c r="AT232" s="193" t="s">
        <v>232</v>
      </c>
      <c r="AU232" s="193" t="s">
        <v>78</v>
      </c>
      <c r="AY232" s="19" t="s">
        <v>229</v>
      </c>
      <c r="BE232" s="194">
        <f>IF(N232="základní",J232,0)</f>
        <v>0</v>
      </c>
      <c r="BF232" s="194">
        <f>IF(N232="snížená",J232,0)</f>
        <v>0</v>
      </c>
      <c r="BG232" s="194">
        <f>IF(N232="zákl. přenesená",J232,0)</f>
        <v>0</v>
      </c>
      <c r="BH232" s="194">
        <f>IF(N232="sníž. přenesená",J232,0)</f>
        <v>0</v>
      </c>
      <c r="BI232" s="194">
        <f>IF(N232="nulová",J232,0)</f>
        <v>0</v>
      </c>
      <c r="BJ232" s="19" t="s">
        <v>76</v>
      </c>
      <c r="BK232" s="194">
        <f>ROUND(I232*H232,2)</f>
        <v>0</v>
      </c>
      <c r="BL232" s="19" t="s">
        <v>126</v>
      </c>
      <c r="BM232" s="193" t="s">
        <v>1087</v>
      </c>
    </row>
    <row r="233" spans="1:47" s="2" customFormat="1" ht="11.25">
      <c r="A233" s="36"/>
      <c r="B233" s="37"/>
      <c r="C233" s="38"/>
      <c r="D233" s="263" t="s">
        <v>903</v>
      </c>
      <c r="E233" s="38"/>
      <c r="F233" s="264" t="s">
        <v>1088</v>
      </c>
      <c r="G233" s="38"/>
      <c r="H233" s="38"/>
      <c r="I233" s="249"/>
      <c r="J233" s="38"/>
      <c r="K233" s="38"/>
      <c r="L233" s="41"/>
      <c r="M233" s="250"/>
      <c r="N233" s="251"/>
      <c r="O233" s="66"/>
      <c r="P233" s="66"/>
      <c r="Q233" s="66"/>
      <c r="R233" s="66"/>
      <c r="S233" s="66"/>
      <c r="T233" s="67"/>
      <c r="U233" s="36"/>
      <c r="V233" s="36"/>
      <c r="W233" s="36"/>
      <c r="X233" s="36"/>
      <c r="Y233" s="36"/>
      <c r="Z233" s="36"/>
      <c r="AA233" s="36"/>
      <c r="AB233" s="36"/>
      <c r="AC233" s="36"/>
      <c r="AD233" s="36"/>
      <c r="AE233" s="36"/>
      <c r="AT233" s="19" t="s">
        <v>903</v>
      </c>
      <c r="AU233" s="19" t="s">
        <v>78</v>
      </c>
    </row>
    <row r="234" spans="2:51" s="13" customFormat="1" ht="11.25">
      <c r="B234" s="195"/>
      <c r="C234" s="196"/>
      <c r="D234" s="197" t="s">
        <v>237</v>
      </c>
      <c r="E234" s="198" t="s">
        <v>19</v>
      </c>
      <c r="F234" s="199" t="s">
        <v>1089</v>
      </c>
      <c r="G234" s="196"/>
      <c r="H234" s="200">
        <v>24</v>
      </c>
      <c r="I234" s="201"/>
      <c r="J234" s="196"/>
      <c r="K234" s="196"/>
      <c r="L234" s="202"/>
      <c r="M234" s="203"/>
      <c r="N234" s="204"/>
      <c r="O234" s="204"/>
      <c r="P234" s="204"/>
      <c r="Q234" s="204"/>
      <c r="R234" s="204"/>
      <c r="S234" s="204"/>
      <c r="T234" s="205"/>
      <c r="AT234" s="206" t="s">
        <v>237</v>
      </c>
      <c r="AU234" s="206" t="s">
        <v>78</v>
      </c>
      <c r="AV234" s="13" t="s">
        <v>78</v>
      </c>
      <c r="AW234" s="13" t="s">
        <v>31</v>
      </c>
      <c r="AX234" s="13" t="s">
        <v>76</v>
      </c>
      <c r="AY234" s="206" t="s">
        <v>229</v>
      </c>
    </row>
    <row r="235" spans="1:65" s="2" customFormat="1" ht="24.2" customHeight="1">
      <c r="A235" s="36"/>
      <c r="B235" s="37"/>
      <c r="C235" s="181" t="s">
        <v>521</v>
      </c>
      <c r="D235" s="181" t="s">
        <v>232</v>
      </c>
      <c r="E235" s="182" t="s">
        <v>1090</v>
      </c>
      <c r="F235" s="183" t="s">
        <v>1091</v>
      </c>
      <c r="G235" s="184" t="s">
        <v>235</v>
      </c>
      <c r="H235" s="185">
        <v>24</v>
      </c>
      <c r="I235" s="186"/>
      <c r="J235" s="187">
        <f>ROUND(I235*H235,2)</f>
        <v>0</v>
      </c>
      <c r="K235" s="188"/>
      <c r="L235" s="41"/>
      <c r="M235" s="189" t="s">
        <v>19</v>
      </c>
      <c r="N235" s="190" t="s">
        <v>40</v>
      </c>
      <c r="O235" s="66"/>
      <c r="P235" s="191">
        <f>O235*H235</f>
        <v>0</v>
      </c>
      <c r="Q235" s="191">
        <v>0.0005805</v>
      </c>
      <c r="R235" s="191">
        <f>Q235*H235</f>
        <v>0.013932</v>
      </c>
      <c r="S235" s="191">
        <v>0</v>
      </c>
      <c r="T235" s="192">
        <f>S235*H235</f>
        <v>0</v>
      </c>
      <c r="U235" s="36"/>
      <c r="V235" s="36"/>
      <c r="W235" s="36"/>
      <c r="X235" s="36"/>
      <c r="Y235" s="36"/>
      <c r="Z235" s="36"/>
      <c r="AA235" s="36"/>
      <c r="AB235" s="36"/>
      <c r="AC235" s="36"/>
      <c r="AD235" s="36"/>
      <c r="AE235" s="36"/>
      <c r="AR235" s="193" t="s">
        <v>126</v>
      </c>
      <c r="AT235" s="193" t="s">
        <v>232</v>
      </c>
      <c r="AU235" s="193" t="s">
        <v>78</v>
      </c>
      <c r="AY235" s="19" t="s">
        <v>229</v>
      </c>
      <c r="BE235" s="194">
        <f>IF(N235="základní",J235,0)</f>
        <v>0</v>
      </c>
      <c r="BF235" s="194">
        <f>IF(N235="snížená",J235,0)</f>
        <v>0</v>
      </c>
      <c r="BG235" s="194">
        <f>IF(N235="zákl. přenesená",J235,0)</f>
        <v>0</v>
      </c>
      <c r="BH235" s="194">
        <f>IF(N235="sníž. přenesená",J235,0)</f>
        <v>0</v>
      </c>
      <c r="BI235" s="194">
        <f>IF(N235="nulová",J235,0)</f>
        <v>0</v>
      </c>
      <c r="BJ235" s="19" t="s">
        <v>76</v>
      </c>
      <c r="BK235" s="194">
        <f>ROUND(I235*H235,2)</f>
        <v>0</v>
      </c>
      <c r="BL235" s="19" t="s">
        <v>126</v>
      </c>
      <c r="BM235" s="193" t="s">
        <v>1092</v>
      </c>
    </row>
    <row r="236" spans="1:47" s="2" customFormat="1" ht="11.25">
      <c r="A236" s="36"/>
      <c r="B236" s="37"/>
      <c r="C236" s="38"/>
      <c r="D236" s="263" t="s">
        <v>903</v>
      </c>
      <c r="E236" s="38"/>
      <c r="F236" s="264" t="s">
        <v>1093</v>
      </c>
      <c r="G236" s="38"/>
      <c r="H236" s="38"/>
      <c r="I236" s="249"/>
      <c r="J236" s="38"/>
      <c r="K236" s="38"/>
      <c r="L236" s="41"/>
      <c r="M236" s="250"/>
      <c r="N236" s="251"/>
      <c r="O236" s="66"/>
      <c r="P236" s="66"/>
      <c r="Q236" s="66"/>
      <c r="R236" s="66"/>
      <c r="S236" s="66"/>
      <c r="T236" s="67"/>
      <c r="U236" s="36"/>
      <c r="V236" s="36"/>
      <c r="W236" s="36"/>
      <c r="X236" s="36"/>
      <c r="Y236" s="36"/>
      <c r="Z236" s="36"/>
      <c r="AA236" s="36"/>
      <c r="AB236" s="36"/>
      <c r="AC236" s="36"/>
      <c r="AD236" s="36"/>
      <c r="AE236" s="36"/>
      <c r="AT236" s="19" t="s">
        <v>903</v>
      </c>
      <c r="AU236" s="19" t="s">
        <v>78</v>
      </c>
    </row>
    <row r="237" spans="2:51" s="13" customFormat="1" ht="11.25">
      <c r="B237" s="195"/>
      <c r="C237" s="196"/>
      <c r="D237" s="197" t="s">
        <v>237</v>
      </c>
      <c r="E237" s="198" t="s">
        <v>19</v>
      </c>
      <c r="F237" s="199" t="s">
        <v>1089</v>
      </c>
      <c r="G237" s="196"/>
      <c r="H237" s="200">
        <v>24</v>
      </c>
      <c r="I237" s="201"/>
      <c r="J237" s="196"/>
      <c r="K237" s="196"/>
      <c r="L237" s="202"/>
      <c r="M237" s="203"/>
      <c r="N237" s="204"/>
      <c r="O237" s="204"/>
      <c r="P237" s="204"/>
      <c r="Q237" s="204"/>
      <c r="R237" s="204"/>
      <c r="S237" s="204"/>
      <c r="T237" s="205"/>
      <c r="AT237" s="206" t="s">
        <v>237</v>
      </c>
      <c r="AU237" s="206" t="s">
        <v>78</v>
      </c>
      <c r="AV237" s="13" t="s">
        <v>78</v>
      </c>
      <c r="AW237" s="13" t="s">
        <v>31</v>
      </c>
      <c r="AX237" s="13" t="s">
        <v>76</v>
      </c>
      <c r="AY237" s="206" t="s">
        <v>229</v>
      </c>
    </row>
    <row r="238" spans="1:65" s="2" customFormat="1" ht="24.2" customHeight="1">
      <c r="A238" s="36"/>
      <c r="B238" s="37"/>
      <c r="C238" s="207" t="s">
        <v>525</v>
      </c>
      <c r="D238" s="207" t="s">
        <v>239</v>
      </c>
      <c r="E238" s="208" t="s">
        <v>1094</v>
      </c>
      <c r="F238" s="209" t="s">
        <v>1095</v>
      </c>
      <c r="G238" s="210" t="s">
        <v>326</v>
      </c>
      <c r="H238" s="211">
        <v>0.129</v>
      </c>
      <c r="I238" s="212"/>
      <c r="J238" s="213">
        <f>ROUND(I238*H238,2)</f>
        <v>0</v>
      </c>
      <c r="K238" s="214"/>
      <c r="L238" s="215"/>
      <c r="M238" s="216" t="s">
        <v>19</v>
      </c>
      <c r="N238" s="217" t="s">
        <v>40</v>
      </c>
      <c r="O238" s="66"/>
      <c r="P238" s="191">
        <f>O238*H238</f>
        <v>0</v>
      </c>
      <c r="Q238" s="191">
        <v>1</v>
      </c>
      <c r="R238" s="191">
        <f>Q238*H238</f>
        <v>0.129</v>
      </c>
      <c r="S238" s="191">
        <v>0</v>
      </c>
      <c r="T238" s="192">
        <f>S238*H238</f>
        <v>0</v>
      </c>
      <c r="U238" s="36"/>
      <c r="V238" s="36"/>
      <c r="W238" s="36"/>
      <c r="X238" s="36"/>
      <c r="Y238" s="36"/>
      <c r="Z238" s="36"/>
      <c r="AA238" s="36"/>
      <c r="AB238" s="36"/>
      <c r="AC238" s="36"/>
      <c r="AD238" s="36"/>
      <c r="AE238" s="36"/>
      <c r="AR238" s="193" t="s">
        <v>243</v>
      </c>
      <c r="AT238" s="193" t="s">
        <v>239</v>
      </c>
      <c r="AU238" s="193" t="s">
        <v>78</v>
      </c>
      <c r="AY238" s="19" t="s">
        <v>229</v>
      </c>
      <c r="BE238" s="194">
        <f>IF(N238="základní",J238,0)</f>
        <v>0</v>
      </c>
      <c r="BF238" s="194">
        <f>IF(N238="snížená",J238,0)</f>
        <v>0</v>
      </c>
      <c r="BG238" s="194">
        <f>IF(N238="zákl. přenesená",J238,0)</f>
        <v>0</v>
      </c>
      <c r="BH238" s="194">
        <f>IF(N238="sníž. přenesená",J238,0)</f>
        <v>0</v>
      </c>
      <c r="BI238" s="194">
        <f>IF(N238="nulová",J238,0)</f>
        <v>0</v>
      </c>
      <c r="BJ238" s="19" t="s">
        <v>76</v>
      </c>
      <c r="BK238" s="194">
        <f>ROUND(I238*H238,2)</f>
        <v>0</v>
      </c>
      <c r="BL238" s="19" t="s">
        <v>126</v>
      </c>
      <c r="BM238" s="193" t="s">
        <v>1096</v>
      </c>
    </row>
    <row r="239" spans="1:47" s="2" customFormat="1" ht="19.5">
      <c r="A239" s="36"/>
      <c r="B239" s="37"/>
      <c r="C239" s="38"/>
      <c r="D239" s="197" t="s">
        <v>811</v>
      </c>
      <c r="E239" s="38"/>
      <c r="F239" s="248" t="s">
        <v>1097</v>
      </c>
      <c r="G239" s="38"/>
      <c r="H239" s="38"/>
      <c r="I239" s="249"/>
      <c r="J239" s="38"/>
      <c r="K239" s="38"/>
      <c r="L239" s="41"/>
      <c r="M239" s="250"/>
      <c r="N239" s="251"/>
      <c r="O239" s="66"/>
      <c r="P239" s="66"/>
      <c r="Q239" s="66"/>
      <c r="R239" s="66"/>
      <c r="S239" s="66"/>
      <c r="T239" s="67"/>
      <c r="U239" s="36"/>
      <c r="V239" s="36"/>
      <c r="W239" s="36"/>
      <c r="X239" s="36"/>
      <c r="Y239" s="36"/>
      <c r="Z239" s="36"/>
      <c r="AA239" s="36"/>
      <c r="AB239" s="36"/>
      <c r="AC239" s="36"/>
      <c r="AD239" s="36"/>
      <c r="AE239" s="36"/>
      <c r="AT239" s="19" t="s">
        <v>811</v>
      </c>
      <c r="AU239" s="19" t="s">
        <v>78</v>
      </c>
    </row>
    <row r="240" spans="2:51" s="14" customFormat="1" ht="11.25">
      <c r="B240" s="218"/>
      <c r="C240" s="219"/>
      <c r="D240" s="197" t="s">
        <v>237</v>
      </c>
      <c r="E240" s="220" t="s">
        <v>19</v>
      </c>
      <c r="F240" s="221" t="s">
        <v>1098</v>
      </c>
      <c r="G240" s="219"/>
      <c r="H240" s="220" t="s">
        <v>19</v>
      </c>
      <c r="I240" s="222"/>
      <c r="J240" s="219"/>
      <c r="K240" s="219"/>
      <c r="L240" s="223"/>
      <c r="M240" s="224"/>
      <c r="N240" s="225"/>
      <c r="O240" s="225"/>
      <c r="P240" s="225"/>
      <c r="Q240" s="225"/>
      <c r="R240" s="225"/>
      <c r="S240" s="225"/>
      <c r="T240" s="226"/>
      <c r="AT240" s="227" t="s">
        <v>237</v>
      </c>
      <c r="AU240" s="227" t="s">
        <v>78</v>
      </c>
      <c r="AV240" s="14" t="s">
        <v>76</v>
      </c>
      <c r="AW240" s="14" t="s">
        <v>31</v>
      </c>
      <c r="AX240" s="14" t="s">
        <v>69</v>
      </c>
      <c r="AY240" s="227" t="s">
        <v>229</v>
      </c>
    </row>
    <row r="241" spans="2:51" s="13" customFormat="1" ht="11.25">
      <c r="B241" s="195"/>
      <c r="C241" s="196"/>
      <c r="D241" s="197" t="s">
        <v>237</v>
      </c>
      <c r="E241" s="198" t="s">
        <v>19</v>
      </c>
      <c r="F241" s="199" t="s">
        <v>1099</v>
      </c>
      <c r="G241" s="196"/>
      <c r="H241" s="200">
        <v>0.129</v>
      </c>
      <c r="I241" s="201"/>
      <c r="J241" s="196"/>
      <c r="K241" s="196"/>
      <c r="L241" s="202"/>
      <c r="M241" s="203"/>
      <c r="N241" s="204"/>
      <c r="O241" s="204"/>
      <c r="P241" s="204"/>
      <c r="Q241" s="204"/>
      <c r="R241" s="204"/>
      <c r="S241" s="204"/>
      <c r="T241" s="205"/>
      <c r="AT241" s="206" t="s">
        <v>237</v>
      </c>
      <c r="AU241" s="206" t="s">
        <v>78</v>
      </c>
      <c r="AV241" s="13" t="s">
        <v>78</v>
      </c>
      <c r="AW241" s="13" t="s">
        <v>31</v>
      </c>
      <c r="AX241" s="13" t="s">
        <v>76</v>
      </c>
      <c r="AY241" s="206" t="s">
        <v>229</v>
      </c>
    </row>
    <row r="242" spans="1:65" s="2" customFormat="1" ht="24.2" customHeight="1">
      <c r="A242" s="36"/>
      <c r="B242" s="37"/>
      <c r="C242" s="207" t="s">
        <v>279</v>
      </c>
      <c r="D242" s="207" t="s">
        <v>239</v>
      </c>
      <c r="E242" s="208" t="s">
        <v>1100</v>
      </c>
      <c r="F242" s="209" t="s">
        <v>1101</v>
      </c>
      <c r="G242" s="210" t="s">
        <v>326</v>
      </c>
      <c r="H242" s="211">
        <v>0.329</v>
      </c>
      <c r="I242" s="212"/>
      <c r="J242" s="213">
        <f>ROUND(I242*H242,2)</f>
        <v>0</v>
      </c>
      <c r="K242" s="214"/>
      <c r="L242" s="215"/>
      <c r="M242" s="216" t="s">
        <v>19</v>
      </c>
      <c r="N242" s="217" t="s">
        <v>40</v>
      </c>
      <c r="O242" s="66"/>
      <c r="P242" s="191">
        <f>O242*H242</f>
        <v>0</v>
      </c>
      <c r="Q242" s="191">
        <v>1</v>
      </c>
      <c r="R242" s="191">
        <f>Q242*H242</f>
        <v>0.329</v>
      </c>
      <c r="S242" s="191">
        <v>0</v>
      </c>
      <c r="T242" s="192">
        <f>S242*H242</f>
        <v>0</v>
      </c>
      <c r="U242" s="36"/>
      <c r="V242" s="36"/>
      <c r="W242" s="36"/>
      <c r="X242" s="36"/>
      <c r="Y242" s="36"/>
      <c r="Z242" s="36"/>
      <c r="AA242" s="36"/>
      <c r="AB242" s="36"/>
      <c r="AC242" s="36"/>
      <c r="AD242" s="36"/>
      <c r="AE242" s="36"/>
      <c r="AR242" s="193" t="s">
        <v>243</v>
      </c>
      <c r="AT242" s="193" t="s">
        <v>239</v>
      </c>
      <c r="AU242" s="193" t="s">
        <v>78</v>
      </c>
      <c r="AY242" s="19" t="s">
        <v>229</v>
      </c>
      <c r="BE242" s="194">
        <f>IF(N242="základní",J242,0)</f>
        <v>0</v>
      </c>
      <c r="BF242" s="194">
        <f>IF(N242="snížená",J242,0)</f>
        <v>0</v>
      </c>
      <c r="BG242" s="194">
        <f>IF(N242="zákl. přenesená",J242,0)</f>
        <v>0</v>
      </c>
      <c r="BH242" s="194">
        <f>IF(N242="sníž. přenesená",J242,0)</f>
        <v>0</v>
      </c>
      <c r="BI242" s="194">
        <f>IF(N242="nulová",J242,0)</f>
        <v>0</v>
      </c>
      <c r="BJ242" s="19" t="s">
        <v>76</v>
      </c>
      <c r="BK242" s="194">
        <f>ROUND(I242*H242,2)</f>
        <v>0</v>
      </c>
      <c r="BL242" s="19" t="s">
        <v>126</v>
      </c>
      <c r="BM242" s="193" t="s">
        <v>1102</v>
      </c>
    </row>
    <row r="243" spans="1:47" s="2" customFormat="1" ht="19.5">
      <c r="A243" s="36"/>
      <c r="B243" s="37"/>
      <c r="C243" s="38"/>
      <c r="D243" s="197" t="s">
        <v>811</v>
      </c>
      <c r="E243" s="38"/>
      <c r="F243" s="248" t="s">
        <v>1103</v>
      </c>
      <c r="G243" s="38"/>
      <c r="H243" s="38"/>
      <c r="I243" s="249"/>
      <c r="J243" s="38"/>
      <c r="K243" s="38"/>
      <c r="L243" s="41"/>
      <c r="M243" s="250"/>
      <c r="N243" s="251"/>
      <c r="O243" s="66"/>
      <c r="P243" s="66"/>
      <c r="Q243" s="66"/>
      <c r="R243" s="66"/>
      <c r="S243" s="66"/>
      <c r="T243" s="67"/>
      <c r="U243" s="36"/>
      <c r="V243" s="36"/>
      <c r="W243" s="36"/>
      <c r="X243" s="36"/>
      <c r="Y243" s="36"/>
      <c r="Z243" s="36"/>
      <c r="AA243" s="36"/>
      <c r="AB243" s="36"/>
      <c r="AC243" s="36"/>
      <c r="AD243" s="36"/>
      <c r="AE243" s="36"/>
      <c r="AT243" s="19" t="s">
        <v>811</v>
      </c>
      <c r="AU243" s="19" t="s">
        <v>78</v>
      </c>
    </row>
    <row r="244" spans="2:51" s="14" customFormat="1" ht="11.25">
      <c r="B244" s="218"/>
      <c r="C244" s="219"/>
      <c r="D244" s="197" t="s">
        <v>237</v>
      </c>
      <c r="E244" s="220" t="s">
        <v>19</v>
      </c>
      <c r="F244" s="221" t="s">
        <v>1104</v>
      </c>
      <c r="G244" s="219"/>
      <c r="H244" s="220" t="s">
        <v>19</v>
      </c>
      <c r="I244" s="222"/>
      <c r="J244" s="219"/>
      <c r="K244" s="219"/>
      <c r="L244" s="223"/>
      <c r="M244" s="224"/>
      <c r="N244" s="225"/>
      <c r="O244" s="225"/>
      <c r="P244" s="225"/>
      <c r="Q244" s="225"/>
      <c r="R244" s="225"/>
      <c r="S244" s="225"/>
      <c r="T244" s="226"/>
      <c r="AT244" s="227" t="s">
        <v>237</v>
      </c>
      <c r="AU244" s="227" t="s">
        <v>78</v>
      </c>
      <c r="AV244" s="14" t="s">
        <v>76</v>
      </c>
      <c r="AW244" s="14" t="s">
        <v>31</v>
      </c>
      <c r="AX244" s="14" t="s">
        <v>69</v>
      </c>
      <c r="AY244" s="227" t="s">
        <v>229</v>
      </c>
    </row>
    <row r="245" spans="2:51" s="13" customFormat="1" ht="11.25">
      <c r="B245" s="195"/>
      <c r="C245" s="196"/>
      <c r="D245" s="197" t="s">
        <v>237</v>
      </c>
      <c r="E245" s="198" t="s">
        <v>19</v>
      </c>
      <c r="F245" s="199" t="s">
        <v>1105</v>
      </c>
      <c r="G245" s="196"/>
      <c r="H245" s="200">
        <v>0.329</v>
      </c>
      <c r="I245" s="201"/>
      <c r="J245" s="196"/>
      <c r="K245" s="196"/>
      <c r="L245" s="202"/>
      <c r="M245" s="203"/>
      <c r="N245" s="204"/>
      <c r="O245" s="204"/>
      <c r="P245" s="204"/>
      <c r="Q245" s="204"/>
      <c r="R245" s="204"/>
      <c r="S245" s="204"/>
      <c r="T245" s="205"/>
      <c r="AT245" s="206" t="s">
        <v>237</v>
      </c>
      <c r="AU245" s="206" t="s">
        <v>78</v>
      </c>
      <c r="AV245" s="13" t="s">
        <v>78</v>
      </c>
      <c r="AW245" s="13" t="s">
        <v>31</v>
      </c>
      <c r="AX245" s="13" t="s">
        <v>76</v>
      </c>
      <c r="AY245" s="206" t="s">
        <v>229</v>
      </c>
    </row>
    <row r="246" spans="1:65" s="2" customFormat="1" ht="21.75" customHeight="1">
      <c r="A246" s="36"/>
      <c r="B246" s="37"/>
      <c r="C246" s="207" t="s">
        <v>535</v>
      </c>
      <c r="D246" s="207" t="s">
        <v>239</v>
      </c>
      <c r="E246" s="208" t="s">
        <v>1106</v>
      </c>
      <c r="F246" s="209" t="s">
        <v>1107</v>
      </c>
      <c r="G246" s="210" t="s">
        <v>326</v>
      </c>
      <c r="H246" s="211">
        <v>0.106</v>
      </c>
      <c r="I246" s="212"/>
      <c r="J246" s="213">
        <f>ROUND(I246*H246,2)</f>
        <v>0</v>
      </c>
      <c r="K246" s="214"/>
      <c r="L246" s="215"/>
      <c r="M246" s="216" t="s">
        <v>19</v>
      </c>
      <c r="N246" s="217" t="s">
        <v>40</v>
      </c>
      <c r="O246" s="66"/>
      <c r="P246" s="191">
        <f>O246*H246</f>
        <v>0</v>
      </c>
      <c r="Q246" s="191">
        <v>1</v>
      </c>
      <c r="R246" s="191">
        <f>Q246*H246</f>
        <v>0.106</v>
      </c>
      <c r="S246" s="191">
        <v>0</v>
      </c>
      <c r="T246" s="192">
        <f>S246*H246</f>
        <v>0</v>
      </c>
      <c r="U246" s="36"/>
      <c r="V246" s="36"/>
      <c r="W246" s="36"/>
      <c r="X246" s="36"/>
      <c r="Y246" s="36"/>
      <c r="Z246" s="36"/>
      <c r="AA246" s="36"/>
      <c r="AB246" s="36"/>
      <c r="AC246" s="36"/>
      <c r="AD246" s="36"/>
      <c r="AE246" s="36"/>
      <c r="AR246" s="193" t="s">
        <v>243</v>
      </c>
      <c r="AT246" s="193" t="s">
        <v>239</v>
      </c>
      <c r="AU246" s="193" t="s">
        <v>78</v>
      </c>
      <c r="AY246" s="19" t="s">
        <v>229</v>
      </c>
      <c r="BE246" s="194">
        <f>IF(N246="základní",J246,0)</f>
        <v>0</v>
      </c>
      <c r="BF246" s="194">
        <f>IF(N246="snížená",J246,0)</f>
        <v>0</v>
      </c>
      <c r="BG246" s="194">
        <f>IF(N246="zákl. přenesená",J246,0)</f>
        <v>0</v>
      </c>
      <c r="BH246" s="194">
        <f>IF(N246="sníž. přenesená",J246,0)</f>
        <v>0</v>
      </c>
      <c r="BI246" s="194">
        <f>IF(N246="nulová",J246,0)</f>
        <v>0</v>
      </c>
      <c r="BJ246" s="19" t="s">
        <v>76</v>
      </c>
      <c r="BK246" s="194">
        <f>ROUND(I246*H246,2)</f>
        <v>0</v>
      </c>
      <c r="BL246" s="19" t="s">
        <v>126</v>
      </c>
      <c r="BM246" s="193" t="s">
        <v>1108</v>
      </c>
    </row>
    <row r="247" spans="1:47" s="2" customFormat="1" ht="19.5">
      <c r="A247" s="36"/>
      <c r="B247" s="37"/>
      <c r="C247" s="38"/>
      <c r="D247" s="197" t="s">
        <v>811</v>
      </c>
      <c r="E247" s="38"/>
      <c r="F247" s="248" t="s">
        <v>1109</v>
      </c>
      <c r="G247" s="38"/>
      <c r="H247" s="38"/>
      <c r="I247" s="249"/>
      <c r="J247" s="38"/>
      <c r="K247" s="38"/>
      <c r="L247" s="41"/>
      <c r="M247" s="250"/>
      <c r="N247" s="251"/>
      <c r="O247" s="66"/>
      <c r="P247" s="66"/>
      <c r="Q247" s="66"/>
      <c r="R247" s="66"/>
      <c r="S247" s="66"/>
      <c r="T247" s="67"/>
      <c r="U247" s="36"/>
      <c r="V247" s="36"/>
      <c r="W247" s="36"/>
      <c r="X247" s="36"/>
      <c r="Y247" s="36"/>
      <c r="Z247" s="36"/>
      <c r="AA247" s="36"/>
      <c r="AB247" s="36"/>
      <c r="AC247" s="36"/>
      <c r="AD247" s="36"/>
      <c r="AE247" s="36"/>
      <c r="AT247" s="19" t="s">
        <v>811</v>
      </c>
      <c r="AU247" s="19" t="s">
        <v>78</v>
      </c>
    </row>
    <row r="248" spans="2:51" s="14" customFormat="1" ht="11.25">
      <c r="B248" s="218"/>
      <c r="C248" s="219"/>
      <c r="D248" s="197" t="s">
        <v>237</v>
      </c>
      <c r="E248" s="220" t="s">
        <v>19</v>
      </c>
      <c r="F248" s="221" t="s">
        <v>1110</v>
      </c>
      <c r="G248" s="219"/>
      <c r="H248" s="220" t="s">
        <v>19</v>
      </c>
      <c r="I248" s="222"/>
      <c r="J248" s="219"/>
      <c r="K248" s="219"/>
      <c r="L248" s="223"/>
      <c r="M248" s="224"/>
      <c r="N248" s="225"/>
      <c r="O248" s="225"/>
      <c r="P248" s="225"/>
      <c r="Q248" s="225"/>
      <c r="R248" s="225"/>
      <c r="S248" s="225"/>
      <c r="T248" s="226"/>
      <c r="AT248" s="227" t="s">
        <v>237</v>
      </c>
      <c r="AU248" s="227" t="s">
        <v>78</v>
      </c>
      <c r="AV248" s="14" t="s">
        <v>76</v>
      </c>
      <c r="AW248" s="14" t="s">
        <v>31</v>
      </c>
      <c r="AX248" s="14" t="s">
        <v>69</v>
      </c>
      <c r="AY248" s="227" t="s">
        <v>229</v>
      </c>
    </row>
    <row r="249" spans="2:51" s="13" customFormat="1" ht="11.25">
      <c r="B249" s="195"/>
      <c r="C249" s="196"/>
      <c r="D249" s="197" t="s">
        <v>237</v>
      </c>
      <c r="E249" s="198" t="s">
        <v>19</v>
      </c>
      <c r="F249" s="199" t="s">
        <v>1111</v>
      </c>
      <c r="G249" s="196"/>
      <c r="H249" s="200">
        <v>0.106</v>
      </c>
      <c r="I249" s="201"/>
      <c r="J249" s="196"/>
      <c r="K249" s="196"/>
      <c r="L249" s="202"/>
      <c r="M249" s="203"/>
      <c r="N249" s="204"/>
      <c r="O249" s="204"/>
      <c r="P249" s="204"/>
      <c r="Q249" s="204"/>
      <c r="R249" s="204"/>
      <c r="S249" s="204"/>
      <c r="T249" s="205"/>
      <c r="AT249" s="206" t="s">
        <v>237</v>
      </c>
      <c r="AU249" s="206" t="s">
        <v>78</v>
      </c>
      <c r="AV249" s="13" t="s">
        <v>78</v>
      </c>
      <c r="AW249" s="13" t="s">
        <v>31</v>
      </c>
      <c r="AX249" s="13" t="s">
        <v>76</v>
      </c>
      <c r="AY249" s="206" t="s">
        <v>229</v>
      </c>
    </row>
    <row r="250" spans="1:65" s="2" customFormat="1" ht="24.2" customHeight="1">
      <c r="A250" s="36"/>
      <c r="B250" s="37"/>
      <c r="C250" s="181" t="s">
        <v>540</v>
      </c>
      <c r="D250" s="181" t="s">
        <v>232</v>
      </c>
      <c r="E250" s="182" t="s">
        <v>1112</v>
      </c>
      <c r="F250" s="183" t="s">
        <v>1113</v>
      </c>
      <c r="G250" s="184" t="s">
        <v>242</v>
      </c>
      <c r="H250" s="185">
        <v>2</v>
      </c>
      <c r="I250" s="186"/>
      <c r="J250" s="187">
        <f>ROUND(I250*H250,2)</f>
        <v>0</v>
      </c>
      <c r="K250" s="188"/>
      <c r="L250" s="41"/>
      <c r="M250" s="189" t="s">
        <v>19</v>
      </c>
      <c r="N250" s="190" t="s">
        <v>40</v>
      </c>
      <c r="O250" s="66"/>
      <c r="P250" s="191">
        <f>O250*H250</f>
        <v>0</v>
      </c>
      <c r="Q250" s="191">
        <v>0.006485</v>
      </c>
      <c r="R250" s="191">
        <f>Q250*H250</f>
        <v>0.01297</v>
      </c>
      <c r="S250" s="191">
        <v>0</v>
      </c>
      <c r="T250" s="192">
        <f>S250*H250</f>
        <v>0</v>
      </c>
      <c r="U250" s="36"/>
      <c r="V250" s="36"/>
      <c r="W250" s="36"/>
      <c r="X250" s="36"/>
      <c r="Y250" s="36"/>
      <c r="Z250" s="36"/>
      <c r="AA250" s="36"/>
      <c r="AB250" s="36"/>
      <c r="AC250" s="36"/>
      <c r="AD250" s="36"/>
      <c r="AE250" s="36"/>
      <c r="AR250" s="193" t="s">
        <v>126</v>
      </c>
      <c r="AT250" s="193" t="s">
        <v>232</v>
      </c>
      <c r="AU250" s="193" t="s">
        <v>78</v>
      </c>
      <c r="AY250" s="19" t="s">
        <v>229</v>
      </c>
      <c r="BE250" s="194">
        <f>IF(N250="základní",J250,0)</f>
        <v>0</v>
      </c>
      <c r="BF250" s="194">
        <f>IF(N250="snížená",J250,0)</f>
        <v>0</v>
      </c>
      <c r="BG250" s="194">
        <f>IF(N250="zákl. přenesená",J250,0)</f>
        <v>0</v>
      </c>
      <c r="BH250" s="194">
        <f>IF(N250="sníž. přenesená",J250,0)</f>
        <v>0</v>
      </c>
      <c r="BI250" s="194">
        <f>IF(N250="nulová",J250,0)</f>
        <v>0</v>
      </c>
      <c r="BJ250" s="19" t="s">
        <v>76</v>
      </c>
      <c r="BK250" s="194">
        <f>ROUND(I250*H250,2)</f>
        <v>0</v>
      </c>
      <c r="BL250" s="19" t="s">
        <v>126</v>
      </c>
      <c r="BM250" s="193" t="s">
        <v>1114</v>
      </c>
    </row>
    <row r="251" spans="1:47" s="2" customFormat="1" ht="11.25">
      <c r="A251" s="36"/>
      <c r="B251" s="37"/>
      <c r="C251" s="38"/>
      <c r="D251" s="263" t="s">
        <v>903</v>
      </c>
      <c r="E251" s="38"/>
      <c r="F251" s="264" t="s">
        <v>1115</v>
      </c>
      <c r="G251" s="38"/>
      <c r="H251" s="38"/>
      <c r="I251" s="249"/>
      <c r="J251" s="38"/>
      <c r="K251" s="38"/>
      <c r="L251" s="41"/>
      <c r="M251" s="250"/>
      <c r="N251" s="251"/>
      <c r="O251" s="66"/>
      <c r="P251" s="66"/>
      <c r="Q251" s="66"/>
      <c r="R251" s="66"/>
      <c r="S251" s="66"/>
      <c r="T251" s="67"/>
      <c r="U251" s="36"/>
      <c r="V251" s="36"/>
      <c r="W251" s="36"/>
      <c r="X251" s="36"/>
      <c r="Y251" s="36"/>
      <c r="Z251" s="36"/>
      <c r="AA251" s="36"/>
      <c r="AB251" s="36"/>
      <c r="AC251" s="36"/>
      <c r="AD251" s="36"/>
      <c r="AE251" s="36"/>
      <c r="AT251" s="19" t="s">
        <v>903</v>
      </c>
      <c r="AU251" s="19" t="s">
        <v>78</v>
      </c>
    </row>
    <row r="252" spans="1:47" s="2" customFormat="1" ht="29.25">
      <c r="A252" s="36"/>
      <c r="B252" s="37"/>
      <c r="C252" s="38"/>
      <c r="D252" s="197" t="s">
        <v>811</v>
      </c>
      <c r="E252" s="38"/>
      <c r="F252" s="248" t="s">
        <v>1116</v>
      </c>
      <c r="G252" s="38"/>
      <c r="H252" s="38"/>
      <c r="I252" s="249"/>
      <c r="J252" s="38"/>
      <c r="K252" s="38"/>
      <c r="L252" s="41"/>
      <c r="M252" s="250"/>
      <c r="N252" s="251"/>
      <c r="O252" s="66"/>
      <c r="P252" s="66"/>
      <c r="Q252" s="66"/>
      <c r="R252" s="66"/>
      <c r="S252" s="66"/>
      <c r="T252" s="67"/>
      <c r="U252" s="36"/>
      <c r="V252" s="36"/>
      <c r="W252" s="36"/>
      <c r="X252" s="36"/>
      <c r="Y252" s="36"/>
      <c r="Z252" s="36"/>
      <c r="AA252" s="36"/>
      <c r="AB252" s="36"/>
      <c r="AC252" s="36"/>
      <c r="AD252" s="36"/>
      <c r="AE252" s="36"/>
      <c r="AT252" s="19" t="s">
        <v>811</v>
      </c>
      <c r="AU252" s="19" t="s">
        <v>78</v>
      </c>
    </row>
    <row r="253" spans="1:65" s="2" customFormat="1" ht="49.15" customHeight="1">
      <c r="A253" s="36"/>
      <c r="B253" s="37"/>
      <c r="C253" s="181" t="s">
        <v>545</v>
      </c>
      <c r="D253" s="181" t="s">
        <v>232</v>
      </c>
      <c r="E253" s="182" t="s">
        <v>1117</v>
      </c>
      <c r="F253" s="183" t="s">
        <v>1118</v>
      </c>
      <c r="G253" s="184" t="s">
        <v>495</v>
      </c>
      <c r="H253" s="185">
        <v>42</v>
      </c>
      <c r="I253" s="186"/>
      <c r="J253" s="187">
        <f>ROUND(I253*H253,2)</f>
        <v>0</v>
      </c>
      <c r="K253" s="188"/>
      <c r="L253" s="41"/>
      <c r="M253" s="189" t="s">
        <v>19</v>
      </c>
      <c r="N253" s="190" t="s">
        <v>40</v>
      </c>
      <c r="O253" s="66"/>
      <c r="P253" s="191">
        <f>O253*H253</f>
        <v>0</v>
      </c>
      <c r="Q253" s="191">
        <v>0</v>
      </c>
      <c r="R253" s="191">
        <f>Q253*H253</f>
        <v>0</v>
      </c>
      <c r="S253" s="191">
        <v>0</v>
      </c>
      <c r="T253" s="192">
        <f>S253*H253</f>
        <v>0</v>
      </c>
      <c r="U253" s="36"/>
      <c r="V253" s="36"/>
      <c r="W253" s="36"/>
      <c r="X253" s="36"/>
      <c r="Y253" s="36"/>
      <c r="Z253" s="36"/>
      <c r="AA253" s="36"/>
      <c r="AB253" s="36"/>
      <c r="AC253" s="36"/>
      <c r="AD253" s="36"/>
      <c r="AE253" s="36"/>
      <c r="AR253" s="193" t="s">
        <v>126</v>
      </c>
      <c r="AT253" s="193" t="s">
        <v>232</v>
      </c>
      <c r="AU253" s="193" t="s">
        <v>78</v>
      </c>
      <c r="AY253" s="19" t="s">
        <v>229</v>
      </c>
      <c r="BE253" s="194">
        <f>IF(N253="základní",J253,0)</f>
        <v>0</v>
      </c>
      <c r="BF253" s="194">
        <f>IF(N253="snížená",J253,0)</f>
        <v>0</v>
      </c>
      <c r="BG253" s="194">
        <f>IF(N253="zákl. přenesená",J253,0)</f>
        <v>0</v>
      </c>
      <c r="BH253" s="194">
        <f>IF(N253="sníž. přenesená",J253,0)</f>
        <v>0</v>
      </c>
      <c r="BI253" s="194">
        <f>IF(N253="nulová",J253,0)</f>
        <v>0</v>
      </c>
      <c r="BJ253" s="19" t="s">
        <v>76</v>
      </c>
      <c r="BK253" s="194">
        <f>ROUND(I253*H253,2)</f>
        <v>0</v>
      </c>
      <c r="BL253" s="19" t="s">
        <v>126</v>
      </c>
      <c r="BM253" s="193" t="s">
        <v>1119</v>
      </c>
    </row>
    <row r="254" spans="1:47" s="2" customFormat="1" ht="11.25">
      <c r="A254" s="36"/>
      <c r="B254" s="37"/>
      <c r="C254" s="38"/>
      <c r="D254" s="263" t="s">
        <v>903</v>
      </c>
      <c r="E254" s="38"/>
      <c r="F254" s="264" t="s">
        <v>1120</v>
      </c>
      <c r="G254" s="38"/>
      <c r="H254" s="38"/>
      <c r="I254" s="249"/>
      <c r="J254" s="38"/>
      <c r="K254" s="38"/>
      <c r="L254" s="41"/>
      <c r="M254" s="250"/>
      <c r="N254" s="251"/>
      <c r="O254" s="66"/>
      <c r="P254" s="66"/>
      <c r="Q254" s="66"/>
      <c r="R254" s="66"/>
      <c r="S254" s="66"/>
      <c r="T254" s="67"/>
      <c r="U254" s="36"/>
      <c r="V254" s="36"/>
      <c r="W254" s="36"/>
      <c r="X254" s="36"/>
      <c r="Y254" s="36"/>
      <c r="Z254" s="36"/>
      <c r="AA254" s="36"/>
      <c r="AB254" s="36"/>
      <c r="AC254" s="36"/>
      <c r="AD254" s="36"/>
      <c r="AE254" s="36"/>
      <c r="AT254" s="19" t="s">
        <v>903</v>
      </c>
      <c r="AU254" s="19" t="s">
        <v>78</v>
      </c>
    </row>
    <row r="255" spans="1:47" s="2" customFormat="1" ht="19.5">
      <c r="A255" s="36"/>
      <c r="B255" s="37"/>
      <c r="C255" s="38"/>
      <c r="D255" s="197" t="s">
        <v>811</v>
      </c>
      <c r="E255" s="38"/>
      <c r="F255" s="248" t="s">
        <v>1121</v>
      </c>
      <c r="G255" s="38"/>
      <c r="H255" s="38"/>
      <c r="I255" s="249"/>
      <c r="J255" s="38"/>
      <c r="K255" s="38"/>
      <c r="L255" s="41"/>
      <c r="M255" s="250"/>
      <c r="N255" s="251"/>
      <c r="O255" s="66"/>
      <c r="P255" s="66"/>
      <c r="Q255" s="66"/>
      <c r="R255" s="66"/>
      <c r="S255" s="66"/>
      <c r="T255" s="67"/>
      <c r="U255" s="36"/>
      <c r="V255" s="36"/>
      <c r="W255" s="36"/>
      <c r="X255" s="36"/>
      <c r="Y255" s="36"/>
      <c r="Z255" s="36"/>
      <c r="AA255" s="36"/>
      <c r="AB255" s="36"/>
      <c r="AC255" s="36"/>
      <c r="AD255" s="36"/>
      <c r="AE255" s="36"/>
      <c r="AT255" s="19" t="s">
        <v>811</v>
      </c>
      <c r="AU255" s="19" t="s">
        <v>78</v>
      </c>
    </row>
    <row r="256" spans="2:51" s="13" customFormat="1" ht="11.25">
      <c r="B256" s="195"/>
      <c r="C256" s="196"/>
      <c r="D256" s="197" t="s">
        <v>237</v>
      </c>
      <c r="E256" s="198" t="s">
        <v>19</v>
      </c>
      <c r="F256" s="199" t="s">
        <v>1122</v>
      </c>
      <c r="G256" s="196"/>
      <c r="H256" s="200">
        <v>42</v>
      </c>
      <c r="I256" s="201"/>
      <c r="J256" s="196"/>
      <c r="K256" s="196"/>
      <c r="L256" s="202"/>
      <c r="M256" s="203"/>
      <c r="N256" s="204"/>
      <c r="O256" s="204"/>
      <c r="P256" s="204"/>
      <c r="Q256" s="204"/>
      <c r="R256" s="204"/>
      <c r="S256" s="204"/>
      <c r="T256" s="205"/>
      <c r="AT256" s="206" t="s">
        <v>237</v>
      </c>
      <c r="AU256" s="206" t="s">
        <v>78</v>
      </c>
      <c r="AV256" s="13" t="s">
        <v>78</v>
      </c>
      <c r="AW256" s="13" t="s">
        <v>31</v>
      </c>
      <c r="AX256" s="13" t="s">
        <v>76</v>
      </c>
      <c r="AY256" s="206" t="s">
        <v>229</v>
      </c>
    </row>
    <row r="257" spans="1:65" s="2" customFormat="1" ht="49.15" customHeight="1">
      <c r="A257" s="36"/>
      <c r="B257" s="37"/>
      <c r="C257" s="181" t="s">
        <v>554</v>
      </c>
      <c r="D257" s="181" t="s">
        <v>232</v>
      </c>
      <c r="E257" s="182" t="s">
        <v>1123</v>
      </c>
      <c r="F257" s="183" t="s">
        <v>1124</v>
      </c>
      <c r="G257" s="184" t="s">
        <v>495</v>
      </c>
      <c r="H257" s="185">
        <v>1260</v>
      </c>
      <c r="I257" s="186"/>
      <c r="J257" s="187">
        <f>ROUND(I257*H257,2)</f>
        <v>0</v>
      </c>
      <c r="K257" s="188"/>
      <c r="L257" s="41"/>
      <c r="M257" s="189" t="s">
        <v>19</v>
      </c>
      <c r="N257" s="190" t="s">
        <v>40</v>
      </c>
      <c r="O257" s="66"/>
      <c r="P257" s="191">
        <f>O257*H257</f>
        <v>0</v>
      </c>
      <c r="Q257" s="191">
        <v>0</v>
      </c>
      <c r="R257" s="191">
        <f>Q257*H257</f>
        <v>0</v>
      </c>
      <c r="S257" s="191">
        <v>0</v>
      </c>
      <c r="T257" s="192">
        <f>S257*H257</f>
        <v>0</v>
      </c>
      <c r="U257" s="36"/>
      <c r="V257" s="36"/>
      <c r="W257" s="36"/>
      <c r="X257" s="36"/>
      <c r="Y257" s="36"/>
      <c r="Z257" s="36"/>
      <c r="AA257" s="36"/>
      <c r="AB257" s="36"/>
      <c r="AC257" s="36"/>
      <c r="AD257" s="36"/>
      <c r="AE257" s="36"/>
      <c r="AR257" s="193" t="s">
        <v>126</v>
      </c>
      <c r="AT257" s="193" t="s">
        <v>232</v>
      </c>
      <c r="AU257" s="193" t="s">
        <v>78</v>
      </c>
      <c r="AY257" s="19" t="s">
        <v>229</v>
      </c>
      <c r="BE257" s="194">
        <f>IF(N257="základní",J257,0)</f>
        <v>0</v>
      </c>
      <c r="BF257" s="194">
        <f>IF(N257="snížená",J257,0)</f>
        <v>0</v>
      </c>
      <c r="BG257" s="194">
        <f>IF(N257="zákl. přenesená",J257,0)</f>
        <v>0</v>
      </c>
      <c r="BH257" s="194">
        <f>IF(N257="sníž. přenesená",J257,0)</f>
        <v>0</v>
      </c>
      <c r="BI257" s="194">
        <f>IF(N257="nulová",J257,0)</f>
        <v>0</v>
      </c>
      <c r="BJ257" s="19" t="s">
        <v>76</v>
      </c>
      <c r="BK257" s="194">
        <f>ROUND(I257*H257,2)</f>
        <v>0</v>
      </c>
      <c r="BL257" s="19" t="s">
        <v>126</v>
      </c>
      <c r="BM257" s="193" t="s">
        <v>1125</v>
      </c>
    </row>
    <row r="258" spans="1:47" s="2" customFormat="1" ht="11.25">
      <c r="A258" s="36"/>
      <c r="B258" s="37"/>
      <c r="C258" s="38"/>
      <c r="D258" s="263" t="s">
        <v>903</v>
      </c>
      <c r="E258" s="38"/>
      <c r="F258" s="264" t="s">
        <v>1126</v>
      </c>
      <c r="G258" s="38"/>
      <c r="H258" s="38"/>
      <c r="I258" s="249"/>
      <c r="J258" s="38"/>
      <c r="K258" s="38"/>
      <c r="L258" s="41"/>
      <c r="M258" s="250"/>
      <c r="N258" s="251"/>
      <c r="O258" s="66"/>
      <c r="P258" s="66"/>
      <c r="Q258" s="66"/>
      <c r="R258" s="66"/>
      <c r="S258" s="66"/>
      <c r="T258" s="67"/>
      <c r="U258" s="36"/>
      <c r="V258" s="36"/>
      <c r="W258" s="36"/>
      <c r="X258" s="36"/>
      <c r="Y258" s="36"/>
      <c r="Z258" s="36"/>
      <c r="AA258" s="36"/>
      <c r="AB258" s="36"/>
      <c r="AC258" s="36"/>
      <c r="AD258" s="36"/>
      <c r="AE258" s="36"/>
      <c r="AT258" s="19" t="s">
        <v>903</v>
      </c>
      <c r="AU258" s="19" t="s">
        <v>78</v>
      </c>
    </row>
    <row r="259" spans="2:51" s="13" customFormat="1" ht="11.25">
      <c r="B259" s="195"/>
      <c r="C259" s="196"/>
      <c r="D259" s="197" t="s">
        <v>237</v>
      </c>
      <c r="E259" s="198" t="s">
        <v>19</v>
      </c>
      <c r="F259" s="199" t="s">
        <v>1127</v>
      </c>
      <c r="G259" s="196"/>
      <c r="H259" s="200">
        <v>1260</v>
      </c>
      <c r="I259" s="201"/>
      <c r="J259" s="196"/>
      <c r="K259" s="196"/>
      <c r="L259" s="202"/>
      <c r="M259" s="203"/>
      <c r="N259" s="204"/>
      <c r="O259" s="204"/>
      <c r="P259" s="204"/>
      <c r="Q259" s="204"/>
      <c r="R259" s="204"/>
      <c r="S259" s="204"/>
      <c r="T259" s="205"/>
      <c r="AT259" s="206" t="s">
        <v>237</v>
      </c>
      <c r="AU259" s="206" t="s">
        <v>78</v>
      </c>
      <c r="AV259" s="13" t="s">
        <v>78</v>
      </c>
      <c r="AW259" s="13" t="s">
        <v>31</v>
      </c>
      <c r="AX259" s="13" t="s">
        <v>76</v>
      </c>
      <c r="AY259" s="206" t="s">
        <v>229</v>
      </c>
    </row>
    <row r="260" spans="1:65" s="2" customFormat="1" ht="49.15" customHeight="1">
      <c r="A260" s="36"/>
      <c r="B260" s="37"/>
      <c r="C260" s="181" t="s">
        <v>566</v>
      </c>
      <c r="D260" s="181" t="s">
        <v>232</v>
      </c>
      <c r="E260" s="182" t="s">
        <v>1128</v>
      </c>
      <c r="F260" s="183" t="s">
        <v>1129</v>
      </c>
      <c r="G260" s="184" t="s">
        <v>495</v>
      </c>
      <c r="H260" s="185">
        <v>42</v>
      </c>
      <c r="I260" s="186"/>
      <c r="J260" s="187">
        <f>ROUND(I260*H260,2)</f>
        <v>0</v>
      </c>
      <c r="K260" s="188"/>
      <c r="L260" s="41"/>
      <c r="M260" s="189" t="s">
        <v>19</v>
      </c>
      <c r="N260" s="190" t="s">
        <v>40</v>
      </c>
      <c r="O260" s="66"/>
      <c r="P260" s="191">
        <f>O260*H260</f>
        <v>0</v>
      </c>
      <c r="Q260" s="191">
        <v>0</v>
      </c>
      <c r="R260" s="191">
        <f>Q260*H260</f>
        <v>0</v>
      </c>
      <c r="S260" s="191">
        <v>0</v>
      </c>
      <c r="T260" s="192">
        <f>S260*H260</f>
        <v>0</v>
      </c>
      <c r="U260" s="36"/>
      <c r="V260" s="36"/>
      <c r="W260" s="36"/>
      <c r="X260" s="36"/>
      <c r="Y260" s="36"/>
      <c r="Z260" s="36"/>
      <c r="AA260" s="36"/>
      <c r="AB260" s="36"/>
      <c r="AC260" s="36"/>
      <c r="AD260" s="36"/>
      <c r="AE260" s="36"/>
      <c r="AR260" s="193" t="s">
        <v>126</v>
      </c>
      <c r="AT260" s="193" t="s">
        <v>232</v>
      </c>
      <c r="AU260" s="193" t="s">
        <v>78</v>
      </c>
      <c r="AY260" s="19" t="s">
        <v>229</v>
      </c>
      <c r="BE260" s="194">
        <f>IF(N260="základní",J260,0)</f>
        <v>0</v>
      </c>
      <c r="BF260" s="194">
        <f>IF(N260="snížená",J260,0)</f>
        <v>0</v>
      </c>
      <c r="BG260" s="194">
        <f>IF(N260="zákl. přenesená",J260,0)</f>
        <v>0</v>
      </c>
      <c r="BH260" s="194">
        <f>IF(N260="sníž. přenesená",J260,0)</f>
        <v>0</v>
      </c>
      <c r="BI260" s="194">
        <f>IF(N260="nulová",J260,0)</f>
        <v>0</v>
      </c>
      <c r="BJ260" s="19" t="s">
        <v>76</v>
      </c>
      <c r="BK260" s="194">
        <f>ROUND(I260*H260,2)</f>
        <v>0</v>
      </c>
      <c r="BL260" s="19" t="s">
        <v>126</v>
      </c>
      <c r="BM260" s="193" t="s">
        <v>1130</v>
      </c>
    </row>
    <row r="261" spans="1:47" s="2" customFormat="1" ht="11.25">
      <c r="A261" s="36"/>
      <c r="B261" s="37"/>
      <c r="C261" s="38"/>
      <c r="D261" s="263" t="s">
        <v>903</v>
      </c>
      <c r="E261" s="38"/>
      <c r="F261" s="264" t="s">
        <v>1131</v>
      </c>
      <c r="G261" s="38"/>
      <c r="H261" s="38"/>
      <c r="I261" s="249"/>
      <c r="J261" s="38"/>
      <c r="K261" s="38"/>
      <c r="L261" s="41"/>
      <c r="M261" s="250"/>
      <c r="N261" s="251"/>
      <c r="O261" s="66"/>
      <c r="P261" s="66"/>
      <c r="Q261" s="66"/>
      <c r="R261" s="66"/>
      <c r="S261" s="66"/>
      <c r="T261" s="67"/>
      <c r="U261" s="36"/>
      <c r="V261" s="36"/>
      <c r="W261" s="36"/>
      <c r="X261" s="36"/>
      <c r="Y261" s="36"/>
      <c r="Z261" s="36"/>
      <c r="AA261" s="36"/>
      <c r="AB261" s="36"/>
      <c r="AC261" s="36"/>
      <c r="AD261" s="36"/>
      <c r="AE261" s="36"/>
      <c r="AT261" s="19" t="s">
        <v>903</v>
      </c>
      <c r="AU261" s="19" t="s">
        <v>78</v>
      </c>
    </row>
    <row r="262" spans="1:65" s="2" customFormat="1" ht="37.9" customHeight="1">
      <c r="A262" s="36"/>
      <c r="B262" s="37"/>
      <c r="C262" s="181" t="s">
        <v>574</v>
      </c>
      <c r="D262" s="181" t="s">
        <v>232</v>
      </c>
      <c r="E262" s="182" t="s">
        <v>1132</v>
      </c>
      <c r="F262" s="183" t="s">
        <v>1133</v>
      </c>
      <c r="G262" s="184" t="s">
        <v>532</v>
      </c>
      <c r="H262" s="185">
        <v>25.2</v>
      </c>
      <c r="I262" s="186"/>
      <c r="J262" s="187">
        <f>ROUND(I262*H262,2)</f>
        <v>0</v>
      </c>
      <c r="K262" s="188"/>
      <c r="L262" s="41"/>
      <c r="M262" s="189" t="s">
        <v>19</v>
      </c>
      <c r="N262" s="190" t="s">
        <v>40</v>
      </c>
      <c r="O262" s="66"/>
      <c r="P262" s="191">
        <f>O262*H262</f>
        <v>0</v>
      </c>
      <c r="Q262" s="191">
        <v>0</v>
      </c>
      <c r="R262" s="191">
        <f>Q262*H262</f>
        <v>0</v>
      </c>
      <c r="S262" s="191">
        <v>0</v>
      </c>
      <c r="T262" s="192">
        <f>S262*H262</f>
        <v>0</v>
      </c>
      <c r="U262" s="36"/>
      <c r="V262" s="36"/>
      <c r="W262" s="36"/>
      <c r="X262" s="36"/>
      <c r="Y262" s="36"/>
      <c r="Z262" s="36"/>
      <c r="AA262" s="36"/>
      <c r="AB262" s="36"/>
      <c r="AC262" s="36"/>
      <c r="AD262" s="36"/>
      <c r="AE262" s="36"/>
      <c r="AR262" s="193" t="s">
        <v>126</v>
      </c>
      <c r="AT262" s="193" t="s">
        <v>232</v>
      </c>
      <c r="AU262" s="193" t="s">
        <v>78</v>
      </c>
      <c r="AY262" s="19" t="s">
        <v>229</v>
      </c>
      <c r="BE262" s="194">
        <f>IF(N262="základní",J262,0)</f>
        <v>0</v>
      </c>
      <c r="BF262" s="194">
        <f>IF(N262="snížená",J262,0)</f>
        <v>0</v>
      </c>
      <c r="BG262" s="194">
        <f>IF(N262="zákl. přenesená",J262,0)</f>
        <v>0</v>
      </c>
      <c r="BH262" s="194">
        <f>IF(N262="sníž. přenesená",J262,0)</f>
        <v>0</v>
      </c>
      <c r="BI262" s="194">
        <f>IF(N262="nulová",J262,0)</f>
        <v>0</v>
      </c>
      <c r="BJ262" s="19" t="s">
        <v>76</v>
      </c>
      <c r="BK262" s="194">
        <f>ROUND(I262*H262,2)</f>
        <v>0</v>
      </c>
      <c r="BL262" s="19" t="s">
        <v>126</v>
      </c>
      <c r="BM262" s="193" t="s">
        <v>1134</v>
      </c>
    </row>
    <row r="263" spans="1:47" s="2" customFormat="1" ht="11.25">
      <c r="A263" s="36"/>
      <c r="B263" s="37"/>
      <c r="C263" s="38"/>
      <c r="D263" s="263" t="s">
        <v>903</v>
      </c>
      <c r="E263" s="38"/>
      <c r="F263" s="264" t="s">
        <v>1135</v>
      </c>
      <c r="G263" s="38"/>
      <c r="H263" s="38"/>
      <c r="I263" s="249"/>
      <c r="J263" s="38"/>
      <c r="K263" s="38"/>
      <c r="L263" s="41"/>
      <c r="M263" s="250"/>
      <c r="N263" s="251"/>
      <c r="O263" s="66"/>
      <c r="P263" s="66"/>
      <c r="Q263" s="66"/>
      <c r="R263" s="66"/>
      <c r="S263" s="66"/>
      <c r="T263" s="67"/>
      <c r="U263" s="36"/>
      <c r="V263" s="36"/>
      <c r="W263" s="36"/>
      <c r="X263" s="36"/>
      <c r="Y263" s="36"/>
      <c r="Z263" s="36"/>
      <c r="AA263" s="36"/>
      <c r="AB263" s="36"/>
      <c r="AC263" s="36"/>
      <c r="AD263" s="36"/>
      <c r="AE263" s="36"/>
      <c r="AT263" s="19" t="s">
        <v>903</v>
      </c>
      <c r="AU263" s="19" t="s">
        <v>78</v>
      </c>
    </row>
    <row r="264" spans="1:47" s="2" customFormat="1" ht="19.5">
      <c r="A264" s="36"/>
      <c r="B264" s="37"/>
      <c r="C264" s="38"/>
      <c r="D264" s="197" t="s">
        <v>811</v>
      </c>
      <c r="E264" s="38"/>
      <c r="F264" s="248" t="s">
        <v>1136</v>
      </c>
      <c r="G264" s="38"/>
      <c r="H264" s="38"/>
      <c r="I264" s="249"/>
      <c r="J264" s="38"/>
      <c r="K264" s="38"/>
      <c r="L264" s="41"/>
      <c r="M264" s="250"/>
      <c r="N264" s="251"/>
      <c r="O264" s="66"/>
      <c r="P264" s="66"/>
      <c r="Q264" s="66"/>
      <c r="R264" s="66"/>
      <c r="S264" s="66"/>
      <c r="T264" s="67"/>
      <c r="U264" s="36"/>
      <c r="V264" s="36"/>
      <c r="W264" s="36"/>
      <c r="X264" s="36"/>
      <c r="Y264" s="36"/>
      <c r="Z264" s="36"/>
      <c r="AA264" s="36"/>
      <c r="AB264" s="36"/>
      <c r="AC264" s="36"/>
      <c r="AD264" s="36"/>
      <c r="AE264" s="36"/>
      <c r="AT264" s="19" t="s">
        <v>811</v>
      </c>
      <c r="AU264" s="19" t="s">
        <v>78</v>
      </c>
    </row>
    <row r="265" spans="2:51" s="13" customFormat="1" ht="11.25">
      <c r="B265" s="195"/>
      <c r="C265" s="196"/>
      <c r="D265" s="197" t="s">
        <v>237</v>
      </c>
      <c r="E265" s="198" t="s">
        <v>19</v>
      </c>
      <c r="F265" s="199" t="s">
        <v>1137</v>
      </c>
      <c r="G265" s="196"/>
      <c r="H265" s="200">
        <v>25.2</v>
      </c>
      <c r="I265" s="201"/>
      <c r="J265" s="196"/>
      <c r="K265" s="196"/>
      <c r="L265" s="202"/>
      <c r="M265" s="203"/>
      <c r="N265" s="204"/>
      <c r="O265" s="204"/>
      <c r="P265" s="204"/>
      <c r="Q265" s="204"/>
      <c r="R265" s="204"/>
      <c r="S265" s="204"/>
      <c r="T265" s="205"/>
      <c r="AT265" s="206" t="s">
        <v>237</v>
      </c>
      <c r="AU265" s="206" t="s">
        <v>78</v>
      </c>
      <c r="AV265" s="13" t="s">
        <v>78</v>
      </c>
      <c r="AW265" s="13" t="s">
        <v>31</v>
      </c>
      <c r="AX265" s="13" t="s">
        <v>76</v>
      </c>
      <c r="AY265" s="206" t="s">
        <v>229</v>
      </c>
    </row>
    <row r="266" spans="1:65" s="2" customFormat="1" ht="37.9" customHeight="1">
      <c r="A266" s="36"/>
      <c r="B266" s="37"/>
      <c r="C266" s="181" t="s">
        <v>583</v>
      </c>
      <c r="D266" s="181" t="s">
        <v>232</v>
      </c>
      <c r="E266" s="182" t="s">
        <v>1138</v>
      </c>
      <c r="F266" s="183" t="s">
        <v>1139</v>
      </c>
      <c r="G266" s="184" t="s">
        <v>532</v>
      </c>
      <c r="H266" s="185">
        <v>756</v>
      </c>
      <c r="I266" s="186"/>
      <c r="J266" s="187">
        <f>ROUND(I266*H266,2)</f>
        <v>0</v>
      </c>
      <c r="K266" s="188"/>
      <c r="L266" s="41"/>
      <c r="M266" s="189" t="s">
        <v>19</v>
      </c>
      <c r="N266" s="190" t="s">
        <v>40</v>
      </c>
      <c r="O266" s="66"/>
      <c r="P266" s="191">
        <f>O266*H266</f>
        <v>0</v>
      </c>
      <c r="Q266" s="191">
        <v>0</v>
      </c>
      <c r="R266" s="191">
        <f>Q266*H266</f>
        <v>0</v>
      </c>
      <c r="S266" s="191">
        <v>0</v>
      </c>
      <c r="T266" s="192">
        <f>S266*H266</f>
        <v>0</v>
      </c>
      <c r="U266" s="36"/>
      <c r="V266" s="36"/>
      <c r="W266" s="36"/>
      <c r="X266" s="36"/>
      <c r="Y266" s="36"/>
      <c r="Z266" s="36"/>
      <c r="AA266" s="36"/>
      <c r="AB266" s="36"/>
      <c r="AC266" s="36"/>
      <c r="AD266" s="36"/>
      <c r="AE266" s="36"/>
      <c r="AR266" s="193" t="s">
        <v>126</v>
      </c>
      <c r="AT266" s="193" t="s">
        <v>232</v>
      </c>
      <c r="AU266" s="193" t="s">
        <v>78</v>
      </c>
      <c r="AY266" s="19" t="s">
        <v>229</v>
      </c>
      <c r="BE266" s="194">
        <f>IF(N266="základní",J266,0)</f>
        <v>0</v>
      </c>
      <c r="BF266" s="194">
        <f>IF(N266="snížená",J266,0)</f>
        <v>0</v>
      </c>
      <c r="BG266" s="194">
        <f>IF(N266="zákl. přenesená",J266,0)</f>
        <v>0</v>
      </c>
      <c r="BH266" s="194">
        <f>IF(N266="sníž. přenesená",J266,0)</f>
        <v>0</v>
      </c>
      <c r="BI266" s="194">
        <f>IF(N266="nulová",J266,0)</f>
        <v>0</v>
      </c>
      <c r="BJ266" s="19" t="s">
        <v>76</v>
      </c>
      <c r="BK266" s="194">
        <f>ROUND(I266*H266,2)</f>
        <v>0</v>
      </c>
      <c r="BL266" s="19" t="s">
        <v>126</v>
      </c>
      <c r="BM266" s="193" t="s">
        <v>1140</v>
      </c>
    </row>
    <row r="267" spans="1:47" s="2" customFormat="1" ht="11.25">
      <c r="A267" s="36"/>
      <c r="B267" s="37"/>
      <c r="C267" s="38"/>
      <c r="D267" s="263" t="s">
        <v>903</v>
      </c>
      <c r="E267" s="38"/>
      <c r="F267" s="264" t="s">
        <v>1141</v>
      </c>
      <c r="G267" s="38"/>
      <c r="H267" s="38"/>
      <c r="I267" s="249"/>
      <c r="J267" s="38"/>
      <c r="K267" s="38"/>
      <c r="L267" s="41"/>
      <c r="M267" s="250"/>
      <c r="N267" s="251"/>
      <c r="O267" s="66"/>
      <c r="P267" s="66"/>
      <c r="Q267" s="66"/>
      <c r="R267" s="66"/>
      <c r="S267" s="66"/>
      <c r="T267" s="67"/>
      <c r="U267" s="36"/>
      <c r="V267" s="36"/>
      <c r="W267" s="36"/>
      <c r="X267" s="36"/>
      <c r="Y267" s="36"/>
      <c r="Z267" s="36"/>
      <c r="AA267" s="36"/>
      <c r="AB267" s="36"/>
      <c r="AC267" s="36"/>
      <c r="AD267" s="36"/>
      <c r="AE267" s="36"/>
      <c r="AT267" s="19" t="s">
        <v>903</v>
      </c>
      <c r="AU267" s="19" t="s">
        <v>78</v>
      </c>
    </row>
    <row r="268" spans="2:51" s="13" customFormat="1" ht="11.25">
      <c r="B268" s="195"/>
      <c r="C268" s="196"/>
      <c r="D268" s="197" t="s">
        <v>237</v>
      </c>
      <c r="E268" s="198" t="s">
        <v>19</v>
      </c>
      <c r="F268" s="199" t="s">
        <v>1142</v>
      </c>
      <c r="G268" s="196"/>
      <c r="H268" s="200">
        <v>756</v>
      </c>
      <c r="I268" s="201"/>
      <c r="J268" s="196"/>
      <c r="K268" s="196"/>
      <c r="L268" s="202"/>
      <c r="M268" s="203"/>
      <c r="N268" s="204"/>
      <c r="O268" s="204"/>
      <c r="P268" s="204"/>
      <c r="Q268" s="204"/>
      <c r="R268" s="204"/>
      <c r="S268" s="204"/>
      <c r="T268" s="205"/>
      <c r="AT268" s="206" t="s">
        <v>237</v>
      </c>
      <c r="AU268" s="206" t="s">
        <v>78</v>
      </c>
      <c r="AV268" s="13" t="s">
        <v>78</v>
      </c>
      <c r="AW268" s="13" t="s">
        <v>31</v>
      </c>
      <c r="AX268" s="13" t="s">
        <v>76</v>
      </c>
      <c r="AY268" s="206" t="s">
        <v>229</v>
      </c>
    </row>
    <row r="269" spans="1:65" s="2" customFormat="1" ht="37.9" customHeight="1">
      <c r="A269" s="36"/>
      <c r="B269" s="37"/>
      <c r="C269" s="181" t="s">
        <v>596</v>
      </c>
      <c r="D269" s="181" t="s">
        <v>232</v>
      </c>
      <c r="E269" s="182" t="s">
        <v>1143</v>
      </c>
      <c r="F269" s="183" t="s">
        <v>1144</v>
      </c>
      <c r="G269" s="184" t="s">
        <v>532</v>
      </c>
      <c r="H269" s="185">
        <v>25.2</v>
      </c>
      <c r="I269" s="186"/>
      <c r="J269" s="187">
        <f>ROUND(I269*H269,2)</f>
        <v>0</v>
      </c>
      <c r="K269" s="188"/>
      <c r="L269" s="41"/>
      <c r="M269" s="189" t="s">
        <v>19</v>
      </c>
      <c r="N269" s="190" t="s">
        <v>40</v>
      </c>
      <c r="O269" s="66"/>
      <c r="P269" s="191">
        <f>O269*H269</f>
        <v>0</v>
      </c>
      <c r="Q269" s="191">
        <v>0</v>
      </c>
      <c r="R269" s="191">
        <f>Q269*H269</f>
        <v>0</v>
      </c>
      <c r="S269" s="191">
        <v>0</v>
      </c>
      <c r="T269" s="192">
        <f>S269*H269</f>
        <v>0</v>
      </c>
      <c r="U269" s="36"/>
      <c r="V269" s="36"/>
      <c r="W269" s="36"/>
      <c r="X269" s="36"/>
      <c r="Y269" s="36"/>
      <c r="Z269" s="36"/>
      <c r="AA269" s="36"/>
      <c r="AB269" s="36"/>
      <c r="AC269" s="36"/>
      <c r="AD269" s="36"/>
      <c r="AE269" s="36"/>
      <c r="AR269" s="193" t="s">
        <v>126</v>
      </c>
      <c r="AT269" s="193" t="s">
        <v>232</v>
      </c>
      <c r="AU269" s="193" t="s">
        <v>78</v>
      </c>
      <c r="AY269" s="19" t="s">
        <v>229</v>
      </c>
      <c r="BE269" s="194">
        <f>IF(N269="základní",J269,0)</f>
        <v>0</v>
      </c>
      <c r="BF269" s="194">
        <f>IF(N269="snížená",J269,0)</f>
        <v>0</v>
      </c>
      <c r="BG269" s="194">
        <f>IF(N269="zákl. přenesená",J269,0)</f>
        <v>0</v>
      </c>
      <c r="BH269" s="194">
        <f>IF(N269="sníž. přenesená",J269,0)</f>
        <v>0</v>
      </c>
      <c r="BI269" s="194">
        <f>IF(N269="nulová",J269,0)</f>
        <v>0</v>
      </c>
      <c r="BJ269" s="19" t="s">
        <v>76</v>
      </c>
      <c r="BK269" s="194">
        <f>ROUND(I269*H269,2)</f>
        <v>0</v>
      </c>
      <c r="BL269" s="19" t="s">
        <v>126</v>
      </c>
      <c r="BM269" s="193" t="s">
        <v>1145</v>
      </c>
    </row>
    <row r="270" spans="1:47" s="2" customFormat="1" ht="11.25">
      <c r="A270" s="36"/>
      <c r="B270" s="37"/>
      <c r="C270" s="38"/>
      <c r="D270" s="263" t="s">
        <v>903</v>
      </c>
      <c r="E270" s="38"/>
      <c r="F270" s="264" t="s">
        <v>1146</v>
      </c>
      <c r="G270" s="38"/>
      <c r="H270" s="38"/>
      <c r="I270" s="249"/>
      <c r="J270" s="38"/>
      <c r="K270" s="38"/>
      <c r="L270" s="41"/>
      <c r="M270" s="250"/>
      <c r="N270" s="251"/>
      <c r="O270" s="66"/>
      <c r="P270" s="66"/>
      <c r="Q270" s="66"/>
      <c r="R270" s="66"/>
      <c r="S270" s="66"/>
      <c r="T270" s="67"/>
      <c r="U270" s="36"/>
      <c r="V270" s="36"/>
      <c r="W270" s="36"/>
      <c r="X270" s="36"/>
      <c r="Y270" s="36"/>
      <c r="Z270" s="36"/>
      <c r="AA270" s="36"/>
      <c r="AB270" s="36"/>
      <c r="AC270" s="36"/>
      <c r="AD270" s="36"/>
      <c r="AE270" s="36"/>
      <c r="AT270" s="19" t="s">
        <v>903</v>
      </c>
      <c r="AU270" s="19" t="s">
        <v>78</v>
      </c>
    </row>
    <row r="271" spans="1:65" s="2" customFormat="1" ht="24.2" customHeight="1">
      <c r="A271" s="36"/>
      <c r="B271" s="37"/>
      <c r="C271" s="181" t="s">
        <v>602</v>
      </c>
      <c r="D271" s="181" t="s">
        <v>232</v>
      </c>
      <c r="E271" s="182" t="s">
        <v>1147</v>
      </c>
      <c r="F271" s="183" t="s">
        <v>1148</v>
      </c>
      <c r="G271" s="184" t="s">
        <v>532</v>
      </c>
      <c r="H271" s="185">
        <v>3.36</v>
      </c>
      <c r="I271" s="186"/>
      <c r="J271" s="187">
        <f>ROUND(I271*H271,2)</f>
        <v>0</v>
      </c>
      <c r="K271" s="188"/>
      <c r="L271" s="41"/>
      <c r="M271" s="189" t="s">
        <v>19</v>
      </c>
      <c r="N271" s="190" t="s">
        <v>40</v>
      </c>
      <c r="O271" s="66"/>
      <c r="P271" s="191">
        <f>O271*H271</f>
        <v>0</v>
      </c>
      <c r="Q271" s="191">
        <v>0</v>
      </c>
      <c r="R271" s="191">
        <f>Q271*H271</f>
        <v>0</v>
      </c>
      <c r="S271" s="191">
        <v>0.0015</v>
      </c>
      <c r="T271" s="192">
        <f>S271*H271</f>
        <v>0.00504</v>
      </c>
      <c r="U271" s="36"/>
      <c r="V271" s="36"/>
      <c r="W271" s="36"/>
      <c r="X271" s="36"/>
      <c r="Y271" s="36"/>
      <c r="Z271" s="36"/>
      <c r="AA271" s="36"/>
      <c r="AB271" s="36"/>
      <c r="AC271" s="36"/>
      <c r="AD271" s="36"/>
      <c r="AE271" s="36"/>
      <c r="AR271" s="193" t="s">
        <v>126</v>
      </c>
      <c r="AT271" s="193" t="s">
        <v>232</v>
      </c>
      <c r="AU271" s="193" t="s">
        <v>78</v>
      </c>
      <c r="AY271" s="19" t="s">
        <v>229</v>
      </c>
      <c r="BE271" s="194">
        <f>IF(N271="základní",J271,0)</f>
        <v>0</v>
      </c>
      <c r="BF271" s="194">
        <f>IF(N271="snížená",J271,0)</f>
        <v>0</v>
      </c>
      <c r="BG271" s="194">
        <f>IF(N271="zákl. přenesená",J271,0)</f>
        <v>0</v>
      </c>
      <c r="BH271" s="194">
        <f>IF(N271="sníž. přenesená",J271,0)</f>
        <v>0</v>
      </c>
      <c r="BI271" s="194">
        <f>IF(N271="nulová",J271,0)</f>
        <v>0</v>
      </c>
      <c r="BJ271" s="19" t="s">
        <v>76</v>
      </c>
      <c r="BK271" s="194">
        <f>ROUND(I271*H271,2)</f>
        <v>0</v>
      </c>
      <c r="BL271" s="19" t="s">
        <v>126</v>
      </c>
      <c r="BM271" s="193" t="s">
        <v>1149</v>
      </c>
    </row>
    <row r="272" spans="1:47" s="2" customFormat="1" ht="11.25">
      <c r="A272" s="36"/>
      <c r="B272" s="37"/>
      <c r="C272" s="38"/>
      <c r="D272" s="263" t="s">
        <v>903</v>
      </c>
      <c r="E272" s="38"/>
      <c r="F272" s="264" t="s">
        <v>1150</v>
      </c>
      <c r="G272" s="38"/>
      <c r="H272" s="38"/>
      <c r="I272" s="249"/>
      <c r="J272" s="38"/>
      <c r="K272" s="38"/>
      <c r="L272" s="41"/>
      <c r="M272" s="250"/>
      <c r="N272" s="251"/>
      <c r="O272" s="66"/>
      <c r="P272" s="66"/>
      <c r="Q272" s="66"/>
      <c r="R272" s="66"/>
      <c r="S272" s="66"/>
      <c r="T272" s="67"/>
      <c r="U272" s="36"/>
      <c r="V272" s="36"/>
      <c r="W272" s="36"/>
      <c r="X272" s="36"/>
      <c r="Y272" s="36"/>
      <c r="Z272" s="36"/>
      <c r="AA272" s="36"/>
      <c r="AB272" s="36"/>
      <c r="AC272" s="36"/>
      <c r="AD272" s="36"/>
      <c r="AE272" s="36"/>
      <c r="AT272" s="19" t="s">
        <v>903</v>
      </c>
      <c r="AU272" s="19" t="s">
        <v>78</v>
      </c>
    </row>
    <row r="273" spans="2:51" s="13" customFormat="1" ht="11.25">
      <c r="B273" s="195"/>
      <c r="C273" s="196"/>
      <c r="D273" s="197" t="s">
        <v>237</v>
      </c>
      <c r="E273" s="198" t="s">
        <v>19</v>
      </c>
      <c r="F273" s="199" t="s">
        <v>1151</v>
      </c>
      <c r="G273" s="196"/>
      <c r="H273" s="200">
        <v>3.36</v>
      </c>
      <c r="I273" s="201"/>
      <c r="J273" s="196"/>
      <c r="K273" s="196"/>
      <c r="L273" s="202"/>
      <c r="M273" s="203"/>
      <c r="N273" s="204"/>
      <c r="O273" s="204"/>
      <c r="P273" s="204"/>
      <c r="Q273" s="204"/>
      <c r="R273" s="204"/>
      <c r="S273" s="204"/>
      <c r="T273" s="205"/>
      <c r="AT273" s="206" t="s">
        <v>237</v>
      </c>
      <c r="AU273" s="206" t="s">
        <v>78</v>
      </c>
      <c r="AV273" s="13" t="s">
        <v>78</v>
      </c>
      <c r="AW273" s="13" t="s">
        <v>31</v>
      </c>
      <c r="AX273" s="13" t="s">
        <v>76</v>
      </c>
      <c r="AY273" s="206" t="s">
        <v>229</v>
      </c>
    </row>
    <row r="274" spans="1:65" s="2" customFormat="1" ht="33" customHeight="1">
      <c r="A274" s="36"/>
      <c r="B274" s="37"/>
      <c r="C274" s="181" t="s">
        <v>610</v>
      </c>
      <c r="D274" s="181" t="s">
        <v>232</v>
      </c>
      <c r="E274" s="182" t="s">
        <v>1152</v>
      </c>
      <c r="F274" s="183" t="s">
        <v>1153</v>
      </c>
      <c r="G274" s="184" t="s">
        <v>242</v>
      </c>
      <c r="H274" s="185">
        <v>56</v>
      </c>
      <c r="I274" s="186"/>
      <c r="J274" s="187">
        <f>ROUND(I274*H274,2)</f>
        <v>0</v>
      </c>
      <c r="K274" s="188"/>
      <c r="L274" s="41"/>
      <c r="M274" s="189" t="s">
        <v>19</v>
      </c>
      <c r="N274" s="190" t="s">
        <v>40</v>
      </c>
      <c r="O274" s="66"/>
      <c r="P274" s="191">
        <f>O274*H274</f>
        <v>0</v>
      </c>
      <c r="Q274" s="191">
        <v>0.00037</v>
      </c>
      <c r="R274" s="191">
        <f>Q274*H274</f>
        <v>0.02072</v>
      </c>
      <c r="S274" s="191">
        <v>0</v>
      </c>
      <c r="T274" s="192">
        <f>S274*H274</f>
        <v>0</v>
      </c>
      <c r="U274" s="36"/>
      <c r="V274" s="36"/>
      <c r="W274" s="36"/>
      <c r="X274" s="36"/>
      <c r="Y274" s="36"/>
      <c r="Z274" s="36"/>
      <c r="AA274" s="36"/>
      <c r="AB274" s="36"/>
      <c r="AC274" s="36"/>
      <c r="AD274" s="36"/>
      <c r="AE274" s="36"/>
      <c r="AR274" s="193" t="s">
        <v>126</v>
      </c>
      <c r="AT274" s="193" t="s">
        <v>232</v>
      </c>
      <c r="AU274" s="193" t="s">
        <v>78</v>
      </c>
      <c r="AY274" s="19" t="s">
        <v>229</v>
      </c>
      <c r="BE274" s="194">
        <f>IF(N274="základní",J274,0)</f>
        <v>0</v>
      </c>
      <c r="BF274" s="194">
        <f>IF(N274="snížená",J274,0)</f>
        <v>0</v>
      </c>
      <c r="BG274" s="194">
        <f>IF(N274="zákl. přenesená",J274,0)</f>
        <v>0</v>
      </c>
      <c r="BH274" s="194">
        <f>IF(N274="sníž. přenesená",J274,0)</f>
        <v>0</v>
      </c>
      <c r="BI274" s="194">
        <f>IF(N274="nulová",J274,0)</f>
        <v>0</v>
      </c>
      <c r="BJ274" s="19" t="s">
        <v>76</v>
      </c>
      <c r="BK274" s="194">
        <f>ROUND(I274*H274,2)</f>
        <v>0</v>
      </c>
      <c r="BL274" s="19" t="s">
        <v>126</v>
      </c>
      <c r="BM274" s="193" t="s">
        <v>1154</v>
      </c>
    </row>
    <row r="275" spans="1:47" s="2" customFormat="1" ht="11.25">
      <c r="A275" s="36"/>
      <c r="B275" s="37"/>
      <c r="C275" s="38"/>
      <c r="D275" s="263" t="s">
        <v>903</v>
      </c>
      <c r="E275" s="38"/>
      <c r="F275" s="264" t="s">
        <v>1155</v>
      </c>
      <c r="G275" s="38"/>
      <c r="H275" s="38"/>
      <c r="I275" s="249"/>
      <c r="J275" s="38"/>
      <c r="K275" s="38"/>
      <c r="L275" s="41"/>
      <c r="M275" s="250"/>
      <c r="N275" s="251"/>
      <c r="O275" s="66"/>
      <c r="P275" s="66"/>
      <c r="Q275" s="66"/>
      <c r="R275" s="66"/>
      <c r="S275" s="66"/>
      <c r="T275" s="67"/>
      <c r="U275" s="36"/>
      <c r="V275" s="36"/>
      <c r="W275" s="36"/>
      <c r="X275" s="36"/>
      <c r="Y275" s="36"/>
      <c r="Z275" s="36"/>
      <c r="AA275" s="36"/>
      <c r="AB275" s="36"/>
      <c r="AC275" s="36"/>
      <c r="AD275" s="36"/>
      <c r="AE275" s="36"/>
      <c r="AT275" s="19" t="s">
        <v>903</v>
      </c>
      <c r="AU275" s="19" t="s">
        <v>78</v>
      </c>
    </row>
    <row r="276" spans="1:47" s="2" customFormat="1" ht="19.5">
      <c r="A276" s="36"/>
      <c r="B276" s="37"/>
      <c r="C276" s="38"/>
      <c r="D276" s="197" t="s">
        <v>811</v>
      </c>
      <c r="E276" s="38"/>
      <c r="F276" s="248" t="s">
        <v>1156</v>
      </c>
      <c r="G276" s="38"/>
      <c r="H276" s="38"/>
      <c r="I276" s="249"/>
      <c r="J276" s="38"/>
      <c r="K276" s="38"/>
      <c r="L276" s="41"/>
      <c r="M276" s="250"/>
      <c r="N276" s="251"/>
      <c r="O276" s="66"/>
      <c r="P276" s="66"/>
      <c r="Q276" s="66"/>
      <c r="R276" s="66"/>
      <c r="S276" s="66"/>
      <c r="T276" s="67"/>
      <c r="U276" s="36"/>
      <c r="V276" s="36"/>
      <c r="W276" s="36"/>
      <c r="X276" s="36"/>
      <c r="Y276" s="36"/>
      <c r="Z276" s="36"/>
      <c r="AA276" s="36"/>
      <c r="AB276" s="36"/>
      <c r="AC276" s="36"/>
      <c r="AD276" s="36"/>
      <c r="AE276" s="36"/>
      <c r="AT276" s="19" t="s">
        <v>811</v>
      </c>
      <c r="AU276" s="19" t="s">
        <v>78</v>
      </c>
    </row>
    <row r="277" spans="2:51" s="14" customFormat="1" ht="11.25">
      <c r="B277" s="218"/>
      <c r="C277" s="219"/>
      <c r="D277" s="197" t="s">
        <v>237</v>
      </c>
      <c r="E277" s="220" t="s">
        <v>19</v>
      </c>
      <c r="F277" s="221" t="s">
        <v>1157</v>
      </c>
      <c r="G277" s="219"/>
      <c r="H277" s="220" t="s">
        <v>19</v>
      </c>
      <c r="I277" s="222"/>
      <c r="J277" s="219"/>
      <c r="K277" s="219"/>
      <c r="L277" s="223"/>
      <c r="M277" s="224"/>
      <c r="N277" s="225"/>
      <c r="O277" s="225"/>
      <c r="P277" s="225"/>
      <c r="Q277" s="225"/>
      <c r="R277" s="225"/>
      <c r="S277" s="225"/>
      <c r="T277" s="226"/>
      <c r="AT277" s="227" t="s">
        <v>237</v>
      </c>
      <c r="AU277" s="227" t="s">
        <v>78</v>
      </c>
      <c r="AV277" s="14" t="s">
        <v>76</v>
      </c>
      <c r="AW277" s="14" t="s">
        <v>31</v>
      </c>
      <c r="AX277" s="14" t="s">
        <v>69</v>
      </c>
      <c r="AY277" s="227" t="s">
        <v>229</v>
      </c>
    </row>
    <row r="278" spans="2:51" s="13" customFormat="1" ht="11.25">
      <c r="B278" s="195"/>
      <c r="C278" s="196"/>
      <c r="D278" s="197" t="s">
        <v>237</v>
      </c>
      <c r="E278" s="198" t="s">
        <v>19</v>
      </c>
      <c r="F278" s="199" t="s">
        <v>1158</v>
      </c>
      <c r="G278" s="196"/>
      <c r="H278" s="200">
        <v>56</v>
      </c>
      <c r="I278" s="201"/>
      <c r="J278" s="196"/>
      <c r="K278" s="196"/>
      <c r="L278" s="202"/>
      <c r="M278" s="203"/>
      <c r="N278" s="204"/>
      <c r="O278" s="204"/>
      <c r="P278" s="204"/>
      <c r="Q278" s="204"/>
      <c r="R278" s="204"/>
      <c r="S278" s="204"/>
      <c r="T278" s="205"/>
      <c r="AT278" s="206" t="s">
        <v>237</v>
      </c>
      <c r="AU278" s="206" t="s">
        <v>78</v>
      </c>
      <c r="AV278" s="13" t="s">
        <v>78</v>
      </c>
      <c r="AW278" s="13" t="s">
        <v>31</v>
      </c>
      <c r="AX278" s="13" t="s">
        <v>76</v>
      </c>
      <c r="AY278" s="206" t="s">
        <v>229</v>
      </c>
    </row>
    <row r="279" spans="1:65" s="2" customFormat="1" ht="24.2" customHeight="1">
      <c r="A279" s="36"/>
      <c r="B279" s="37"/>
      <c r="C279" s="181" t="s">
        <v>614</v>
      </c>
      <c r="D279" s="181" t="s">
        <v>232</v>
      </c>
      <c r="E279" s="182" t="s">
        <v>1159</v>
      </c>
      <c r="F279" s="183" t="s">
        <v>1160</v>
      </c>
      <c r="G279" s="184" t="s">
        <v>532</v>
      </c>
      <c r="H279" s="185">
        <v>1.08</v>
      </c>
      <c r="I279" s="186"/>
      <c r="J279" s="187">
        <f>ROUND(I279*H279,2)</f>
        <v>0</v>
      </c>
      <c r="K279" s="188"/>
      <c r="L279" s="41"/>
      <c r="M279" s="189" t="s">
        <v>19</v>
      </c>
      <c r="N279" s="190" t="s">
        <v>40</v>
      </c>
      <c r="O279" s="66"/>
      <c r="P279" s="191">
        <f>O279*H279</f>
        <v>0</v>
      </c>
      <c r="Q279" s="191">
        <v>0.12</v>
      </c>
      <c r="R279" s="191">
        <f>Q279*H279</f>
        <v>0.1296</v>
      </c>
      <c r="S279" s="191">
        <v>2.49</v>
      </c>
      <c r="T279" s="192">
        <f>S279*H279</f>
        <v>2.6892000000000005</v>
      </c>
      <c r="U279" s="36"/>
      <c r="V279" s="36"/>
      <c r="W279" s="36"/>
      <c r="X279" s="36"/>
      <c r="Y279" s="36"/>
      <c r="Z279" s="36"/>
      <c r="AA279" s="36"/>
      <c r="AB279" s="36"/>
      <c r="AC279" s="36"/>
      <c r="AD279" s="36"/>
      <c r="AE279" s="36"/>
      <c r="AR279" s="193" t="s">
        <v>126</v>
      </c>
      <c r="AT279" s="193" t="s">
        <v>232</v>
      </c>
      <c r="AU279" s="193" t="s">
        <v>78</v>
      </c>
      <c r="AY279" s="19" t="s">
        <v>229</v>
      </c>
      <c r="BE279" s="194">
        <f>IF(N279="základní",J279,0)</f>
        <v>0</v>
      </c>
      <c r="BF279" s="194">
        <f>IF(N279="snížená",J279,0)</f>
        <v>0</v>
      </c>
      <c r="BG279" s="194">
        <f>IF(N279="zákl. přenesená",J279,0)</f>
        <v>0</v>
      </c>
      <c r="BH279" s="194">
        <f>IF(N279="sníž. přenesená",J279,0)</f>
        <v>0</v>
      </c>
      <c r="BI279" s="194">
        <f>IF(N279="nulová",J279,0)</f>
        <v>0</v>
      </c>
      <c r="BJ279" s="19" t="s">
        <v>76</v>
      </c>
      <c r="BK279" s="194">
        <f>ROUND(I279*H279,2)</f>
        <v>0</v>
      </c>
      <c r="BL279" s="19" t="s">
        <v>126</v>
      </c>
      <c r="BM279" s="193" t="s">
        <v>1161</v>
      </c>
    </row>
    <row r="280" spans="1:47" s="2" customFormat="1" ht="11.25">
      <c r="A280" s="36"/>
      <c r="B280" s="37"/>
      <c r="C280" s="38"/>
      <c r="D280" s="263" t="s">
        <v>903</v>
      </c>
      <c r="E280" s="38"/>
      <c r="F280" s="264" t="s">
        <v>1162</v>
      </c>
      <c r="G280" s="38"/>
      <c r="H280" s="38"/>
      <c r="I280" s="249"/>
      <c r="J280" s="38"/>
      <c r="K280" s="38"/>
      <c r="L280" s="41"/>
      <c r="M280" s="250"/>
      <c r="N280" s="251"/>
      <c r="O280" s="66"/>
      <c r="P280" s="66"/>
      <c r="Q280" s="66"/>
      <c r="R280" s="66"/>
      <c r="S280" s="66"/>
      <c r="T280" s="67"/>
      <c r="U280" s="36"/>
      <c r="V280" s="36"/>
      <c r="W280" s="36"/>
      <c r="X280" s="36"/>
      <c r="Y280" s="36"/>
      <c r="Z280" s="36"/>
      <c r="AA280" s="36"/>
      <c r="AB280" s="36"/>
      <c r="AC280" s="36"/>
      <c r="AD280" s="36"/>
      <c r="AE280" s="36"/>
      <c r="AT280" s="19" t="s">
        <v>903</v>
      </c>
      <c r="AU280" s="19" t="s">
        <v>78</v>
      </c>
    </row>
    <row r="281" spans="2:51" s="14" customFormat="1" ht="11.25">
      <c r="B281" s="218"/>
      <c r="C281" s="219"/>
      <c r="D281" s="197" t="s">
        <v>237</v>
      </c>
      <c r="E281" s="220" t="s">
        <v>19</v>
      </c>
      <c r="F281" s="221" t="s">
        <v>1163</v>
      </c>
      <c r="G281" s="219"/>
      <c r="H281" s="220" t="s">
        <v>19</v>
      </c>
      <c r="I281" s="222"/>
      <c r="J281" s="219"/>
      <c r="K281" s="219"/>
      <c r="L281" s="223"/>
      <c r="M281" s="224"/>
      <c r="N281" s="225"/>
      <c r="O281" s="225"/>
      <c r="P281" s="225"/>
      <c r="Q281" s="225"/>
      <c r="R281" s="225"/>
      <c r="S281" s="225"/>
      <c r="T281" s="226"/>
      <c r="AT281" s="227" t="s">
        <v>237</v>
      </c>
      <c r="AU281" s="227" t="s">
        <v>78</v>
      </c>
      <c r="AV281" s="14" t="s">
        <v>76</v>
      </c>
      <c r="AW281" s="14" t="s">
        <v>31</v>
      </c>
      <c r="AX281" s="14" t="s">
        <v>69</v>
      </c>
      <c r="AY281" s="227" t="s">
        <v>229</v>
      </c>
    </row>
    <row r="282" spans="2:51" s="13" customFormat="1" ht="11.25">
      <c r="B282" s="195"/>
      <c r="C282" s="196"/>
      <c r="D282" s="197" t="s">
        <v>237</v>
      </c>
      <c r="E282" s="198" t="s">
        <v>19</v>
      </c>
      <c r="F282" s="199" t="s">
        <v>1164</v>
      </c>
      <c r="G282" s="196"/>
      <c r="H282" s="200">
        <v>1.08</v>
      </c>
      <c r="I282" s="201"/>
      <c r="J282" s="196"/>
      <c r="K282" s="196"/>
      <c r="L282" s="202"/>
      <c r="M282" s="203"/>
      <c r="N282" s="204"/>
      <c r="O282" s="204"/>
      <c r="P282" s="204"/>
      <c r="Q282" s="204"/>
      <c r="R282" s="204"/>
      <c r="S282" s="204"/>
      <c r="T282" s="205"/>
      <c r="AT282" s="206" t="s">
        <v>237</v>
      </c>
      <c r="AU282" s="206" t="s">
        <v>78</v>
      </c>
      <c r="AV282" s="13" t="s">
        <v>78</v>
      </c>
      <c r="AW282" s="13" t="s">
        <v>31</v>
      </c>
      <c r="AX282" s="13" t="s">
        <v>76</v>
      </c>
      <c r="AY282" s="206" t="s">
        <v>229</v>
      </c>
    </row>
    <row r="283" spans="1:65" s="2" customFormat="1" ht="24.2" customHeight="1">
      <c r="A283" s="36"/>
      <c r="B283" s="37"/>
      <c r="C283" s="181" t="s">
        <v>618</v>
      </c>
      <c r="D283" s="181" t="s">
        <v>232</v>
      </c>
      <c r="E283" s="182" t="s">
        <v>1165</v>
      </c>
      <c r="F283" s="183" t="s">
        <v>1166</v>
      </c>
      <c r="G283" s="184" t="s">
        <v>532</v>
      </c>
      <c r="H283" s="185">
        <v>1.32</v>
      </c>
      <c r="I283" s="186"/>
      <c r="J283" s="187">
        <f>ROUND(I283*H283,2)</f>
        <v>0</v>
      </c>
      <c r="K283" s="188"/>
      <c r="L283" s="41"/>
      <c r="M283" s="189" t="s">
        <v>19</v>
      </c>
      <c r="N283" s="190" t="s">
        <v>40</v>
      </c>
      <c r="O283" s="66"/>
      <c r="P283" s="191">
        <f>O283*H283</f>
        <v>0</v>
      </c>
      <c r="Q283" s="191">
        <v>0.121711072</v>
      </c>
      <c r="R283" s="191">
        <f>Q283*H283</f>
        <v>0.16065861504</v>
      </c>
      <c r="S283" s="191">
        <v>2.4</v>
      </c>
      <c r="T283" s="192">
        <f>S283*H283</f>
        <v>3.168</v>
      </c>
      <c r="U283" s="36"/>
      <c r="V283" s="36"/>
      <c r="W283" s="36"/>
      <c r="X283" s="36"/>
      <c r="Y283" s="36"/>
      <c r="Z283" s="36"/>
      <c r="AA283" s="36"/>
      <c r="AB283" s="36"/>
      <c r="AC283" s="36"/>
      <c r="AD283" s="36"/>
      <c r="AE283" s="36"/>
      <c r="AR283" s="193" t="s">
        <v>126</v>
      </c>
      <c r="AT283" s="193" t="s">
        <v>232</v>
      </c>
      <c r="AU283" s="193" t="s">
        <v>78</v>
      </c>
      <c r="AY283" s="19" t="s">
        <v>229</v>
      </c>
      <c r="BE283" s="194">
        <f>IF(N283="základní",J283,0)</f>
        <v>0</v>
      </c>
      <c r="BF283" s="194">
        <f>IF(N283="snížená",J283,0)</f>
        <v>0</v>
      </c>
      <c r="BG283" s="194">
        <f>IF(N283="zákl. přenesená",J283,0)</f>
        <v>0</v>
      </c>
      <c r="BH283" s="194">
        <f>IF(N283="sníž. přenesená",J283,0)</f>
        <v>0</v>
      </c>
      <c r="BI283" s="194">
        <f>IF(N283="nulová",J283,0)</f>
        <v>0</v>
      </c>
      <c r="BJ283" s="19" t="s">
        <v>76</v>
      </c>
      <c r="BK283" s="194">
        <f>ROUND(I283*H283,2)</f>
        <v>0</v>
      </c>
      <c r="BL283" s="19" t="s">
        <v>126</v>
      </c>
      <c r="BM283" s="193" t="s">
        <v>1167</v>
      </c>
    </row>
    <row r="284" spans="1:47" s="2" customFormat="1" ht="11.25">
      <c r="A284" s="36"/>
      <c r="B284" s="37"/>
      <c r="C284" s="38"/>
      <c r="D284" s="263" t="s">
        <v>903</v>
      </c>
      <c r="E284" s="38"/>
      <c r="F284" s="264" t="s">
        <v>1168</v>
      </c>
      <c r="G284" s="38"/>
      <c r="H284" s="38"/>
      <c r="I284" s="249"/>
      <c r="J284" s="38"/>
      <c r="K284" s="38"/>
      <c r="L284" s="41"/>
      <c r="M284" s="250"/>
      <c r="N284" s="251"/>
      <c r="O284" s="66"/>
      <c r="P284" s="66"/>
      <c r="Q284" s="66"/>
      <c r="R284" s="66"/>
      <c r="S284" s="66"/>
      <c r="T284" s="67"/>
      <c r="U284" s="36"/>
      <c r="V284" s="36"/>
      <c r="W284" s="36"/>
      <c r="X284" s="36"/>
      <c r="Y284" s="36"/>
      <c r="Z284" s="36"/>
      <c r="AA284" s="36"/>
      <c r="AB284" s="36"/>
      <c r="AC284" s="36"/>
      <c r="AD284" s="36"/>
      <c r="AE284" s="36"/>
      <c r="AT284" s="19" t="s">
        <v>903</v>
      </c>
      <c r="AU284" s="19" t="s">
        <v>78</v>
      </c>
    </row>
    <row r="285" spans="2:51" s="14" customFormat="1" ht="11.25">
      <c r="B285" s="218"/>
      <c r="C285" s="219"/>
      <c r="D285" s="197" t="s">
        <v>237</v>
      </c>
      <c r="E285" s="220" t="s">
        <v>19</v>
      </c>
      <c r="F285" s="221" t="s">
        <v>1169</v>
      </c>
      <c r="G285" s="219"/>
      <c r="H285" s="220" t="s">
        <v>19</v>
      </c>
      <c r="I285" s="222"/>
      <c r="J285" s="219"/>
      <c r="K285" s="219"/>
      <c r="L285" s="223"/>
      <c r="M285" s="224"/>
      <c r="N285" s="225"/>
      <c r="O285" s="225"/>
      <c r="P285" s="225"/>
      <c r="Q285" s="225"/>
      <c r="R285" s="225"/>
      <c r="S285" s="225"/>
      <c r="T285" s="226"/>
      <c r="AT285" s="227" t="s">
        <v>237</v>
      </c>
      <c r="AU285" s="227" t="s">
        <v>78</v>
      </c>
      <c r="AV285" s="14" t="s">
        <v>76</v>
      </c>
      <c r="AW285" s="14" t="s">
        <v>31</v>
      </c>
      <c r="AX285" s="14" t="s">
        <v>69</v>
      </c>
      <c r="AY285" s="227" t="s">
        <v>229</v>
      </c>
    </row>
    <row r="286" spans="2:51" s="13" customFormat="1" ht="11.25">
      <c r="B286" s="195"/>
      <c r="C286" s="196"/>
      <c r="D286" s="197" t="s">
        <v>237</v>
      </c>
      <c r="E286" s="198" t="s">
        <v>19</v>
      </c>
      <c r="F286" s="199" t="s">
        <v>1170</v>
      </c>
      <c r="G286" s="196"/>
      <c r="H286" s="200">
        <v>1.32</v>
      </c>
      <c r="I286" s="201"/>
      <c r="J286" s="196"/>
      <c r="K286" s="196"/>
      <c r="L286" s="202"/>
      <c r="M286" s="203"/>
      <c r="N286" s="204"/>
      <c r="O286" s="204"/>
      <c r="P286" s="204"/>
      <c r="Q286" s="204"/>
      <c r="R286" s="204"/>
      <c r="S286" s="204"/>
      <c r="T286" s="205"/>
      <c r="AT286" s="206" t="s">
        <v>237</v>
      </c>
      <c r="AU286" s="206" t="s">
        <v>78</v>
      </c>
      <c r="AV286" s="13" t="s">
        <v>78</v>
      </c>
      <c r="AW286" s="13" t="s">
        <v>31</v>
      </c>
      <c r="AX286" s="13" t="s">
        <v>76</v>
      </c>
      <c r="AY286" s="206" t="s">
        <v>229</v>
      </c>
    </row>
    <row r="287" spans="1:65" s="2" customFormat="1" ht="24.2" customHeight="1">
      <c r="A287" s="36"/>
      <c r="B287" s="37"/>
      <c r="C287" s="181" t="s">
        <v>561</v>
      </c>
      <c r="D287" s="181" t="s">
        <v>232</v>
      </c>
      <c r="E287" s="182" t="s">
        <v>1171</v>
      </c>
      <c r="F287" s="183" t="s">
        <v>1172</v>
      </c>
      <c r="G287" s="184" t="s">
        <v>495</v>
      </c>
      <c r="H287" s="185">
        <v>58.94</v>
      </c>
      <c r="I287" s="186"/>
      <c r="J287" s="187">
        <f>ROUND(I287*H287,2)</f>
        <v>0</v>
      </c>
      <c r="K287" s="188"/>
      <c r="L287" s="41"/>
      <c r="M287" s="189" t="s">
        <v>19</v>
      </c>
      <c r="N287" s="190" t="s">
        <v>40</v>
      </c>
      <c r="O287" s="66"/>
      <c r="P287" s="191">
        <f>O287*H287</f>
        <v>0</v>
      </c>
      <c r="Q287" s="191">
        <v>0.048</v>
      </c>
      <c r="R287" s="191">
        <f>Q287*H287</f>
        <v>2.82912</v>
      </c>
      <c r="S287" s="191">
        <v>0.048</v>
      </c>
      <c r="T287" s="192">
        <f>S287*H287</f>
        <v>2.82912</v>
      </c>
      <c r="U287" s="36"/>
      <c r="V287" s="36"/>
      <c r="W287" s="36"/>
      <c r="X287" s="36"/>
      <c r="Y287" s="36"/>
      <c r="Z287" s="36"/>
      <c r="AA287" s="36"/>
      <c r="AB287" s="36"/>
      <c r="AC287" s="36"/>
      <c r="AD287" s="36"/>
      <c r="AE287" s="36"/>
      <c r="AR287" s="193" t="s">
        <v>126</v>
      </c>
      <c r="AT287" s="193" t="s">
        <v>232</v>
      </c>
      <c r="AU287" s="193" t="s">
        <v>78</v>
      </c>
      <c r="AY287" s="19" t="s">
        <v>229</v>
      </c>
      <c r="BE287" s="194">
        <f>IF(N287="základní",J287,0)</f>
        <v>0</v>
      </c>
      <c r="BF287" s="194">
        <f>IF(N287="snížená",J287,0)</f>
        <v>0</v>
      </c>
      <c r="BG287" s="194">
        <f>IF(N287="zákl. přenesená",J287,0)</f>
        <v>0</v>
      </c>
      <c r="BH287" s="194">
        <f>IF(N287="sníž. přenesená",J287,0)</f>
        <v>0</v>
      </c>
      <c r="BI287" s="194">
        <f>IF(N287="nulová",J287,0)</f>
        <v>0</v>
      </c>
      <c r="BJ287" s="19" t="s">
        <v>76</v>
      </c>
      <c r="BK287" s="194">
        <f>ROUND(I287*H287,2)</f>
        <v>0</v>
      </c>
      <c r="BL287" s="19" t="s">
        <v>126</v>
      </c>
      <c r="BM287" s="193" t="s">
        <v>1173</v>
      </c>
    </row>
    <row r="288" spans="1:47" s="2" customFormat="1" ht="11.25">
      <c r="A288" s="36"/>
      <c r="B288" s="37"/>
      <c r="C288" s="38"/>
      <c r="D288" s="263" t="s">
        <v>903</v>
      </c>
      <c r="E288" s="38"/>
      <c r="F288" s="264" t="s">
        <v>1174</v>
      </c>
      <c r="G288" s="38"/>
      <c r="H288" s="38"/>
      <c r="I288" s="249"/>
      <c r="J288" s="38"/>
      <c r="K288" s="38"/>
      <c r="L288" s="41"/>
      <c r="M288" s="250"/>
      <c r="N288" s="251"/>
      <c r="O288" s="66"/>
      <c r="P288" s="66"/>
      <c r="Q288" s="66"/>
      <c r="R288" s="66"/>
      <c r="S288" s="66"/>
      <c r="T288" s="67"/>
      <c r="U288" s="36"/>
      <c r="V288" s="36"/>
      <c r="W288" s="36"/>
      <c r="X288" s="36"/>
      <c r="Y288" s="36"/>
      <c r="Z288" s="36"/>
      <c r="AA288" s="36"/>
      <c r="AB288" s="36"/>
      <c r="AC288" s="36"/>
      <c r="AD288" s="36"/>
      <c r="AE288" s="36"/>
      <c r="AT288" s="19" t="s">
        <v>903</v>
      </c>
      <c r="AU288" s="19" t="s">
        <v>78</v>
      </c>
    </row>
    <row r="289" spans="2:51" s="14" customFormat="1" ht="11.25">
      <c r="B289" s="218"/>
      <c r="C289" s="219"/>
      <c r="D289" s="197" t="s">
        <v>237</v>
      </c>
      <c r="E289" s="220" t="s">
        <v>19</v>
      </c>
      <c r="F289" s="221" t="s">
        <v>1175</v>
      </c>
      <c r="G289" s="219"/>
      <c r="H289" s="220" t="s">
        <v>19</v>
      </c>
      <c r="I289" s="222"/>
      <c r="J289" s="219"/>
      <c r="K289" s="219"/>
      <c r="L289" s="223"/>
      <c r="M289" s="224"/>
      <c r="N289" s="225"/>
      <c r="O289" s="225"/>
      <c r="P289" s="225"/>
      <c r="Q289" s="225"/>
      <c r="R289" s="225"/>
      <c r="S289" s="225"/>
      <c r="T289" s="226"/>
      <c r="AT289" s="227" t="s">
        <v>237</v>
      </c>
      <c r="AU289" s="227" t="s">
        <v>78</v>
      </c>
      <c r="AV289" s="14" t="s">
        <v>76</v>
      </c>
      <c r="AW289" s="14" t="s">
        <v>31</v>
      </c>
      <c r="AX289" s="14" t="s">
        <v>69</v>
      </c>
      <c r="AY289" s="227" t="s">
        <v>229</v>
      </c>
    </row>
    <row r="290" spans="2:51" s="13" customFormat="1" ht="11.25">
      <c r="B290" s="195"/>
      <c r="C290" s="196"/>
      <c r="D290" s="197" t="s">
        <v>237</v>
      </c>
      <c r="E290" s="198" t="s">
        <v>19</v>
      </c>
      <c r="F290" s="199" t="s">
        <v>1176</v>
      </c>
      <c r="G290" s="196"/>
      <c r="H290" s="200">
        <v>35.7</v>
      </c>
      <c r="I290" s="201"/>
      <c r="J290" s="196"/>
      <c r="K290" s="196"/>
      <c r="L290" s="202"/>
      <c r="M290" s="203"/>
      <c r="N290" s="204"/>
      <c r="O290" s="204"/>
      <c r="P290" s="204"/>
      <c r="Q290" s="204"/>
      <c r="R290" s="204"/>
      <c r="S290" s="204"/>
      <c r="T290" s="205"/>
      <c r="AT290" s="206" t="s">
        <v>237</v>
      </c>
      <c r="AU290" s="206" t="s">
        <v>78</v>
      </c>
      <c r="AV290" s="13" t="s">
        <v>78</v>
      </c>
      <c r="AW290" s="13" t="s">
        <v>31</v>
      </c>
      <c r="AX290" s="13" t="s">
        <v>69</v>
      </c>
      <c r="AY290" s="206" t="s">
        <v>229</v>
      </c>
    </row>
    <row r="291" spans="2:51" s="14" customFormat="1" ht="11.25">
      <c r="B291" s="218"/>
      <c r="C291" s="219"/>
      <c r="D291" s="197" t="s">
        <v>237</v>
      </c>
      <c r="E291" s="220" t="s">
        <v>19</v>
      </c>
      <c r="F291" s="221" t="s">
        <v>1177</v>
      </c>
      <c r="G291" s="219"/>
      <c r="H291" s="220" t="s">
        <v>19</v>
      </c>
      <c r="I291" s="222"/>
      <c r="J291" s="219"/>
      <c r="K291" s="219"/>
      <c r="L291" s="223"/>
      <c r="M291" s="224"/>
      <c r="N291" s="225"/>
      <c r="O291" s="225"/>
      <c r="P291" s="225"/>
      <c r="Q291" s="225"/>
      <c r="R291" s="225"/>
      <c r="S291" s="225"/>
      <c r="T291" s="226"/>
      <c r="AT291" s="227" t="s">
        <v>237</v>
      </c>
      <c r="AU291" s="227" t="s">
        <v>78</v>
      </c>
      <c r="AV291" s="14" t="s">
        <v>76</v>
      </c>
      <c r="AW291" s="14" t="s">
        <v>31</v>
      </c>
      <c r="AX291" s="14" t="s">
        <v>69</v>
      </c>
      <c r="AY291" s="227" t="s">
        <v>229</v>
      </c>
    </row>
    <row r="292" spans="2:51" s="13" customFormat="1" ht="11.25">
      <c r="B292" s="195"/>
      <c r="C292" s="196"/>
      <c r="D292" s="197" t="s">
        <v>237</v>
      </c>
      <c r="E292" s="198" t="s">
        <v>19</v>
      </c>
      <c r="F292" s="199" t="s">
        <v>1178</v>
      </c>
      <c r="G292" s="196"/>
      <c r="H292" s="200">
        <v>19.24</v>
      </c>
      <c r="I292" s="201"/>
      <c r="J292" s="196"/>
      <c r="K292" s="196"/>
      <c r="L292" s="202"/>
      <c r="M292" s="203"/>
      <c r="N292" s="204"/>
      <c r="O292" s="204"/>
      <c r="P292" s="204"/>
      <c r="Q292" s="204"/>
      <c r="R292" s="204"/>
      <c r="S292" s="204"/>
      <c r="T292" s="205"/>
      <c r="AT292" s="206" t="s">
        <v>237</v>
      </c>
      <c r="AU292" s="206" t="s">
        <v>78</v>
      </c>
      <c r="AV292" s="13" t="s">
        <v>78</v>
      </c>
      <c r="AW292" s="13" t="s">
        <v>31</v>
      </c>
      <c r="AX292" s="13" t="s">
        <v>69</v>
      </c>
      <c r="AY292" s="206" t="s">
        <v>229</v>
      </c>
    </row>
    <row r="293" spans="2:51" s="13" customFormat="1" ht="11.25">
      <c r="B293" s="195"/>
      <c r="C293" s="196"/>
      <c r="D293" s="197" t="s">
        <v>237</v>
      </c>
      <c r="E293" s="198" t="s">
        <v>19</v>
      </c>
      <c r="F293" s="199" t="s">
        <v>1179</v>
      </c>
      <c r="G293" s="196"/>
      <c r="H293" s="200">
        <v>4</v>
      </c>
      <c r="I293" s="201"/>
      <c r="J293" s="196"/>
      <c r="K293" s="196"/>
      <c r="L293" s="202"/>
      <c r="M293" s="203"/>
      <c r="N293" s="204"/>
      <c r="O293" s="204"/>
      <c r="P293" s="204"/>
      <c r="Q293" s="204"/>
      <c r="R293" s="204"/>
      <c r="S293" s="204"/>
      <c r="T293" s="205"/>
      <c r="AT293" s="206" t="s">
        <v>237</v>
      </c>
      <c r="AU293" s="206" t="s">
        <v>78</v>
      </c>
      <c r="AV293" s="13" t="s">
        <v>78</v>
      </c>
      <c r="AW293" s="13" t="s">
        <v>31</v>
      </c>
      <c r="AX293" s="13" t="s">
        <v>69</v>
      </c>
      <c r="AY293" s="206" t="s">
        <v>229</v>
      </c>
    </row>
    <row r="294" spans="2:51" s="15" customFormat="1" ht="11.25">
      <c r="B294" s="228"/>
      <c r="C294" s="229"/>
      <c r="D294" s="197" t="s">
        <v>237</v>
      </c>
      <c r="E294" s="230" t="s">
        <v>19</v>
      </c>
      <c r="F294" s="231" t="s">
        <v>281</v>
      </c>
      <c r="G294" s="229"/>
      <c r="H294" s="232">
        <v>58.94</v>
      </c>
      <c r="I294" s="233"/>
      <c r="J294" s="229"/>
      <c r="K294" s="229"/>
      <c r="L294" s="234"/>
      <c r="M294" s="235"/>
      <c r="N294" s="236"/>
      <c r="O294" s="236"/>
      <c r="P294" s="236"/>
      <c r="Q294" s="236"/>
      <c r="R294" s="236"/>
      <c r="S294" s="236"/>
      <c r="T294" s="237"/>
      <c r="AT294" s="238" t="s">
        <v>237</v>
      </c>
      <c r="AU294" s="238" t="s">
        <v>78</v>
      </c>
      <c r="AV294" s="15" t="s">
        <v>126</v>
      </c>
      <c r="AW294" s="15" t="s">
        <v>31</v>
      </c>
      <c r="AX294" s="15" t="s">
        <v>76</v>
      </c>
      <c r="AY294" s="238" t="s">
        <v>229</v>
      </c>
    </row>
    <row r="295" spans="1:65" s="2" customFormat="1" ht="24.2" customHeight="1">
      <c r="A295" s="36"/>
      <c r="B295" s="37"/>
      <c r="C295" s="181" t="s">
        <v>353</v>
      </c>
      <c r="D295" s="181" t="s">
        <v>232</v>
      </c>
      <c r="E295" s="182" t="s">
        <v>1180</v>
      </c>
      <c r="F295" s="183" t="s">
        <v>1181</v>
      </c>
      <c r="G295" s="184" t="s">
        <v>495</v>
      </c>
      <c r="H295" s="185">
        <v>26.25</v>
      </c>
      <c r="I295" s="186"/>
      <c r="J295" s="187">
        <f>ROUND(I295*H295,2)</f>
        <v>0</v>
      </c>
      <c r="K295" s="188"/>
      <c r="L295" s="41"/>
      <c r="M295" s="189" t="s">
        <v>19</v>
      </c>
      <c r="N295" s="190" t="s">
        <v>40</v>
      </c>
      <c r="O295" s="66"/>
      <c r="P295" s="191">
        <f>O295*H295</f>
        <v>0</v>
      </c>
      <c r="Q295" s="191">
        <v>0.048</v>
      </c>
      <c r="R295" s="191">
        <f>Q295*H295</f>
        <v>1.26</v>
      </c>
      <c r="S295" s="191">
        <v>0.048</v>
      </c>
      <c r="T295" s="192">
        <f>S295*H295</f>
        <v>1.26</v>
      </c>
      <c r="U295" s="36"/>
      <c r="V295" s="36"/>
      <c r="W295" s="36"/>
      <c r="X295" s="36"/>
      <c r="Y295" s="36"/>
      <c r="Z295" s="36"/>
      <c r="AA295" s="36"/>
      <c r="AB295" s="36"/>
      <c r="AC295" s="36"/>
      <c r="AD295" s="36"/>
      <c r="AE295" s="36"/>
      <c r="AR295" s="193" t="s">
        <v>126</v>
      </c>
      <c r="AT295" s="193" t="s">
        <v>232</v>
      </c>
      <c r="AU295" s="193" t="s">
        <v>78</v>
      </c>
      <c r="AY295" s="19" t="s">
        <v>229</v>
      </c>
      <c r="BE295" s="194">
        <f>IF(N295="základní",J295,0)</f>
        <v>0</v>
      </c>
      <c r="BF295" s="194">
        <f>IF(N295="snížená",J295,0)</f>
        <v>0</v>
      </c>
      <c r="BG295" s="194">
        <f>IF(N295="zákl. přenesená",J295,0)</f>
        <v>0</v>
      </c>
      <c r="BH295" s="194">
        <f>IF(N295="sníž. přenesená",J295,0)</f>
        <v>0</v>
      </c>
      <c r="BI295" s="194">
        <f>IF(N295="nulová",J295,0)</f>
        <v>0</v>
      </c>
      <c r="BJ295" s="19" t="s">
        <v>76</v>
      </c>
      <c r="BK295" s="194">
        <f>ROUND(I295*H295,2)</f>
        <v>0</v>
      </c>
      <c r="BL295" s="19" t="s">
        <v>126</v>
      </c>
      <c r="BM295" s="193" t="s">
        <v>1182</v>
      </c>
    </row>
    <row r="296" spans="1:47" s="2" customFormat="1" ht="11.25">
      <c r="A296" s="36"/>
      <c r="B296" s="37"/>
      <c r="C296" s="38"/>
      <c r="D296" s="263" t="s">
        <v>903</v>
      </c>
      <c r="E296" s="38"/>
      <c r="F296" s="264" t="s">
        <v>1183</v>
      </c>
      <c r="G296" s="38"/>
      <c r="H296" s="38"/>
      <c r="I296" s="249"/>
      <c r="J296" s="38"/>
      <c r="K296" s="38"/>
      <c r="L296" s="41"/>
      <c r="M296" s="250"/>
      <c r="N296" s="251"/>
      <c r="O296" s="66"/>
      <c r="P296" s="66"/>
      <c r="Q296" s="66"/>
      <c r="R296" s="66"/>
      <c r="S296" s="66"/>
      <c r="T296" s="67"/>
      <c r="U296" s="36"/>
      <c r="V296" s="36"/>
      <c r="W296" s="36"/>
      <c r="X296" s="36"/>
      <c r="Y296" s="36"/>
      <c r="Z296" s="36"/>
      <c r="AA296" s="36"/>
      <c r="AB296" s="36"/>
      <c r="AC296" s="36"/>
      <c r="AD296" s="36"/>
      <c r="AE296" s="36"/>
      <c r="AT296" s="19" t="s">
        <v>903</v>
      </c>
      <c r="AU296" s="19" t="s">
        <v>78</v>
      </c>
    </row>
    <row r="297" spans="2:51" s="14" customFormat="1" ht="11.25">
      <c r="B297" s="218"/>
      <c r="C297" s="219"/>
      <c r="D297" s="197" t="s">
        <v>237</v>
      </c>
      <c r="E297" s="220" t="s">
        <v>19</v>
      </c>
      <c r="F297" s="221" t="s">
        <v>1184</v>
      </c>
      <c r="G297" s="219"/>
      <c r="H297" s="220" t="s">
        <v>19</v>
      </c>
      <c r="I297" s="222"/>
      <c r="J297" s="219"/>
      <c r="K297" s="219"/>
      <c r="L297" s="223"/>
      <c r="M297" s="224"/>
      <c r="N297" s="225"/>
      <c r="O297" s="225"/>
      <c r="P297" s="225"/>
      <c r="Q297" s="225"/>
      <c r="R297" s="225"/>
      <c r="S297" s="225"/>
      <c r="T297" s="226"/>
      <c r="AT297" s="227" t="s">
        <v>237</v>
      </c>
      <c r="AU297" s="227" t="s">
        <v>78</v>
      </c>
      <c r="AV297" s="14" t="s">
        <v>76</v>
      </c>
      <c r="AW297" s="14" t="s">
        <v>31</v>
      </c>
      <c r="AX297" s="14" t="s">
        <v>69</v>
      </c>
      <c r="AY297" s="227" t="s">
        <v>229</v>
      </c>
    </row>
    <row r="298" spans="2:51" s="13" customFormat="1" ht="11.25">
      <c r="B298" s="195"/>
      <c r="C298" s="196"/>
      <c r="D298" s="197" t="s">
        <v>237</v>
      </c>
      <c r="E298" s="198" t="s">
        <v>19</v>
      </c>
      <c r="F298" s="199" t="s">
        <v>1185</v>
      </c>
      <c r="G298" s="196"/>
      <c r="H298" s="200">
        <v>26.25</v>
      </c>
      <c r="I298" s="201"/>
      <c r="J298" s="196"/>
      <c r="K298" s="196"/>
      <c r="L298" s="202"/>
      <c r="M298" s="203"/>
      <c r="N298" s="204"/>
      <c r="O298" s="204"/>
      <c r="P298" s="204"/>
      <c r="Q298" s="204"/>
      <c r="R298" s="204"/>
      <c r="S298" s="204"/>
      <c r="T298" s="205"/>
      <c r="AT298" s="206" t="s">
        <v>237</v>
      </c>
      <c r="AU298" s="206" t="s">
        <v>78</v>
      </c>
      <c r="AV298" s="13" t="s">
        <v>78</v>
      </c>
      <c r="AW298" s="13" t="s">
        <v>31</v>
      </c>
      <c r="AX298" s="13" t="s">
        <v>76</v>
      </c>
      <c r="AY298" s="206" t="s">
        <v>229</v>
      </c>
    </row>
    <row r="299" spans="1:65" s="2" customFormat="1" ht="37.9" customHeight="1">
      <c r="A299" s="36"/>
      <c r="B299" s="37"/>
      <c r="C299" s="181" t="s">
        <v>357</v>
      </c>
      <c r="D299" s="181" t="s">
        <v>232</v>
      </c>
      <c r="E299" s="182" t="s">
        <v>1186</v>
      </c>
      <c r="F299" s="183" t="s">
        <v>1187</v>
      </c>
      <c r="G299" s="184" t="s">
        <v>495</v>
      </c>
      <c r="H299" s="185">
        <v>17.55</v>
      </c>
      <c r="I299" s="186"/>
      <c r="J299" s="187">
        <f>ROUND(I299*H299,2)</f>
        <v>0</v>
      </c>
      <c r="K299" s="188"/>
      <c r="L299" s="41"/>
      <c r="M299" s="189" t="s">
        <v>19</v>
      </c>
      <c r="N299" s="190" t="s">
        <v>40</v>
      </c>
      <c r="O299" s="66"/>
      <c r="P299" s="191">
        <f>O299*H299</f>
        <v>0</v>
      </c>
      <c r="Q299" s="191">
        <v>0</v>
      </c>
      <c r="R299" s="191">
        <f>Q299*H299</f>
        <v>0</v>
      </c>
      <c r="S299" s="191">
        <v>0.0779</v>
      </c>
      <c r="T299" s="192">
        <f>S299*H299</f>
        <v>1.367145</v>
      </c>
      <c r="U299" s="36"/>
      <c r="V299" s="36"/>
      <c r="W299" s="36"/>
      <c r="X299" s="36"/>
      <c r="Y299" s="36"/>
      <c r="Z299" s="36"/>
      <c r="AA299" s="36"/>
      <c r="AB299" s="36"/>
      <c r="AC299" s="36"/>
      <c r="AD299" s="36"/>
      <c r="AE299" s="36"/>
      <c r="AR299" s="193" t="s">
        <v>126</v>
      </c>
      <c r="AT299" s="193" t="s">
        <v>232</v>
      </c>
      <c r="AU299" s="193" t="s">
        <v>78</v>
      </c>
      <c r="AY299" s="19" t="s">
        <v>229</v>
      </c>
      <c r="BE299" s="194">
        <f>IF(N299="základní",J299,0)</f>
        <v>0</v>
      </c>
      <c r="BF299" s="194">
        <f>IF(N299="snížená",J299,0)</f>
        <v>0</v>
      </c>
      <c r="BG299" s="194">
        <f>IF(N299="zákl. přenesená",J299,0)</f>
        <v>0</v>
      </c>
      <c r="BH299" s="194">
        <f>IF(N299="sníž. přenesená",J299,0)</f>
        <v>0</v>
      </c>
      <c r="BI299" s="194">
        <f>IF(N299="nulová",J299,0)</f>
        <v>0</v>
      </c>
      <c r="BJ299" s="19" t="s">
        <v>76</v>
      </c>
      <c r="BK299" s="194">
        <f>ROUND(I299*H299,2)</f>
        <v>0</v>
      </c>
      <c r="BL299" s="19" t="s">
        <v>126</v>
      </c>
      <c r="BM299" s="193" t="s">
        <v>1188</v>
      </c>
    </row>
    <row r="300" spans="1:47" s="2" customFormat="1" ht="11.25">
      <c r="A300" s="36"/>
      <c r="B300" s="37"/>
      <c r="C300" s="38"/>
      <c r="D300" s="263" t="s">
        <v>903</v>
      </c>
      <c r="E300" s="38"/>
      <c r="F300" s="264" t="s">
        <v>1189</v>
      </c>
      <c r="G300" s="38"/>
      <c r="H300" s="38"/>
      <c r="I300" s="249"/>
      <c r="J300" s="38"/>
      <c r="K300" s="38"/>
      <c r="L300" s="41"/>
      <c r="M300" s="250"/>
      <c r="N300" s="251"/>
      <c r="O300" s="66"/>
      <c r="P300" s="66"/>
      <c r="Q300" s="66"/>
      <c r="R300" s="66"/>
      <c r="S300" s="66"/>
      <c r="T300" s="67"/>
      <c r="U300" s="36"/>
      <c r="V300" s="36"/>
      <c r="W300" s="36"/>
      <c r="X300" s="36"/>
      <c r="Y300" s="36"/>
      <c r="Z300" s="36"/>
      <c r="AA300" s="36"/>
      <c r="AB300" s="36"/>
      <c r="AC300" s="36"/>
      <c r="AD300" s="36"/>
      <c r="AE300" s="36"/>
      <c r="AT300" s="19" t="s">
        <v>903</v>
      </c>
      <c r="AU300" s="19" t="s">
        <v>78</v>
      </c>
    </row>
    <row r="301" spans="2:51" s="14" customFormat="1" ht="11.25">
      <c r="B301" s="218"/>
      <c r="C301" s="219"/>
      <c r="D301" s="197" t="s">
        <v>237</v>
      </c>
      <c r="E301" s="220" t="s">
        <v>19</v>
      </c>
      <c r="F301" s="221" t="s">
        <v>1190</v>
      </c>
      <c r="G301" s="219"/>
      <c r="H301" s="220" t="s">
        <v>19</v>
      </c>
      <c r="I301" s="222"/>
      <c r="J301" s="219"/>
      <c r="K301" s="219"/>
      <c r="L301" s="223"/>
      <c r="M301" s="224"/>
      <c r="N301" s="225"/>
      <c r="O301" s="225"/>
      <c r="P301" s="225"/>
      <c r="Q301" s="225"/>
      <c r="R301" s="225"/>
      <c r="S301" s="225"/>
      <c r="T301" s="226"/>
      <c r="AT301" s="227" t="s">
        <v>237</v>
      </c>
      <c r="AU301" s="227" t="s">
        <v>78</v>
      </c>
      <c r="AV301" s="14" t="s">
        <v>76</v>
      </c>
      <c r="AW301" s="14" t="s">
        <v>31</v>
      </c>
      <c r="AX301" s="14" t="s">
        <v>69</v>
      </c>
      <c r="AY301" s="227" t="s">
        <v>229</v>
      </c>
    </row>
    <row r="302" spans="2:51" s="13" customFormat="1" ht="11.25">
      <c r="B302" s="195"/>
      <c r="C302" s="196"/>
      <c r="D302" s="197" t="s">
        <v>237</v>
      </c>
      <c r="E302" s="198" t="s">
        <v>19</v>
      </c>
      <c r="F302" s="199" t="s">
        <v>1191</v>
      </c>
      <c r="G302" s="196"/>
      <c r="H302" s="200">
        <v>8.925</v>
      </c>
      <c r="I302" s="201"/>
      <c r="J302" s="196"/>
      <c r="K302" s="196"/>
      <c r="L302" s="202"/>
      <c r="M302" s="203"/>
      <c r="N302" s="204"/>
      <c r="O302" s="204"/>
      <c r="P302" s="204"/>
      <c r="Q302" s="204"/>
      <c r="R302" s="204"/>
      <c r="S302" s="204"/>
      <c r="T302" s="205"/>
      <c r="AT302" s="206" t="s">
        <v>237</v>
      </c>
      <c r="AU302" s="206" t="s">
        <v>78</v>
      </c>
      <c r="AV302" s="13" t="s">
        <v>78</v>
      </c>
      <c r="AW302" s="13" t="s">
        <v>31</v>
      </c>
      <c r="AX302" s="13" t="s">
        <v>69</v>
      </c>
      <c r="AY302" s="206" t="s">
        <v>229</v>
      </c>
    </row>
    <row r="303" spans="2:51" s="14" customFormat="1" ht="11.25">
      <c r="B303" s="218"/>
      <c r="C303" s="219"/>
      <c r="D303" s="197" t="s">
        <v>237</v>
      </c>
      <c r="E303" s="220" t="s">
        <v>19</v>
      </c>
      <c r="F303" s="221" t="s">
        <v>1177</v>
      </c>
      <c r="G303" s="219"/>
      <c r="H303" s="220" t="s">
        <v>19</v>
      </c>
      <c r="I303" s="222"/>
      <c r="J303" s="219"/>
      <c r="K303" s="219"/>
      <c r="L303" s="223"/>
      <c r="M303" s="224"/>
      <c r="N303" s="225"/>
      <c r="O303" s="225"/>
      <c r="P303" s="225"/>
      <c r="Q303" s="225"/>
      <c r="R303" s="225"/>
      <c r="S303" s="225"/>
      <c r="T303" s="226"/>
      <c r="AT303" s="227" t="s">
        <v>237</v>
      </c>
      <c r="AU303" s="227" t="s">
        <v>78</v>
      </c>
      <c r="AV303" s="14" t="s">
        <v>76</v>
      </c>
      <c r="AW303" s="14" t="s">
        <v>31</v>
      </c>
      <c r="AX303" s="14" t="s">
        <v>69</v>
      </c>
      <c r="AY303" s="227" t="s">
        <v>229</v>
      </c>
    </row>
    <row r="304" spans="2:51" s="13" customFormat="1" ht="11.25">
      <c r="B304" s="195"/>
      <c r="C304" s="196"/>
      <c r="D304" s="197" t="s">
        <v>237</v>
      </c>
      <c r="E304" s="198" t="s">
        <v>19</v>
      </c>
      <c r="F304" s="199" t="s">
        <v>1192</v>
      </c>
      <c r="G304" s="196"/>
      <c r="H304" s="200">
        <v>6</v>
      </c>
      <c r="I304" s="201"/>
      <c r="J304" s="196"/>
      <c r="K304" s="196"/>
      <c r="L304" s="202"/>
      <c r="M304" s="203"/>
      <c r="N304" s="204"/>
      <c r="O304" s="204"/>
      <c r="P304" s="204"/>
      <c r="Q304" s="204"/>
      <c r="R304" s="204"/>
      <c r="S304" s="204"/>
      <c r="T304" s="205"/>
      <c r="AT304" s="206" t="s">
        <v>237</v>
      </c>
      <c r="AU304" s="206" t="s">
        <v>78</v>
      </c>
      <c r="AV304" s="13" t="s">
        <v>78</v>
      </c>
      <c r="AW304" s="13" t="s">
        <v>31</v>
      </c>
      <c r="AX304" s="13" t="s">
        <v>69</v>
      </c>
      <c r="AY304" s="206" t="s">
        <v>229</v>
      </c>
    </row>
    <row r="305" spans="2:51" s="14" customFormat="1" ht="11.25">
      <c r="B305" s="218"/>
      <c r="C305" s="219"/>
      <c r="D305" s="197" t="s">
        <v>237</v>
      </c>
      <c r="E305" s="220" t="s">
        <v>19</v>
      </c>
      <c r="F305" s="221" t="s">
        <v>1193</v>
      </c>
      <c r="G305" s="219"/>
      <c r="H305" s="220" t="s">
        <v>19</v>
      </c>
      <c r="I305" s="222"/>
      <c r="J305" s="219"/>
      <c r="K305" s="219"/>
      <c r="L305" s="223"/>
      <c r="M305" s="224"/>
      <c r="N305" s="225"/>
      <c r="O305" s="225"/>
      <c r="P305" s="225"/>
      <c r="Q305" s="225"/>
      <c r="R305" s="225"/>
      <c r="S305" s="225"/>
      <c r="T305" s="226"/>
      <c r="AT305" s="227" t="s">
        <v>237</v>
      </c>
      <c r="AU305" s="227" t="s">
        <v>78</v>
      </c>
      <c r="AV305" s="14" t="s">
        <v>76</v>
      </c>
      <c r="AW305" s="14" t="s">
        <v>31</v>
      </c>
      <c r="AX305" s="14" t="s">
        <v>69</v>
      </c>
      <c r="AY305" s="227" t="s">
        <v>229</v>
      </c>
    </row>
    <row r="306" spans="2:51" s="13" customFormat="1" ht="11.25">
      <c r="B306" s="195"/>
      <c r="C306" s="196"/>
      <c r="D306" s="197" t="s">
        <v>237</v>
      </c>
      <c r="E306" s="198" t="s">
        <v>19</v>
      </c>
      <c r="F306" s="199" t="s">
        <v>1194</v>
      </c>
      <c r="G306" s="196"/>
      <c r="H306" s="200">
        <v>2.625</v>
      </c>
      <c r="I306" s="201"/>
      <c r="J306" s="196"/>
      <c r="K306" s="196"/>
      <c r="L306" s="202"/>
      <c r="M306" s="203"/>
      <c r="N306" s="204"/>
      <c r="O306" s="204"/>
      <c r="P306" s="204"/>
      <c r="Q306" s="204"/>
      <c r="R306" s="204"/>
      <c r="S306" s="204"/>
      <c r="T306" s="205"/>
      <c r="AT306" s="206" t="s">
        <v>237</v>
      </c>
      <c r="AU306" s="206" t="s">
        <v>78</v>
      </c>
      <c r="AV306" s="13" t="s">
        <v>78</v>
      </c>
      <c r="AW306" s="13" t="s">
        <v>31</v>
      </c>
      <c r="AX306" s="13" t="s">
        <v>69</v>
      </c>
      <c r="AY306" s="206" t="s">
        <v>229</v>
      </c>
    </row>
    <row r="307" spans="2:51" s="15" customFormat="1" ht="11.25">
      <c r="B307" s="228"/>
      <c r="C307" s="229"/>
      <c r="D307" s="197" t="s">
        <v>237</v>
      </c>
      <c r="E307" s="230" t="s">
        <v>19</v>
      </c>
      <c r="F307" s="231" t="s">
        <v>281</v>
      </c>
      <c r="G307" s="229"/>
      <c r="H307" s="232">
        <v>17.55</v>
      </c>
      <c r="I307" s="233"/>
      <c r="J307" s="229"/>
      <c r="K307" s="229"/>
      <c r="L307" s="234"/>
      <c r="M307" s="235"/>
      <c r="N307" s="236"/>
      <c r="O307" s="236"/>
      <c r="P307" s="236"/>
      <c r="Q307" s="236"/>
      <c r="R307" s="236"/>
      <c r="S307" s="236"/>
      <c r="T307" s="237"/>
      <c r="AT307" s="238" t="s">
        <v>237</v>
      </c>
      <c r="AU307" s="238" t="s">
        <v>78</v>
      </c>
      <c r="AV307" s="15" t="s">
        <v>126</v>
      </c>
      <c r="AW307" s="15" t="s">
        <v>31</v>
      </c>
      <c r="AX307" s="15" t="s">
        <v>76</v>
      </c>
      <c r="AY307" s="238" t="s">
        <v>229</v>
      </c>
    </row>
    <row r="308" spans="1:65" s="2" customFormat="1" ht="24.2" customHeight="1">
      <c r="A308" s="36"/>
      <c r="B308" s="37"/>
      <c r="C308" s="181" t="s">
        <v>1195</v>
      </c>
      <c r="D308" s="181" t="s">
        <v>232</v>
      </c>
      <c r="E308" s="182" t="s">
        <v>1196</v>
      </c>
      <c r="F308" s="183" t="s">
        <v>1197</v>
      </c>
      <c r="G308" s="184" t="s">
        <v>532</v>
      </c>
      <c r="H308" s="185">
        <v>10.56</v>
      </c>
      <c r="I308" s="186"/>
      <c r="J308" s="187">
        <f>ROUND(I308*H308,2)</f>
        <v>0</v>
      </c>
      <c r="K308" s="188"/>
      <c r="L308" s="41"/>
      <c r="M308" s="189" t="s">
        <v>19</v>
      </c>
      <c r="N308" s="190" t="s">
        <v>40</v>
      </c>
      <c r="O308" s="66"/>
      <c r="P308" s="191">
        <f>O308*H308</f>
        <v>0</v>
      </c>
      <c r="Q308" s="191">
        <v>0.50375</v>
      </c>
      <c r="R308" s="191">
        <f>Q308*H308</f>
        <v>5.3196</v>
      </c>
      <c r="S308" s="191">
        <v>2.5</v>
      </c>
      <c r="T308" s="192">
        <f>S308*H308</f>
        <v>26.400000000000002</v>
      </c>
      <c r="U308" s="36"/>
      <c r="V308" s="36"/>
      <c r="W308" s="36"/>
      <c r="X308" s="36"/>
      <c r="Y308" s="36"/>
      <c r="Z308" s="36"/>
      <c r="AA308" s="36"/>
      <c r="AB308" s="36"/>
      <c r="AC308" s="36"/>
      <c r="AD308" s="36"/>
      <c r="AE308" s="36"/>
      <c r="AR308" s="193" t="s">
        <v>126</v>
      </c>
      <c r="AT308" s="193" t="s">
        <v>232</v>
      </c>
      <c r="AU308" s="193" t="s">
        <v>78</v>
      </c>
      <c r="AY308" s="19" t="s">
        <v>229</v>
      </c>
      <c r="BE308" s="194">
        <f>IF(N308="základní",J308,0)</f>
        <v>0</v>
      </c>
      <c r="BF308" s="194">
        <f>IF(N308="snížená",J308,0)</f>
        <v>0</v>
      </c>
      <c r="BG308" s="194">
        <f>IF(N308="zákl. přenesená",J308,0)</f>
        <v>0</v>
      </c>
      <c r="BH308" s="194">
        <f>IF(N308="sníž. přenesená",J308,0)</f>
        <v>0</v>
      </c>
      <c r="BI308" s="194">
        <f>IF(N308="nulová",J308,0)</f>
        <v>0</v>
      </c>
      <c r="BJ308" s="19" t="s">
        <v>76</v>
      </c>
      <c r="BK308" s="194">
        <f>ROUND(I308*H308,2)</f>
        <v>0</v>
      </c>
      <c r="BL308" s="19" t="s">
        <v>126</v>
      </c>
      <c r="BM308" s="193" t="s">
        <v>1198</v>
      </c>
    </row>
    <row r="309" spans="1:47" s="2" customFormat="1" ht="11.25">
      <c r="A309" s="36"/>
      <c r="B309" s="37"/>
      <c r="C309" s="38"/>
      <c r="D309" s="263" t="s">
        <v>903</v>
      </c>
      <c r="E309" s="38"/>
      <c r="F309" s="264" t="s">
        <v>1199</v>
      </c>
      <c r="G309" s="38"/>
      <c r="H309" s="38"/>
      <c r="I309" s="249"/>
      <c r="J309" s="38"/>
      <c r="K309" s="38"/>
      <c r="L309" s="41"/>
      <c r="M309" s="250"/>
      <c r="N309" s="251"/>
      <c r="O309" s="66"/>
      <c r="P309" s="66"/>
      <c r="Q309" s="66"/>
      <c r="R309" s="66"/>
      <c r="S309" s="66"/>
      <c r="T309" s="67"/>
      <c r="U309" s="36"/>
      <c r="V309" s="36"/>
      <c r="W309" s="36"/>
      <c r="X309" s="36"/>
      <c r="Y309" s="36"/>
      <c r="Z309" s="36"/>
      <c r="AA309" s="36"/>
      <c r="AB309" s="36"/>
      <c r="AC309" s="36"/>
      <c r="AD309" s="36"/>
      <c r="AE309" s="36"/>
      <c r="AT309" s="19" t="s">
        <v>903</v>
      </c>
      <c r="AU309" s="19" t="s">
        <v>78</v>
      </c>
    </row>
    <row r="310" spans="1:47" s="2" customFormat="1" ht="29.25">
      <c r="A310" s="36"/>
      <c r="B310" s="37"/>
      <c r="C310" s="38"/>
      <c r="D310" s="197" t="s">
        <v>811</v>
      </c>
      <c r="E310" s="38"/>
      <c r="F310" s="248" t="s">
        <v>1200</v>
      </c>
      <c r="G310" s="38"/>
      <c r="H310" s="38"/>
      <c r="I310" s="249"/>
      <c r="J310" s="38"/>
      <c r="K310" s="38"/>
      <c r="L310" s="41"/>
      <c r="M310" s="250"/>
      <c r="N310" s="251"/>
      <c r="O310" s="66"/>
      <c r="P310" s="66"/>
      <c r="Q310" s="66"/>
      <c r="R310" s="66"/>
      <c r="S310" s="66"/>
      <c r="T310" s="67"/>
      <c r="U310" s="36"/>
      <c r="V310" s="36"/>
      <c r="W310" s="36"/>
      <c r="X310" s="36"/>
      <c r="Y310" s="36"/>
      <c r="Z310" s="36"/>
      <c r="AA310" s="36"/>
      <c r="AB310" s="36"/>
      <c r="AC310" s="36"/>
      <c r="AD310" s="36"/>
      <c r="AE310" s="36"/>
      <c r="AT310" s="19" t="s">
        <v>811</v>
      </c>
      <c r="AU310" s="19" t="s">
        <v>78</v>
      </c>
    </row>
    <row r="311" spans="2:51" s="14" customFormat="1" ht="11.25">
      <c r="B311" s="218"/>
      <c r="C311" s="219"/>
      <c r="D311" s="197" t="s">
        <v>237</v>
      </c>
      <c r="E311" s="220" t="s">
        <v>19</v>
      </c>
      <c r="F311" s="221" t="s">
        <v>1201</v>
      </c>
      <c r="G311" s="219"/>
      <c r="H311" s="220" t="s">
        <v>19</v>
      </c>
      <c r="I311" s="222"/>
      <c r="J311" s="219"/>
      <c r="K311" s="219"/>
      <c r="L311" s="223"/>
      <c r="M311" s="224"/>
      <c r="N311" s="225"/>
      <c r="O311" s="225"/>
      <c r="P311" s="225"/>
      <c r="Q311" s="225"/>
      <c r="R311" s="225"/>
      <c r="S311" s="225"/>
      <c r="T311" s="226"/>
      <c r="AT311" s="227" t="s">
        <v>237</v>
      </c>
      <c r="AU311" s="227" t="s">
        <v>78</v>
      </c>
      <c r="AV311" s="14" t="s">
        <v>76</v>
      </c>
      <c r="AW311" s="14" t="s">
        <v>31</v>
      </c>
      <c r="AX311" s="14" t="s">
        <v>69</v>
      </c>
      <c r="AY311" s="227" t="s">
        <v>229</v>
      </c>
    </row>
    <row r="312" spans="2:51" s="13" customFormat="1" ht="11.25">
      <c r="B312" s="195"/>
      <c r="C312" s="196"/>
      <c r="D312" s="197" t="s">
        <v>237</v>
      </c>
      <c r="E312" s="198" t="s">
        <v>19</v>
      </c>
      <c r="F312" s="199" t="s">
        <v>1202</v>
      </c>
      <c r="G312" s="196"/>
      <c r="H312" s="200">
        <v>8.4</v>
      </c>
      <c r="I312" s="201"/>
      <c r="J312" s="196"/>
      <c r="K312" s="196"/>
      <c r="L312" s="202"/>
      <c r="M312" s="203"/>
      <c r="N312" s="204"/>
      <c r="O312" s="204"/>
      <c r="P312" s="204"/>
      <c r="Q312" s="204"/>
      <c r="R312" s="204"/>
      <c r="S312" s="204"/>
      <c r="T312" s="205"/>
      <c r="AT312" s="206" t="s">
        <v>237</v>
      </c>
      <c r="AU312" s="206" t="s">
        <v>78</v>
      </c>
      <c r="AV312" s="13" t="s">
        <v>78</v>
      </c>
      <c r="AW312" s="13" t="s">
        <v>31</v>
      </c>
      <c r="AX312" s="13" t="s">
        <v>69</v>
      </c>
      <c r="AY312" s="206" t="s">
        <v>229</v>
      </c>
    </row>
    <row r="313" spans="2:51" s="14" customFormat="1" ht="11.25">
      <c r="B313" s="218"/>
      <c r="C313" s="219"/>
      <c r="D313" s="197" t="s">
        <v>237</v>
      </c>
      <c r="E313" s="220" t="s">
        <v>19</v>
      </c>
      <c r="F313" s="221" t="s">
        <v>1203</v>
      </c>
      <c r="G313" s="219"/>
      <c r="H313" s="220" t="s">
        <v>19</v>
      </c>
      <c r="I313" s="222"/>
      <c r="J313" s="219"/>
      <c r="K313" s="219"/>
      <c r="L313" s="223"/>
      <c r="M313" s="224"/>
      <c r="N313" s="225"/>
      <c r="O313" s="225"/>
      <c r="P313" s="225"/>
      <c r="Q313" s="225"/>
      <c r="R313" s="225"/>
      <c r="S313" s="225"/>
      <c r="T313" s="226"/>
      <c r="AT313" s="227" t="s">
        <v>237</v>
      </c>
      <c r="AU313" s="227" t="s">
        <v>78</v>
      </c>
      <c r="AV313" s="14" t="s">
        <v>76</v>
      </c>
      <c r="AW313" s="14" t="s">
        <v>31</v>
      </c>
      <c r="AX313" s="14" t="s">
        <v>69</v>
      </c>
      <c r="AY313" s="227" t="s">
        <v>229</v>
      </c>
    </row>
    <row r="314" spans="2:51" s="13" customFormat="1" ht="11.25">
      <c r="B314" s="195"/>
      <c r="C314" s="196"/>
      <c r="D314" s="197" t="s">
        <v>237</v>
      </c>
      <c r="E314" s="198" t="s">
        <v>19</v>
      </c>
      <c r="F314" s="199" t="s">
        <v>1204</v>
      </c>
      <c r="G314" s="196"/>
      <c r="H314" s="200">
        <v>2.16</v>
      </c>
      <c r="I314" s="201"/>
      <c r="J314" s="196"/>
      <c r="K314" s="196"/>
      <c r="L314" s="202"/>
      <c r="M314" s="203"/>
      <c r="N314" s="204"/>
      <c r="O314" s="204"/>
      <c r="P314" s="204"/>
      <c r="Q314" s="204"/>
      <c r="R314" s="204"/>
      <c r="S314" s="204"/>
      <c r="T314" s="205"/>
      <c r="AT314" s="206" t="s">
        <v>237</v>
      </c>
      <c r="AU314" s="206" t="s">
        <v>78</v>
      </c>
      <c r="AV314" s="13" t="s">
        <v>78</v>
      </c>
      <c r="AW314" s="13" t="s">
        <v>31</v>
      </c>
      <c r="AX314" s="13" t="s">
        <v>69</v>
      </c>
      <c r="AY314" s="206" t="s">
        <v>229</v>
      </c>
    </row>
    <row r="315" spans="2:51" s="15" customFormat="1" ht="11.25">
      <c r="B315" s="228"/>
      <c r="C315" s="229"/>
      <c r="D315" s="197" t="s">
        <v>237</v>
      </c>
      <c r="E315" s="230" t="s">
        <v>19</v>
      </c>
      <c r="F315" s="231" t="s">
        <v>281</v>
      </c>
      <c r="G315" s="229"/>
      <c r="H315" s="232">
        <v>10.56</v>
      </c>
      <c r="I315" s="233"/>
      <c r="J315" s="229"/>
      <c r="K315" s="229"/>
      <c r="L315" s="234"/>
      <c r="M315" s="235"/>
      <c r="N315" s="236"/>
      <c r="O315" s="236"/>
      <c r="P315" s="236"/>
      <c r="Q315" s="236"/>
      <c r="R315" s="236"/>
      <c r="S315" s="236"/>
      <c r="T315" s="237"/>
      <c r="AT315" s="238" t="s">
        <v>237</v>
      </c>
      <c r="AU315" s="238" t="s">
        <v>78</v>
      </c>
      <c r="AV315" s="15" t="s">
        <v>126</v>
      </c>
      <c r="AW315" s="15" t="s">
        <v>31</v>
      </c>
      <c r="AX315" s="15" t="s">
        <v>76</v>
      </c>
      <c r="AY315" s="238" t="s">
        <v>229</v>
      </c>
    </row>
    <row r="316" spans="1:65" s="2" customFormat="1" ht="16.5" customHeight="1">
      <c r="A316" s="36"/>
      <c r="B316" s="37"/>
      <c r="C316" s="207" t="s">
        <v>1205</v>
      </c>
      <c r="D316" s="207" t="s">
        <v>239</v>
      </c>
      <c r="E316" s="208" t="s">
        <v>1206</v>
      </c>
      <c r="F316" s="209" t="s">
        <v>1207</v>
      </c>
      <c r="G316" s="210" t="s">
        <v>326</v>
      </c>
      <c r="H316" s="211">
        <v>7.392</v>
      </c>
      <c r="I316" s="212"/>
      <c r="J316" s="213">
        <f>ROUND(I316*H316,2)</f>
        <v>0</v>
      </c>
      <c r="K316" s="214"/>
      <c r="L316" s="215"/>
      <c r="M316" s="216" t="s">
        <v>19</v>
      </c>
      <c r="N316" s="217" t="s">
        <v>40</v>
      </c>
      <c r="O316" s="66"/>
      <c r="P316" s="191">
        <f>O316*H316</f>
        <v>0</v>
      </c>
      <c r="Q316" s="191">
        <v>1</v>
      </c>
      <c r="R316" s="191">
        <f>Q316*H316</f>
        <v>7.392</v>
      </c>
      <c r="S316" s="191">
        <v>0</v>
      </c>
      <c r="T316" s="192">
        <f>S316*H316</f>
        <v>0</v>
      </c>
      <c r="U316" s="36"/>
      <c r="V316" s="36"/>
      <c r="W316" s="36"/>
      <c r="X316" s="36"/>
      <c r="Y316" s="36"/>
      <c r="Z316" s="36"/>
      <c r="AA316" s="36"/>
      <c r="AB316" s="36"/>
      <c r="AC316" s="36"/>
      <c r="AD316" s="36"/>
      <c r="AE316" s="36"/>
      <c r="AR316" s="193" t="s">
        <v>243</v>
      </c>
      <c r="AT316" s="193" t="s">
        <v>239</v>
      </c>
      <c r="AU316" s="193" t="s">
        <v>78</v>
      </c>
      <c r="AY316" s="19" t="s">
        <v>229</v>
      </c>
      <c r="BE316" s="194">
        <f>IF(N316="základní",J316,0)</f>
        <v>0</v>
      </c>
      <c r="BF316" s="194">
        <f>IF(N316="snížená",J316,0)</f>
        <v>0</v>
      </c>
      <c r="BG316" s="194">
        <f>IF(N316="zákl. přenesená",J316,0)</f>
        <v>0</v>
      </c>
      <c r="BH316" s="194">
        <f>IF(N316="sníž. přenesená",J316,0)</f>
        <v>0</v>
      </c>
      <c r="BI316" s="194">
        <f>IF(N316="nulová",J316,0)</f>
        <v>0</v>
      </c>
      <c r="BJ316" s="19" t="s">
        <v>76</v>
      </c>
      <c r="BK316" s="194">
        <f>ROUND(I316*H316,2)</f>
        <v>0</v>
      </c>
      <c r="BL316" s="19" t="s">
        <v>126</v>
      </c>
      <c r="BM316" s="193" t="s">
        <v>1208</v>
      </c>
    </row>
    <row r="317" spans="2:51" s="14" customFormat="1" ht="11.25">
      <c r="B317" s="218"/>
      <c r="C317" s="219"/>
      <c r="D317" s="197" t="s">
        <v>237</v>
      </c>
      <c r="E317" s="220" t="s">
        <v>19</v>
      </c>
      <c r="F317" s="221" t="s">
        <v>1209</v>
      </c>
      <c r="G317" s="219"/>
      <c r="H317" s="220" t="s">
        <v>19</v>
      </c>
      <c r="I317" s="222"/>
      <c r="J317" s="219"/>
      <c r="K317" s="219"/>
      <c r="L317" s="223"/>
      <c r="M317" s="224"/>
      <c r="N317" s="225"/>
      <c r="O317" s="225"/>
      <c r="P317" s="225"/>
      <c r="Q317" s="225"/>
      <c r="R317" s="225"/>
      <c r="S317" s="225"/>
      <c r="T317" s="226"/>
      <c r="AT317" s="227" t="s">
        <v>237</v>
      </c>
      <c r="AU317" s="227" t="s">
        <v>78</v>
      </c>
      <c r="AV317" s="14" t="s">
        <v>76</v>
      </c>
      <c r="AW317" s="14" t="s">
        <v>31</v>
      </c>
      <c r="AX317" s="14" t="s">
        <v>69</v>
      </c>
      <c r="AY317" s="227" t="s">
        <v>229</v>
      </c>
    </row>
    <row r="318" spans="2:51" s="13" customFormat="1" ht="11.25">
      <c r="B318" s="195"/>
      <c r="C318" s="196"/>
      <c r="D318" s="197" t="s">
        <v>237</v>
      </c>
      <c r="E318" s="198" t="s">
        <v>19</v>
      </c>
      <c r="F318" s="199" t="s">
        <v>1210</v>
      </c>
      <c r="G318" s="196"/>
      <c r="H318" s="200">
        <v>7.392</v>
      </c>
      <c r="I318" s="201"/>
      <c r="J318" s="196"/>
      <c r="K318" s="196"/>
      <c r="L318" s="202"/>
      <c r="M318" s="203"/>
      <c r="N318" s="204"/>
      <c r="O318" s="204"/>
      <c r="P318" s="204"/>
      <c r="Q318" s="204"/>
      <c r="R318" s="204"/>
      <c r="S318" s="204"/>
      <c r="T318" s="205"/>
      <c r="AT318" s="206" t="s">
        <v>237</v>
      </c>
      <c r="AU318" s="206" t="s">
        <v>78</v>
      </c>
      <c r="AV318" s="13" t="s">
        <v>78</v>
      </c>
      <c r="AW318" s="13" t="s">
        <v>31</v>
      </c>
      <c r="AX318" s="13" t="s">
        <v>76</v>
      </c>
      <c r="AY318" s="206" t="s">
        <v>229</v>
      </c>
    </row>
    <row r="319" spans="1:65" s="2" customFormat="1" ht="33" customHeight="1">
      <c r="A319" s="36"/>
      <c r="B319" s="37"/>
      <c r="C319" s="181" t="s">
        <v>393</v>
      </c>
      <c r="D319" s="181" t="s">
        <v>232</v>
      </c>
      <c r="E319" s="182" t="s">
        <v>1211</v>
      </c>
      <c r="F319" s="183" t="s">
        <v>1212</v>
      </c>
      <c r="G319" s="184" t="s">
        <v>495</v>
      </c>
      <c r="H319" s="185">
        <v>46.4</v>
      </c>
      <c r="I319" s="186"/>
      <c r="J319" s="187">
        <f>ROUND(I319*H319,2)</f>
        <v>0</v>
      </c>
      <c r="K319" s="188"/>
      <c r="L319" s="41"/>
      <c r="M319" s="189" t="s">
        <v>19</v>
      </c>
      <c r="N319" s="190" t="s">
        <v>40</v>
      </c>
      <c r="O319" s="66"/>
      <c r="P319" s="191">
        <f>O319*H319</f>
        <v>0</v>
      </c>
      <c r="Q319" s="191">
        <v>0.0232444</v>
      </c>
      <c r="R319" s="191">
        <f>Q319*H319</f>
        <v>1.07854016</v>
      </c>
      <c r="S319" s="191">
        <v>0</v>
      </c>
      <c r="T319" s="192">
        <f>S319*H319</f>
        <v>0</v>
      </c>
      <c r="U319" s="36"/>
      <c r="V319" s="36"/>
      <c r="W319" s="36"/>
      <c r="X319" s="36"/>
      <c r="Y319" s="36"/>
      <c r="Z319" s="36"/>
      <c r="AA319" s="36"/>
      <c r="AB319" s="36"/>
      <c r="AC319" s="36"/>
      <c r="AD319" s="36"/>
      <c r="AE319" s="36"/>
      <c r="AR319" s="193" t="s">
        <v>126</v>
      </c>
      <c r="AT319" s="193" t="s">
        <v>232</v>
      </c>
      <c r="AU319" s="193" t="s">
        <v>78</v>
      </c>
      <c r="AY319" s="19" t="s">
        <v>229</v>
      </c>
      <c r="BE319" s="194">
        <f>IF(N319="základní",J319,0)</f>
        <v>0</v>
      </c>
      <c r="BF319" s="194">
        <f>IF(N319="snížená",J319,0)</f>
        <v>0</v>
      </c>
      <c r="BG319" s="194">
        <f>IF(N319="zákl. přenesená",J319,0)</f>
        <v>0</v>
      </c>
      <c r="BH319" s="194">
        <f>IF(N319="sníž. přenesená",J319,0)</f>
        <v>0</v>
      </c>
      <c r="BI319" s="194">
        <f>IF(N319="nulová",J319,0)</f>
        <v>0</v>
      </c>
      <c r="BJ319" s="19" t="s">
        <v>76</v>
      </c>
      <c r="BK319" s="194">
        <f>ROUND(I319*H319,2)</f>
        <v>0</v>
      </c>
      <c r="BL319" s="19" t="s">
        <v>126</v>
      </c>
      <c r="BM319" s="193" t="s">
        <v>1213</v>
      </c>
    </row>
    <row r="320" spans="1:47" s="2" customFormat="1" ht="11.25">
      <c r="A320" s="36"/>
      <c r="B320" s="37"/>
      <c r="C320" s="38"/>
      <c r="D320" s="263" t="s">
        <v>903</v>
      </c>
      <c r="E320" s="38"/>
      <c r="F320" s="264" t="s">
        <v>1214</v>
      </c>
      <c r="G320" s="38"/>
      <c r="H320" s="38"/>
      <c r="I320" s="249"/>
      <c r="J320" s="38"/>
      <c r="K320" s="38"/>
      <c r="L320" s="41"/>
      <c r="M320" s="250"/>
      <c r="N320" s="251"/>
      <c r="O320" s="66"/>
      <c r="P320" s="66"/>
      <c r="Q320" s="66"/>
      <c r="R320" s="66"/>
      <c r="S320" s="66"/>
      <c r="T320" s="67"/>
      <c r="U320" s="36"/>
      <c r="V320" s="36"/>
      <c r="W320" s="36"/>
      <c r="X320" s="36"/>
      <c r="Y320" s="36"/>
      <c r="Z320" s="36"/>
      <c r="AA320" s="36"/>
      <c r="AB320" s="36"/>
      <c r="AC320" s="36"/>
      <c r="AD320" s="36"/>
      <c r="AE320" s="36"/>
      <c r="AT320" s="19" t="s">
        <v>903</v>
      </c>
      <c r="AU320" s="19" t="s">
        <v>78</v>
      </c>
    </row>
    <row r="321" spans="2:51" s="14" customFormat="1" ht="11.25">
      <c r="B321" s="218"/>
      <c r="C321" s="219"/>
      <c r="D321" s="197" t="s">
        <v>237</v>
      </c>
      <c r="E321" s="220" t="s">
        <v>19</v>
      </c>
      <c r="F321" s="221" t="s">
        <v>1215</v>
      </c>
      <c r="G321" s="219"/>
      <c r="H321" s="220" t="s">
        <v>19</v>
      </c>
      <c r="I321" s="222"/>
      <c r="J321" s="219"/>
      <c r="K321" s="219"/>
      <c r="L321" s="223"/>
      <c r="M321" s="224"/>
      <c r="N321" s="225"/>
      <c r="O321" s="225"/>
      <c r="P321" s="225"/>
      <c r="Q321" s="225"/>
      <c r="R321" s="225"/>
      <c r="S321" s="225"/>
      <c r="T321" s="226"/>
      <c r="AT321" s="227" t="s">
        <v>237</v>
      </c>
      <c r="AU321" s="227" t="s">
        <v>78</v>
      </c>
      <c r="AV321" s="14" t="s">
        <v>76</v>
      </c>
      <c r="AW321" s="14" t="s">
        <v>31</v>
      </c>
      <c r="AX321" s="14" t="s">
        <v>69</v>
      </c>
      <c r="AY321" s="227" t="s">
        <v>229</v>
      </c>
    </row>
    <row r="322" spans="2:51" s="13" customFormat="1" ht="11.25">
      <c r="B322" s="195"/>
      <c r="C322" s="196"/>
      <c r="D322" s="197" t="s">
        <v>237</v>
      </c>
      <c r="E322" s="198" t="s">
        <v>19</v>
      </c>
      <c r="F322" s="199" t="s">
        <v>1216</v>
      </c>
      <c r="G322" s="196"/>
      <c r="H322" s="200">
        <v>14</v>
      </c>
      <c r="I322" s="201"/>
      <c r="J322" s="196"/>
      <c r="K322" s="196"/>
      <c r="L322" s="202"/>
      <c r="M322" s="203"/>
      <c r="N322" s="204"/>
      <c r="O322" s="204"/>
      <c r="P322" s="204"/>
      <c r="Q322" s="204"/>
      <c r="R322" s="204"/>
      <c r="S322" s="204"/>
      <c r="T322" s="205"/>
      <c r="AT322" s="206" t="s">
        <v>237</v>
      </c>
      <c r="AU322" s="206" t="s">
        <v>78</v>
      </c>
      <c r="AV322" s="13" t="s">
        <v>78</v>
      </c>
      <c r="AW322" s="13" t="s">
        <v>31</v>
      </c>
      <c r="AX322" s="13" t="s">
        <v>69</v>
      </c>
      <c r="AY322" s="206" t="s">
        <v>229</v>
      </c>
    </row>
    <row r="323" spans="2:51" s="13" customFormat="1" ht="11.25">
      <c r="B323" s="195"/>
      <c r="C323" s="196"/>
      <c r="D323" s="197" t="s">
        <v>237</v>
      </c>
      <c r="E323" s="198" t="s">
        <v>19</v>
      </c>
      <c r="F323" s="199" t="s">
        <v>1217</v>
      </c>
      <c r="G323" s="196"/>
      <c r="H323" s="200">
        <v>3.6</v>
      </c>
      <c r="I323" s="201"/>
      <c r="J323" s="196"/>
      <c r="K323" s="196"/>
      <c r="L323" s="202"/>
      <c r="M323" s="203"/>
      <c r="N323" s="204"/>
      <c r="O323" s="204"/>
      <c r="P323" s="204"/>
      <c r="Q323" s="204"/>
      <c r="R323" s="204"/>
      <c r="S323" s="204"/>
      <c r="T323" s="205"/>
      <c r="AT323" s="206" t="s">
        <v>237</v>
      </c>
      <c r="AU323" s="206" t="s">
        <v>78</v>
      </c>
      <c r="AV323" s="13" t="s">
        <v>78</v>
      </c>
      <c r="AW323" s="13" t="s">
        <v>31</v>
      </c>
      <c r="AX323" s="13" t="s">
        <v>69</v>
      </c>
      <c r="AY323" s="206" t="s">
        <v>229</v>
      </c>
    </row>
    <row r="324" spans="2:51" s="14" customFormat="1" ht="11.25">
      <c r="B324" s="218"/>
      <c r="C324" s="219"/>
      <c r="D324" s="197" t="s">
        <v>237</v>
      </c>
      <c r="E324" s="220" t="s">
        <v>19</v>
      </c>
      <c r="F324" s="221" t="s">
        <v>1218</v>
      </c>
      <c r="G324" s="219"/>
      <c r="H324" s="220" t="s">
        <v>19</v>
      </c>
      <c r="I324" s="222"/>
      <c r="J324" s="219"/>
      <c r="K324" s="219"/>
      <c r="L324" s="223"/>
      <c r="M324" s="224"/>
      <c r="N324" s="225"/>
      <c r="O324" s="225"/>
      <c r="P324" s="225"/>
      <c r="Q324" s="225"/>
      <c r="R324" s="225"/>
      <c r="S324" s="225"/>
      <c r="T324" s="226"/>
      <c r="AT324" s="227" t="s">
        <v>237</v>
      </c>
      <c r="AU324" s="227" t="s">
        <v>78</v>
      </c>
      <c r="AV324" s="14" t="s">
        <v>76</v>
      </c>
      <c r="AW324" s="14" t="s">
        <v>31</v>
      </c>
      <c r="AX324" s="14" t="s">
        <v>69</v>
      </c>
      <c r="AY324" s="227" t="s">
        <v>229</v>
      </c>
    </row>
    <row r="325" spans="2:51" s="13" customFormat="1" ht="11.25">
      <c r="B325" s="195"/>
      <c r="C325" s="196"/>
      <c r="D325" s="197" t="s">
        <v>237</v>
      </c>
      <c r="E325" s="198" t="s">
        <v>19</v>
      </c>
      <c r="F325" s="199" t="s">
        <v>1219</v>
      </c>
      <c r="G325" s="196"/>
      <c r="H325" s="200">
        <v>28.8</v>
      </c>
      <c r="I325" s="201"/>
      <c r="J325" s="196"/>
      <c r="K325" s="196"/>
      <c r="L325" s="202"/>
      <c r="M325" s="203"/>
      <c r="N325" s="204"/>
      <c r="O325" s="204"/>
      <c r="P325" s="204"/>
      <c r="Q325" s="204"/>
      <c r="R325" s="204"/>
      <c r="S325" s="204"/>
      <c r="T325" s="205"/>
      <c r="AT325" s="206" t="s">
        <v>237</v>
      </c>
      <c r="AU325" s="206" t="s">
        <v>78</v>
      </c>
      <c r="AV325" s="13" t="s">
        <v>78</v>
      </c>
      <c r="AW325" s="13" t="s">
        <v>31</v>
      </c>
      <c r="AX325" s="13" t="s">
        <v>69</v>
      </c>
      <c r="AY325" s="206" t="s">
        <v>229</v>
      </c>
    </row>
    <row r="326" spans="2:51" s="15" customFormat="1" ht="11.25">
      <c r="B326" s="228"/>
      <c r="C326" s="229"/>
      <c r="D326" s="197" t="s">
        <v>237</v>
      </c>
      <c r="E326" s="230" t="s">
        <v>19</v>
      </c>
      <c r="F326" s="231" t="s">
        <v>281</v>
      </c>
      <c r="G326" s="229"/>
      <c r="H326" s="232">
        <v>46.4</v>
      </c>
      <c r="I326" s="233"/>
      <c r="J326" s="229"/>
      <c r="K326" s="229"/>
      <c r="L326" s="234"/>
      <c r="M326" s="235"/>
      <c r="N326" s="236"/>
      <c r="O326" s="236"/>
      <c r="P326" s="236"/>
      <c r="Q326" s="236"/>
      <c r="R326" s="236"/>
      <c r="S326" s="236"/>
      <c r="T326" s="237"/>
      <c r="AT326" s="238" t="s">
        <v>237</v>
      </c>
      <c r="AU326" s="238" t="s">
        <v>78</v>
      </c>
      <c r="AV326" s="15" t="s">
        <v>126</v>
      </c>
      <c r="AW326" s="15" t="s">
        <v>31</v>
      </c>
      <c r="AX326" s="15" t="s">
        <v>76</v>
      </c>
      <c r="AY326" s="238" t="s">
        <v>229</v>
      </c>
    </row>
    <row r="327" spans="1:65" s="2" customFormat="1" ht="37.9" customHeight="1">
      <c r="A327" s="36"/>
      <c r="B327" s="37"/>
      <c r="C327" s="181" t="s">
        <v>397</v>
      </c>
      <c r="D327" s="181" t="s">
        <v>232</v>
      </c>
      <c r="E327" s="182" t="s">
        <v>1220</v>
      </c>
      <c r="F327" s="183" t="s">
        <v>1221</v>
      </c>
      <c r="G327" s="184" t="s">
        <v>495</v>
      </c>
      <c r="H327" s="185">
        <v>17.55</v>
      </c>
      <c r="I327" s="186"/>
      <c r="J327" s="187">
        <f>ROUND(I327*H327,2)</f>
        <v>0</v>
      </c>
      <c r="K327" s="188"/>
      <c r="L327" s="41"/>
      <c r="M327" s="189" t="s">
        <v>19</v>
      </c>
      <c r="N327" s="190" t="s">
        <v>40</v>
      </c>
      <c r="O327" s="66"/>
      <c r="P327" s="191">
        <f>O327*H327</f>
        <v>0</v>
      </c>
      <c r="Q327" s="191">
        <v>0.078164</v>
      </c>
      <c r="R327" s="191">
        <f>Q327*H327</f>
        <v>1.3717782</v>
      </c>
      <c r="S327" s="191">
        <v>0</v>
      </c>
      <c r="T327" s="192">
        <f>S327*H327</f>
        <v>0</v>
      </c>
      <c r="U327" s="36"/>
      <c r="V327" s="36"/>
      <c r="W327" s="36"/>
      <c r="X327" s="36"/>
      <c r="Y327" s="36"/>
      <c r="Z327" s="36"/>
      <c r="AA327" s="36"/>
      <c r="AB327" s="36"/>
      <c r="AC327" s="36"/>
      <c r="AD327" s="36"/>
      <c r="AE327" s="36"/>
      <c r="AR327" s="193" t="s">
        <v>126</v>
      </c>
      <c r="AT327" s="193" t="s">
        <v>232</v>
      </c>
      <c r="AU327" s="193" t="s">
        <v>78</v>
      </c>
      <c r="AY327" s="19" t="s">
        <v>229</v>
      </c>
      <c r="BE327" s="194">
        <f>IF(N327="základní",J327,0)</f>
        <v>0</v>
      </c>
      <c r="BF327" s="194">
        <f>IF(N327="snížená",J327,0)</f>
        <v>0</v>
      </c>
      <c r="BG327" s="194">
        <f>IF(N327="zákl. přenesená",J327,0)</f>
        <v>0</v>
      </c>
      <c r="BH327" s="194">
        <f>IF(N327="sníž. přenesená",J327,0)</f>
        <v>0</v>
      </c>
      <c r="BI327" s="194">
        <f>IF(N327="nulová",J327,0)</f>
        <v>0</v>
      </c>
      <c r="BJ327" s="19" t="s">
        <v>76</v>
      </c>
      <c r="BK327" s="194">
        <f>ROUND(I327*H327,2)</f>
        <v>0</v>
      </c>
      <c r="BL327" s="19" t="s">
        <v>126</v>
      </c>
      <c r="BM327" s="193" t="s">
        <v>1222</v>
      </c>
    </row>
    <row r="328" spans="1:47" s="2" customFormat="1" ht="11.25">
      <c r="A328" s="36"/>
      <c r="B328" s="37"/>
      <c r="C328" s="38"/>
      <c r="D328" s="263" t="s">
        <v>903</v>
      </c>
      <c r="E328" s="38"/>
      <c r="F328" s="264" t="s">
        <v>1223</v>
      </c>
      <c r="G328" s="38"/>
      <c r="H328" s="38"/>
      <c r="I328" s="249"/>
      <c r="J328" s="38"/>
      <c r="K328" s="38"/>
      <c r="L328" s="41"/>
      <c r="M328" s="250"/>
      <c r="N328" s="251"/>
      <c r="O328" s="66"/>
      <c r="P328" s="66"/>
      <c r="Q328" s="66"/>
      <c r="R328" s="66"/>
      <c r="S328" s="66"/>
      <c r="T328" s="67"/>
      <c r="U328" s="36"/>
      <c r="V328" s="36"/>
      <c r="W328" s="36"/>
      <c r="X328" s="36"/>
      <c r="Y328" s="36"/>
      <c r="Z328" s="36"/>
      <c r="AA328" s="36"/>
      <c r="AB328" s="36"/>
      <c r="AC328" s="36"/>
      <c r="AD328" s="36"/>
      <c r="AE328" s="36"/>
      <c r="AT328" s="19" t="s">
        <v>903</v>
      </c>
      <c r="AU328" s="19" t="s">
        <v>78</v>
      </c>
    </row>
    <row r="329" spans="2:51" s="14" customFormat="1" ht="11.25">
      <c r="B329" s="218"/>
      <c r="C329" s="219"/>
      <c r="D329" s="197" t="s">
        <v>237</v>
      </c>
      <c r="E329" s="220" t="s">
        <v>19</v>
      </c>
      <c r="F329" s="221" t="s">
        <v>1190</v>
      </c>
      <c r="G329" s="219"/>
      <c r="H329" s="220" t="s">
        <v>19</v>
      </c>
      <c r="I329" s="222"/>
      <c r="J329" s="219"/>
      <c r="K329" s="219"/>
      <c r="L329" s="223"/>
      <c r="M329" s="224"/>
      <c r="N329" s="225"/>
      <c r="O329" s="225"/>
      <c r="P329" s="225"/>
      <c r="Q329" s="225"/>
      <c r="R329" s="225"/>
      <c r="S329" s="225"/>
      <c r="T329" s="226"/>
      <c r="AT329" s="227" t="s">
        <v>237</v>
      </c>
      <c r="AU329" s="227" t="s">
        <v>78</v>
      </c>
      <c r="AV329" s="14" t="s">
        <v>76</v>
      </c>
      <c r="AW329" s="14" t="s">
        <v>31</v>
      </c>
      <c r="AX329" s="14" t="s">
        <v>69</v>
      </c>
      <c r="AY329" s="227" t="s">
        <v>229</v>
      </c>
    </row>
    <row r="330" spans="2:51" s="13" customFormat="1" ht="11.25">
      <c r="B330" s="195"/>
      <c r="C330" s="196"/>
      <c r="D330" s="197" t="s">
        <v>237</v>
      </c>
      <c r="E330" s="198" t="s">
        <v>19</v>
      </c>
      <c r="F330" s="199" t="s">
        <v>1191</v>
      </c>
      <c r="G330" s="196"/>
      <c r="H330" s="200">
        <v>8.925</v>
      </c>
      <c r="I330" s="201"/>
      <c r="J330" s="196"/>
      <c r="K330" s="196"/>
      <c r="L330" s="202"/>
      <c r="M330" s="203"/>
      <c r="N330" s="204"/>
      <c r="O330" s="204"/>
      <c r="P330" s="204"/>
      <c r="Q330" s="204"/>
      <c r="R330" s="204"/>
      <c r="S330" s="204"/>
      <c r="T330" s="205"/>
      <c r="AT330" s="206" t="s">
        <v>237</v>
      </c>
      <c r="AU330" s="206" t="s">
        <v>78</v>
      </c>
      <c r="AV330" s="13" t="s">
        <v>78</v>
      </c>
      <c r="AW330" s="13" t="s">
        <v>31</v>
      </c>
      <c r="AX330" s="13" t="s">
        <v>69</v>
      </c>
      <c r="AY330" s="206" t="s">
        <v>229</v>
      </c>
    </row>
    <row r="331" spans="2:51" s="14" customFormat="1" ht="11.25">
      <c r="B331" s="218"/>
      <c r="C331" s="219"/>
      <c r="D331" s="197" t="s">
        <v>237</v>
      </c>
      <c r="E331" s="220" t="s">
        <v>19</v>
      </c>
      <c r="F331" s="221" t="s">
        <v>1177</v>
      </c>
      <c r="G331" s="219"/>
      <c r="H331" s="220" t="s">
        <v>19</v>
      </c>
      <c r="I331" s="222"/>
      <c r="J331" s="219"/>
      <c r="K331" s="219"/>
      <c r="L331" s="223"/>
      <c r="M331" s="224"/>
      <c r="N331" s="225"/>
      <c r="O331" s="225"/>
      <c r="P331" s="225"/>
      <c r="Q331" s="225"/>
      <c r="R331" s="225"/>
      <c r="S331" s="225"/>
      <c r="T331" s="226"/>
      <c r="AT331" s="227" t="s">
        <v>237</v>
      </c>
      <c r="AU331" s="227" t="s">
        <v>78</v>
      </c>
      <c r="AV331" s="14" t="s">
        <v>76</v>
      </c>
      <c r="AW331" s="14" t="s">
        <v>31</v>
      </c>
      <c r="AX331" s="14" t="s">
        <v>69</v>
      </c>
      <c r="AY331" s="227" t="s">
        <v>229</v>
      </c>
    </row>
    <row r="332" spans="2:51" s="13" customFormat="1" ht="11.25">
      <c r="B332" s="195"/>
      <c r="C332" s="196"/>
      <c r="D332" s="197" t="s">
        <v>237</v>
      </c>
      <c r="E332" s="198" t="s">
        <v>19</v>
      </c>
      <c r="F332" s="199" t="s">
        <v>1192</v>
      </c>
      <c r="G332" s="196"/>
      <c r="H332" s="200">
        <v>6</v>
      </c>
      <c r="I332" s="201"/>
      <c r="J332" s="196"/>
      <c r="K332" s="196"/>
      <c r="L332" s="202"/>
      <c r="M332" s="203"/>
      <c r="N332" s="204"/>
      <c r="O332" s="204"/>
      <c r="P332" s="204"/>
      <c r="Q332" s="204"/>
      <c r="R332" s="204"/>
      <c r="S332" s="204"/>
      <c r="T332" s="205"/>
      <c r="AT332" s="206" t="s">
        <v>237</v>
      </c>
      <c r="AU332" s="206" t="s">
        <v>78</v>
      </c>
      <c r="AV332" s="13" t="s">
        <v>78</v>
      </c>
      <c r="AW332" s="13" t="s">
        <v>31</v>
      </c>
      <c r="AX332" s="13" t="s">
        <v>69</v>
      </c>
      <c r="AY332" s="206" t="s">
        <v>229</v>
      </c>
    </row>
    <row r="333" spans="2:51" s="14" customFormat="1" ht="11.25">
      <c r="B333" s="218"/>
      <c r="C333" s="219"/>
      <c r="D333" s="197" t="s">
        <v>237</v>
      </c>
      <c r="E333" s="220" t="s">
        <v>19</v>
      </c>
      <c r="F333" s="221" t="s">
        <v>1193</v>
      </c>
      <c r="G333" s="219"/>
      <c r="H333" s="220" t="s">
        <v>19</v>
      </c>
      <c r="I333" s="222"/>
      <c r="J333" s="219"/>
      <c r="K333" s="219"/>
      <c r="L333" s="223"/>
      <c r="M333" s="224"/>
      <c r="N333" s="225"/>
      <c r="O333" s="225"/>
      <c r="P333" s="225"/>
      <c r="Q333" s="225"/>
      <c r="R333" s="225"/>
      <c r="S333" s="225"/>
      <c r="T333" s="226"/>
      <c r="AT333" s="227" t="s">
        <v>237</v>
      </c>
      <c r="AU333" s="227" t="s">
        <v>78</v>
      </c>
      <c r="AV333" s="14" t="s">
        <v>76</v>
      </c>
      <c r="AW333" s="14" t="s">
        <v>31</v>
      </c>
      <c r="AX333" s="14" t="s">
        <v>69</v>
      </c>
      <c r="AY333" s="227" t="s">
        <v>229</v>
      </c>
    </row>
    <row r="334" spans="2:51" s="13" customFormat="1" ht="11.25">
      <c r="B334" s="195"/>
      <c r="C334" s="196"/>
      <c r="D334" s="197" t="s">
        <v>237</v>
      </c>
      <c r="E334" s="198" t="s">
        <v>19</v>
      </c>
      <c r="F334" s="199" t="s">
        <v>1194</v>
      </c>
      <c r="G334" s="196"/>
      <c r="H334" s="200">
        <v>2.625</v>
      </c>
      <c r="I334" s="201"/>
      <c r="J334" s="196"/>
      <c r="K334" s="196"/>
      <c r="L334" s="202"/>
      <c r="M334" s="203"/>
      <c r="N334" s="204"/>
      <c r="O334" s="204"/>
      <c r="P334" s="204"/>
      <c r="Q334" s="204"/>
      <c r="R334" s="204"/>
      <c r="S334" s="204"/>
      <c r="T334" s="205"/>
      <c r="AT334" s="206" t="s">
        <v>237</v>
      </c>
      <c r="AU334" s="206" t="s">
        <v>78</v>
      </c>
      <c r="AV334" s="13" t="s">
        <v>78</v>
      </c>
      <c r="AW334" s="13" t="s">
        <v>31</v>
      </c>
      <c r="AX334" s="13" t="s">
        <v>69</v>
      </c>
      <c r="AY334" s="206" t="s">
        <v>229</v>
      </c>
    </row>
    <row r="335" spans="2:51" s="15" customFormat="1" ht="11.25">
      <c r="B335" s="228"/>
      <c r="C335" s="229"/>
      <c r="D335" s="197" t="s">
        <v>237</v>
      </c>
      <c r="E335" s="230" t="s">
        <v>19</v>
      </c>
      <c r="F335" s="231" t="s">
        <v>281</v>
      </c>
      <c r="G335" s="229"/>
      <c r="H335" s="232">
        <v>17.55</v>
      </c>
      <c r="I335" s="233"/>
      <c r="J335" s="229"/>
      <c r="K335" s="229"/>
      <c r="L335" s="234"/>
      <c r="M335" s="235"/>
      <c r="N335" s="236"/>
      <c r="O335" s="236"/>
      <c r="P335" s="236"/>
      <c r="Q335" s="236"/>
      <c r="R335" s="236"/>
      <c r="S335" s="236"/>
      <c r="T335" s="237"/>
      <c r="AT335" s="238" t="s">
        <v>237</v>
      </c>
      <c r="AU335" s="238" t="s">
        <v>78</v>
      </c>
      <c r="AV335" s="15" t="s">
        <v>126</v>
      </c>
      <c r="AW335" s="15" t="s">
        <v>31</v>
      </c>
      <c r="AX335" s="15" t="s">
        <v>76</v>
      </c>
      <c r="AY335" s="238" t="s">
        <v>229</v>
      </c>
    </row>
    <row r="336" spans="1:65" s="2" customFormat="1" ht="37.9" customHeight="1">
      <c r="A336" s="36"/>
      <c r="B336" s="37"/>
      <c r="C336" s="181" t="s">
        <v>401</v>
      </c>
      <c r="D336" s="181" t="s">
        <v>232</v>
      </c>
      <c r="E336" s="182" t="s">
        <v>1224</v>
      </c>
      <c r="F336" s="183" t="s">
        <v>1225</v>
      </c>
      <c r="G336" s="184" t="s">
        <v>495</v>
      </c>
      <c r="H336" s="185">
        <v>63.95</v>
      </c>
      <c r="I336" s="186"/>
      <c r="J336" s="187">
        <f>ROUND(I336*H336,2)</f>
        <v>0</v>
      </c>
      <c r="K336" s="188"/>
      <c r="L336" s="41"/>
      <c r="M336" s="189" t="s">
        <v>19</v>
      </c>
      <c r="N336" s="190" t="s">
        <v>40</v>
      </c>
      <c r="O336" s="66"/>
      <c r="P336" s="191">
        <f>O336*H336</f>
        <v>0</v>
      </c>
      <c r="Q336" s="191">
        <v>0</v>
      </c>
      <c r="R336" s="191">
        <f>Q336*H336</f>
        <v>0</v>
      </c>
      <c r="S336" s="191">
        <v>0</v>
      </c>
      <c r="T336" s="192">
        <f>S336*H336</f>
        <v>0</v>
      </c>
      <c r="U336" s="36"/>
      <c r="V336" s="36"/>
      <c r="W336" s="36"/>
      <c r="X336" s="36"/>
      <c r="Y336" s="36"/>
      <c r="Z336" s="36"/>
      <c r="AA336" s="36"/>
      <c r="AB336" s="36"/>
      <c r="AC336" s="36"/>
      <c r="AD336" s="36"/>
      <c r="AE336" s="36"/>
      <c r="AR336" s="193" t="s">
        <v>126</v>
      </c>
      <c r="AT336" s="193" t="s">
        <v>232</v>
      </c>
      <c r="AU336" s="193" t="s">
        <v>78</v>
      </c>
      <c r="AY336" s="19" t="s">
        <v>229</v>
      </c>
      <c r="BE336" s="194">
        <f>IF(N336="základní",J336,0)</f>
        <v>0</v>
      </c>
      <c r="BF336" s="194">
        <f>IF(N336="snížená",J336,0)</f>
        <v>0</v>
      </c>
      <c r="BG336" s="194">
        <f>IF(N336="zákl. přenesená",J336,0)</f>
        <v>0</v>
      </c>
      <c r="BH336" s="194">
        <f>IF(N336="sníž. přenesená",J336,0)</f>
        <v>0</v>
      </c>
      <c r="BI336" s="194">
        <f>IF(N336="nulová",J336,0)</f>
        <v>0</v>
      </c>
      <c r="BJ336" s="19" t="s">
        <v>76</v>
      </c>
      <c r="BK336" s="194">
        <f>ROUND(I336*H336,2)</f>
        <v>0</v>
      </c>
      <c r="BL336" s="19" t="s">
        <v>126</v>
      </c>
      <c r="BM336" s="193" t="s">
        <v>1226</v>
      </c>
    </row>
    <row r="337" spans="1:47" s="2" customFormat="1" ht="11.25">
      <c r="A337" s="36"/>
      <c r="B337" s="37"/>
      <c r="C337" s="38"/>
      <c r="D337" s="263" t="s">
        <v>903</v>
      </c>
      <c r="E337" s="38"/>
      <c r="F337" s="264" t="s">
        <v>1227</v>
      </c>
      <c r="G337" s="38"/>
      <c r="H337" s="38"/>
      <c r="I337" s="249"/>
      <c r="J337" s="38"/>
      <c r="K337" s="38"/>
      <c r="L337" s="41"/>
      <c r="M337" s="250"/>
      <c r="N337" s="251"/>
      <c r="O337" s="66"/>
      <c r="P337" s="66"/>
      <c r="Q337" s="66"/>
      <c r="R337" s="66"/>
      <c r="S337" s="66"/>
      <c r="T337" s="67"/>
      <c r="U337" s="36"/>
      <c r="V337" s="36"/>
      <c r="W337" s="36"/>
      <c r="X337" s="36"/>
      <c r="Y337" s="36"/>
      <c r="Z337" s="36"/>
      <c r="AA337" s="36"/>
      <c r="AB337" s="36"/>
      <c r="AC337" s="36"/>
      <c r="AD337" s="36"/>
      <c r="AE337" s="36"/>
      <c r="AT337" s="19" t="s">
        <v>903</v>
      </c>
      <c r="AU337" s="19" t="s">
        <v>78</v>
      </c>
    </row>
    <row r="338" spans="2:51" s="13" customFormat="1" ht="11.25">
      <c r="B338" s="195"/>
      <c r="C338" s="196"/>
      <c r="D338" s="197" t="s">
        <v>237</v>
      </c>
      <c r="E338" s="198" t="s">
        <v>19</v>
      </c>
      <c r="F338" s="199" t="s">
        <v>1228</v>
      </c>
      <c r="G338" s="196"/>
      <c r="H338" s="200">
        <v>63.95</v>
      </c>
      <c r="I338" s="201"/>
      <c r="J338" s="196"/>
      <c r="K338" s="196"/>
      <c r="L338" s="202"/>
      <c r="M338" s="203"/>
      <c r="N338" s="204"/>
      <c r="O338" s="204"/>
      <c r="P338" s="204"/>
      <c r="Q338" s="204"/>
      <c r="R338" s="204"/>
      <c r="S338" s="204"/>
      <c r="T338" s="205"/>
      <c r="AT338" s="206" t="s">
        <v>237</v>
      </c>
      <c r="AU338" s="206" t="s">
        <v>78</v>
      </c>
      <c r="AV338" s="13" t="s">
        <v>78</v>
      </c>
      <c r="AW338" s="13" t="s">
        <v>31</v>
      </c>
      <c r="AX338" s="13" t="s">
        <v>76</v>
      </c>
      <c r="AY338" s="206" t="s">
        <v>229</v>
      </c>
    </row>
    <row r="339" spans="1:65" s="2" customFormat="1" ht="49.15" customHeight="1">
      <c r="A339" s="36"/>
      <c r="B339" s="37"/>
      <c r="C339" s="181" t="s">
        <v>405</v>
      </c>
      <c r="D339" s="181" t="s">
        <v>232</v>
      </c>
      <c r="E339" s="182" t="s">
        <v>1229</v>
      </c>
      <c r="F339" s="183" t="s">
        <v>1230</v>
      </c>
      <c r="G339" s="184" t="s">
        <v>235</v>
      </c>
      <c r="H339" s="185">
        <v>106</v>
      </c>
      <c r="I339" s="186"/>
      <c r="J339" s="187">
        <f>ROUND(I339*H339,2)</f>
        <v>0</v>
      </c>
      <c r="K339" s="188"/>
      <c r="L339" s="41"/>
      <c r="M339" s="189" t="s">
        <v>19</v>
      </c>
      <c r="N339" s="190" t="s">
        <v>40</v>
      </c>
      <c r="O339" s="66"/>
      <c r="P339" s="191">
        <f>O339*H339</f>
        <v>0</v>
      </c>
      <c r="Q339" s="191">
        <v>0.0012882</v>
      </c>
      <c r="R339" s="191">
        <f>Q339*H339</f>
        <v>0.1365492</v>
      </c>
      <c r="S339" s="191">
        <v>0.001</v>
      </c>
      <c r="T339" s="192">
        <f>S339*H339</f>
        <v>0.106</v>
      </c>
      <c r="U339" s="36"/>
      <c r="V339" s="36"/>
      <c r="W339" s="36"/>
      <c r="X339" s="36"/>
      <c r="Y339" s="36"/>
      <c r="Z339" s="36"/>
      <c r="AA339" s="36"/>
      <c r="AB339" s="36"/>
      <c r="AC339" s="36"/>
      <c r="AD339" s="36"/>
      <c r="AE339" s="36"/>
      <c r="AR339" s="193" t="s">
        <v>126</v>
      </c>
      <c r="AT339" s="193" t="s">
        <v>232</v>
      </c>
      <c r="AU339" s="193" t="s">
        <v>78</v>
      </c>
      <c r="AY339" s="19" t="s">
        <v>229</v>
      </c>
      <c r="BE339" s="194">
        <f>IF(N339="základní",J339,0)</f>
        <v>0</v>
      </c>
      <c r="BF339" s="194">
        <f>IF(N339="snížená",J339,0)</f>
        <v>0</v>
      </c>
      <c r="BG339" s="194">
        <f>IF(N339="zákl. přenesená",J339,0)</f>
        <v>0</v>
      </c>
      <c r="BH339" s="194">
        <f>IF(N339="sníž. přenesená",J339,0)</f>
        <v>0</v>
      </c>
      <c r="BI339" s="194">
        <f>IF(N339="nulová",J339,0)</f>
        <v>0</v>
      </c>
      <c r="BJ339" s="19" t="s">
        <v>76</v>
      </c>
      <c r="BK339" s="194">
        <f>ROUND(I339*H339,2)</f>
        <v>0</v>
      </c>
      <c r="BL339" s="19" t="s">
        <v>126</v>
      </c>
      <c r="BM339" s="193" t="s">
        <v>1231</v>
      </c>
    </row>
    <row r="340" spans="1:47" s="2" customFormat="1" ht="11.25">
      <c r="A340" s="36"/>
      <c r="B340" s="37"/>
      <c r="C340" s="38"/>
      <c r="D340" s="263" t="s">
        <v>903</v>
      </c>
      <c r="E340" s="38"/>
      <c r="F340" s="264" t="s">
        <v>1232</v>
      </c>
      <c r="G340" s="38"/>
      <c r="H340" s="38"/>
      <c r="I340" s="249"/>
      <c r="J340" s="38"/>
      <c r="K340" s="38"/>
      <c r="L340" s="41"/>
      <c r="M340" s="250"/>
      <c r="N340" s="251"/>
      <c r="O340" s="66"/>
      <c r="P340" s="66"/>
      <c r="Q340" s="66"/>
      <c r="R340" s="66"/>
      <c r="S340" s="66"/>
      <c r="T340" s="67"/>
      <c r="U340" s="36"/>
      <c r="V340" s="36"/>
      <c r="W340" s="36"/>
      <c r="X340" s="36"/>
      <c r="Y340" s="36"/>
      <c r="Z340" s="36"/>
      <c r="AA340" s="36"/>
      <c r="AB340" s="36"/>
      <c r="AC340" s="36"/>
      <c r="AD340" s="36"/>
      <c r="AE340" s="36"/>
      <c r="AT340" s="19" t="s">
        <v>903</v>
      </c>
      <c r="AU340" s="19" t="s">
        <v>78</v>
      </c>
    </row>
    <row r="341" spans="1:47" s="2" customFormat="1" ht="39">
      <c r="A341" s="36"/>
      <c r="B341" s="37"/>
      <c r="C341" s="38"/>
      <c r="D341" s="197" t="s">
        <v>811</v>
      </c>
      <c r="E341" s="38"/>
      <c r="F341" s="248" t="s">
        <v>1233</v>
      </c>
      <c r="G341" s="38"/>
      <c r="H341" s="38"/>
      <c r="I341" s="249"/>
      <c r="J341" s="38"/>
      <c r="K341" s="38"/>
      <c r="L341" s="41"/>
      <c r="M341" s="250"/>
      <c r="N341" s="251"/>
      <c r="O341" s="66"/>
      <c r="P341" s="66"/>
      <c r="Q341" s="66"/>
      <c r="R341" s="66"/>
      <c r="S341" s="66"/>
      <c r="T341" s="67"/>
      <c r="U341" s="36"/>
      <c r="V341" s="36"/>
      <c r="W341" s="36"/>
      <c r="X341" s="36"/>
      <c r="Y341" s="36"/>
      <c r="Z341" s="36"/>
      <c r="AA341" s="36"/>
      <c r="AB341" s="36"/>
      <c r="AC341" s="36"/>
      <c r="AD341" s="36"/>
      <c r="AE341" s="36"/>
      <c r="AT341" s="19" t="s">
        <v>811</v>
      </c>
      <c r="AU341" s="19" t="s">
        <v>78</v>
      </c>
    </row>
    <row r="342" spans="2:51" s="13" customFormat="1" ht="11.25">
      <c r="B342" s="195"/>
      <c r="C342" s="196"/>
      <c r="D342" s="197" t="s">
        <v>237</v>
      </c>
      <c r="E342" s="198" t="s">
        <v>19</v>
      </c>
      <c r="F342" s="199" t="s">
        <v>1234</v>
      </c>
      <c r="G342" s="196"/>
      <c r="H342" s="200">
        <v>92</v>
      </c>
      <c r="I342" s="201"/>
      <c r="J342" s="196"/>
      <c r="K342" s="196"/>
      <c r="L342" s="202"/>
      <c r="M342" s="203"/>
      <c r="N342" s="204"/>
      <c r="O342" s="204"/>
      <c r="P342" s="204"/>
      <c r="Q342" s="204"/>
      <c r="R342" s="204"/>
      <c r="S342" s="204"/>
      <c r="T342" s="205"/>
      <c r="AT342" s="206" t="s">
        <v>237</v>
      </c>
      <c r="AU342" s="206" t="s">
        <v>78</v>
      </c>
      <c r="AV342" s="13" t="s">
        <v>78</v>
      </c>
      <c r="AW342" s="13" t="s">
        <v>31</v>
      </c>
      <c r="AX342" s="13" t="s">
        <v>69</v>
      </c>
      <c r="AY342" s="206" t="s">
        <v>229</v>
      </c>
    </row>
    <row r="343" spans="2:51" s="13" customFormat="1" ht="11.25">
      <c r="B343" s="195"/>
      <c r="C343" s="196"/>
      <c r="D343" s="197" t="s">
        <v>237</v>
      </c>
      <c r="E343" s="198" t="s">
        <v>19</v>
      </c>
      <c r="F343" s="199" t="s">
        <v>1235</v>
      </c>
      <c r="G343" s="196"/>
      <c r="H343" s="200">
        <v>14</v>
      </c>
      <c r="I343" s="201"/>
      <c r="J343" s="196"/>
      <c r="K343" s="196"/>
      <c r="L343" s="202"/>
      <c r="M343" s="203"/>
      <c r="N343" s="204"/>
      <c r="O343" s="204"/>
      <c r="P343" s="204"/>
      <c r="Q343" s="204"/>
      <c r="R343" s="204"/>
      <c r="S343" s="204"/>
      <c r="T343" s="205"/>
      <c r="AT343" s="206" t="s">
        <v>237</v>
      </c>
      <c r="AU343" s="206" t="s">
        <v>78</v>
      </c>
      <c r="AV343" s="13" t="s">
        <v>78</v>
      </c>
      <c r="AW343" s="13" t="s">
        <v>31</v>
      </c>
      <c r="AX343" s="13" t="s">
        <v>69</v>
      </c>
      <c r="AY343" s="206" t="s">
        <v>229</v>
      </c>
    </row>
    <row r="344" spans="2:51" s="15" customFormat="1" ht="11.25">
      <c r="B344" s="228"/>
      <c r="C344" s="229"/>
      <c r="D344" s="197" t="s">
        <v>237</v>
      </c>
      <c r="E344" s="230" t="s">
        <v>19</v>
      </c>
      <c r="F344" s="231" t="s">
        <v>281</v>
      </c>
      <c r="G344" s="229"/>
      <c r="H344" s="232">
        <v>106</v>
      </c>
      <c r="I344" s="233"/>
      <c r="J344" s="229"/>
      <c r="K344" s="229"/>
      <c r="L344" s="234"/>
      <c r="M344" s="235"/>
      <c r="N344" s="236"/>
      <c r="O344" s="236"/>
      <c r="P344" s="236"/>
      <c r="Q344" s="236"/>
      <c r="R344" s="236"/>
      <c r="S344" s="236"/>
      <c r="T344" s="237"/>
      <c r="AT344" s="238" t="s">
        <v>237</v>
      </c>
      <c r="AU344" s="238" t="s">
        <v>78</v>
      </c>
      <c r="AV344" s="15" t="s">
        <v>126</v>
      </c>
      <c r="AW344" s="15" t="s">
        <v>31</v>
      </c>
      <c r="AX344" s="15" t="s">
        <v>76</v>
      </c>
      <c r="AY344" s="238" t="s">
        <v>229</v>
      </c>
    </row>
    <row r="345" spans="2:63" s="12" customFormat="1" ht="22.9" customHeight="1">
      <c r="B345" s="165"/>
      <c r="C345" s="166"/>
      <c r="D345" s="167" t="s">
        <v>68</v>
      </c>
      <c r="E345" s="179" t="s">
        <v>1236</v>
      </c>
      <c r="F345" s="179" t="s">
        <v>1237</v>
      </c>
      <c r="G345" s="166"/>
      <c r="H345" s="166"/>
      <c r="I345" s="169"/>
      <c r="J345" s="180">
        <f>BK345</f>
        <v>0</v>
      </c>
      <c r="K345" s="166"/>
      <c r="L345" s="171"/>
      <c r="M345" s="172"/>
      <c r="N345" s="173"/>
      <c r="O345" s="173"/>
      <c r="P345" s="174">
        <f>SUM(P346:P367)</f>
        <v>0</v>
      </c>
      <c r="Q345" s="173"/>
      <c r="R345" s="174">
        <f>SUM(R346:R367)</f>
        <v>0</v>
      </c>
      <c r="S345" s="173"/>
      <c r="T345" s="175">
        <f>SUM(T346:T367)</f>
        <v>0</v>
      </c>
      <c r="AR345" s="176" t="s">
        <v>76</v>
      </c>
      <c r="AT345" s="177" t="s">
        <v>68</v>
      </c>
      <c r="AU345" s="177" t="s">
        <v>76</v>
      </c>
      <c r="AY345" s="176" t="s">
        <v>229</v>
      </c>
      <c r="BK345" s="178">
        <f>SUM(BK346:BK367)</f>
        <v>0</v>
      </c>
    </row>
    <row r="346" spans="1:65" s="2" customFormat="1" ht="44.25" customHeight="1">
      <c r="A346" s="36"/>
      <c r="B346" s="37"/>
      <c r="C346" s="181" t="s">
        <v>409</v>
      </c>
      <c r="D346" s="181" t="s">
        <v>232</v>
      </c>
      <c r="E346" s="182" t="s">
        <v>1238</v>
      </c>
      <c r="F346" s="183" t="s">
        <v>1239</v>
      </c>
      <c r="G346" s="184" t="s">
        <v>326</v>
      </c>
      <c r="H346" s="185">
        <v>3.168</v>
      </c>
      <c r="I346" s="186"/>
      <c r="J346" s="187">
        <f>ROUND(I346*H346,2)</f>
        <v>0</v>
      </c>
      <c r="K346" s="188"/>
      <c r="L346" s="41"/>
      <c r="M346" s="189" t="s">
        <v>19</v>
      </c>
      <c r="N346" s="190" t="s">
        <v>40</v>
      </c>
      <c r="O346" s="66"/>
      <c r="P346" s="191">
        <f>O346*H346</f>
        <v>0</v>
      </c>
      <c r="Q346" s="191">
        <v>0</v>
      </c>
      <c r="R346" s="191">
        <f>Q346*H346</f>
        <v>0</v>
      </c>
      <c r="S346" s="191">
        <v>0</v>
      </c>
      <c r="T346" s="192">
        <f>S346*H346</f>
        <v>0</v>
      </c>
      <c r="U346" s="36"/>
      <c r="V346" s="36"/>
      <c r="W346" s="36"/>
      <c r="X346" s="36"/>
      <c r="Y346" s="36"/>
      <c r="Z346" s="36"/>
      <c r="AA346" s="36"/>
      <c r="AB346" s="36"/>
      <c r="AC346" s="36"/>
      <c r="AD346" s="36"/>
      <c r="AE346" s="36"/>
      <c r="AR346" s="193" t="s">
        <v>126</v>
      </c>
      <c r="AT346" s="193" t="s">
        <v>232</v>
      </c>
      <c r="AU346" s="193" t="s">
        <v>78</v>
      </c>
      <c r="AY346" s="19" t="s">
        <v>229</v>
      </c>
      <c r="BE346" s="194">
        <f>IF(N346="základní",J346,0)</f>
        <v>0</v>
      </c>
      <c r="BF346" s="194">
        <f>IF(N346="snížená",J346,0)</f>
        <v>0</v>
      </c>
      <c r="BG346" s="194">
        <f>IF(N346="zákl. přenesená",J346,0)</f>
        <v>0</v>
      </c>
      <c r="BH346" s="194">
        <f>IF(N346="sníž. přenesená",J346,0)</f>
        <v>0</v>
      </c>
      <c r="BI346" s="194">
        <f>IF(N346="nulová",J346,0)</f>
        <v>0</v>
      </c>
      <c r="BJ346" s="19" t="s">
        <v>76</v>
      </c>
      <c r="BK346" s="194">
        <f>ROUND(I346*H346,2)</f>
        <v>0</v>
      </c>
      <c r="BL346" s="19" t="s">
        <v>126</v>
      </c>
      <c r="BM346" s="193" t="s">
        <v>1240</v>
      </c>
    </row>
    <row r="347" spans="1:47" s="2" customFormat="1" ht="11.25">
      <c r="A347" s="36"/>
      <c r="B347" s="37"/>
      <c r="C347" s="38"/>
      <c r="D347" s="263" t="s">
        <v>903</v>
      </c>
      <c r="E347" s="38"/>
      <c r="F347" s="264" t="s">
        <v>1241</v>
      </c>
      <c r="G347" s="38"/>
      <c r="H347" s="38"/>
      <c r="I347" s="249"/>
      <c r="J347" s="38"/>
      <c r="K347" s="38"/>
      <c r="L347" s="41"/>
      <c r="M347" s="250"/>
      <c r="N347" s="251"/>
      <c r="O347" s="66"/>
      <c r="P347" s="66"/>
      <c r="Q347" s="66"/>
      <c r="R347" s="66"/>
      <c r="S347" s="66"/>
      <c r="T347" s="67"/>
      <c r="U347" s="36"/>
      <c r="V347" s="36"/>
      <c r="W347" s="36"/>
      <c r="X347" s="36"/>
      <c r="Y347" s="36"/>
      <c r="Z347" s="36"/>
      <c r="AA347" s="36"/>
      <c r="AB347" s="36"/>
      <c r="AC347" s="36"/>
      <c r="AD347" s="36"/>
      <c r="AE347" s="36"/>
      <c r="AT347" s="19" t="s">
        <v>903</v>
      </c>
      <c r="AU347" s="19" t="s">
        <v>78</v>
      </c>
    </row>
    <row r="348" spans="1:65" s="2" customFormat="1" ht="44.25" customHeight="1">
      <c r="A348" s="36"/>
      <c r="B348" s="37"/>
      <c r="C348" s="181" t="s">
        <v>413</v>
      </c>
      <c r="D348" s="181" t="s">
        <v>232</v>
      </c>
      <c r="E348" s="182" t="s">
        <v>1242</v>
      </c>
      <c r="F348" s="183" t="s">
        <v>966</v>
      </c>
      <c r="G348" s="184" t="s">
        <v>326</v>
      </c>
      <c r="H348" s="185">
        <v>14.88</v>
      </c>
      <c r="I348" s="186"/>
      <c r="J348" s="187">
        <f>ROUND(I348*H348,2)</f>
        <v>0</v>
      </c>
      <c r="K348" s="188"/>
      <c r="L348" s="41"/>
      <c r="M348" s="189" t="s">
        <v>19</v>
      </c>
      <c r="N348" s="190" t="s">
        <v>40</v>
      </c>
      <c r="O348" s="66"/>
      <c r="P348" s="191">
        <f>O348*H348</f>
        <v>0</v>
      </c>
      <c r="Q348" s="191">
        <v>0</v>
      </c>
      <c r="R348" s="191">
        <f>Q348*H348</f>
        <v>0</v>
      </c>
      <c r="S348" s="191">
        <v>0</v>
      </c>
      <c r="T348" s="192">
        <f>S348*H348</f>
        <v>0</v>
      </c>
      <c r="U348" s="36"/>
      <c r="V348" s="36"/>
      <c r="W348" s="36"/>
      <c r="X348" s="36"/>
      <c r="Y348" s="36"/>
      <c r="Z348" s="36"/>
      <c r="AA348" s="36"/>
      <c r="AB348" s="36"/>
      <c r="AC348" s="36"/>
      <c r="AD348" s="36"/>
      <c r="AE348" s="36"/>
      <c r="AR348" s="193" t="s">
        <v>126</v>
      </c>
      <c r="AT348" s="193" t="s">
        <v>232</v>
      </c>
      <c r="AU348" s="193" t="s">
        <v>78</v>
      </c>
      <c r="AY348" s="19" t="s">
        <v>229</v>
      </c>
      <c r="BE348" s="194">
        <f>IF(N348="základní",J348,0)</f>
        <v>0</v>
      </c>
      <c r="BF348" s="194">
        <f>IF(N348="snížená",J348,0)</f>
        <v>0</v>
      </c>
      <c r="BG348" s="194">
        <f>IF(N348="zákl. přenesená",J348,0)</f>
        <v>0</v>
      </c>
      <c r="BH348" s="194">
        <f>IF(N348="sníž. přenesená",J348,0)</f>
        <v>0</v>
      </c>
      <c r="BI348" s="194">
        <f>IF(N348="nulová",J348,0)</f>
        <v>0</v>
      </c>
      <c r="BJ348" s="19" t="s">
        <v>76</v>
      </c>
      <c r="BK348" s="194">
        <f>ROUND(I348*H348,2)</f>
        <v>0</v>
      </c>
      <c r="BL348" s="19" t="s">
        <v>126</v>
      </c>
      <c r="BM348" s="193" t="s">
        <v>1243</v>
      </c>
    </row>
    <row r="349" spans="1:47" s="2" customFormat="1" ht="11.25">
      <c r="A349" s="36"/>
      <c r="B349" s="37"/>
      <c r="C349" s="38"/>
      <c r="D349" s="263" t="s">
        <v>903</v>
      </c>
      <c r="E349" s="38"/>
      <c r="F349" s="264" t="s">
        <v>1244</v>
      </c>
      <c r="G349" s="38"/>
      <c r="H349" s="38"/>
      <c r="I349" s="249"/>
      <c r="J349" s="38"/>
      <c r="K349" s="38"/>
      <c r="L349" s="41"/>
      <c r="M349" s="250"/>
      <c r="N349" s="251"/>
      <c r="O349" s="66"/>
      <c r="P349" s="66"/>
      <c r="Q349" s="66"/>
      <c r="R349" s="66"/>
      <c r="S349" s="66"/>
      <c r="T349" s="67"/>
      <c r="U349" s="36"/>
      <c r="V349" s="36"/>
      <c r="W349" s="36"/>
      <c r="X349" s="36"/>
      <c r="Y349" s="36"/>
      <c r="Z349" s="36"/>
      <c r="AA349" s="36"/>
      <c r="AB349" s="36"/>
      <c r="AC349" s="36"/>
      <c r="AD349" s="36"/>
      <c r="AE349" s="36"/>
      <c r="AT349" s="19" t="s">
        <v>903</v>
      </c>
      <c r="AU349" s="19" t="s">
        <v>78</v>
      </c>
    </row>
    <row r="350" spans="2:51" s="13" customFormat="1" ht="11.25">
      <c r="B350" s="195"/>
      <c r="C350" s="196"/>
      <c r="D350" s="197" t="s">
        <v>237</v>
      </c>
      <c r="E350" s="198" t="s">
        <v>19</v>
      </c>
      <c r="F350" s="199" t="s">
        <v>1245</v>
      </c>
      <c r="G350" s="196"/>
      <c r="H350" s="200">
        <v>14.88</v>
      </c>
      <c r="I350" s="201"/>
      <c r="J350" s="196"/>
      <c r="K350" s="196"/>
      <c r="L350" s="202"/>
      <c r="M350" s="203"/>
      <c r="N350" s="204"/>
      <c r="O350" s="204"/>
      <c r="P350" s="204"/>
      <c r="Q350" s="204"/>
      <c r="R350" s="204"/>
      <c r="S350" s="204"/>
      <c r="T350" s="205"/>
      <c r="AT350" s="206" t="s">
        <v>237</v>
      </c>
      <c r="AU350" s="206" t="s">
        <v>78</v>
      </c>
      <c r="AV350" s="13" t="s">
        <v>78</v>
      </c>
      <c r="AW350" s="13" t="s">
        <v>31</v>
      </c>
      <c r="AX350" s="13" t="s">
        <v>76</v>
      </c>
      <c r="AY350" s="206" t="s">
        <v>229</v>
      </c>
    </row>
    <row r="351" spans="1:65" s="2" customFormat="1" ht="55.5" customHeight="1">
      <c r="A351" s="36"/>
      <c r="B351" s="37"/>
      <c r="C351" s="181" t="s">
        <v>417</v>
      </c>
      <c r="D351" s="181" t="s">
        <v>232</v>
      </c>
      <c r="E351" s="182" t="s">
        <v>1246</v>
      </c>
      <c r="F351" s="183" t="s">
        <v>1247</v>
      </c>
      <c r="G351" s="184" t="s">
        <v>326</v>
      </c>
      <c r="H351" s="185">
        <v>18.048</v>
      </c>
      <c r="I351" s="186"/>
      <c r="J351" s="187">
        <f>ROUND(I351*H351,2)</f>
        <v>0</v>
      </c>
      <c r="K351" s="188"/>
      <c r="L351" s="41"/>
      <c r="M351" s="189" t="s">
        <v>19</v>
      </c>
      <c r="N351" s="190" t="s">
        <v>40</v>
      </c>
      <c r="O351" s="66"/>
      <c r="P351" s="191">
        <f>O351*H351</f>
        <v>0</v>
      </c>
      <c r="Q351" s="191">
        <v>0</v>
      </c>
      <c r="R351" s="191">
        <f>Q351*H351</f>
        <v>0</v>
      </c>
      <c r="S351" s="191">
        <v>0</v>
      </c>
      <c r="T351" s="192">
        <f>S351*H351</f>
        <v>0</v>
      </c>
      <c r="U351" s="36"/>
      <c r="V351" s="36"/>
      <c r="W351" s="36"/>
      <c r="X351" s="36"/>
      <c r="Y351" s="36"/>
      <c r="Z351" s="36"/>
      <c r="AA351" s="36"/>
      <c r="AB351" s="36"/>
      <c r="AC351" s="36"/>
      <c r="AD351" s="36"/>
      <c r="AE351" s="36"/>
      <c r="AR351" s="193" t="s">
        <v>126</v>
      </c>
      <c r="AT351" s="193" t="s">
        <v>232</v>
      </c>
      <c r="AU351" s="193" t="s">
        <v>78</v>
      </c>
      <c r="AY351" s="19" t="s">
        <v>229</v>
      </c>
      <c r="BE351" s="194">
        <f>IF(N351="základní",J351,0)</f>
        <v>0</v>
      </c>
      <c r="BF351" s="194">
        <f>IF(N351="snížená",J351,0)</f>
        <v>0</v>
      </c>
      <c r="BG351" s="194">
        <f>IF(N351="zákl. přenesená",J351,0)</f>
        <v>0</v>
      </c>
      <c r="BH351" s="194">
        <f>IF(N351="sníž. přenesená",J351,0)</f>
        <v>0</v>
      </c>
      <c r="BI351" s="194">
        <f>IF(N351="nulová",J351,0)</f>
        <v>0</v>
      </c>
      <c r="BJ351" s="19" t="s">
        <v>76</v>
      </c>
      <c r="BK351" s="194">
        <f>ROUND(I351*H351,2)</f>
        <v>0</v>
      </c>
      <c r="BL351" s="19" t="s">
        <v>126</v>
      </c>
      <c r="BM351" s="193" t="s">
        <v>1248</v>
      </c>
    </row>
    <row r="352" spans="1:47" s="2" customFormat="1" ht="11.25">
      <c r="A352" s="36"/>
      <c r="B352" s="37"/>
      <c r="C352" s="38"/>
      <c r="D352" s="263" t="s">
        <v>903</v>
      </c>
      <c r="E352" s="38"/>
      <c r="F352" s="264" t="s">
        <v>1249</v>
      </c>
      <c r="G352" s="38"/>
      <c r="H352" s="38"/>
      <c r="I352" s="249"/>
      <c r="J352" s="38"/>
      <c r="K352" s="38"/>
      <c r="L352" s="41"/>
      <c r="M352" s="250"/>
      <c r="N352" s="251"/>
      <c r="O352" s="66"/>
      <c r="P352" s="66"/>
      <c r="Q352" s="66"/>
      <c r="R352" s="66"/>
      <c r="S352" s="66"/>
      <c r="T352" s="67"/>
      <c r="U352" s="36"/>
      <c r="V352" s="36"/>
      <c r="W352" s="36"/>
      <c r="X352" s="36"/>
      <c r="Y352" s="36"/>
      <c r="Z352" s="36"/>
      <c r="AA352" s="36"/>
      <c r="AB352" s="36"/>
      <c r="AC352" s="36"/>
      <c r="AD352" s="36"/>
      <c r="AE352" s="36"/>
      <c r="AT352" s="19" t="s">
        <v>903</v>
      </c>
      <c r="AU352" s="19" t="s">
        <v>78</v>
      </c>
    </row>
    <row r="353" spans="1:47" s="2" customFormat="1" ht="19.5">
      <c r="A353" s="36"/>
      <c r="B353" s="37"/>
      <c r="C353" s="38"/>
      <c r="D353" s="197" t="s">
        <v>811</v>
      </c>
      <c r="E353" s="38"/>
      <c r="F353" s="248" t="s">
        <v>940</v>
      </c>
      <c r="G353" s="38"/>
      <c r="H353" s="38"/>
      <c r="I353" s="249"/>
      <c r="J353" s="38"/>
      <c r="K353" s="38"/>
      <c r="L353" s="41"/>
      <c r="M353" s="250"/>
      <c r="N353" s="251"/>
      <c r="O353" s="66"/>
      <c r="P353" s="66"/>
      <c r="Q353" s="66"/>
      <c r="R353" s="66"/>
      <c r="S353" s="66"/>
      <c r="T353" s="67"/>
      <c r="U353" s="36"/>
      <c r="V353" s="36"/>
      <c r="W353" s="36"/>
      <c r="X353" s="36"/>
      <c r="Y353" s="36"/>
      <c r="Z353" s="36"/>
      <c r="AA353" s="36"/>
      <c r="AB353" s="36"/>
      <c r="AC353" s="36"/>
      <c r="AD353" s="36"/>
      <c r="AE353" s="36"/>
      <c r="AT353" s="19" t="s">
        <v>811</v>
      </c>
      <c r="AU353" s="19" t="s">
        <v>78</v>
      </c>
    </row>
    <row r="354" spans="1:65" s="2" customFormat="1" ht="66.75" customHeight="1">
      <c r="A354" s="36"/>
      <c r="B354" s="37"/>
      <c r="C354" s="181" t="s">
        <v>421</v>
      </c>
      <c r="D354" s="181" t="s">
        <v>232</v>
      </c>
      <c r="E354" s="182" t="s">
        <v>1250</v>
      </c>
      <c r="F354" s="183" t="s">
        <v>1251</v>
      </c>
      <c r="G354" s="184" t="s">
        <v>326</v>
      </c>
      <c r="H354" s="185">
        <v>18.048</v>
      </c>
      <c r="I354" s="186"/>
      <c r="J354" s="187">
        <f>ROUND(I354*H354,2)</f>
        <v>0</v>
      </c>
      <c r="K354" s="188"/>
      <c r="L354" s="41"/>
      <c r="M354" s="189" t="s">
        <v>19</v>
      </c>
      <c r="N354" s="190" t="s">
        <v>40</v>
      </c>
      <c r="O354" s="66"/>
      <c r="P354" s="191">
        <f>O354*H354</f>
        <v>0</v>
      </c>
      <c r="Q354" s="191">
        <v>0</v>
      </c>
      <c r="R354" s="191">
        <f>Q354*H354</f>
        <v>0</v>
      </c>
      <c r="S354" s="191">
        <v>0</v>
      </c>
      <c r="T354" s="192">
        <f>S354*H354</f>
        <v>0</v>
      </c>
      <c r="U354" s="36"/>
      <c r="V354" s="36"/>
      <c r="W354" s="36"/>
      <c r="X354" s="36"/>
      <c r="Y354" s="36"/>
      <c r="Z354" s="36"/>
      <c r="AA354" s="36"/>
      <c r="AB354" s="36"/>
      <c r="AC354" s="36"/>
      <c r="AD354" s="36"/>
      <c r="AE354" s="36"/>
      <c r="AR354" s="193" t="s">
        <v>126</v>
      </c>
      <c r="AT354" s="193" t="s">
        <v>232</v>
      </c>
      <c r="AU354" s="193" t="s">
        <v>78</v>
      </c>
      <c r="AY354" s="19" t="s">
        <v>229</v>
      </c>
      <c r="BE354" s="194">
        <f>IF(N354="základní",J354,0)</f>
        <v>0</v>
      </c>
      <c r="BF354" s="194">
        <f>IF(N354="snížená",J354,0)</f>
        <v>0</v>
      </c>
      <c r="BG354" s="194">
        <f>IF(N354="zákl. přenesená",J354,0)</f>
        <v>0</v>
      </c>
      <c r="BH354" s="194">
        <f>IF(N354="sníž. přenesená",J354,0)</f>
        <v>0</v>
      </c>
      <c r="BI354" s="194">
        <f>IF(N354="nulová",J354,0)</f>
        <v>0</v>
      </c>
      <c r="BJ354" s="19" t="s">
        <v>76</v>
      </c>
      <c r="BK354" s="194">
        <f>ROUND(I354*H354,2)</f>
        <v>0</v>
      </c>
      <c r="BL354" s="19" t="s">
        <v>126</v>
      </c>
      <c r="BM354" s="193" t="s">
        <v>1252</v>
      </c>
    </row>
    <row r="355" spans="1:47" s="2" customFormat="1" ht="11.25">
      <c r="A355" s="36"/>
      <c r="B355" s="37"/>
      <c r="C355" s="38"/>
      <c r="D355" s="263" t="s">
        <v>903</v>
      </c>
      <c r="E355" s="38"/>
      <c r="F355" s="264" t="s">
        <v>1253</v>
      </c>
      <c r="G355" s="38"/>
      <c r="H355" s="38"/>
      <c r="I355" s="249"/>
      <c r="J355" s="38"/>
      <c r="K355" s="38"/>
      <c r="L355" s="41"/>
      <c r="M355" s="250"/>
      <c r="N355" s="251"/>
      <c r="O355" s="66"/>
      <c r="P355" s="66"/>
      <c r="Q355" s="66"/>
      <c r="R355" s="66"/>
      <c r="S355" s="66"/>
      <c r="T355" s="67"/>
      <c r="U355" s="36"/>
      <c r="V355" s="36"/>
      <c r="W355" s="36"/>
      <c r="X355" s="36"/>
      <c r="Y355" s="36"/>
      <c r="Z355" s="36"/>
      <c r="AA355" s="36"/>
      <c r="AB355" s="36"/>
      <c r="AC355" s="36"/>
      <c r="AD355" s="36"/>
      <c r="AE355" s="36"/>
      <c r="AT355" s="19" t="s">
        <v>903</v>
      </c>
      <c r="AU355" s="19" t="s">
        <v>78</v>
      </c>
    </row>
    <row r="356" spans="1:47" s="2" customFormat="1" ht="19.5">
      <c r="A356" s="36"/>
      <c r="B356" s="37"/>
      <c r="C356" s="38"/>
      <c r="D356" s="197" t="s">
        <v>811</v>
      </c>
      <c r="E356" s="38"/>
      <c r="F356" s="248" t="s">
        <v>1254</v>
      </c>
      <c r="G356" s="38"/>
      <c r="H356" s="38"/>
      <c r="I356" s="249"/>
      <c r="J356" s="38"/>
      <c r="K356" s="38"/>
      <c r="L356" s="41"/>
      <c r="M356" s="250"/>
      <c r="N356" s="251"/>
      <c r="O356" s="66"/>
      <c r="P356" s="66"/>
      <c r="Q356" s="66"/>
      <c r="R356" s="66"/>
      <c r="S356" s="66"/>
      <c r="T356" s="67"/>
      <c r="U356" s="36"/>
      <c r="V356" s="36"/>
      <c r="W356" s="36"/>
      <c r="X356" s="36"/>
      <c r="Y356" s="36"/>
      <c r="Z356" s="36"/>
      <c r="AA356" s="36"/>
      <c r="AB356" s="36"/>
      <c r="AC356" s="36"/>
      <c r="AD356" s="36"/>
      <c r="AE356" s="36"/>
      <c r="AT356" s="19" t="s">
        <v>811</v>
      </c>
      <c r="AU356" s="19" t="s">
        <v>78</v>
      </c>
    </row>
    <row r="357" spans="1:65" s="2" customFormat="1" ht="33" customHeight="1">
      <c r="A357" s="36"/>
      <c r="B357" s="37"/>
      <c r="C357" s="181" t="s">
        <v>425</v>
      </c>
      <c r="D357" s="181" t="s">
        <v>232</v>
      </c>
      <c r="E357" s="182" t="s">
        <v>1255</v>
      </c>
      <c r="F357" s="183" t="s">
        <v>1256</v>
      </c>
      <c r="G357" s="184" t="s">
        <v>326</v>
      </c>
      <c r="H357" s="185">
        <v>18.048</v>
      </c>
      <c r="I357" s="186"/>
      <c r="J357" s="187">
        <f>ROUND(I357*H357,2)</f>
        <v>0</v>
      </c>
      <c r="K357" s="188"/>
      <c r="L357" s="41"/>
      <c r="M357" s="189" t="s">
        <v>19</v>
      </c>
      <c r="N357" s="190" t="s">
        <v>40</v>
      </c>
      <c r="O357" s="66"/>
      <c r="P357" s="191">
        <f>O357*H357</f>
        <v>0</v>
      </c>
      <c r="Q357" s="191">
        <v>0</v>
      </c>
      <c r="R357" s="191">
        <f>Q357*H357</f>
        <v>0</v>
      </c>
      <c r="S357" s="191">
        <v>0</v>
      </c>
      <c r="T357" s="192">
        <f>S357*H357</f>
        <v>0</v>
      </c>
      <c r="U357" s="36"/>
      <c r="V357" s="36"/>
      <c r="W357" s="36"/>
      <c r="X357" s="36"/>
      <c r="Y357" s="36"/>
      <c r="Z357" s="36"/>
      <c r="AA357" s="36"/>
      <c r="AB357" s="36"/>
      <c r="AC357" s="36"/>
      <c r="AD357" s="36"/>
      <c r="AE357" s="36"/>
      <c r="AR357" s="193" t="s">
        <v>126</v>
      </c>
      <c r="AT357" s="193" t="s">
        <v>232</v>
      </c>
      <c r="AU357" s="193" t="s">
        <v>78</v>
      </c>
      <c r="AY357" s="19" t="s">
        <v>229</v>
      </c>
      <c r="BE357" s="194">
        <f>IF(N357="základní",J357,0)</f>
        <v>0</v>
      </c>
      <c r="BF357" s="194">
        <f>IF(N357="snížená",J357,0)</f>
        <v>0</v>
      </c>
      <c r="BG357" s="194">
        <f>IF(N357="zákl. přenesená",J357,0)</f>
        <v>0</v>
      </c>
      <c r="BH357" s="194">
        <f>IF(N357="sníž. přenesená",J357,0)</f>
        <v>0</v>
      </c>
      <c r="BI357" s="194">
        <f>IF(N357="nulová",J357,0)</f>
        <v>0</v>
      </c>
      <c r="BJ357" s="19" t="s">
        <v>76</v>
      </c>
      <c r="BK357" s="194">
        <f>ROUND(I357*H357,2)</f>
        <v>0</v>
      </c>
      <c r="BL357" s="19" t="s">
        <v>126</v>
      </c>
      <c r="BM357" s="193" t="s">
        <v>1257</v>
      </c>
    </row>
    <row r="358" spans="1:47" s="2" customFormat="1" ht="11.25">
      <c r="A358" s="36"/>
      <c r="B358" s="37"/>
      <c r="C358" s="38"/>
      <c r="D358" s="263" t="s">
        <v>903</v>
      </c>
      <c r="E358" s="38"/>
      <c r="F358" s="264" t="s">
        <v>1258</v>
      </c>
      <c r="G358" s="38"/>
      <c r="H358" s="38"/>
      <c r="I358" s="249"/>
      <c r="J358" s="38"/>
      <c r="K358" s="38"/>
      <c r="L358" s="41"/>
      <c r="M358" s="250"/>
      <c r="N358" s="251"/>
      <c r="O358" s="66"/>
      <c r="P358" s="66"/>
      <c r="Q358" s="66"/>
      <c r="R358" s="66"/>
      <c r="S358" s="66"/>
      <c r="T358" s="67"/>
      <c r="U358" s="36"/>
      <c r="V358" s="36"/>
      <c r="W358" s="36"/>
      <c r="X358" s="36"/>
      <c r="Y358" s="36"/>
      <c r="Z358" s="36"/>
      <c r="AA358" s="36"/>
      <c r="AB358" s="36"/>
      <c r="AC358" s="36"/>
      <c r="AD358" s="36"/>
      <c r="AE358" s="36"/>
      <c r="AT358" s="19" t="s">
        <v>903</v>
      </c>
      <c r="AU358" s="19" t="s">
        <v>78</v>
      </c>
    </row>
    <row r="359" spans="2:51" s="13" customFormat="1" ht="11.25">
      <c r="B359" s="195"/>
      <c r="C359" s="196"/>
      <c r="D359" s="197" t="s">
        <v>237</v>
      </c>
      <c r="E359" s="198" t="s">
        <v>19</v>
      </c>
      <c r="F359" s="199" t="s">
        <v>1259</v>
      </c>
      <c r="G359" s="196"/>
      <c r="H359" s="200">
        <v>18.048</v>
      </c>
      <c r="I359" s="201"/>
      <c r="J359" s="196"/>
      <c r="K359" s="196"/>
      <c r="L359" s="202"/>
      <c r="M359" s="203"/>
      <c r="N359" s="204"/>
      <c r="O359" s="204"/>
      <c r="P359" s="204"/>
      <c r="Q359" s="204"/>
      <c r="R359" s="204"/>
      <c r="S359" s="204"/>
      <c r="T359" s="205"/>
      <c r="AT359" s="206" t="s">
        <v>237</v>
      </c>
      <c r="AU359" s="206" t="s">
        <v>78</v>
      </c>
      <c r="AV359" s="13" t="s">
        <v>78</v>
      </c>
      <c r="AW359" s="13" t="s">
        <v>31</v>
      </c>
      <c r="AX359" s="13" t="s">
        <v>76</v>
      </c>
      <c r="AY359" s="206" t="s">
        <v>229</v>
      </c>
    </row>
    <row r="360" spans="1:65" s="2" customFormat="1" ht="44.25" customHeight="1">
      <c r="A360" s="36"/>
      <c r="B360" s="37"/>
      <c r="C360" s="181" t="s">
        <v>429</v>
      </c>
      <c r="D360" s="181" t="s">
        <v>232</v>
      </c>
      <c r="E360" s="182" t="s">
        <v>1260</v>
      </c>
      <c r="F360" s="183" t="s">
        <v>1261</v>
      </c>
      <c r="G360" s="184" t="s">
        <v>326</v>
      </c>
      <c r="H360" s="185">
        <v>360.96</v>
      </c>
      <c r="I360" s="186"/>
      <c r="J360" s="187">
        <f>ROUND(I360*H360,2)</f>
        <v>0</v>
      </c>
      <c r="K360" s="188"/>
      <c r="L360" s="41"/>
      <c r="M360" s="189" t="s">
        <v>19</v>
      </c>
      <c r="N360" s="190" t="s">
        <v>40</v>
      </c>
      <c r="O360" s="66"/>
      <c r="P360" s="191">
        <f>O360*H360</f>
        <v>0</v>
      </c>
      <c r="Q360" s="191">
        <v>0</v>
      </c>
      <c r="R360" s="191">
        <f>Q360*H360</f>
        <v>0</v>
      </c>
      <c r="S360" s="191">
        <v>0</v>
      </c>
      <c r="T360" s="192">
        <f>S360*H360</f>
        <v>0</v>
      </c>
      <c r="U360" s="36"/>
      <c r="V360" s="36"/>
      <c r="W360" s="36"/>
      <c r="X360" s="36"/>
      <c r="Y360" s="36"/>
      <c r="Z360" s="36"/>
      <c r="AA360" s="36"/>
      <c r="AB360" s="36"/>
      <c r="AC360" s="36"/>
      <c r="AD360" s="36"/>
      <c r="AE360" s="36"/>
      <c r="AR360" s="193" t="s">
        <v>126</v>
      </c>
      <c r="AT360" s="193" t="s">
        <v>232</v>
      </c>
      <c r="AU360" s="193" t="s">
        <v>78</v>
      </c>
      <c r="AY360" s="19" t="s">
        <v>229</v>
      </c>
      <c r="BE360" s="194">
        <f>IF(N360="základní",J360,0)</f>
        <v>0</v>
      </c>
      <c r="BF360" s="194">
        <f>IF(N360="snížená",J360,0)</f>
        <v>0</v>
      </c>
      <c r="BG360" s="194">
        <f>IF(N360="zákl. přenesená",J360,0)</f>
        <v>0</v>
      </c>
      <c r="BH360" s="194">
        <f>IF(N360="sníž. přenesená",J360,0)</f>
        <v>0</v>
      </c>
      <c r="BI360" s="194">
        <f>IF(N360="nulová",J360,0)</f>
        <v>0</v>
      </c>
      <c r="BJ360" s="19" t="s">
        <v>76</v>
      </c>
      <c r="BK360" s="194">
        <f>ROUND(I360*H360,2)</f>
        <v>0</v>
      </c>
      <c r="BL360" s="19" t="s">
        <v>126</v>
      </c>
      <c r="BM360" s="193" t="s">
        <v>1262</v>
      </c>
    </row>
    <row r="361" spans="1:47" s="2" customFormat="1" ht="11.25">
      <c r="A361" s="36"/>
      <c r="B361" s="37"/>
      <c r="C361" s="38"/>
      <c r="D361" s="263" t="s">
        <v>903</v>
      </c>
      <c r="E361" s="38"/>
      <c r="F361" s="264" t="s">
        <v>1263</v>
      </c>
      <c r="G361" s="38"/>
      <c r="H361" s="38"/>
      <c r="I361" s="249"/>
      <c r="J361" s="38"/>
      <c r="K361" s="38"/>
      <c r="L361" s="41"/>
      <c r="M361" s="250"/>
      <c r="N361" s="251"/>
      <c r="O361" s="66"/>
      <c r="P361" s="66"/>
      <c r="Q361" s="66"/>
      <c r="R361" s="66"/>
      <c r="S361" s="66"/>
      <c r="T361" s="67"/>
      <c r="U361" s="36"/>
      <c r="V361" s="36"/>
      <c r="W361" s="36"/>
      <c r="X361" s="36"/>
      <c r="Y361" s="36"/>
      <c r="Z361" s="36"/>
      <c r="AA361" s="36"/>
      <c r="AB361" s="36"/>
      <c r="AC361" s="36"/>
      <c r="AD361" s="36"/>
      <c r="AE361" s="36"/>
      <c r="AT361" s="19" t="s">
        <v>903</v>
      </c>
      <c r="AU361" s="19" t="s">
        <v>78</v>
      </c>
    </row>
    <row r="362" spans="1:47" s="2" customFormat="1" ht="29.25">
      <c r="A362" s="36"/>
      <c r="B362" s="37"/>
      <c r="C362" s="38"/>
      <c r="D362" s="197" t="s">
        <v>811</v>
      </c>
      <c r="E362" s="38"/>
      <c r="F362" s="248" t="s">
        <v>959</v>
      </c>
      <c r="G362" s="38"/>
      <c r="H362" s="38"/>
      <c r="I362" s="249"/>
      <c r="J362" s="38"/>
      <c r="K362" s="38"/>
      <c r="L362" s="41"/>
      <c r="M362" s="250"/>
      <c r="N362" s="251"/>
      <c r="O362" s="66"/>
      <c r="P362" s="66"/>
      <c r="Q362" s="66"/>
      <c r="R362" s="66"/>
      <c r="S362" s="66"/>
      <c r="T362" s="67"/>
      <c r="U362" s="36"/>
      <c r="V362" s="36"/>
      <c r="W362" s="36"/>
      <c r="X362" s="36"/>
      <c r="Y362" s="36"/>
      <c r="Z362" s="36"/>
      <c r="AA362" s="36"/>
      <c r="AB362" s="36"/>
      <c r="AC362" s="36"/>
      <c r="AD362" s="36"/>
      <c r="AE362" s="36"/>
      <c r="AT362" s="19" t="s">
        <v>811</v>
      </c>
      <c r="AU362" s="19" t="s">
        <v>78</v>
      </c>
    </row>
    <row r="363" spans="2:51" s="13" customFormat="1" ht="11.25">
      <c r="B363" s="195"/>
      <c r="C363" s="196"/>
      <c r="D363" s="197" t="s">
        <v>237</v>
      </c>
      <c r="E363" s="198" t="s">
        <v>19</v>
      </c>
      <c r="F363" s="199" t="s">
        <v>1264</v>
      </c>
      <c r="G363" s="196"/>
      <c r="H363" s="200">
        <v>360.96</v>
      </c>
      <c r="I363" s="201"/>
      <c r="J363" s="196"/>
      <c r="K363" s="196"/>
      <c r="L363" s="202"/>
      <c r="M363" s="203"/>
      <c r="N363" s="204"/>
      <c r="O363" s="204"/>
      <c r="P363" s="204"/>
      <c r="Q363" s="204"/>
      <c r="R363" s="204"/>
      <c r="S363" s="204"/>
      <c r="T363" s="205"/>
      <c r="AT363" s="206" t="s">
        <v>237</v>
      </c>
      <c r="AU363" s="206" t="s">
        <v>78</v>
      </c>
      <c r="AV363" s="13" t="s">
        <v>78</v>
      </c>
      <c r="AW363" s="13" t="s">
        <v>31</v>
      </c>
      <c r="AX363" s="13" t="s">
        <v>76</v>
      </c>
      <c r="AY363" s="206" t="s">
        <v>229</v>
      </c>
    </row>
    <row r="364" spans="1:65" s="2" customFormat="1" ht="24.2" customHeight="1">
      <c r="A364" s="36"/>
      <c r="B364" s="37"/>
      <c r="C364" s="181" t="s">
        <v>433</v>
      </c>
      <c r="D364" s="181" t="s">
        <v>232</v>
      </c>
      <c r="E364" s="182" t="s">
        <v>1265</v>
      </c>
      <c r="F364" s="183" t="s">
        <v>1266</v>
      </c>
      <c r="G364" s="184" t="s">
        <v>326</v>
      </c>
      <c r="H364" s="185">
        <v>36.096</v>
      </c>
      <c r="I364" s="186"/>
      <c r="J364" s="187">
        <f>ROUND(I364*H364,2)</f>
        <v>0</v>
      </c>
      <c r="K364" s="188"/>
      <c r="L364" s="41"/>
      <c r="M364" s="189" t="s">
        <v>19</v>
      </c>
      <c r="N364" s="190" t="s">
        <v>40</v>
      </c>
      <c r="O364" s="66"/>
      <c r="P364" s="191">
        <f>O364*H364</f>
        <v>0</v>
      </c>
      <c r="Q364" s="191">
        <v>0</v>
      </c>
      <c r="R364" s="191">
        <f>Q364*H364</f>
        <v>0</v>
      </c>
      <c r="S364" s="191">
        <v>0</v>
      </c>
      <c r="T364" s="192">
        <f>S364*H364</f>
        <v>0</v>
      </c>
      <c r="U364" s="36"/>
      <c r="V364" s="36"/>
      <c r="W364" s="36"/>
      <c r="X364" s="36"/>
      <c r="Y364" s="36"/>
      <c r="Z364" s="36"/>
      <c r="AA364" s="36"/>
      <c r="AB364" s="36"/>
      <c r="AC364" s="36"/>
      <c r="AD364" s="36"/>
      <c r="AE364" s="36"/>
      <c r="AR364" s="193" t="s">
        <v>126</v>
      </c>
      <c r="AT364" s="193" t="s">
        <v>232</v>
      </c>
      <c r="AU364" s="193" t="s">
        <v>78</v>
      </c>
      <c r="AY364" s="19" t="s">
        <v>229</v>
      </c>
      <c r="BE364" s="194">
        <f>IF(N364="základní",J364,0)</f>
        <v>0</v>
      </c>
      <c r="BF364" s="194">
        <f>IF(N364="snížená",J364,0)</f>
        <v>0</v>
      </c>
      <c r="BG364" s="194">
        <f>IF(N364="zákl. přenesená",J364,0)</f>
        <v>0</v>
      </c>
      <c r="BH364" s="194">
        <f>IF(N364="sníž. přenesená",J364,0)</f>
        <v>0</v>
      </c>
      <c r="BI364" s="194">
        <f>IF(N364="nulová",J364,0)</f>
        <v>0</v>
      </c>
      <c r="BJ364" s="19" t="s">
        <v>76</v>
      </c>
      <c r="BK364" s="194">
        <f>ROUND(I364*H364,2)</f>
        <v>0</v>
      </c>
      <c r="BL364" s="19" t="s">
        <v>126</v>
      </c>
      <c r="BM364" s="193" t="s">
        <v>1267</v>
      </c>
    </row>
    <row r="365" spans="1:47" s="2" customFormat="1" ht="11.25">
      <c r="A365" s="36"/>
      <c r="B365" s="37"/>
      <c r="C365" s="38"/>
      <c r="D365" s="263" t="s">
        <v>903</v>
      </c>
      <c r="E365" s="38"/>
      <c r="F365" s="264" t="s">
        <v>1268</v>
      </c>
      <c r="G365" s="38"/>
      <c r="H365" s="38"/>
      <c r="I365" s="249"/>
      <c r="J365" s="38"/>
      <c r="K365" s="38"/>
      <c r="L365" s="41"/>
      <c r="M365" s="250"/>
      <c r="N365" s="251"/>
      <c r="O365" s="66"/>
      <c r="P365" s="66"/>
      <c r="Q365" s="66"/>
      <c r="R365" s="66"/>
      <c r="S365" s="66"/>
      <c r="T365" s="67"/>
      <c r="U365" s="36"/>
      <c r="V365" s="36"/>
      <c r="W365" s="36"/>
      <c r="X365" s="36"/>
      <c r="Y365" s="36"/>
      <c r="Z365" s="36"/>
      <c r="AA365" s="36"/>
      <c r="AB365" s="36"/>
      <c r="AC365" s="36"/>
      <c r="AD365" s="36"/>
      <c r="AE365" s="36"/>
      <c r="AT365" s="19" t="s">
        <v>903</v>
      </c>
      <c r="AU365" s="19" t="s">
        <v>78</v>
      </c>
    </row>
    <row r="366" spans="1:47" s="2" customFormat="1" ht="19.5">
      <c r="A366" s="36"/>
      <c r="B366" s="37"/>
      <c r="C366" s="38"/>
      <c r="D366" s="197" t="s">
        <v>811</v>
      </c>
      <c r="E366" s="38"/>
      <c r="F366" s="248" t="s">
        <v>1269</v>
      </c>
      <c r="G366" s="38"/>
      <c r="H366" s="38"/>
      <c r="I366" s="249"/>
      <c r="J366" s="38"/>
      <c r="K366" s="38"/>
      <c r="L366" s="41"/>
      <c r="M366" s="250"/>
      <c r="N366" s="251"/>
      <c r="O366" s="66"/>
      <c r="P366" s="66"/>
      <c r="Q366" s="66"/>
      <c r="R366" s="66"/>
      <c r="S366" s="66"/>
      <c r="T366" s="67"/>
      <c r="U366" s="36"/>
      <c r="V366" s="36"/>
      <c r="W366" s="36"/>
      <c r="X366" s="36"/>
      <c r="Y366" s="36"/>
      <c r="Z366" s="36"/>
      <c r="AA366" s="36"/>
      <c r="AB366" s="36"/>
      <c r="AC366" s="36"/>
      <c r="AD366" s="36"/>
      <c r="AE366" s="36"/>
      <c r="AT366" s="19" t="s">
        <v>811</v>
      </c>
      <c r="AU366" s="19" t="s">
        <v>78</v>
      </c>
    </row>
    <row r="367" spans="2:51" s="13" customFormat="1" ht="11.25">
      <c r="B367" s="195"/>
      <c r="C367" s="196"/>
      <c r="D367" s="197" t="s">
        <v>237</v>
      </c>
      <c r="E367" s="198" t="s">
        <v>19</v>
      </c>
      <c r="F367" s="199" t="s">
        <v>1270</v>
      </c>
      <c r="G367" s="196"/>
      <c r="H367" s="200">
        <v>36.096</v>
      </c>
      <c r="I367" s="201"/>
      <c r="J367" s="196"/>
      <c r="K367" s="196"/>
      <c r="L367" s="202"/>
      <c r="M367" s="203"/>
      <c r="N367" s="204"/>
      <c r="O367" s="204"/>
      <c r="P367" s="204"/>
      <c r="Q367" s="204"/>
      <c r="R367" s="204"/>
      <c r="S367" s="204"/>
      <c r="T367" s="205"/>
      <c r="AT367" s="206" t="s">
        <v>237</v>
      </c>
      <c r="AU367" s="206" t="s">
        <v>78</v>
      </c>
      <c r="AV367" s="13" t="s">
        <v>78</v>
      </c>
      <c r="AW367" s="13" t="s">
        <v>31</v>
      </c>
      <c r="AX367" s="13" t="s">
        <v>76</v>
      </c>
      <c r="AY367" s="206" t="s">
        <v>229</v>
      </c>
    </row>
    <row r="368" spans="2:63" s="12" customFormat="1" ht="22.9" customHeight="1">
      <c r="B368" s="165"/>
      <c r="C368" s="166"/>
      <c r="D368" s="167" t="s">
        <v>68</v>
      </c>
      <c r="E368" s="179" t="s">
        <v>1271</v>
      </c>
      <c r="F368" s="179" t="s">
        <v>1272</v>
      </c>
      <c r="G368" s="166"/>
      <c r="H368" s="166"/>
      <c r="I368" s="169"/>
      <c r="J368" s="180">
        <f>BK368</f>
        <v>0</v>
      </c>
      <c r="K368" s="166"/>
      <c r="L368" s="171"/>
      <c r="M368" s="172"/>
      <c r="N368" s="173"/>
      <c r="O368" s="173"/>
      <c r="P368" s="174">
        <f>SUM(P369:P373)</f>
        <v>0</v>
      </c>
      <c r="Q368" s="173"/>
      <c r="R368" s="174">
        <f>SUM(R369:R373)</f>
        <v>0</v>
      </c>
      <c r="S368" s="173"/>
      <c r="T368" s="175">
        <f>SUM(T369:T373)</f>
        <v>0</v>
      </c>
      <c r="AR368" s="176" t="s">
        <v>76</v>
      </c>
      <c r="AT368" s="177" t="s">
        <v>68</v>
      </c>
      <c r="AU368" s="177" t="s">
        <v>76</v>
      </c>
      <c r="AY368" s="176" t="s">
        <v>229</v>
      </c>
      <c r="BK368" s="178">
        <f>SUM(BK369:BK373)</f>
        <v>0</v>
      </c>
    </row>
    <row r="369" spans="1:65" s="2" customFormat="1" ht="44.25" customHeight="1">
      <c r="A369" s="36"/>
      <c r="B369" s="37"/>
      <c r="C369" s="181" t="s">
        <v>437</v>
      </c>
      <c r="D369" s="181" t="s">
        <v>232</v>
      </c>
      <c r="E369" s="182" t="s">
        <v>1273</v>
      </c>
      <c r="F369" s="183" t="s">
        <v>1274</v>
      </c>
      <c r="G369" s="184" t="s">
        <v>326</v>
      </c>
      <c r="H369" s="185">
        <v>233.952</v>
      </c>
      <c r="I369" s="186"/>
      <c r="J369" s="187">
        <f>ROUND(I369*H369,2)</f>
        <v>0</v>
      </c>
      <c r="K369" s="188"/>
      <c r="L369" s="41"/>
      <c r="M369" s="189" t="s">
        <v>19</v>
      </c>
      <c r="N369" s="190" t="s">
        <v>40</v>
      </c>
      <c r="O369" s="66"/>
      <c r="P369" s="191">
        <f>O369*H369</f>
        <v>0</v>
      </c>
      <c r="Q369" s="191">
        <v>0</v>
      </c>
      <c r="R369" s="191">
        <f>Q369*H369</f>
        <v>0</v>
      </c>
      <c r="S369" s="191">
        <v>0</v>
      </c>
      <c r="T369" s="192">
        <f>S369*H369</f>
        <v>0</v>
      </c>
      <c r="U369" s="36"/>
      <c r="V369" s="36"/>
      <c r="W369" s="36"/>
      <c r="X369" s="36"/>
      <c r="Y369" s="36"/>
      <c r="Z369" s="36"/>
      <c r="AA369" s="36"/>
      <c r="AB369" s="36"/>
      <c r="AC369" s="36"/>
      <c r="AD369" s="36"/>
      <c r="AE369" s="36"/>
      <c r="AR369" s="193" t="s">
        <v>126</v>
      </c>
      <c r="AT369" s="193" t="s">
        <v>232</v>
      </c>
      <c r="AU369" s="193" t="s">
        <v>78</v>
      </c>
      <c r="AY369" s="19" t="s">
        <v>229</v>
      </c>
      <c r="BE369" s="194">
        <f>IF(N369="základní",J369,0)</f>
        <v>0</v>
      </c>
      <c r="BF369" s="194">
        <f>IF(N369="snížená",J369,0)</f>
        <v>0</v>
      </c>
      <c r="BG369" s="194">
        <f>IF(N369="zákl. přenesená",J369,0)</f>
        <v>0</v>
      </c>
      <c r="BH369" s="194">
        <f>IF(N369="sníž. přenesená",J369,0)</f>
        <v>0</v>
      </c>
      <c r="BI369" s="194">
        <f>IF(N369="nulová",J369,0)</f>
        <v>0</v>
      </c>
      <c r="BJ369" s="19" t="s">
        <v>76</v>
      </c>
      <c r="BK369" s="194">
        <f>ROUND(I369*H369,2)</f>
        <v>0</v>
      </c>
      <c r="BL369" s="19" t="s">
        <v>126</v>
      </c>
      <c r="BM369" s="193" t="s">
        <v>1275</v>
      </c>
    </row>
    <row r="370" spans="1:47" s="2" customFormat="1" ht="11.25">
      <c r="A370" s="36"/>
      <c r="B370" s="37"/>
      <c r="C370" s="38"/>
      <c r="D370" s="263" t="s">
        <v>903</v>
      </c>
      <c r="E370" s="38"/>
      <c r="F370" s="264" t="s">
        <v>1276</v>
      </c>
      <c r="G370" s="38"/>
      <c r="H370" s="38"/>
      <c r="I370" s="249"/>
      <c r="J370" s="38"/>
      <c r="K370" s="38"/>
      <c r="L370" s="41"/>
      <c r="M370" s="250"/>
      <c r="N370" s="251"/>
      <c r="O370" s="66"/>
      <c r="P370" s="66"/>
      <c r="Q370" s="66"/>
      <c r="R370" s="66"/>
      <c r="S370" s="66"/>
      <c r="T370" s="67"/>
      <c r="U370" s="36"/>
      <c r="V370" s="36"/>
      <c r="W370" s="36"/>
      <c r="X370" s="36"/>
      <c r="Y370" s="36"/>
      <c r="Z370" s="36"/>
      <c r="AA370" s="36"/>
      <c r="AB370" s="36"/>
      <c r="AC370" s="36"/>
      <c r="AD370" s="36"/>
      <c r="AE370" s="36"/>
      <c r="AT370" s="19" t="s">
        <v>903</v>
      </c>
      <c r="AU370" s="19" t="s">
        <v>78</v>
      </c>
    </row>
    <row r="371" spans="1:65" s="2" customFormat="1" ht="55.5" customHeight="1">
      <c r="A371" s="36"/>
      <c r="B371" s="37"/>
      <c r="C371" s="181" t="s">
        <v>441</v>
      </c>
      <c r="D371" s="181" t="s">
        <v>232</v>
      </c>
      <c r="E371" s="182" t="s">
        <v>1277</v>
      </c>
      <c r="F371" s="183" t="s">
        <v>1278</v>
      </c>
      <c r="G371" s="184" t="s">
        <v>326</v>
      </c>
      <c r="H371" s="185">
        <v>233.952</v>
      </c>
      <c r="I371" s="186"/>
      <c r="J371" s="187">
        <f>ROUND(I371*H371,2)</f>
        <v>0</v>
      </c>
      <c r="K371" s="188"/>
      <c r="L371" s="41"/>
      <c r="M371" s="189" t="s">
        <v>19</v>
      </c>
      <c r="N371" s="190" t="s">
        <v>40</v>
      </c>
      <c r="O371" s="66"/>
      <c r="P371" s="191">
        <f>O371*H371</f>
        <v>0</v>
      </c>
      <c r="Q371" s="191">
        <v>0</v>
      </c>
      <c r="R371" s="191">
        <f>Q371*H371</f>
        <v>0</v>
      </c>
      <c r="S371" s="191">
        <v>0</v>
      </c>
      <c r="T371" s="192">
        <f>S371*H371</f>
        <v>0</v>
      </c>
      <c r="U371" s="36"/>
      <c r="V371" s="36"/>
      <c r="W371" s="36"/>
      <c r="X371" s="36"/>
      <c r="Y371" s="36"/>
      <c r="Z371" s="36"/>
      <c r="AA371" s="36"/>
      <c r="AB371" s="36"/>
      <c r="AC371" s="36"/>
      <c r="AD371" s="36"/>
      <c r="AE371" s="36"/>
      <c r="AR371" s="193" t="s">
        <v>126</v>
      </c>
      <c r="AT371" s="193" t="s">
        <v>232</v>
      </c>
      <c r="AU371" s="193" t="s">
        <v>78</v>
      </c>
      <c r="AY371" s="19" t="s">
        <v>229</v>
      </c>
      <c r="BE371" s="194">
        <f>IF(N371="základní",J371,0)</f>
        <v>0</v>
      </c>
      <c r="BF371" s="194">
        <f>IF(N371="snížená",J371,0)</f>
        <v>0</v>
      </c>
      <c r="BG371" s="194">
        <f>IF(N371="zákl. přenesená",J371,0)</f>
        <v>0</v>
      </c>
      <c r="BH371" s="194">
        <f>IF(N371="sníž. přenesená",J371,0)</f>
        <v>0</v>
      </c>
      <c r="BI371" s="194">
        <f>IF(N371="nulová",J371,0)</f>
        <v>0</v>
      </c>
      <c r="BJ371" s="19" t="s">
        <v>76</v>
      </c>
      <c r="BK371" s="194">
        <f>ROUND(I371*H371,2)</f>
        <v>0</v>
      </c>
      <c r="BL371" s="19" t="s">
        <v>126</v>
      </c>
      <c r="BM371" s="193" t="s">
        <v>1279</v>
      </c>
    </row>
    <row r="372" spans="1:47" s="2" customFormat="1" ht="11.25">
      <c r="A372" s="36"/>
      <c r="B372" s="37"/>
      <c r="C372" s="38"/>
      <c r="D372" s="263" t="s">
        <v>903</v>
      </c>
      <c r="E372" s="38"/>
      <c r="F372" s="264" t="s">
        <v>1280</v>
      </c>
      <c r="G372" s="38"/>
      <c r="H372" s="38"/>
      <c r="I372" s="249"/>
      <c r="J372" s="38"/>
      <c r="K372" s="38"/>
      <c r="L372" s="41"/>
      <c r="M372" s="250"/>
      <c r="N372" s="251"/>
      <c r="O372" s="66"/>
      <c r="P372" s="66"/>
      <c r="Q372" s="66"/>
      <c r="R372" s="66"/>
      <c r="S372" s="66"/>
      <c r="T372" s="67"/>
      <c r="U372" s="36"/>
      <c r="V372" s="36"/>
      <c r="W372" s="36"/>
      <c r="X372" s="36"/>
      <c r="Y372" s="36"/>
      <c r="Z372" s="36"/>
      <c r="AA372" s="36"/>
      <c r="AB372" s="36"/>
      <c r="AC372" s="36"/>
      <c r="AD372" s="36"/>
      <c r="AE372" s="36"/>
      <c r="AT372" s="19" t="s">
        <v>903</v>
      </c>
      <c r="AU372" s="19" t="s">
        <v>78</v>
      </c>
    </row>
    <row r="373" spans="1:47" s="2" customFormat="1" ht="19.5">
      <c r="A373" s="36"/>
      <c r="B373" s="37"/>
      <c r="C373" s="38"/>
      <c r="D373" s="197" t="s">
        <v>811</v>
      </c>
      <c r="E373" s="38"/>
      <c r="F373" s="248" t="s">
        <v>945</v>
      </c>
      <c r="G373" s="38"/>
      <c r="H373" s="38"/>
      <c r="I373" s="249"/>
      <c r="J373" s="38"/>
      <c r="K373" s="38"/>
      <c r="L373" s="41"/>
      <c r="M373" s="258"/>
      <c r="N373" s="259"/>
      <c r="O373" s="245"/>
      <c r="P373" s="245"/>
      <c r="Q373" s="245"/>
      <c r="R373" s="245"/>
      <c r="S373" s="245"/>
      <c r="T373" s="260"/>
      <c r="U373" s="36"/>
      <c r="V373" s="36"/>
      <c r="W373" s="36"/>
      <c r="X373" s="36"/>
      <c r="Y373" s="36"/>
      <c r="Z373" s="36"/>
      <c r="AA373" s="36"/>
      <c r="AB373" s="36"/>
      <c r="AC373" s="36"/>
      <c r="AD373" s="36"/>
      <c r="AE373" s="36"/>
      <c r="AT373" s="19" t="s">
        <v>811</v>
      </c>
      <c r="AU373" s="19" t="s">
        <v>78</v>
      </c>
    </row>
    <row r="374" spans="1:31" s="2" customFormat="1" ht="6.95" customHeight="1">
      <c r="A374" s="36"/>
      <c r="B374" s="49"/>
      <c r="C374" s="50"/>
      <c r="D374" s="50"/>
      <c r="E374" s="50"/>
      <c r="F374" s="50"/>
      <c r="G374" s="50"/>
      <c r="H374" s="50"/>
      <c r="I374" s="50"/>
      <c r="J374" s="50"/>
      <c r="K374" s="50"/>
      <c r="L374" s="41"/>
      <c r="M374" s="36"/>
      <c r="O374" s="36"/>
      <c r="P374" s="36"/>
      <c r="Q374" s="36"/>
      <c r="R374" s="36"/>
      <c r="S374" s="36"/>
      <c r="T374" s="36"/>
      <c r="U374" s="36"/>
      <c r="V374" s="36"/>
      <c r="W374" s="36"/>
      <c r="X374" s="36"/>
      <c r="Y374" s="36"/>
      <c r="Z374" s="36"/>
      <c r="AA374" s="36"/>
      <c r="AB374" s="36"/>
      <c r="AC374" s="36"/>
      <c r="AD374" s="36"/>
      <c r="AE374" s="36"/>
    </row>
  </sheetData>
  <sheetProtection algorithmName="SHA-512" hashValue="6GHdgommLF08a64dHW2dXh+hqCMEOs917D/L6tMUebwVmWfNrwOV6J6mu1lEF8Xo2Bz503CbYnqiT/LuVHwcSQ==" saltValue="oNo7J2O9r8kmP0tefd1hHo0Z4UWXR2rKbUjTbe0DhKPTwgQRswPB2Px84AdvSfJDkCLMmVFqXU+2CoXzfU5hhw==" spinCount="100000" sheet="1" objects="1" scenarios="1" formatColumns="0" formatRows="0" autoFilter="0"/>
  <autoFilter ref="C99:K373"/>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2_01/111251202"/>
    <hyperlink ref="F106" r:id="rId2" display="https://podminky.urs.cz/item/CS_URS_2022_01/112155311"/>
    <hyperlink ref="F108" r:id="rId3" display="https://podminky.urs.cz/item/CS_URS_2022_01/119001421"/>
    <hyperlink ref="F112" r:id="rId4" display="https://podminky.urs.cz/item/CS_URS_2022_01/122252501"/>
    <hyperlink ref="F119" r:id="rId5" display="https://podminky.urs.cz/item/CS_URS_2022_01/139001101"/>
    <hyperlink ref="F123" r:id="rId6" display="https://podminky.urs.cz/item/CS_URS_2022_01/151103101"/>
    <hyperlink ref="F126" r:id="rId7" display="https://podminky.urs.cz/item/CS_URS_2022_01/151103111"/>
    <hyperlink ref="F128" r:id="rId8" display="https://podminky.urs.cz/item/CS_URS_2022_01/161151103"/>
    <hyperlink ref="F131" r:id="rId9" display="https://podminky.urs.cz/item/CS_URS_2022_01/162432511"/>
    <hyperlink ref="F139" r:id="rId10" display="https://podminky.urs.cz/item/CS_URS_2022_01/162751117"/>
    <hyperlink ref="F142" r:id="rId11" display="https://podminky.urs.cz/item/CS_URS_2022_01/162751119"/>
    <hyperlink ref="F146" r:id="rId12" display="https://podminky.urs.cz/item/CS_URS_2022_01/167151111"/>
    <hyperlink ref="F148" r:id="rId13" display="https://podminky.urs.cz/item/CS_URS_2022_01/171201231"/>
    <hyperlink ref="F151" r:id="rId14" display="https://podminky.urs.cz/item/CS_URS_2022_01/174111311"/>
    <hyperlink ref="F157" r:id="rId15" display="https://podminky.urs.cz/item/CS_URS_2022_01/275311126"/>
    <hyperlink ref="F162" r:id="rId16" display="https://podminky.urs.cz/item/CS_URS_2022_01/275311191"/>
    <hyperlink ref="F164" r:id="rId17" display="https://podminky.urs.cz/item/CS_URS_2022_01/275354111"/>
    <hyperlink ref="F169" r:id="rId18" display="https://podminky.urs.cz/item/CS_URS_2022_01/275354211"/>
    <hyperlink ref="F172" r:id="rId19" display="https://podminky.urs.cz/item/CS_URS_2022_01/317321118"/>
    <hyperlink ref="F176" r:id="rId20" display="https://podminky.urs.cz/item/CS_URS_2022_01/317321191"/>
    <hyperlink ref="F178" r:id="rId21" display="https://podminky.urs.cz/item/CS_URS_2022_01/317353121"/>
    <hyperlink ref="F183" r:id="rId22" display="https://podminky.urs.cz/item/CS_URS_2022_01/317353221"/>
    <hyperlink ref="F185" r:id="rId23" display="https://podminky.urs.cz/item/CS_URS_2022_01/317361116"/>
    <hyperlink ref="F189" r:id="rId24" display="https://podminky.urs.cz/item/CS_URS_2022_01/334213111"/>
    <hyperlink ref="F194" r:id="rId25" display="https://podminky.urs.cz/item/CS_URS_2022_01/334213911"/>
    <hyperlink ref="F196" r:id="rId26" display="https://podminky.urs.cz/item/CS_URS_2022_01/985331115"/>
    <hyperlink ref="F201" r:id="rId27" display="https://podminky.urs.cz/item/CS_URS_2022_01/273361412"/>
    <hyperlink ref="F205" r:id="rId28" display="https://podminky.urs.cz/item/CS_URS_2022_01/451475121"/>
    <hyperlink ref="F209" r:id="rId29" display="https://podminky.urs.cz/item/CS_URS_2022_01/451475122"/>
    <hyperlink ref="F213" r:id="rId30" display="https://podminky.urs.cz/item/CS_URS_2022_01/465513157"/>
    <hyperlink ref="F222" r:id="rId31" display="https://podminky.urs.cz/item/CS_URS_2022_01/628613233"/>
    <hyperlink ref="F233" r:id="rId32" display="https://podminky.urs.cz/item/CS_URS_2022_01/911121211"/>
    <hyperlink ref="F236" r:id="rId33" display="https://podminky.urs.cz/item/CS_URS_2022_01/911121311"/>
    <hyperlink ref="F251" r:id="rId34" display="https://podminky.urs.cz/item/CS_URS_2022_01/936942211"/>
    <hyperlink ref="F254" r:id="rId35" display="https://podminky.urs.cz/item/CS_URS_2022_01/941111121"/>
    <hyperlink ref="F258" r:id="rId36" display="https://podminky.urs.cz/item/CS_URS_2022_01/941111221"/>
    <hyperlink ref="F261" r:id="rId37" display="https://podminky.urs.cz/item/CS_URS_2022_01/941111821"/>
    <hyperlink ref="F263" r:id="rId38" display="https://podminky.urs.cz/item/CS_URS_2022_01/943111111"/>
    <hyperlink ref="F267" r:id="rId39" display="https://podminky.urs.cz/item/CS_URS_2022_01/943111211"/>
    <hyperlink ref="F270" r:id="rId40" display="https://podminky.urs.cz/item/CS_URS_2022_01/943111811"/>
    <hyperlink ref="F272" r:id="rId41" display="https://podminky.urs.cz/item/CS_URS_2022_01/952904122"/>
    <hyperlink ref="F275" r:id="rId42" display="https://podminky.urs.cz/item/CS_URS_2022_01/953965132"/>
    <hyperlink ref="F280" r:id="rId43" display="https://podminky.urs.cz/item/CS_URS_2022_01/963021112"/>
    <hyperlink ref="F284" r:id="rId44" display="https://podminky.urs.cz/item/CS_URS_2022_01/963051111"/>
    <hyperlink ref="F288" r:id="rId45" display="https://podminky.urs.cz/item/CS_URS_2022_01/985131211"/>
    <hyperlink ref="F296" r:id="rId46" display="https://podminky.urs.cz/item/CS_URS_2022_01/985132211"/>
    <hyperlink ref="F300" r:id="rId47" display="https://podminky.urs.cz/item/CS_URS_2022_01/985142212"/>
    <hyperlink ref="F309" r:id="rId48" display="https://podminky.urs.cz/item/CS_URS_2022_01/985223212"/>
    <hyperlink ref="F320" r:id="rId49" display="https://podminky.urs.cz/item/CS_URS_2022_01/985231112"/>
    <hyperlink ref="F328" r:id="rId50" display="https://podminky.urs.cz/item/CS_URS_2022_01/985232112"/>
    <hyperlink ref="F337" r:id="rId51" display="https://podminky.urs.cz/item/CS_URS_2022_01/985233121"/>
    <hyperlink ref="F340" r:id="rId52" display="https://podminky.urs.cz/item/CS_URS_2022_01/985441113"/>
    <hyperlink ref="F347" r:id="rId53" display="https://podminky.urs.cz/item/CS_URS_2022_01/997013862"/>
    <hyperlink ref="F349" r:id="rId54" display="https://podminky.urs.cz/item/CS_URS_2022_01/997013873"/>
    <hyperlink ref="F352" r:id="rId55" display="https://podminky.urs.cz/item/CS_URS_2022_01/997211111"/>
    <hyperlink ref="F355" r:id="rId56" display="https://podminky.urs.cz/item/CS_URS_2022_01/997211119"/>
    <hyperlink ref="F358" r:id="rId57" display="https://podminky.urs.cz/item/CS_URS_2022_01/997211511"/>
    <hyperlink ref="F361" r:id="rId58" display="https://podminky.urs.cz/item/CS_URS_2022_01/997211519"/>
    <hyperlink ref="F365" r:id="rId59" display="https://podminky.urs.cz/item/CS_URS_2022_01/997211611"/>
    <hyperlink ref="F370" r:id="rId60" display="https://podminky.urs.cz/item/CS_URS_2022_01/998212111"/>
    <hyperlink ref="F372" r:id="rId61" display="https://podminky.urs.cz/item/CS_URS_2022_01/9982121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113</v>
      </c>
    </row>
    <row r="3" spans="2:46" s="1" customFormat="1" ht="6.95" customHeight="1">
      <c r="B3" s="110"/>
      <c r="C3" s="111"/>
      <c r="D3" s="111"/>
      <c r="E3" s="111"/>
      <c r="F3" s="111"/>
      <c r="G3" s="111"/>
      <c r="H3" s="111"/>
      <c r="I3" s="111"/>
      <c r="J3" s="111"/>
      <c r="K3" s="111"/>
      <c r="L3" s="22"/>
      <c r="AT3" s="19" t="s">
        <v>78</v>
      </c>
    </row>
    <row r="4" spans="2:46" s="1" customFormat="1" ht="24.95" customHeight="1">
      <c r="B4" s="22"/>
      <c r="D4" s="112" t="s">
        <v>202</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17" t="str">
        <f>'Rekapitulace zakázky'!K6</f>
        <v>Oprava trati v úseku Liběšice - Úštěk-OPRAVA č.1</v>
      </c>
      <c r="F7" s="418"/>
      <c r="G7" s="418"/>
      <c r="H7" s="418"/>
      <c r="L7" s="22"/>
    </row>
    <row r="8" spans="2:12" ht="12">
      <c r="B8" s="22"/>
      <c r="D8" s="114" t="s">
        <v>203</v>
      </c>
      <c r="L8" s="22"/>
    </row>
    <row r="9" spans="2:12" s="1" customFormat="1" ht="16.5" customHeight="1">
      <c r="B9" s="22"/>
      <c r="E9" s="417" t="s">
        <v>888</v>
      </c>
      <c r="F9" s="391"/>
      <c r="G9" s="391"/>
      <c r="H9" s="391"/>
      <c r="L9" s="22"/>
    </row>
    <row r="10" spans="2:12" s="1" customFormat="1" ht="12" customHeight="1">
      <c r="B10" s="22"/>
      <c r="D10" s="114" t="s">
        <v>205</v>
      </c>
      <c r="L10" s="22"/>
    </row>
    <row r="11" spans="1:31" s="2" customFormat="1" ht="16.5" customHeight="1">
      <c r="A11" s="36"/>
      <c r="B11" s="41"/>
      <c r="C11" s="36"/>
      <c r="D11" s="36"/>
      <c r="E11" s="427" t="s">
        <v>889</v>
      </c>
      <c r="F11" s="419"/>
      <c r="G11" s="419"/>
      <c r="H11" s="419"/>
      <c r="I11" s="36"/>
      <c r="J11" s="36"/>
      <c r="K11" s="36"/>
      <c r="L11" s="115"/>
      <c r="S11" s="36"/>
      <c r="T11" s="36"/>
      <c r="U11" s="36"/>
      <c r="V11" s="36"/>
      <c r="W11" s="36"/>
      <c r="X11" s="36"/>
      <c r="Y11" s="36"/>
      <c r="Z11" s="36"/>
      <c r="AA11" s="36"/>
      <c r="AB11" s="36"/>
      <c r="AC11" s="36"/>
      <c r="AD11" s="36"/>
      <c r="AE11" s="36"/>
    </row>
    <row r="12" spans="1:31" s="2" customFormat="1" ht="12" customHeight="1">
      <c r="A12" s="36"/>
      <c r="B12" s="41"/>
      <c r="C12" s="36"/>
      <c r="D12" s="114" t="s">
        <v>626</v>
      </c>
      <c r="E12" s="36"/>
      <c r="F12" s="36"/>
      <c r="G12" s="36"/>
      <c r="H12" s="36"/>
      <c r="I12" s="36"/>
      <c r="J12" s="36"/>
      <c r="K12" s="36"/>
      <c r="L12" s="115"/>
      <c r="S12" s="36"/>
      <c r="T12" s="36"/>
      <c r="U12" s="36"/>
      <c r="V12" s="36"/>
      <c r="W12" s="36"/>
      <c r="X12" s="36"/>
      <c r="Y12" s="36"/>
      <c r="Z12" s="36"/>
      <c r="AA12" s="36"/>
      <c r="AB12" s="36"/>
      <c r="AC12" s="36"/>
      <c r="AD12" s="36"/>
      <c r="AE12" s="36"/>
    </row>
    <row r="13" spans="1:31" s="2" customFormat="1" ht="16.5" customHeight="1">
      <c r="A13" s="36"/>
      <c r="B13" s="41"/>
      <c r="C13" s="36"/>
      <c r="D13" s="36"/>
      <c r="E13" s="420" t="s">
        <v>1281</v>
      </c>
      <c r="F13" s="419"/>
      <c r="G13" s="419"/>
      <c r="H13" s="419"/>
      <c r="I13" s="36"/>
      <c r="J13" s="36"/>
      <c r="K13" s="36"/>
      <c r="L13" s="115"/>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36"/>
      <c r="J14" s="36"/>
      <c r="K14" s="36"/>
      <c r="L14" s="115"/>
      <c r="S14" s="36"/>
      <c r="T14" s="36"/>
      <c r="U14" s="36"/>
      <c r="V14" s="36"/>
      <c r="W14" s="36"/>
      <c r="X14" s="36"/>
      <c r="Y14" s="36"/>
      <c r="Z14" s="36"/>
      <c r="AA14" s="36"/>
      <c r="AB14" s="36"/>
      <c r="AC14" s="36"/>
      <c r="AD14" s="36"/>
      <c r="AE14" s="36"/>
    </row>
    <row r="15" spans="1:31" s="2" customFormat="1" ht="12" customHeight="1">
      <c r="A15" s="36"/>
      <c r="B15" s="41"/>
      <c r="C15" s="36"/>
      <c r="D15" s="114" t="s">
        <v>18</v>
      </c>
      <c r="E15" s="36"/>
      <c r="F15" s="105" t="s">
        <v>19</v>
      </c>
      <c r="G15" s="36"/>
      <c r="H15" s="36"/>
      <c r="I15" s="114" t="s">
        <v>20</v>
      </c>
      <c r="J15" s="105" t="s">
        <v>19</v>
      </c>
      <c r="K15" s="36"/>
      <c r="L15" s="115"/>
      <c r="S15" s="36"/>
      <c r="T15" s="36"/>
      <c r="U15" s="36"/>
      <c r="V15" s="36"/>
      <c r="W15" s="36"/>
      <c r="X15" s="36"/>
      <c r="Y15" s="36"/>
      <c r="Z15" s="36"/>
      <c r="AA15" s="36"/>
      <c r="AB15" s="36"/>
      <c r="AC15" s="36"/>
      <c r="AD15" s="36"/>
      <c r="AE15" s="36"/>
    </row>
    <row r="16" spans="1:31" s="2" customFormat="1" ht="12" customHeight="1">
      <c r="A16" s="36"/>
      <c r="B16" s="41"/>
      <c r="C16" s="36"/>
      <c r="D16" s="114" t="s">
        <v>21</v>
      </c>
      <c r="E16" s="36"/>
      <c r="F16" s="105" t="s">
        <v>22</v>
      </c>
      <c r="G16" s="36"/>
      <c r="H16" s="36"/>
      <c r="I16" s="114" t="s">
        <v>23</v>
      </c>
      <c r="J16" s="116" t="str">
        <f>'Rekapitulace zakázky'!AN8</f>
        <v>10. 5. 2022</v>
      </c>
      <c r="K16" s="36"/>
      <c r="L16" s="115"/>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36"/>
      <c r="J17" s="36"/>
      <c r="K17" s="36"/>
      <c r="L17" s="115"/>
      <c r="S17" s="36"/>
      <c r="T17" s="36"/>
      <c r="U17" s="36"/>
      <c r="V17" s="36"/>
      <c r="W17" s="36"/>
      <c r="X17" s="36"/>
      <c r="Y17" s="36"/>
      <c r="Z17" s="36"/>
      <c r="AA17" s="36"/>
      <c r="AB17" s="36"/>
      <c r="AC17" s="36"/>
      <c r="AD17" s="36"/>
      <c r="AE17" s="36"/>
    </row>
    <row r="18" spans="1:31" s="2" customFormat="1" ht="12" customHeight="1">
      <c r="A18" s="36"/>
      <c r="B18" s="41"/>
      <c r="C18" s="36"/>
      <c r="D18" s="114" t="s">
        <v>25</v>
      </c>
      <c r="E18" s="36"/>
      <c r="F18" s="36"/>
      <c r="G18" s="36"/>
      <c r="H18" s="36"/>
      <c r="I18" s="114" t="s">
        <v>26</v>
      </c>
      <c r="J18" s="105" t="str">
        <f>IF('Rekapitulace zakázky'!AN10="","",'Rekapitulace zakázky'!AN10)</f>
        <v/>
      </c>
      <c r="K18" s="36"/>
      <c r="L18" s="115"/>
      <c r="S18" s="36"/>
      <c r="T18" s="36"/>
      <c r="U18" s="36"/>
      <c r="V18" s="36"/>
      <c r="W18" s="36"/>
      <c r="X18" s="36"/>
      <c r="Y18" s="36"/>
      <c r="Z18" s="36"/>
      <c r="AA18" s="36"/>
      <c r="AB18" s="36"/>
      <c r="AC18" s="36"/>
      <c r="AD18" s="36"/>
      <c r="AE18" s="36"/>
    </row>
    <row r="19" spans="1:31" s="2" customFormat="1" ht="18" customHeight="1">
      <c r="A19" s="36"/>
      <c r="B19" s="41"/>
      <c r="C19" s="36"/>
      <c r="D19" s="36"/>
      <c r="E19" s="105" t="str">
        <f>IF('Rekapitulace zakázky'!E11="","",'Rekapitulace zakázky'!E11)</f>
        <v xml:space="preserve"> </v>
      </c>
      <c r="F19" s="36"/>
      <c r="G19" s="36"/>
      <c r="H19" s="36"/>
      <c r="I19" s="114" t="s">
        <v>27</v>
      </c>
      <c r="J19" s="105" t="str">
        <f>IF('Rekapitulace zakázky'!AN11="","",'Rekapitulace zakázky'!AN11)</f>
        <v/>
      </c>
      <c r="K19" s="36"/>
      <c r="L19" s="115"/>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15"/>
      <c r="S20" s="36"/>
      <c r="T20" s="36"/>
      <c r="U20" s="36"/>
      <c r="V20" s="36"/>
      <c r="W20" s="36"/>
      <c r="X20" s="36"/>
      <c r="Y20" s="36"/>
      <c r="Z20" s="36"/>
      <c r="AA20" s="36"/>
      <c r="AB20" s="36"/>
      <c r="AC20" s="36"/>
      <c r="AD20" s="36"/>
      <c r="AE20" s="36"/>
    </row>
    <row r="21" spans="1:31" s="2" customFormat="1" ht="12" customHeight="1">
      <c r="A21" s="36"/>
      <c r="B21" s="41"/>
      <c r="C21" s="36"/>
      <c r="D21" s="114" t="s">
        <v>28</v>
      </c>
      <c r="E21" s="36"/>
      <c r="F21" s="36"/>
      <c r="G21" s="36"/>
      <c r="H21" s="36"/>
      <c r="I21" s="114" t="s">
        <v>26</v>
      </c>
      <c r="J21" s="32" t="str">
        <f>'Rekapitulace zakázky'!AN13</f>
        <v>Vyplň údaj</v>
      </c>
      <c r="K21" s="36"/>
      <c r="L21" s="115"/>
      <c r="S21" s="36"/>
      <c r="T21" s="36"/>
      <c r="U21" s="36"/>
      <c r="V21" s="36"/>
      <c r="W21" s="36"/>
      <c r="X21" s="36"/>
      <c r="Y21" s="36"/>
      <c r="Z21" s="36"/>
      <c r="AA21" s="36"/>
      <c r="AB21" s="36"/>
      <c r="AC21" s="36"/>
      <c r="AD21" s="36"/>
      <c r="AE21" s="36"/>
    </row>
    <row r="22" spans="1:31" s="2" customFormat="1" ht="18" customHeight="1">
      <c r="A22" s="36"/>
      <c r="B22" s="41"/>
      <c r="C22" s="36"/>
      <c r="D22" s="36"/>
      <c r="E22" s="421" t="str">
        <f>'Rekapitulace zakázky'!E14</f>
        <v>Vyplň údaj</v>
      </c>
      <c r="F22" s="422"/>
      <c r="G22" s="422"/>
      <c r="H22" s="422"/>
      <c r="I22" s="114" t="s">
        <v>27</v>
      </c>
      <c r="J22" s="32" t="str">
        <f>'Rekapitulace zakázky'!AN14</f>
        <v>Vyplň údaj</v>
      </c>
      <c r="K22" s="36"/>
      <c r="L22" s="115"/>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15"/>
      <c r="S23" s="36"/>
      <c r="T23" s="36"/>
      <c r="U23" s="36"/>
      <c r="V23" s="36"/>
      <c r="W23" s="36"/>
      <c r="X23" s="36"/>
      <c r="Y23" s="36"/>
      <c r="Z23" s="36"/>
      <c r="AA23" s="36"/>
      <c r="AB23" s="36"/>
      <c r="AC23" s="36"/>
      <c r="AD23" s="36"/>
      <c r="AE23" s="36"/>
    </row>
    <row r="24" spans="1:31" s="2" customFormat="1" ht="12" customHeight="1">
      <c r="A24" s="36"/>
      <c r="B24" s="41"/>
      <c r="C24" s="36"/>
      <c r="D24" s="114" t="s">
        <v>30</v>
      </c>
      <c r="E24" s="36"/>
      <c r="F24" s="36"/>
      <c r="G24" s="36"/>
      <c r="H24" s="36"/>
      <c r="I24" s="114" t="s">
        <v>26</v>
      </c>
      <c r="J24" s="105" t="str">
        <f>IF('Rekapitulace zakázky'!AN16="","",'Rekapitulace zakázky'!AN16)</f>
        <v/>
      </c>
      <c r="K24" s="36"/>
      <c r="L24" s="115"/>
      <c r="S24" s="36"/>
      <c r="T24" s="36"/>
      <c r="U24" s="36"/>
      <c r="V24" s="36"/>
      <c r="W24" s="36"/>
      <c r="X24" s="36"/>
      <c r="Y24" s="36"/>
      <c r="Z24" s="36"/>
      <c r="AA24" s="36"/>
      <c r="AB24" s="36"/>
      <c r="AC24" s="36"/>
      <c r="AD24" s="36"/>
      <c r="AE24" s="36"/>
    </row>
    <row r="25" spans="1:31" s="2" customFormat="1" ht="18" customHeight="1">
      <c r="A25" s="36"/>
      <c r="B25" s="41"/>
      <c r="C25" s="36"/>
      <c r="D25" s="36"/>
      <c r="E25" s="105" t="str">
        <f>IF('Rekapitulace zakázky'!E17="","",'Rekapitulace zakázky'!E17)</f>
        <v xml:space="preserve"> </v>
      </c>
      <c r="F25" s="36"/>
      <c r="G25" s="36"/>
      <c r="H25" s="36"/>
      <c r="I25" s="114" t="s">
        <v>27</v>
      </c>
      <c r="J25" s="105" t="str">
        <f>IF('Rekapitulace zakázky'!AN17="","",'Rekapitulace zakázky'!AN17)</f>
        <v/>
      </c>
      <c r="K25" s="36"/>
      <c r="L25" s="115"/>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36"/>
      <c r="J26" s="36"/>
      <c r="K26" s="36"/>
      <c r="L26" s="115"/>
      <c r="S26" s="36"/>
      <c r="T26" s="36"/>
      <c r="U26" s="36"/>
      <c r="V26" s="36"/>
      <c r="W26" s="36"/>
      <c r="X26" s="36"/>
      <c r="Y26" s="36"/>
      <c r="Z26" s="36"/>
      <c r="AA26" s="36"/>
      <c r="AB26" s="36"/>
      <c r="AC26" s="36"/>
      <c r="AD26" s="36"/>
      <c r="AE26" s="36"/>
    </row>
    <row r="27" spans="1:31" s="2" customFormat="1" ht="12" customHeight="1">
      <c r="A27" s="36"/>
      <c r="B27" s="41"/>
      <c r="C27" s="36"/>
      <c r="D27" s="114" t="s">
        <v>32</v>
      </c>
      <c r="E27" s="36"/>
      <c r="F27" s="36"/>
      <c r="G27" s="36"/>
      <c r="H27" s="36"/>
      <c r="I27" s="114" t="s">
        <v>26</v>
      </c>
      <c r="J27" s="105" t="str">
        <f>IF('Rekapitulace zakázky'!AN19="","",'Rekapitulace zakázky'!AN19)</f>
        <v/>
      </c>
      <c r="K27" s="36"/>
      <c r="L27" s="115"/>
      <c r="S27" s="36"/>
      <c r="T27" s="36"/>
      <c r="U27" s="36"/>
      <c r="V27" s="36"/>
      <c r="W27" s="36"/>
      <c r="X27" s="36"/>
      <c r="Y27" s="36"/>
      <c r="Z27" s="36"/>
      <c r="AA27" s="36"/>
      <c r="AB27" s="36"/>
      <c r="AC27" s="36"/>
      <c r="AD27" s="36"/>
      <c r="AE27" s="36"/>
    </row>
    <row r="28" spans="1:31" s="2" customFormat="1" ht="18" customHeight="1">
      <c r="A28" s="36"/>
      <c r="B28" s="41"/>
      <c r="C28" s="36"/>
      <c r="D28" s="36"/>
      <c r="E28" s="105" t="str">
        <f>IF('Rekapitulace zakázky'!E20="","",'Rekapitulace zakázky'!E20)</f>
        <v xml:space="preserve"> </v>
      </c>
      <c r="F28" s="36"/>
      <c r="G28" s="36"/>
      <c r="H28" s="36"/>
      <c r="I28" s="114" t="s">
        <v>27</v>
      </c>
      <c r="J28" s="105" t="str">
        <f>IF('Rekapitulace zakázky'!AN20="","",'Rekapitulace zakázky'!AN20)</f>
        <v/>
      </c>
      <c r="K28" s="36"/>
      <c r="L28" s="115"/>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36"/>
      <c r="J29" s="36"/>
      <c r="K29" s="36"/>
      <c r="L29" s="115"/>
      <c r="S29" s="36"/>
      <c r="T29" s="36"/>
      <c r="U29" s="36"/>
      <c r="V29" s="36"/>
      <c r="W29" s="36"/>
      <c r="X29" s="36"/>
      <c r="Y29" s="36"/>
      <c r="Z29" s="36"/>
      <c r="AA29" s="36"/>
      <c r="AB29" s="36"/>
      <c r="AC29" s="36"/>
      <c r="AD29" s="36"/>
      <c r="AE29" s="36"/>
    </row>
    <row r="30" spans="1:31" s="2" customFormat="1" ht="12" customHeight="1">
      <c r="A30" s="36"/>
      <c r="B30" s="41"/>
      <c r="C30" s="36"/>
      <c r="D30" s="114" t="s">
        <v>33</v>
      </c>
      <c r="E30" s="36"/>
      <c r="F30" s="36"/>
      <c r="G30" s="36"/>
      <c r="H30" s="36"/>
      <c r="I30" s="36"/>
      <c r="J30" s="36"/>
      <c r="K30" s="36"/>
      <c r="L30" s="115"/>
      <c r="S30" s="36"/>
      <c r="T30" s="36"/>
      <c r="U30" s="36"/>
      <c r="V30" s="36"/>
      <c r="W30" s="36"/>
      <c r="X30" s="36"/>
      <c r="Y30" s="36"/>
      <c r="Z30" s="36"/>
      <c r="AA30" s="36"/>
      <c r="AB30" s="36"/>
      <c r="AC30" s="36"/>
      <c r="AD30" s="36"/>
      <c r="AE30" s="36"/>
    </row>
    <row r="31" spans="1:31" s="8" customFormat="1" ht="16.5" customHeight="1">
      <c r="A31" s="117"/>
      <c r="B31" s="118"/>
      <c r="C31" s="117"/>
      <c r="D31" s="117"/>
      <c r="E31" s="423" t="s">
        <v>19</v>
      </c>
      <c r="F31" s="423"/>
      <c r="G31" s="423"/>
      <c r="H31" s="423"/>
      <c r="I31" s="117"/>
      <c r="J31" s="117"/>
      <c r="K31" s="117"/>
      <c r="L31" s="119"/>
      <c r="S31" s="117"/>
      <c r="T31" s="117"/>
      <c r="U31" s="117"/>
      <c r="V31" s="117"/>
      <c r="W31" s="117"/>
      <c r="X31" s="117"/>
      <c r="Y31" s="117"/>
      <c r="Z31" s="117"/>
      <c r="AA31" s="117"/>
      <c r="AB31" s="117"/>
      <c r="AC31" s="117"/>
      <c r="AD31" s="117"/>
      <c r="AE31" s="117"/>
    </row>
    <row r="32" spans="1:31" s="2" customFormat="1" ht="6.95" customHeight="1">
      <c r="A32" s="36"/>
      <c r="B32" s="41"/>
      <c r="C32" s="36"/>
      <c r="D32" s="36"/>
      <c r="E32" s="36"/>
      <c r="F32" s="36"/>
      <c r="G32" s="36"/>
      <c r="H32" s="36"/>
      <c r="I32" s="36"/>
      <c r="J32" s="36"/>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25.35" customHeight="1">
      <c r="A34" s="36"/>
      <c r="B34" s="41"/>
      <c r="C34" s="36"/>
      <c r="D34" s="121" t="s">
        <v>35</v>
      </c>
      <c r="E34" s="36"/>
      <c r="F34" s="36"/>
      <c r="G34" s="36"/>
      <c r="H34" s="36"/>
      <c r="I34" s="36"/>
      <c r="J34" s="122">
        <f>ROUND(J95,2)</f>
        <v>0</v>
      </c>
      <c r="K34" s="36"/>
      <c r="L34" s="115"/>
      <c r="S34" s="36"/>
      <c r="T34" s="36"/>
      <c r="U34" s="36"/>
      <c r="V34" s="36"/>
      <c r="W34" s="36"/>
      <c r="X34" s="36"/>
      <c r="Y34" s="36"/>
      <c r="Z34" s="36"/>
      <c r="AA34" s="36"/>
      <c r="AB34" s="36"/>
      <c r="AC34" s="36"/>
      <c r="AD34" s="36"/>
      <c r="AE34" s="36"/>
    </row>
    <row r="35" spans="1:31" s="2" customFormat="1" ht="6.95" customHeight="1">
      <c r="A35" s="36"/>
      <c r="B35" s="41"/>
      <c r="C35" s="36"/>
      <c r="D35" s="120"/>
      <c r="E35" s="120"/>
      <c r="F35" s="120"/>
      <c r="G35" s="120"/>
      <c r="H35" s="120"/>
      <c r="I35" s="120"/>
      <c r="J35" s="120"/>
      <c r="K35" s="120"/>
      <c r="L35" s="115"/>
      <c r="S35" s="36"/>
      <c r="T35" s="36"/>
      <c r="U35" s="36"/>
      <c r="V35" s="36"/>
      <c r="W35" s="36"/>
      <c r="X35" s="36"/>
      <c r="Y35" s="36"/>
      <c r="Z35" s="36"/>
      <c r="AA35" s="36"/>
      <c r="AB35" s="36"/>
      <c r="AC35" s="36"/>
      <c r="AD35" s="36"/>
      <c r="AE35" s="36"/>
    </row>
    <row r="36" spans="1:31" s="2" customFormat="1" ht="14.45" customHeight="1">
      <c r="A36" s="36"/>
      <c r="B36" s="41"/>
      <c r="C36" s="36"/>
      <c r="D36" s="36"/>
      <c r="E36" s="36"/>
      <c r="F36" s="123" t="s">
        <v>37</v>
      </c>
      <c r="G36" s="36"/>
      <c r="H36" s="36"/>
      <c r="I36" s="123" t="s">
        <v>36</v>
      </c>
      <c r="J36" s="123" t="s">
        <v>38</v>
      </c>
      <c r="K36" s="36"/>
      <c r="L36" s="115"/>
      <c r="S36" s="36"/>
      <c r="T36" s="36"/>
      <c r="U36" s="36"/>
      <c r="V36" s="36"/>
      <c r="W36" s="36"/>
      <c r="X36" s="36"/>
      <c r="Y36" s="36"/>
      <c r="Z36" s="36"/>
      <c r="AA36" s="36"/>
      <c r="AB36" s="36"/>
      <c r="AC36" s="36"/>
      <c r="AD36" s="36"/>
      <c r="AE36" s="36"/>
    </row>
    <row r="37" spans="1:31" s="2" customFormat="1" ht="14.45" customHeight="1">
      <c r="A37" s="36"/>
      <c r="B37" s="41"/>
      <c r="C37" s="36"/>
      <c r="D37" s="124" t="s">
        <v>39</v>
      </c>
      <c r="E37" s="114" t="s">
        <v>40</v>
      </c>
      <c r="F37" s="125">
        <f>ROUND((SUM(BE95:BE111)),2)</f>
        <v>0</v>
      </c>
      <c r="G37" s="36"/>
      <c r="H37" s="36"/>
      <c r="I37" s="126">
        <v>0.21</v>
      </c>
      <c r="J37" s="125">
        <f>ROUND(((SUM(BE95:BE111))*I37),2)</f>
        <v>0</v>
      </c>
      <c r="K37" s="36"/>
      <c r="L37" s="115"/>
      <c r="S37" s="36"/>
      <c r="T37" s="36"/>
      <c r="U37" s="36"/>
      <c r="V37" s="36"/>
      <c r="W37" s="36"/>
      <c r="X37" s="36"/>
      <c r="Y37" s="36"/>
      <c r="Z37" s="36"/>
      <c r="AA37" s="36"/>
      <c r="AB37" s="36"/>
      <c r="AC37" s="36"/>
      <c r="AD37" s="36"/>
      <c r="AE37" s="36"/>
    </row>
    <row r="38" spans="1:31" s="2" customFormat="1" ht="14.45" customHeight="1">
      <c r="A38" s="36"/>
      <c r="B38" s="41"/>
      <c r="C38" s="36"/>
      <c r="D38" s="36"/>
      <c r="E38" s="114" t="s">
        <v>41</v>
      </c>
      <c r="F38" s="125">
        <f>ROUND((SUM(BF95:BF111)),2)</f>
        <v>0</v>
      </c>
      <c r="G38" s="36"/>
      <c r="H38" s="36"/>
      <c r="I38" s="126">
        <v>0.15</v>
      </c>
      <c r="J38" s="125">
        <f>ROUND(((SUM(BF95:BF111))*I38),2)</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42</v>
      </c>
      <c r="F39" s="125">
        <f>ROUND((SUM(BG95:BG111)),2)</f>
        <v>0</v>
      </c>
      <c r="G39" s="36"/>
      <c r="H39" s="36"/>
      <c r="I39" s="126">
        <v>0.21</v>
      </c>
      <c r="J39" s="125">
        <f>0</f>
        <v>0</v>
      </c>
      <c r="K39" s="36"/>
      <c r="L39" s="115"/>
      <c r="S39" s="36"/>
      <c r="T39" s="36"/>
      <c r="U39" s="36"/>
      <c r="V39" s="36"/>
      <c r="W39" s="36"/>
      <c r="X39" s="36"/>
      <c r="Y39" s="36"/>
      <c r="Z39" s="36"/>
      <c r="AA39" s="36"/>
      <c r="AB39" s="36"/>
      <c r="AC39" s="36"/>
      <c r="AD39" s="36"/>
      <c r="AE39" s="36"/>
    </row>
    <row r="40" spans="1:31" s="2" customFormat="1" ht="14.45" customHeight="1" hidden="1">
      <c r="A40" s="36"/>
      <c r="B40" s="41"/>
      <c r="C40" s="36"/>
      <c r="D40" s="36"/>
      <c r="E40" s="114" t="s">
        <v>43</v>
      </c>
      <c r="F40" s="125">
        <f>ROUND((SUM(BH95:BH111)),2)</f>
        <v>0</v>
      </c>
      <c r="G40" s="36"/>
      <c r="H40" s="36"/>
      <c r="I40" s="126">
        <v>0.15</v>
      </c>
      <c r="J40" s="125">
        <f>0</f>
        <v>0</v>
      </c>
      <c r="K40" s="36"/>
      <c r="L40" s="115"/>
      <c r="S40" s="36"/>
      <c r="T40" s="36"/>
      <c r="U40" s="36"/>
      <c r="V40" s="36"/>
      <c r="W40" s="36"/>
      <c r="X40" s="36"/>
      <c r="Y40" s="36"/>
      <c r="Z40" s="36"/>
      <c r="AA40" s="36"/>
      <c r="AB40" s="36"/>
      <c r="AC40" s="36"/>
      <c r="AD40" s="36"/>
      <c r="AE40" s="36"/>
    </row>
    <row r="41" spans="1:31" s="2" customFormat="1" ht="14.45" customHeight="1" hidden="1">
      <c r="A41" s="36"/>
      <c r="B41" s="41"/>
      <c r="C41" s="36"/>
      <c r="D41" s="36"/>
      <c r="E41" s="114" t="s">
        <v>44</v>
      </c>
      <c r="F41" s="125">
        <f>ROUND((SUM(BI95:BI111)),2)</f>
        <v>0</v>
      </c>
      <c r="G41" s="36"/>
      <c r="H41" s="36"/>
      <c r="I41" s="126">
        <v>0</v>
      </c>
      <c r="J41" s="125">
        <f>0</f>
        <v>0</v>
      </c>
      <c r="K41" s="36"/>
      <c r="L41" s="115"/>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36"/>
      <c r="J42" s="36"/>
      <c r="K42" s="36"/>
      <c r="L42" s="115"/>
      <c r="S42" s="36"/>
      <c r="T42" s="36"/>
      <c r="U42" s="36"/>
      <c r="V42" s="36"/>
      <c r="W42" s="36"/>
      <c r="X42" s="36"/>
      <c r="Y42" s="36"/>
      <c r="Z42" s="36"/>
      <c r="AA42" s="36"/>
      <c r="AB42" s="36"/>
      <c r="AC42" s="36"/>
      <c r="AD42" s="36"/>
      <c r="AE42" s="36"/>
    </row>
    <row r="43" spans="1:31" s="2" customFormat="1" ht="25.35" customHeight="1">
      <c r="A43" s="36"/>
      <c r="B43" s="41"/>
      <c r="C43" s="127"/>
      <c r="D43" s="128" t="s">
        <v>45</v>
      </c>
      <c r="E43" s="129"/>
      <c r="F43" s="129"/>
      <c r="G43" s="130" t="s">
        <v>46</v>
      </c>
      <c r="H43" s="131" t="s">
        <v>47</v>
      </c>
      <c r="I43" s="129"/>
      <c r="J43" s="132">
        <f>SUM(J34:J41)</f>
        <v>0</v>
      </c>
      <c r="K43" s="133"/>
      <c r="L43" s="115"/>
      <c r="S43" s="36"/>
      <c r="T43" s="36"/>
      <c r="U43" s="36"/>
      <c r="V43" s="36"/>
      <c r="W43" s="36"/>
      <c r="X43" s="36"/>
      <c r="Y43" s="36"/>
      <c r="Z43" s="36"/>
      <c r="AA43" s="36"/>
      <c r="AB43" s="36"/>
      <c r="AC43" s="36"/>
      <c r="AD43" s="36"/>
      <c r="AE43" s="36"/>
    </row>
    <row r="44" spans="1:31" s="2" customFormat="1" ht="14.45" customHeight="1">
      <c r="A44" s="36"/>
      <c r="B44" s="134"/>
      <c r="C44" s="135"/>
      <c r="D44" s="135"/>
      <c r="E44" s="135"/>
      <c r="F44" s="135"/>
      <c r="G44" s="135"/>
      <c r="H44" s="135"/>
      <c r="I44" s="135"/>
      <c r="J44" s="135"/>
      <c r="K44" s="135"/>
      <c r="L44" s="115"/>
      <c r="S44" s="36"/>
      <c r="T44" s="36"/>
      <c r="U44" s="36"/>
      <c r="V44" s="36"/>
      <c r="W44" s="36"/>
      <c r="X44" s="36"/>
      <c r="Y44" s="36"/>
      <c r="Z44" s="36"/>
      <c r="AA44" s="36"/>
      <c r="AB44" s="36"/>
      <c r="AC44" s="36"/>
      <c r="AD44" s="36"/>
      <c r="AE44" s="36"/>
    </row>
    <row r="48" spans="1:31" s="2" customFormat="1" ht="6.95" customHeight="1">
      <c r="A48" s="36"/>
      <c r="B48" s="136"/>
      <c r="C48" s="137"/>
      <c r="D48" s="137"/>
      <c r="E48" s="137"/>
      <c r="F48" s="137"/>
      <c r="G48" s="137"/>
      <c r="H48" s="137"/>
      <c r="I48" s="137"/>
      <c r="J48" s="137"/>
      <c r="K48" s="137"/>
      <c r="L48" s="115"/>
      <c r="S48" s="36"/>
      <c r="T48" s="36"/>
      <c r="U48" s="36"/>
      <c r="V48" s="36"/>
      <c r="W48" s="36"/>
      <c r="X48" s="36"/>
      <c r="Y48" s="36"/>
      <c r="Z48" s="36"/>
      <c r="AA48" s="36"/>
      <c r="AB48" s="36"/>
      <c r="AC48" s="36"/>
      <c r="AD48" s="36"/>
      <c r="AE48" s="36"/>
    </row>
    <row r="49" spans="1:31" s="2" customFormat="1" ht="24.95" customHeight="1">
      <c r="A49" s="36"/>
      <c r="B49" s="37"/>
      <c r="C49" s="25" t="s">
        <v>207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38"/>
      <c r="J50" s="38"/>
      <c r="K50" s="38"/>
      <c r="L50" s="115"/>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6.5" customHeight="1">
      <c r="A52" s="36"/>
      <c r="B52" s="37"/>
      <c r="C52" s="38"/>
      <c r="D52" s="38"/>
      <c r="E52" s="424" t="str">
        <f>E7</f>
        <v>Oprava trati v úseku Liběšice - Úštěk-OPRAVA č.1</v>
      </c>
      <c r="F52" s="425"/>
      <c r="G52" s="425"/>
      <c r="H52" s="425"/>
      <c r="I52" s="38"/>
      <c r="J52" s="38"/>
      <c r="K52" s="38"/>
      <c r="L52" s="115"/>
      <c r="S52" s="36"/>
      <c r="T52" s="36"/>
      <c r="U52" s="36"/>
      <c r="V52" s="36"/>
      <c r="W52" s="36"/>
      <c r="X52" s="36"/>
      <c r="Y52" s="36"/>
      <c r="Z52" s="36"/>
      <c r="AA52" s="36"/>
      <c r="AB52" s="36"/>
      <c r="AC52" s="36"/>
      <c r="AD52" s="36"/>
      <c r="AE52" s="36"/>
    </row>
    <row r="53" spans="2:12" s="1" customFormat="1" ht="12" customHeight="1">
      <c r="B53" s="23"/>
      <c r="C53" s="31" t="s">
        <v>203</v>
      </c>
      <c r="D53" s="24"/>
      <c r="E53" s="24"/>
      <c r="F53" s="24"/>
      <c r="G53" s="24"/>
      <c r="H53" s="24"/>
      <c r="I53" s="24"/>
      <c r="J53" s="24"/>
      <c r="K53" s="24"/>
      <c r="L53" s="22"/>
    </row>
    <row r="54" spans="2:12" s="1" customFormat="1" ht="16.5" customHeight="1">
      <c r="B54" s="23"/>
      <c r="C54" s="24"/>
      <c r="D54" s="24"/>
      <c r="E54" s="424" t="s">
        <v>888</v>
      </c>
      <c r="F54" s="376"/>
      <c r="G54" s="376"/>
      <c r="H54" s="376"/>
      <c r="I54" s="24"/>
      <c r="J54" s="24"/>
      <c r="K54" s="24"/>
      <c r="L54" s="22"/>
    </row>
    <row r="55" spans="2:12" s="1" customFormat="1" ht="12" customHeight="1">
      <c r="B55" s="23"/>
      <c r="C55" s="31" t="s">
        <v>205</v>
      </c>
      <c r="D55" s="24"/>
      <c r="E55" s="24"/>
      <c r="F55" s="24"/>
      <c r="G55" s="24"/>
      <c r="H55" s="24"/>
      <c r="I55" s="24"/>
      <c r="J55" s="24"/>
      <c r="K55" s="24"/>
      <c r="L55" s="22"/>
    </row>
    <row r="56" spans="1:31" s="2" customFormat="1" ht="16.5" customHeight="1">
      <c r="A56" s="36"/>
      <c r="B56" s="37"/>
      <c r="C56" s="38"/>
      <c r="D56" s="38"/>
      <c r="E56" s="428" t="s">
        <v>889</v>
      </c>
      <c r="F56" s="426"/>
      <c r="G56" s="426"/>
      <c r="H56" s="426"/>
      <c r="I56" s="38"/>
      <c r="J56" s="38"/>
      <c r="K56" s="38"/>
      <c r="L56" s="115"/>
      <c r="S56" s="36"/>
      <c r="T56" s="36"/>
      <c r="U56" s="36"/>
      <c r="V56" s="36"/>
      <c r="W56" s="36"/>
      <c r="X56" s="36"/>
      <c r="Y56" s="36"/>
      <c r="Z56" s="36"/>
      <c r="AA56" s="36"/>
      <c r="AB56" s="36"/>
      <c r="AC56" s="36"/>
      <c r="AD56" s="36"/>
      <c r="AE56" s="36"/>
    </row>
    <row r="57" spans="1:31" s="2" customFormat="1" ht="12" customHeight="1">
      <c r="A57" s="36"/>
      <c r="B57" s="37"/>
      <c r="C57" s="31" t="s">
        <v>626</v>
      </c>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6.5" customHeight="1">
      <c r="A58" s="36"/>
      <c r="B58" s="37"/>
      <c r="C58" s="38"/>
      <c r="D58" s="38"/>
      <c r="E58" s="398" t="str">
        <f>E13</f>
        <v>002 - VRN - km 58,247</v>
      </c>
      <c r="F58" s="426"/>
      <c r="G58" s="426"/>
      <c r="H58" s="426"/>
      <c r="I58" s="38"/>
      <c r="J58" s="38"/>
      <c r="K58" s="38"/>
      <c r="L58" s="115"/>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38"/>
      <c r="J59" s="38"/>
      <c r="K59" s="38"/>
      <c r="L59" s="115"/>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31" t="s">
        <v>23</v>
      </c>
      <c r="J60" s="61" t="str">
        <f>IF(J16="","",J16)</f>
        <v>10. 5. 2022</v>
      </c>
      <c r="K60" s="38"/>
      <c r="L60" s="115"/>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15.2" customHeight="1">
      <c r="A62" s="36"/>
      <c r="B62" s="37"/>
      <c r="C62" s="31" t="s">
        <v>25</v>
      </c>
      <c r="D62" s="38"/>
      <c r="E62" s="38"/>
      <c r="F62" s="29" t="str">
        <f>E19</f>
        <v xml:space="preserve"> </v>
      </c>
      <c r="G62" s="38"/>
      <c r="H62" s="38"/>
      <c r="I62" s="31" t="s">
        <v>30</v>
      </c>
      <c r="J62" s="34" t="str">
        <f>E25</f>
        <v xml:space="preserve"> </v>
      </c>
      <c r="K62" s="38"/>
      <c r="L62" s="115"/>
      <c r="S62" s="36"/>
      <c r="T62" s="36"/>
      <c r="U62" s="36"/>
      <c r="V62" s="36"/>
      <c r="W62" s="36"/>
      <c r="X62" s="36"/>
      <c r="Y62" s="36"/>
      <c r="Z62" s="36"/>
      <c r="AA62" s="36"/>
      <c r="AB62" s="36"/>
      <c r="AC62" s="36"/>
      <c r="AD62" s="36"/>
      <c r="AE62" s="36"/>
    </row>
    <row r="63" spans="1:31" s="2" customFormat="1" ht="15.2" customHeight="1">
      <c r="A63" s="36"/>
      <c r="B63" s="37"/>
      <c r="C63" s="31" t="s">
        <v>28</v>
      </c>
      <c r="D63" s="38"/>
      <c r="E63" s="38"/>
      <c r="F63" s="29" t="str">
        <f>IF(E22="","",E22)</f>
        <v>Vyplň údaj</v>
      </c>
      <c r="G63" s="38"/>
      <c r="H63" s="38"/>
      <c r="I63" s="31" t="s">
        <v>32</v>
      </c>
      <c r="J63" s="34" t="str">
        <f>E28</f>
        <v xml:space="preserve"> </v>
      </c>
      <c r="K63" s="38"/>
      <c r="L63" s="115"/>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29.25" customHeight="1">
      <c r="A65" s="36"/>
      <c r="B65" s="37"/>
      <c r="C65" s="138" t="s">
        <v>208</v>
      </c>
      <c r="D65" s="139"/>
      <c r="E65" s="139"/>
      <c r="F65" s="139"/>
      <c r="G65" s="139"/>
      <c r="H65" s="139"/>
      <c r="I65" s="139"/>
      <c r="J65" s="140" t="s">
        <v>209</v>
      </c>
      <c r="K65" s="139"/>
      <c r="L65" s="115"/>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47" s="2" customFormat="1" ht="22.9" customHeight="1">
      <c r="A67" s="36"/>
      <c r="B67" s="37"/>
      <c r="C67" s="141" t="s">
        <v>67</v>
      </c>
      <c r="D67" s="38"/>
      <c r="E67" s="38"/>
      <c r="F67" s="38"/>
      <c r="G67" s="38"/>
      <c r="H67" s="38"/>
      <c r="I67" s="38"/>
      <c r="J67" s="79">
        <f>J95</f>
        <v>0</v>
      </c>
      <c r="K67" s="38"/>
      <c r="L67" s="115"/>
      <c r="S67" s="36"/>
      <c r="T67" s="36"/>
      <c r="U67" s="36"/>
      <c r="V67" s="36"/>
      <c r="W67" s="36"/>
      <c r="X67" s="36"/>
      <c r="Y67" s="36"/>
      <c r="Z67" s="36"/>
      <c r="AA67" s="36"/>
      <c r="AB67" s="36"/>
      <c r="AC67" s="36"/>
      <c r="AD67" s="36"/>
      <c r="AE67" s="36"/>
      <c r="AU67" s="19" t="s">
        <v>210</v>
      </c>
    </row>
    <row r="68" spans="2:12" s="9" customFormat="1" ht="24.95" customHeight="1">
      <c r="B68" s="142"/>
      <c r="C68" s="143"/>
      <c r="D68" s="144" t="s">
        <v>1282</v>
      </c>
      <c r="E68" s="145"/>
      <c r="F68" s="145"/>
      <c r="G68" s="145"/>
      <c r="H68" s="145"/>
      <c r="I68" s="145"/>
      <c r="J68" s="146">
        <f>J96</f>
        <v>0</v>
      </c>
      <c r="K68" s="143"/>
      <c r="L68" s="147"/>
    </row>
    <row r="69" spans="2:12" s="10" customFormat="1" ht="19.9" customHeight="1">
      <c r="B69" s="148"/>
      <c r="C69" s="99"/>
      <c r="D69" s="149" t="s">
        <v>1283</v>
      </c>
      <c r="E69" s="150"/>
      <c r="F69" s="150"/>
      <c r="G69" s="150"/>
      <c r="H69" s="150"/>
      <c r="I69" s="150"/>
      <c r="J69" s="151">
        <f>J97</f>
        <v>0</v>
      </c>
      <c r="K69" s="99"/>
      <c r="L69" s="152"/>
    </row>
    <row r="70" spans="2:12" s="10" customFormat="1" ht="19.9" customHeight="1">
      <c r="B70" s="148"/>
      <c r="C70" s="99"/>
      <c r="D70" s="149" t="s">
        <v>1284</v>
      </c>
      <c r="E70" s="150"/>
      <c r="F70" s="150"/>
      <c r="G70" s="150"/>
      <c r="H70" s="150"/>
      <c r="I70" s="150"/>
      <c r="J70" s="151">
        <f>J104</f>
        <v>0</v>
      </c>
      <c r="K70" s="99"/>
      <c r="L70" s="152"/>
    </row>
    <row r="71" spans="2:12" s="10" customFormat="1" ht="19.9" customHeight="1">
      <c r="B71" s="148"/>
      <c r="C71" s="99"/>
      <c r="D71" s="149" t="s">
        <v>1285</v>
      </c>
      <c r="E71" s="150"/>
      <c r="F71" s="150"/>
      <c r="G71" s="150"/>
      <c r="H71" s="150"/>
      <c r="I71" s="150"/>
      <c r="J71" s="151">
        <f>J108</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214</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24" t="str">
        <f>E7</f>
        <v>Oprava trati v úseku Liběšice - Úštěk-OPRAVA č.1</v>
      </c>
      <c r="F81" s="425"/>
      <c r="G81" s="425"/>
      <c r="H81" s="425"/>
      <c r="I81" s="38"/>
      <c r="J81" s="38"/>
      <c r="K81" s="38"/>
      <c r="L81" s="115"/>
      <c r="S81" s="36"/>
      <c r="T81" s="36"/>
      <c r="U81" s="36"/>
      <c r="V81" s="36"/>
      <c r="W81" s="36"/>
      <c r="X81" s="36"/>
      <c r="Y81" s="36"/>
      <c r="Z81" s="36"/>
      <c r="AA81" s="36"/>
      <c r="AB81" s="36"/>
      <c r="AC81" s="36"/>
      <c r="AD81" s="36"/>
      <c r="AE81" s="36"/>
    </row>
    <row r="82" spans="2:12" s="1" customFormat="1" ht="12" customHeight="1">
      <c r="B82" s="23"/>
      <c r="C82" s="31" t="s">
        <v>203</v>
      </c>
      <c r="D82" s="24"/>
      <c r="E82" s="24"/>
      <c r="F82" s="24"/>
      <c r="G82" s="24"/>
      <c r="H82" s="24"/>
      <c r="I82" s="24"/>
      <c r="J82" s="24"/>
      <c r="K82" s="24"/>
      <c r="L82" s="22"/>
    </row>
    <row r="83" spans="2:12" s="1" customFormat="1" ht="16.5" customHeight="1">
      <c r="B83" s="23"/>
      <c r="C83" s="24"/>
      <c r="D83" s="24"/>
      <c r="E83" s="424" t="s">
        <v>888</v>
      </c>
      <c r="F83" s="376"/>
      <c r="G83" s="376"/>
      <c r="H83" s="376"/>
      <c r="I83" s="24"/>
      <c r="J83" s="24"/>
      <c r="K83" s="24"/>
      <c r="L83" s="22"/>
    </row>
    <row r="84" spans="2:12" s="1" customFormat="1" ht="12" customHeight="1">
      <c r="B84" s="23"/>
      <c r="C84" s="31" t="s">
        <v>205</v>
      </c>
      <c r="D84" s="24"/>
      <c r="E84" s="24"/>
      <c r="F84" s="24"/>
      <c r="G84" s="24"/>
      <c r="H84" s="24"/>
      <c r="I84" s="24"/>
      <c r="J84" s="24"/>
      <c r="K84" s="24"/>
      <c r="L84" s="22"/>
    </row>
    <row r="85" spans="1:31" s="2" customFormat="1" ht="16.5" customHeight="1">
      <c r="A85" s="36"/>
      <c r="B85" s="37"/>
      <c r="C85" s="38"/>
      <c r="D85" s="38"/>
      <c r="E85" s="428" t="s">
        <v>889</v>
      </c>
      <c r="F85" s="426"/>
      <c r="G85" s="426"/>
      <c r="H85" s="426"/>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626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398" t="str">
        <f>E13</f>
        <v>002 - VRN - km 58,247</v>
      </c>
      <c r="F87" s="426"/>
      <c r="G87" s="426"/>
      <c r="H87" s="426"/>
      <c r="I87" s="38"/>
      <c r="J87" s="38"/>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31" t="s">
        <v>23</v>
      </c>
      <c r="J89" s="61" t="str">
        <f>IF(J16="","",J16)</f>
        <v>10. 5. 2022</v>
      </c>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E19</f>
        <v xml:space="preserve"> </v>
      </c>
      <c r="G91" s="38"/>
      <c r="H91" s="38"/>
      <c r="I91" s="31" t="s">
        <v>30</v>
      </c>
      <c r="J91" s="34" t="str">
        <f>E25</f>
        <v xml:space="preserve"> </v>
      </c>
      <c r="K91" s="38"/>
      <c r="L91" s="115"/>
      <c r="S91" s="36"/>
      <c r="T91" s="36"/>
      <c r="U91" s="36"/>
      <c r="V91" s="36"/>
      <c r="W91" s="36"/>
      <c r="X91" s="36"/>
      <c r="Y91" s="36"/>
      <c r="Z91" s="36"/>
      <c r="AA91" s="36"/>
      <c r="AB91" s="36"/>
      <c r="AC91" s="36"/>
      <c r="AD91" s="36"/>
      <c r="AE91" s="36"/>
    </row>
    <row r="92" spans="1:31" s="2" customFormat="1" ht="15.2" customHeight="1">
      <c r="A92" s="36"/>
      <c r="B92" s="37"/>
      <c r="C92" s="31" t="s">
        <v>28</v>
      </c>
      <c r="D92" s="38"/>
      <c r="E92" s="38"/>
      <c r="F92" s="29" t="str">
        <f>IF(E22="","",E22)</f>
        <v>Vyplň údaj</v>
      </c>
      <c r="G92" s="38"/>
      <c r="H92" s="38"/>
      <c r="I92" s="31" t="s">
        <v>32</v>
      </c>
      <c r="J92" s="34" t="str">
        <f>E28</f>
        <v xml:space="preserve"> </v>
      </c>
      <c r="K92" s="38"/>
      <c r="L92" s="115"/>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5"/>
      <c r="S93" s="36"/>
      <c r="T93" s="36"/>
      <c r="U93" s="36"/>
      <c r="V93" s="36"/>
      <c r="W93" s="36"/>
      <c r="X93" s="36"/>
      <c r="Y93" s="36"/>
      <c r="Z93" s="36"/>
      <c r="AA93" s="36"/>
      <c r="AB93" s="36"/>
      <c r="AC93" s="36"/>
      <c r="AD93" s="36"/>
      <c r="AE93" s="36"/>
    </row>
    <row r="94" spans="1:31" s="11" customFormat="1" ht="29.25" customHeight="1">
      <c r="A94" s="153"/>
      <c r="B94" s="154"/>
      <c r="C94" s="155" t="s">
        <v>215</v>
      </c>
      <c r="D94" s="156" t="s">
        <v>54</v>
      </c>
      <c r="E94" s="156" t="s">
        <v>50</v>
      </c>
      <c r="F94" s="156" t="s">
        <v>51</v>
      </c>
      <c r="G94" s="156" t="s">
        <v>216</v>
      </c>
      <c r="H94" s="156" t="s">
        <v>217</v>
      </c>
      <c r="I94" s="156" t="s">
        <v>218</v>
      </c>
      <c r="J94" s="157" t="s">
        <v>209</v>
      </c>
      <c r="K94" s="158" t="s">
        <v>219</v>
      </c>
      <c r="L94" s="159"/>
      <c r="M94" s="70" t="s">
        <v>19</v>
      </c>
      <c r="N94" s="71" t="s">
        <v>39</v>
      </c>
      <c r="O94" s="71" t="s">
        <v>220</v>
      </c>
      <c r="P94" s="71" t="s">
        <v>221</v>
      </c>
      <c r="Q94" s="71" t="s">
        <v>222</v>
      </c>
      <c r="R94" s="71" t="s">
        <v>223</v>
      </c>
      <c r="S94" s="71" t="s">
        <v>224</v>
      </c>
      <c r="T94" s="72" t="s">
        <v>225</v>
      </c>
      <c r="U94" s="153"/>
      <c r="V94" s="153"/>
      <c r="W94" s="153"/>
      <c r="X94" s="153"/>
      <c r="Y94" s="153"/>
      <c r="Z94" s="153"/>
      <c r="AA94" s="153"/>
      <c r="AB94" s="153"/>
      <c r="AC94" s="153"/>
      <c r="AD94" s="153"/>
      <c r="AE94" s="153"/>
    </row>
    <row r="95" spans="1:63" s="2" customFormat="1" ht="22.9" customHeight="1">
      <c r="A95" s="36"/>
      <c r="B95" s="37"/>
      <c r="C95" s="77" t="s">
        <v>226</v>
      </c>
      <c r="D95" s="38"/>
      <c r="E95" s="38"/>
      <c r="F95" s="38"/>
      <c r="G95" s="38"/>
      <c r="H95" s="38"/>
      <c r="I95" s="38"/>
      <c r="J95" s="160">
        <f>BK95</f>
        <v>0</v>
      </c>
      <c r="K95" s="38"/>
      <c r="L95" s="41"/>
      <c r="M95" s="73"/>
      <c r="N95" s="161"/>
      <c r="O95" s="74"/>
      <c r="P95" s="162">
        <f>P96</f>
        <v>0</v>
      </c>
      <c r="Q95" s="74"/>
      <c r="R95" s="162">
        <f>R96</f>
        <v>0</v>
      </c>
      <c r="S95" s="74"/>
      <c r="T95" s="163">
        <f>T96</f>
        <v>0</v>
      </c>
      <c r="U95" s="36"/>
      <c r="V95" s="36"/>
      <c r="W95" s="36"/>
      <c r="X95" s="36"/>
      <c r="Y95" s="36"/>
      <c r="Z95" s="36"/>
      <c r="AA95" s="36"/>
      <c r="AB95" s="36"/>
      <c r="AC95" s="36"/>
      <c r="AD95" s="36"/>
      <c r="AE95" s="36"/>
      <c r="AT95" s="19" t="s">
        <v>68</v>
      </c>
      <c r="AU95" s="19" t="s">
        <v>210</v>
      </c>
      <c r="BK95" s="164">
        <f>BK96</f>
        <v>0</v>
      </c>
    </row>
    <row r="96" spans="2:63" s="12" customFormat="1" ht="25.9" customHeight="1">
      <c r="B96" s="165"/>
      <c r="C96" s="166"/>
      <c r="D96" s="167" t="s">
        <v>68</v>
      </c>
      <c r="E96" s="168" t="s">
        <v>98</v>
      </c>
      <c r="F96" s="168" t="s">
        <v>1286</v>
      </c>
      <c r="G96" s="166"/>
      <c r="H96" s="166"/>
      <c r="I96" s="169"/>
      <c r="J96" s="170">
        <f>BK96</f>
        <v>0</v>
      </c>
      <c r="K96" s="166"/>
      <c r="L96" s="171"/>
      <c r="M96" s="172"/>
      <c r="N96" s="173"/>
      <c r="O96" s="173"/>
      <c r="P96" s="174">
        <f>P97+P104+P108</f>
        <v>0</v>
      </c>
      <c r="Q96" s="173"/>
      <c r="R96" s="174">
        <f>R97+R104+R108</f>
        <v>0</v>
      </c>
      <c r="S96" s="173"/>
      <c r="T96" s="175">
        <f>T97+T104+T108</f>
        <v>0</v>
      </c>
      <c r="AR96" s="176" t="s">
        <v>230</v>
      </c>
      <c r="AT96" s="177" t="s">
        <v>68</v>
      </c>
      <c r="AU96" s="177" t="s">
        <v>69</v>
      </c>
      <c r="AY96" s="176" t="s">
        <v>229</v>
      </c>
      <c r="BK96" s="178">
        <f>BK97+BK104+BK108</f>
        <v>0</v>
      </c>
    </row>
    <row r="97" spans="2:63" s="12" customFormat="1" ht="22.9" customHeight="1">
      <c r="B97" s="165"/>
      <c r="C97" s="166"/>
      <c r="D97" s="167" t="s">
        <v>68</v>
      </c>
      <c r="E97" s="179" t="s">
        <v>1287</v>
      </c>
      <c r="F97" s="179" t="s">
        <v>1288</v>
      </c>
      <c r="G97" s="166"/>
      <c r="H97" s="166"/>
      <c r="I97" s="169"/>
      <c r="J97" s="180">
        <f>BK97</f>
        <v>0</v>
      </c>
      <c r="K97" s="166"/>
      <c r="L97" s="171"/>
      <c r="M97" s="172"/>
      <c r="N97" s="173"/>
      <c r="O97" s="173"/>
      <c r="P97" s="174">
        <f>SUM(P98:P103)</f>
        <v>0</v>
      </c>
      <c r="Q97" s="173"/>
      <c r="R97" s="174">
        <f>SUM(R98:R103)</f>
        <v>0</v>
      </c>
      <c r="S97" s="173"/>
      <c r="T97" s="175">
        <f>SUM(T98:T103)</f>
        <v>0</v>
      </c>
      <c r="AR97" s="176" t="s">
        <v>230</v>
      </c>
      <c r="AT97" s="177" t="s">
        <v>68</v>
      </c>
      <c r="AU97" s="177" t="s">
        <v>76</v>
      </c>
      <c r="AY97" s="176" t="s">
        <v>229</v>
      </c>
      <c r="BK97" s="178">
        <f>SUM(BK98:BK103)</f>
        <v>0</v>
      </c>
    </row>
    <row r="98" spans="1:65" s="2" customFormat="1" ht="16.5" customHeight="1">
      <c r="A98" s="36"/>
      <c r="B98" s="37"/>
      <c r="C98" s="181" t="s">
        <v>76</v>
      </c>
      <c r="D98" s="181" t="s">
        <v>232</v>
      </c>
      <c r="E98" s="182" t="s">
        <v>1289</v>
      </c>
      <c r="F98" s="183" t="s">
        <v>1290</v>
      </c>
      <c r="G98" s="184" t="s">
        <v>861</v>
      </c>
      <c r="H98" s="185">
        <v>1</v>
      </c>
      <c r="I98" s="186"/>
      <c r="J98" s="187">
        <f>ROUND(I98*H98,2)</f>
        <v>0</v>
      </c>
      <c r="K98" s="188"/>
      <c r="L98" s="41"/>
      <c r="M98" s="189" t="s">
        <v>19</v>
      </c>
      <c r="N98" s="190" t="s">
        <v>40</v>
      </c>
      <c r="O98" s="66"/>
      <c r="P98" s="191">
        <f>O98*H98</f>
        <v>0</v>
      </c>
      <c r="Q98" s="191">
        <v>0</v>
      </c>
      <c r="R98" s="191">
        <f>Q98*H98</f>
        <v>0</v>
      </c>
      <c r="S98" s="191">
        <v>0</v>
      </c>
      <c r="T98" s="192">
        <f>S98*H98</f>
        <v>0</v>
      </c>
      <c r="U98" s="36"/>
      <c r="V98" s="36"/>
      <c r="W98" s="36"/>
      <c r="X98" s="36"/>
      <c r="Y98" s="36"/>
      <c r="Z98" s="36"/>
      <c r="AA98" s="36"/>
      <c r="AB98" s="36"/>
      <c r="AC98" s="36"/>
      <c r="AD98" s="36"/>
      <c r="AE98" s="36"/>
      <c r="AR98" s="193" t="s">
        <v>1291</v>
      </c>
      <c r="AT98" s="193" t="s">
        <v>232</v>
      </c>
      <c r="AU98" s="193" t="s">
        <v>78</v>
      </c>
      <c r="AY98" s="19" t="s">
        <v>229</v>
      </c>
      <c r="BE98" s="194">
        <f>IF(N98="základní",J98,0)</f>
        <v>0</v>
      </c>
      <c r="BF98" s="194">
        <f>IF(N98="snížená",J98,0)</f>
        <v>0</v>
      </c>
      <c r="BG98" s="194">
        <f>IF(N98="zákl. přenesená",J98,0)</f>
        <v>0</v>
      </c>
      <c r="BH98" s="194">
        <f>IF(N98="sníž. přenesená",J98,0)</f>
        <v>0</v>
      </c>
      <c r="BI98" s="194">
        <f>IF(N98="nulová",J98,0)</f>
        <v>0</v>
      </c>
      <c r="BJ98" s="19" t="s">
        <v>76</v>
      </c>
      <c r="BK98" s="194">
        <f>ROUND(I98*H98,2)</f>
        <v>0</v>
      </c>
      <c r="BL98" s="19" t="s">
        <v>1291</v>
      </c>
      <c r="BM98" s="193" t="s">
        <v>1292</v>
      </c>
    </row>
    <row r="99" spans="1:47" s="2" customFormat="1" ht="11.25">
      <c r="A99" s="36"/>
      <c r="B99" s="37"/>
      <c r="C99" s="38"/>
      <c r="D99" s="263" t="s">
        <v>903</v>
      </c>
      <c r="E99" s="38"/>
      <c r="F99" s="264" t="s">
        <v>1293</v>
      </c>
      <c r="G99" s="38"/>
      <c r="H99" s="38"/>
      <c r="I99" s="249"/>
      <c r="J99" s="38"/>
      <c r="K99" s="38"/>
      <c r="L99" s="41"/>
      <c r="M99" s="250"/>
      <c r="N99" s="251"/>
      <c r="O99" s="66"/>
      <c r="P99" s="66"/>
      <c r="Q99" s="66"/>
      <c r="R99" s="66"/>
      <c r="S99" s="66"/>
      <c r="T99" s="67"/>
      <c r="U99" s="36"/>
      <c r="V99" s="36"/>
      <c r="W99" s="36"/>
      <c r="X99" s="36"/>
      <c r="Y99" s="36"/>
      <c r="Z99" s="36"/>
      <c r="AA99" s="36"/>
      <c r="AB99" s="36"/>
      <c r="AC99" s="36"/>
      <c r="AD99" s="36"/>
      <c r="AE99" s="36"/>
      <c r="AT99" s="19" t="s">
        <v>903</v>
      </c>
      <c r="AU99" s="19" t="s">
        <v>78</v>
      </c>
    </row>
    <row r="100" spans="1:47" s="2" customFormat="1" ht="39">
      <c r="A100" s="36"/>
      <c r="B100" s="37"/>
      <c r="C100" s="38"/>
      <c r="D100" s="197" t="s">
        <v>811</v>
      </c>
      <c r="E100" s="38"/>
      <c r="F100" s="248" t="s">
        <v>1294</v>
      </c>
      <c r="G100" s="38"/>
      <c r="H100" s="38"/>
      <c r="I100" s="249"/>
      <c r="J100" s="38"/>
      <c r="K100" s="38"/>
      <c r="L100" s="41"/>
      <c r="M100" s="250"/>
      <c r="N100" s="251"/>
      <c r="O100" s="66"/>
      <c r="P100" s="66"/>
      <c r="Q100" s="66"/>
      <c r="R100" s="66"/>
      <c r="S100" s="66"/>
      <c r="T100" s="67"/>
      <c r="U100" s="36"/>
      <c r="V100" s="36"/>
      <c r="W100" s="36"/>
      <c r="X100" s="36"/>
      <c r="Y100" s="36"/>
      <c r="Z100" s="36"/>
      <c r="AA100" s="36"/>
      <c r="AB100" s="36"/>
      <c r="AC100" s="36"/>
      <c r="AD100" s="36"/>
      <c r="AE100" s="36"/>
      <c r="AT100" s="19" t="s">
        <v>811</v>
      </c>
      <c r="AU100" s="19" t="s">
        <v>78</v>
      </c>
    </row>
    <row r="101" spans="1:65" s="2" customFormat="1" ht="16.5" customHeight="1">
      <c r="A101" s="36"/>
      <c r="B101" s="37"/>
      <c r="C101" s="181" t="s">
        <v>78</v>
      </c>
      <c r="D101" s="181" t="s">
        <v>232</v>
      </c>
      <c r="E101" s="182" t="s">
        <v>1295</v>
      </c>
      <c r="F101" s="183" t="s">
        <v>1296</v>
      </c>
      <c r="G101" s="184" t="s">
        <v>861</v>
      </c>
      <c r="H101" s="185">
        <v>1</v>
      </c>
      <c r="I101" s="186"/>
      <c r="J101" s="187">
        <f>ROUND(I101*H101,2)</f>
        <v>0</v>
      </c>
      <c r="K101" s="188"/>
      <c r="L101" s="41"/>
      <c r="M101" s="189" t="s">
        <v>19</v>
      </c>
      <c r="N101" s="190" t="s">
        <v>40</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1291</v>
      </c>
      <c r="AT101" s="193" t="s">
        <v>232</v>
      </c>
      <c r="AU101" s="193" t="s">
        <v>78</v>
      </c>
      <c r="AY101" s="19" t="s">
        <v>229</v>
      </c>
      <c r="BE101" s="194">
        <f>IF(N101="základní",J101,0)</f>
        <v>0</v>
      </c>
      <c r="BF101" s="194">
        <f>IF(N101="snížená",J101,0)</f>
        <v>0</v>
      </c>
      <c r="BG101" s="194">
        <f>IF(N101="zákl. přenesená",J101,0)</f>
        <v>0</v>
      </c>
      <c r="BH101" s="194">
        <f>IF(N101="sníž. přenesená",J101,0)</f>
        <v>0</v>
      </c>
      <c r="BI101" s="194">
        <f>IF(N101="nulová",J101,0)</f>
        <v>0</v>
      </c>
      <c r="BJ101" s="19" t="s">
        <v>76</v>
      </c>
      <c r="BK101" s="194">
        <f>ROUND(I101*H101,2)</f>
        <v>0</v>
      </c>
      <c r="BL101" s="19" t="s">
        <v>1291</v>
      </c>
      <c r="BM101" s="193" t="s">
        <v>1297</v>
      </c>
    </row>
    <row r="102" spans="1:47" s="2" customFormat="1" ht="11.25">
      <c r="A102" s="36"/>
      <c r="B102" s="37"/>
      <c r="C102" s="38"/>
      <c r="D102" s="263" t="s">
        <v>903</v>
      </c>
      <c r="E102" s="38"/>
      <c r="F102" s="264" t="s">
        <v>1298</v>
      </c>
      <c r="G102" s="38"/>
      <c r="H102" s="38"/>
      <c r="I102" s="249"/>
      <c r="J102" s="38"/>
      <c r="K102" s="38"/>
      <c r="L102" s="41"/>
      <c r="M102" s="250"/>
      <c r="N102" s="251"/>
      <c r="O102" s="66"/>
      <c r="P102" s="66"/>
      <c r="Q102" s="66"/>
      <c r="R102" s="66"/>
      <c r="S102" s="66"/>
      <c r="T102" s="67"/>
      <c r="U102" s="36"/>
      <c r="V102" s="36"/>
      <c r="W102" s="36"/>
      <c r="X102" s="36"/>
      <c r="Y102" s="36"/>
      <c r="Z102" s="36"/>
      <c r="AA102" s="36"/>
      <c r="AB102" s="36"/>
      <c r="AC102" s="36"/>
      <c r="AD102" s="36"/>
      <c r="AE102" s="36"/>
      <c r="AT102" s="19" t="s">
        <v>903</v>
      </c>
      <c r="AU102" s="19" t="s">
        <v>78</v>
      </c>
    </row>
    <row r="103" spans="1:47" s="2" customFormat="1" ht="48.75">
      <c r="A103" s="36"/>
      <c r="B103" s="37"/>
      <c r="C103" s="38"/>
      <c r="D103" s="197" t="s">
        <v>811</v>
      </c>
      <c r="E103" s="38"/>
      <c r="F103" s="248" t="s">
        <v>1299</v>
      </c>
      <c r="G103" s="38"/>
      <c r="H103" s="38"/>
      <c r="I103" s="249"/>
      <c r="J103" s="38"/>
      <c r="K103" s="38"/>
      <c r="L103" s="41"/>
      <c r="M103" s="250"/>
      <c r="N103" s="251"/>
      <c r="O103" s="66"/>
      <c r="P103" s="66"/>
      <c r="Q103" s="66"/>
      <c r="R103" s="66"/>
      <c r="S103" s="66"/>
      <c r="T103" s="67"/>
      <c r="U103" s="36"/>
      <c r="V103" s="36"/>
      <c r="W103" s="36"/>
      <c r="X103" s="36"/>
      <c r="Y103" s="36"/>
      <c r="Z103" s="36"/>
      <c r="AA103" s="36"/>
      <c r="AB103" s="36"/>
      <c r="AC103" s="36"/>
      <c r="AD103" s="36"/>
      <c r="AE103" s="36"/>
      <c r="AT103" s="19" t="s">
        <v>811</v>
      </c>
      <c r="AU103" s="19" t="s">
        <v>78</v>
      </c>
    </row>
    <row r="104" spans="2:63" s="12" customFormat="1" ht="22.9" customHeight="1">
      <c r="B104" s="165"/>
      <c r="C104" s="166"/>
      <c r="D104" s="167" t="s">
        <v>68</v>
      </c>
      <c r="E104" s="179" t="s">
        <v>1300</v>
      </c>
      <c r="F104" s="179" t="s">
        <v>1301</v>
      </c>
      <c r="G104" s="166"/>
      <c r="H104" s="166"/>
      <c r="I104" s="169"/>
      <c r="J104" s="180">
        <f>BK104</f>
        <v>0</v>
      </c>
      <c r="K104" s="166"/>
      <c r="L104" s="171"/>
      <c r="M104" s="172"/>
      <c r="N104" s="173"/>
      <c r="O104" s="173"/>
      <c r="P104" s="174">
        <f>SUM(P105:P107)</f>
        <v>0</v>
      </c>
      <c r="Q104" s="173"/>
      <c r="R104" s="174">
        <f>SUM(R105:R107)</f>
        <v>0</v>
      </c>
      <c r="S104" s="173"/>
      <c r="T104" s="175">
        <f>SUM(T105:T107)</f>
        <v>0</v>
      </c>
      <c r="AR104" s="176" t="s">
        <v>230</v>
      </c>
      <c r="AT104" s="177" t="s">
        <v>68</v>
      </c>
      <c r="AU104" s="177" t="s">
        <v>76</v>
      </c>
      <c r="AY104" s="176" t="s">
        <v>229</v>
      </c>
      <c r="BK104" s="178">
        <f>SUM(BK105:BK107)</f>
        <v>0</v>
      </c>
    </row>
    <row r="105" spans="1:65" s="2" customFormat="1" ht="16.5" customHeight="1">
      <c r="A105" s="36"/>
      <c r="B105" s="37"/>
      <c r="C105" s="181" t="s">
        <v>89</v>
      </c>
      <c r="D105" s="181" t="s">
        <v>232</v>
      </c>
      <c r="E105" s="182" t="s">
        <v>1302</v>
      </c>
      <c r="F105" s="183" t="s">
        <v>1301</v>
      </c>
      <c r="G105" s="184" t="s">
        <v>861</v>
      </c>
      <c r="H105" s="185">
        <v>1</v>
      </c>
      <c r="I105" s="186"/>
      <c r="J105" s="187">
        <f>ROUND(I105*H105,2)</f>
        <v>0</v>
      </c>
      <c r="K105" s="188"/>
      <c r="L105" s="41"/>
      <c r="M105" s="189" t="s">
        <v>19</v>
      </c>
      <c r="N105" s="190" t="s">
        <v>40</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1291</v>
      </c>
      <c r="AT105" s="193" t="s">
        <v>232</v>
      </c>
      <c r="AU105" s="193" t="s">
        <v>78</v>
      </c>
      <c r="AY105" s="19" t="s">
        <v>229</v>
      </c>
      <c r="BE105" s="194">
        <f>IF(N105="základní",J105,0)</f>
        <v>0</v>
      </c>
      <c r="BF105" s="194">
        <f>IF(N105="snížená",J105,0)</f>
        <v>0</v>
      </c>
      <c r="BG105" s="194">
        <f>IF(N105="zákl. přenesená",J105,0)</f>
        <v>0</v>
      </c>
      <c r="BH105" s="194">
        <f>IF(N105="sníž. přenesená",J105,0)</f>
        <v>0</v>
      </c>
      <c r="BI105" s="194">
        <f>IF(N105="nulová",J105,0)</f>
        <v>0</v>
      </c>
      <c r="BJ105" s="19" t="s">
        <v>76</v>
      </c>
      <c r="BK105" s="194">
        <f>ROUND(I105*H105,2)</f>
        <v>0</v>
      </c>
      <c r="BL105" s="19" t="s">
        <v>1291</v>
      </c>
      <c r="BM105" s="193" t="s">
        <v>1303</v>
      </c>
    </row>
    <row r="106" spans="1:47" s="2" customFormat="1" ht="11.25">
      <c r="A106" s="36"/>
      <c r="B106" s="37"/>
      <c r="C106" s="38"/>
      <c r="D106" s="263" t="s">
        <v>903</v>
      </c>
      <c r="E106" s="38"/>
      <c r="F106" s="264" t="s">
        <v>1304</v>
      </c>
      <c r="G106" s="38"/>
      <c r="H106" s="38"/>
      <c r="I106" s="249"/>
      <c r="J106" s="38"/>
      <c r="K106" s="38"/>
      <c r="L106" s="41"/>
      <c r="M106" s="250"/>
      <c r="N106" s="251"/>
      <c r="O106" s="66"/>
      <c r="P106" s="66"/>
      <c r="Q106" s="66"/>
      <c r="R106" s="66"/>
      <c r="S106" s="66"/>
      <c r="T106" s="67"/>
      <c r="U106" s="36"/>
      <c r="V106" s="36"/>
      <c r="W106" s="36"/>
      <c r="X106" s="36"/>
      <c r="Y106" s="36"/>
      <c r="Z106" s="36"/>
      <c r="AA106" s="36"/>
      <c r="AB106" s="36"/>
      <c r="AC106" s="36"/>
      <c r="AD106" s="36"/>
      <c r="AE106" s="36"/>
      <c r="AT106" s="19" t="s">
        <v>903</v>
      </c>
      <c r="AU106" s="19" t="s">
        <v>78</v>
      </c>
    </row>
    <row r="107" spans="1:47" s="2" customFormat="1" ht="58.5">
      <c r="A107" s="36"/>
      <c r="B107" s="37"/>
      <c r="C107" s="38"/>
      <c r="D107" s="197" t="s">
        <v>811</v>
      </c>
      <c r="E107" s="38"/>
      <c r="F107" s="248" t="s">
        <v>1305</v>
      </c>
      <c r="G107" s="38"/>
      <c r="H107" s="38"/>
      <c r="I107" s="249"/>
      <c r="J107" s="38"/>
      <c r="K107" s="38"/>
      <c r="L107" s="41"/>
      <c r="M107" s="250"/>
      <c r="N107" s="251"/>
      <c r="O107" s="66"/>
      <c r="P107" s="66"/>
      <c r="Q107" s="66"/>
      <c r="R107" s="66"/>
      <c r="S107" s="66"/>
      <c r="T107" s="67"/>
      <c r="U107" s="36"/>
      <c r="V107" s="36"/>
      <c r="W107" s="36"/>
      <c r="X107" s="36"/>
      <c r="Y107" s="36"/>
      <c r="Z107" s="36"/>
      <c r="AA107" s="36"/>
      <c r="AB107" s="36"/>
      <c r="AC107" s="36"/>
      <c r="AD107" s="36"/>
      <c r="AE107" s="36"/>
      <c r="AT107" s="19" t="s">
        <v>811</v>
      </c>
      <c r="AU107" s="19" t="s">
        <v>78</v>
      </c>
    </row>
    <row r="108" spans="2:63" s="12" customFormat="1" ht="22.9" customHeight="1">
      <c r="B108" s="165"/>
      <c r="C108" s="166"/>
      <c r="D108" s="167" t="s">
        <v>68</v>
      </c>
      <c r="E108" s="179" t="s">
        <v>1306</v>
      </c>
      <c r="F108" s="179" t="s">
        <v>1307</v>
      </c>
      <c r="G108" s="166"/>
      <c r="H108" s="166"/>
      <c r="I108" s="169"/>
      <c r="J108" s="180">
        <f>BK108</f>
        <v>0</v>
      </c>
      <c r="K108" s="166"/>
      <c r="L108" s="171"/>
      <c r="M108" s="172"/>
      <c r="N108" s="173"/>
      <c r="O108" s="173"/>
      <c r="P108" s="174">
        <f>SUM(P109:P111)</f>
        <v>0</v>
      </c>
      <c r="Q108" s="173"/>
      <c r="R108" s="174">
        <f>SUM(R109:R111)</f>
        <v>0</v>
      </c>
      <c r="S108" s="173"/>
      <c r="T108" s="175">
        <f>SUM(T109:T111)</f>
        <v>0</v>
      </c>
      <c r="AR108" s="176" t="s">
        <v>230</v>
      </c>
      <c r="AT108" s="177" t="s">
        <v>68</v>
      </c>
      <c r="AU108" s="177" t="s">
        <v>76</v>
      </c>
      <c r="AY108" s="176" t="s">
        <v>229</v>
      </c>
      <c r="BK108" s="178">
        <f>SUM(BK109:BK111)</f>
        <v>0</v>
      </c>
    </row>
    <row r="109" spans="1:65" s="2" customFormat="1" ht="16.5" customHeight="1">
      <c r="A109" s="36"/>
      <c r="B109" s="37"/>
      <c r="C109" s="181" t="s">
        <v>126</v>
      </c>
      <c r="D109" s="181" t="s">
        <v>232</v>
      </c>
      <c r="E109" s="182" t="s">
        <v>1308</v>
      </c>
      <c r="F109" s="183" t="s">
        <v>1307</v>
      </c>
      <c r="G109" s="184" t="s">
        <v>861</v>
      </c>
      <c r="H109" s="185">
        <v>1</v>
      </c>
      <c r="I109" s="186"/>
      <c r="J109" s="187">
        <f>ROUND(I109*H109,2)</f>
        <v>0</v>
      </c>
      <c r="K109" s="188"/>
      <c r="L109" s="41"/>
      <c r="M109" s="189" t="s">
        <v>19</v>
      </c>
      <c r="N109" s="190" t="s">
        <v>40</v>
      </c>
      <c r="O109" s="66"/>
      <c r="P109" s="191">
        <f>O109*H109</f>
        <v>0</v>
      </c>
      <c r="Q109" s="191">
        <v>0</v>
      </c>
      <c r="R109" s="191">
        <f>Q109*H109</f>
        <v>0</v>
      </c>
      <c r="S109" s="191">
        <v>0</v>
      </c>
      <c r="T109" s="192">
        <f>S109*H109</f>
        <v>0</v>
      </c>
      <c r="U109" s="36"/>
      <c r="V109" s="36"/>
      <c r="W109" s="36"/>
      <c r="X109" s="36"/>
      <c r="Y109" s="36"/>
      <c r="Z109" s="36"/>
      <c r="AA109" s="36"/>
      <c r="AB109" s="36"/>
      <c r="AC109" s="36"/>
      <c r="AD109" s="36"/>
      <c r="AE109" s="36"/>
      <c r="AR109" s="193" t="s">
        <v>1291</v>
      </c>
      <c r="AT109" s="193" t="s">
        <v>232</v>
      </c>
      <c r="AU109" s="193" t="s">
        <v>78</v>
      </c>
      <c r="AY109" s="19" t="s">
        <v>229</v>
      </c>
      <c r="BE109" s="194">
        <f>IF(N109="základní",J109,0)</f>
        <v>0</v>
      </c>
      <c r="BF109" s="194">
        <f>IF(N109="snížená",J109,0)</f>
        <v>0</v>
      </c>
      <c r="BG109" s="194">
        <f>IF(N109="zákl. přenesená",J109,0)</f>
        <v>0</v>
      </c>
      <c r="BH109" s="194">
        <f>IF(N109="sníž. přenesená",J109,0)</f>
        <v>0</v>
      </c>
      <c r="BI109" s="194">
        <f>IF(N109="nulová",J109,0)</f>
        <v>0</v>
      </c>
      <c r="BJ109" s="19" t="s">
        <v>76</v>
      </c>
      <c r="BK109" s="194">
        <f>ROUND(I109*H109,2)</f>
        <v>0</v>
      </c>
      <c r="BL109" s="19" t="s">
        <v>1291</v>
      </c>
      <c r="BM109" s="193" t="s">
        <v>1309</v>
      </c>
    </row>
    <row r="110" spans="1:47" s="2" customFormat="1" ht="11.25">
      <c r="A110" s="36"/>
      <c r="B110" s="37"/>
      <c r="C110" s="38"/>
      <c r="D110" s="263" t="s">
        <v>903</v>
      </c>
      <c r="E110" s="38"/>
      <c r="F110" s="264" t="s">
        <v>1310</v>
      </c>
      <c r="G110" s="38"/>
      <c r="H110" s="38"/>
      <c r="I110" s="249"/>
      <c r="J110" s="38"/>
      <c r="K110" s="38"/>
      <c r="L110" s="41"/>
      <c r="M110" s="250"/>
      <c r="N110" s="251"/>
      <c r="O110" s="66"/>
      <c r="P110" s="66"/>
      <c r="Q110" s="66"/>
      <c r="R110" s="66"/>
      <c r="S110" s="66"/>
      <c r="T110" s="67"/>
      <c r="U110" s="36"/>
      <c r="V110" s="36"/>
      <c r="W110" s="36"/>
      <c r="X110" s="36"/>
      <c r="Y110" s="36"/>
      <c r="Z110" s="36"/>
      <c r="AA110" s="36"/>
      <c r="AB110" s="36"/>
      <c r="AC110" s="36"/>
      <c r="AD110" s="36"/>
      <c r="AE110" s="36"/>
      <c r="AT110" s="19" t="s">
        <v>903</v>
      </c>
      <c r="AU110" s="19" t="s">
        <v>78</v>
      </c>
    </row>
    <row r="111" spans="1:47" s="2" customFormat="1" ht="29.25">
      <c r="A111" s="36"/>
      <c r="B111" s="37"/>
      <c r="C111" s="38"/>
      <c r="D111" s="197" t="s">
        <v>811</v>
      </c>
      <c r="E111" s="38"/>
      <c r="F111" s="248" t="s">
        <v>1311</v>
      </c>
      <c r="G111" s="38"/>
      <c r="H111" s="38"/>
      <c r="I111" s="249"/>
      <c r="J111" s="38"/>
      <c r="K111" s="38"/>
      <c r="L111" s="41"/>
      <c r="M111" s="258"/>
      <c r="N111" s="259"/>
      <c r="O111" s="245"/>
      <c r="P111" s="245"/>
      <c r="Q111" s="245"/>
      <c r="R111" s="245"/>
      <c r="S111" s="245"/>
      <c r="T111" s="260"/>
      <c r="U111" s="36"/>
      <c r="V111" s="36"/>
      <c r="W111" s="36"/>
      <c r="X111" s="36"/>
      <c r="Y111" s="36"/>
      <c r="Z111" s="36"/>
      <c r="AA111" s="36"/>
      <c r="AB111" s="36"/>
      <c r="AC111" s="36"/>
      <c r="AD111" s="36"/>
      <c r="AE111" s="36"/>
      <c r="AT111" s="19" t="s">
        <v>811</v>
      </c>
      <c r="AU111" s="19" t="s">
        <v>78</v>
      </c>
    </row>
    <row r="112" spans="1:31" s="2" customFormat="1" ht="6.95" customHeight="1">
      <c r="A112" s="36"/>
      <c r="B112" s="49"/>
      <c r="C112" s="50"/>
      <c r="D112" s="50"/>
      <c r="E112" s="50"/>
      <c r="F112" s="50"/>
      <c r="G112" s="50"/>
      <c r="H112" s="50"/>
      <c r="I112" s="50"/>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Qlk+f71NAh8UxP7995BYq5vfvcJC+zBHBF7s8peTac8HZW+ymTaamJGrg9l9CysTZE6KTu8W6wbBfb/ae9CS1Q==" saltValue="ZNIyRhn0CYIdb8SE4Z0ENTDZ9LXVufNFO5Eotzgv2qpsKNCxOCS/12b4nbQRsHqdpZVXCH1UfLUXtk5dQJ+vbQ==" spinCount="100000" sheet="1" objects="1" scenarios="1" formatColumns="0" formatRows="0" autoFilter="0"/>
  <autoFilter ref="C94:K11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2022-05-16T11:49:52Z</dcterms:created>
  <dcterms:modified xsi:type="dcterms:W3CDTF">2022-05-16T11:52:08Z</dcterms:modified>
  <cp:category/>
  <cp:version/>
  <cp:contentType/>
  <cp:contentStatus/>
</cp:coreProperties>
</file>