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C:\Users\kiss\Desktop\"/>
    </mc:Choice>
  </mc:AlternateContent>
  <xr:revisionPtr revIDLastSave="0" documentId="13_ncr:1_{B0252CD9-CFB3-470D-9AB3-B2E412D03C5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00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9" i="1" l="1"/>
  <c r="G21" i="1"/>
  <c r="G45" i="1"/>
  <c r="G57" i="1"/>
  <c r="G41" i="1"/>
  <c r="I9" i="1" l="1"/>
  <c r="I13" i="1"/>
  <c r="O13" i="1" s="1"/>
  <c r="I17" i="1"/>
  <c r="O17" i="1" s="1"/>
  <c r="I21" i="1"/>
  <c r="O21" i="1" s="1"/>
  <c r="I25" i="1"/>
  <c r="O25" i="1" s="1"/>
  <c r="I29" i="1"/>
  <c r="O29" i="1" s="1"/>
  <c r="I33" i="1"/>
  <c r="O33" i="1" s="1"/>
  <c r="I37" i="1"/>
  <c r="O37" i="1" s="1"/>
  <c r="I41" i="1"/>
  <c r="O41" i="1" s="1"/>
  <c r="I45" i="1"/>
  <c r="O45" i="1" s="1"/>
  <c r="I49" i="1"/>
  <c r="O49" i="1" s="1"/>
  <c r="I53" i="1"/>
  <c r="O53" i="1" s="1"/>
  <c r="I57" i="1"/>
  <c r="O57" i="1" s="1"/>
  <c r="O9" i="1" l="1"/>
  <c r="R8" i="1" s="1"/>
  <c r="O8" i="1" s="1"/>
  <c r="O2" i="1" s="1"/>
  <c r="I8" i="1"/>
  <c r="Q8" i="1"/>
  <c r="I3" i="1" l="1"/>
</calcChain>
</file>

<file path=xl/sharedStrings.xml><?xml version="1.0" encoding="utf-8"?>
<sst xmlns="http://schemas.openxmlformats.org/spreadsheetml/2006/main" count="211" uniqueCount="88">
  <si>
    <t>S</t>
  </si>
  <si>
    <t>Firma: Firma</t>
  </si>
  <si>
    <t>Příloha k formuláři pro ocenění nabídky</t>
  </si>
  <si>
    <t xml:space="preserve">Stavba: </t>
  </si>
  <si>
    <t>O</t>
  </si>
  <si>
    <t>Rozpočet:</t>
  </si>
  <si>
    <t>0,00</t>
  </si>
  <si>
    <t>15,00</t>
  </si>
  <si>
    <t>21,00</t>
  </si>
  <si>
    <t>3</t>
  </si>
  <si>
    <t>2</t>
  </si>
  <si>
    <t>000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</si>
  <si>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</si>
  <si>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</si>
  <si>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</si>
  <si>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</si>
  <si>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</si>
  <si>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</si>
  <si>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</si>
  <si>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</si>
  <si>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</si>
  <si>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</si>
  <si>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</si>
  <si>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</si>
  <si>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Cena</t>
  </si>
  <si>
    <t>Jednotková</t>
  </si>
  <si>
    <t>9</t>
  </si>
  <si>
    <t>Celkem</t>
  </si>
  <si>
    <t>10</t>
  </si>
  <si>
    <t>SD</t>
  </si>
  <si>
    <t>015</t>
  </si>
  <si>
    <t>Poplatky</t>
  </si>
  <si>
    <t>P</t>
  </si>
  <si>
    <t>R</t>
  </si>
  <si>
    <t>T</t>
  </si>
  <si>
    <t>PP</t>
  </si>
  <si>
    <t/>
  </si>
  <si>
    <t>VV</t>
  </si>
  <si>
    <t>TS</t>
  </si>
  <si>
    <t>1. Položka obsahuje: 
 – veškeré poplatky provozovateli skládky, recyklační linky nebo jiného zařízení na zpracování nebo likvidaci odpadů související s převzetím, uložením, zpracováním nebo likvidací odpadu 
- náklady spojené s dopravou z místa stavby na místo převzetí provozovatelem skládky, recyklační linky nebo jiného zařízení na zpracování nebo likvidaci odpadů 
- náklady spojené s vyložením a manipulací s materiálem v místě skládky 
2. Položka neobsahuje: 
 – náklady spojené s naložením a manipulací materiálem 
3. Způsob měření: 
Tunou se rozumí hmotnost odpadu vytříděného v souladu se zákonem č. 185/2001 Sb., o nakládání s odpady, v platném znění.</t>
  </si>
  <si>
    <t>015120</t>
  </si>
  <si>
    <t>POPLATKY ZA LIKVIDACŮ ODPADŮ NEKONTAMINOVANÝCH VČETNĚ DOPRAVY- 17 01 02 STAVEBNÍ A DEMOLIČNÍ SUŤ (CIHLY)</t>
  </si>
  <si>
    <t>015130</t>
  </si>
  <si>
    <t>POPLATKY ZA LIKVIDACŮ ODPADŮ NEKONTAMINOVANÝCH VČETNĚ DOPRAVY- 17 03 02 VYBOURANÝ ASFALTOVÝ BETON BEZ DEHTU</t>
  </si>
  <si>
    <t>015140</t>
  </si>
  <si>
    <t>POPLATKY ZA LIKVIDACŮ ODPADŮ NEKONTAMINOVANÝCH VČETNĚ DOPRAVY- 17 01 01 BETON Z DEMOLIC OBJEKTŮ, ZÁKLADŮ TV</t>
  </si>
  <si>
    <t>7</t>
  </si>
  <si>
    <t>015150</t>
  </si>
  <si>
    <t>POPLATKY ZA LIKVIDACŮ ODPADŮ NEKONTAMINOVANÝCH VČETNĚ DOPRAVY- 17 05 08 ŠTĚRK Z KOLEJIŠTĚ (ODPAD PO RECYKLACI)</t>
  </si>
  <si>
    <t>015170</t>
  </si>
  <si>
    <t>POPLATKY ZA LIKVIDACŮ ODPADŮ NEKONTAMINOVANÝCH VČETNĚ DOPRAVY- 17 02 01 DŘEVO PO STAVEBNÍM POUŽITÍ, Z DEMOLIC</t>
  </si>
  <si>
    <t>11</t>
  </si>
  <si>
    <t>015190</t>
  </si>
  <si>
    <t>POPLATKY ZA LIKVIDACŮ ODPADŮ NEKONTAMINOVANÝCH VČETNĚ DOPRAVY- 17 02 03 PLASTY Z INTERIÉRŮ REKONSTRUOVANÝCH OBJEKTŮ</t>
  </si>
  <si>
    <t>15</t>
  </si>
  <si>
    <t>015240</t>
  </si>
  <si>
    <t>POPLATKY ZA LIKVIDACŮ ODPADŮ NEKONTAMINOVANÝCH VČETNĚ DOPRAVY- 20 03 99 ODPAD PODOBNÝ KOMUNÁLNÍMU ODPADU</t>
  </si>
  <si>
    <t>16</t>
  </si>
  <si>
    <t>015250</t>
  </si>
  <si>
    <t>POPLATKY ZA LIKVIDACŮ ODPADŮ NEKONTAMINOVANÝCH VČETNĚ DOPRAVY- 17 02 03 POLYETYLÉNOVÉ PODLOŽKY (ŽEL. SVRŠEK)</t>
  </si>
  <si>
    <t>22</t>
  </si>
  <si>
    <t>31</t>
  </si>
  <si>
    <t>015420</t>
  </si>
  <si>
    <t>POPLATKY ZA LIKVIDACŮ ODPADŮ NEKONTAMINOVANÝCH VČETNĚ DOPRAVY- 17 06 04 ZBYTKY IZOLAČNÍCH MATERIÁLŮ</t>
  </si>
  <si>
    <t>32</t>
  </si>
  <si>
    <t>015430</t>
  </si>
  <si>
    <t>POPLATKY ZA LIKVIDACŮ ODPADŮ NEKONTAMINOVANÝCH VČETNĚ DOPRAVY- 17 09 04 LAMINÁT Z DEMOLIC RELÉOVÝCH DOMKŮ</t>
  </si>
  <si>
    <t>34</t>
  </si>
  <si>
    <t>015520</t>
  </si>
  <si>
    <t>POPLATKY ZA LIKVIDACŮ ODPADŮ NEBEZPEČNÝCH VČETNĚ DOPRAVY- 17 02 04* ŽELEZNIČNÍ PRAŽCE DŘEVĚNÉ</t>
  </si>
  <si>
    <t>17 04 10</t>
  </si>
  <si>
    <t>SO 11-21-01</t>
  </si>
  <si>
    <t>SO 11-13-01</t>
  </si>
  <si>
    <t>PS 01-11-31</t>
  </si>
  <si>
    <t>SO 11-10-01</t>
  </si>
  <si>
    <t>"Doplnění závor na přejezdu P7152 v km 18,751 trati Zaječí - Hodonín"</t>
  </si>
  <si>
    <t>2003197-01</t>
  </si>
  <si>
    <t>SO 90-90</t>
  </si>
  <si>
    <t>Odpady</t>
  </si>
  <si>
    <t>SO 11-10-01; SO 11-13-01 = 0,4</t>
  </si>
  <si>
    <t>015330</t>
  </si>
  <si>
    <t>POPLATKY ZA LIKVIDACŮ ODPADŮ NEKONTAMINOVANÝCH - 17 05 04 KAMENNÁ SUŤ včetně dopravy</t>
  </si>
  <si>
    <t>SO 11-21-01 = 23,452; SO 11-13-01 = 18,743</t>
  </si>
  <si>
    <t>SO 11-21-01 = 5,303;  SO 11-11-01 = 10,56</t>
  </si>
  <si>
    <t>015111</t>
  </si>
  <si>
    <t>POPLATKY ZA LIKVIDACŮ ODPADŮ NEKONTAMINOVANÝCH VČETNĚ DOPRAVY- 17 05 04 VYTĚŽENÉ ZEMINY A HORNINY - I. TŘÍDA TĚŽITELNOSTI</t>
  </si>
  <si>
    <t>SO 11-11-01 = 204,42; SO 11-21-01 = 43,241</t>
  </si>
  <si>
    <t>akt. 13.5.2022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</si>
</sst>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8" x14ac:knownFonts="1">
    <font>
      <sz val="10"/>
      <name val="Arial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44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>
      <alignment vertical="center"/>
    </xf>
    <xf numFmtId="0" fontId="2" fillId="2" borderId="3" xfId="0" applyFont="1" applyFill="1" applyBorder="1" applyAlignment="1">
      <alignment horizontal="left" vertical="center"/>
    </xf>
    <xf numFmtId="0" fontId="0" fillId="2" borderId="5" xfId="0" applyFill="1" applyBorder="1">
      <alignment vertical="center"/>
    </xf>
    <xf numFmtId="0" fontId="0" fillId="0" borderId="1" xfId="0" applyBorder="1">
      <alignment vertical="center"/>
    </xf>
    <xf numFmtId="0" fontId="4" fillId="2" borderId="5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5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0" xfId="0" applyAlignment="1">
      <alignment vertical="top"/>
    </xf>
    <xf numFmtId="4" fontId="0" fillId="2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6" fillId="0" borderId="0" xfId="0" applyFont="1">
      <alignment vertical="center"/>
    </xf>
    <xf numFmtId="0" fontId="0" fillId="0" borderId="1" xfId="0" applyFill="1" applyBorder="1" applyAlignment="1">
      <alignment horizontal="right" vertical="center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0" xfId="0" applyFill="1">
      <alignment vertical="center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6" fillId="0" borderId="0" xfId="0" applyFont="1" applyFill="1">
      <alignment vertical="center"/>
    </xf>
    <xf numFmtId="14" fontId="0" fillId="2" borderId="5" xfId="0" applyNumberFormat="1" applyFill="1" applyBorder="1">
      <alignment vertical="center"/>
    </xf>
    <xf numFmtId="164" fontId="6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1" applyFont="1" applyBorder="1" applyAlignment="1">
      <alignment wrapText="1"/>
    </xf>
    <xf numFmtId="49" fontId="6" fillId="0" borderId="1" xfId="0" applyNumberFormat="1" applyFont="1" applyFill="1" applyBorder="1" applyAlignment="1">
      <alignment horizontal="right" vertical="center"/>
    </xf>
    <xf numFmtId="14" fontId="7" fillId="2" borderId="5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6" fillId="0" borderId="1" xfId="0" applyFont="1" applyFill="1" applyBorder="1" applyAlignment="1">
      <alignment horizontal="left" vertical="center" wrapText="1"/>
    </xf>
  </cellXfs>
  <cellStyles count="2">
    <cellStyle name="Normal" xfId="1" xr:uid="{4DA6E73B-7760-4307-BD9A-FBB51F29F0B4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E9E2FD28-A77A-4E39-9828-19388ABD1D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60"/>
  <sheetViews>
    <sheetView tabSelected="1" topLeftCell="B1" zoomScaleNormal="100" workbookViewId="0">
      <pane ySplit="7" topLeftCell="A53" activePane="bottomLeft" state="frozen"/>
      <selection pane="bottomLeft" activeCell="H56" sqref="H56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2" max="12" width="9.140625" style="20"/>
    <col min="15" max="18" width="9.140625" hidden="1" customWidth="1"/>
  </cols>
  <sheetData>
    <row r="1" spans="1:18" ht="12.75" customHeight="1" x14ac:dyDescent="0.2">
      <c r="A1" t="s">
        <v>70</v>
      </c>
      <c r="B1" s="1"/>
      <c r="C1" s="1"/>
      <c r="D1" s="1"/>
      <c r="E1" s="1" t="s">
        <v>1</v>
      </c>
      <c r="F1" s="1"/>
      <c r="G1" s="1"/>
      <c r="H1" s="1"/>
      <c r="I1" s="1"/>
      <c r="P1" t="s">
        <v>9</v>
      </c>
    </row>
    <row r="2" spans="1:18" ht="24.95" customHeight="1" x14ac:dyDescent="0.2">
      <c r="B2" s="1"/>
      <c r="C2" s="1"/>
      <c r="D2" s="1"/>
      <c r="E2" s="2" t="s">
        <v>2</v>
      </c>
      <c r="F2" s="1"/>
      <c r="G2" s="1"/>
      <c r="H2" s="5"/>
      <c r="I2" s="5"/>
      <c r="O2" t="e">
        <f>0+O8</f>
        <v>#REF!</v>
      </c>
      <c r="P2" t="s">
        <v>9</v>
      </c>
    </row>
    <row r="3" spans="1:18" ht="15" customHeight="1" x14ac:dyDescent="0.2">
      <c r="A3" t="s">
        <v>0</v>
      </c>
      <c r="B3" s="6" t="s">
        <v>3</v>
      </c>
      <c r="C3" s="39" t="s">
        <v>76</v>
      </c>
      <c r="D3" s="40"/>
      <c r="E3" s="7" t="s">
        <v>75</v>
      </c>
      <c r="F3" s="1"/>
      <c r="G3" s="4"/>
      <c r="H3" s="3" t="s">
        <v>11</v>
      </c>
      <c r="I3" s="18">
        <f>0+I8</f>
        <v>0</v>
      </c>
      <c r="O3" t="s">
        <v>6</v>
      </c>
      <c r="P3" t="s">
        <v>10</v>
      </c>
    </row>
    <row r="4" spans="1:18" ht="15" customHeight="1" x14ac:dyDescent="0.2">
      <c r="A4" t="s">
        <v>4</v>
      </c>
      <c r="B4" s="9" t="s">
        <v>5</v>
      </c>
      <c r="C4" s="41" t="s">
        <v>77</v>
      </c>
      <c r="D4" s="42"/>
      <c r="E4" s="10" t="s">
        <v>78</v>
      </c>
      <c r="F4" s="5"/>
      <c r="G4" s="5"/>
      <c r="H4" s="31">
        <v>44354</v>
      </c>
      <c r="I4" s="37" t="s">
        <v>87</v>
      </c>
      <c r="O4" t="s">
        <v>7</v>
      </c>
      <c r="P4" t="s">
        <v>10</v>
      </c>
    </row>
    <row r="5" spans="1:18" ht="12.75" customHeight="1" x14ac:dyDescent="0.2">
      <c r="A5" s="38" t="s">
        <v>12</v>
      </c>
      <c r="B5" s="38" t="s">
        <v>14</v>
      </c>
      <c r="C5" s="38" t="s">
        <v>16</v>
      </c>
      <c r="D5" s="38" t="s">
        <v>17</v>
      </c>
      <c r="E5" s="38" t="s">
        <v>18</v>
      </c>
      <c r="F5" s="38" t="s">
        <v>20</v>
      </c>
      <c r="G5" s="38" t="s">
        <v>22</v>
      </c>
      <c r="H5" s="38" t="s">
        <v>24</v>
      </c>
      <c r="I5" s="38"/>
      <c r="O5" t="s">
        <v>8</v>
      </c>
      <c r="P5" t="s">
        <v>10</v>
      </c>
    </row>
    <row r="6" spans="1:18" ht="12.75" customHeight="1" x14ac:dyDescent="0.2">
      <c r="A6" s="38"/>
      <c r="B6" s="38"/>
      <c r="C6" s="38"/>
      <c r="D6" s="38"/>
      <c r="E6" s="38"/>
      <c r="F6" s="38"/>
      <c r="G6" s="38"/>
      <c r="H6" s="8" t="s">
        <v>25</v>
      </c>
      <c r="I6" s="8" t="s">
        <v>27</v>
      </c>
    </row>
    <row r="7" spans="1:18" ht="12.75" customHeight="1" x14ac:dyDescent="0.2">
      <c r="A7" s="8" t="s">
        <v>13</v>
      </c>
      <c r="B7" s="8" t="s">
        <v>15</v>
      </c>
      <c r="C7" s="8" t="s">
        <v>10</v>
      </c>
      <c r="D7" s="8" t="s">
        <v>9</v>
      </c>
      <c r="E7" s="8" t="s">
        <v>19</v>
      </c>
      <c r="F7" s="8" t="s">
        <v>21</v>
      </c>
      <c r="G7" s="8" t="s">
        <v>23</v>
      </c>
      <c r="H7" s="8" t="s">
        <v>26</v>
      </c>
      <c r="I7" s="8" t="s">
        <v>28</v>
      </c>
    </row>
    <row r="8" spans="1:18" ht="12.75" customHeight="1" x14ac:dyDescent="0.2">
      <c r="A8" s="11" t="s">
        <v>29</v>
      </c>
      <c r="B8" s="11"/>
      <c r="C8" s="13" t="s">
        <v>30</v>
      </c>
      <c r="D8" s="11"/>
      <c r="E8" s="14" t="s">
        <v>31</v>
      </c>
      <c r="F8" s="11"/>
      <c r="G8" s="11"/>
      <c r="H8" s="11"/>
      <c r="I8" s="15">
        <f>SUM(I9:I60)</f>
        <v>0</v>
      </c>
      <c r="O8" t="e">
        <f>0+R8</f>
        <v>#REF!</v>
      </c>
      <c r="Q8" t="e">
        <f>0+#REF!+I9+#REF!+I13+I17+I21+I25+#REF!+I29+#REF!+I33+#REF!+#REF!+#REF!+I37+I41+#REF!+#REF!+#REF!+#REF!+#REF!+I45+#REF!+#REF!+#REF!+#REF!+#REF!+#REF!+#REF!+#REF!+I49+I53+#REF!+I57+#REF!+#REF!+#REF!+#REF!+#REF!+#REF!+#REF!+#REF!+#REF!+#REF!+#REF!+#REF!+#REF!+#REF!+#REF!+#REF!+#REF!+#REF!+#REF!+#REF!+#REF!+#REF!+#REF!+#REF!+#REF!+#REF!+#REF!</f>
        <v>#REF!</v>
      </c>
      <c r="R8" t="e">
        <f>0+#REF!+O9+#REF!+O13+O17+O21+O25+#REF!+O29+#REF!+O33+#REF!+#REF!+#REF!+O37+O41+#REF!+#REF!+#REF!+#REF!+#REF!+O45+#REF!+#REF!+#REF!+#REF!+#REF!+#REF!+#REF!+#REF!+O49+O53+#REF!+O57+#REF!+#REF!+#REF!+#REF!+#REF!+#REF!+#REF!+#REF!+#REF!+#REF!+#REF!+#REF!+#REF!+#REF!+#REF!+#REF!+#REF!+#REF!+#REF!+#REF!+#REF!+#REF!+#REF!+#REF!+#REF!+#REF!+#REF!</f>
        <v>#REF!</v>
      </c>
    </row>
    <row r="9" spans="1:18" ht="25.5" x14ac:dyDescent="0.2">
      <c r="A9" s="12" t="s">
        <v>32</v>
      </c>
      <c r="B9" s="21" t="s">
        <v>10</v>
      </c>
      <c r="C9" s="33" t="s">
        <v>84</v>
      </c>
      <c r="D9" s="22" t="s">
        <v>33</v>
      </c>
      <c r="E9" s="34" t="s">
        <v>85</v>
      </c>
      <c r="F9" s="24" t="s">
        <v>34</v>
      </c>
      <c r="G9" s="32">
        <f>204.42+43.241</f>
        <v>247.661</v>
      </c>
      <c r="H9" s="19"/>
      <c r="I9" s="19">
        <f>ROUND(ROUND(H9,2)*ROUND(G9,3),2)</f>
        <v>0</v>
      </c>
      <c r="O9">
        <f>(I9*21)/100</f>
        <v>0</v>
      </c>
      <c r="P9" t="s">
        <v>10</v>
      </c>
    </row>
    <row r="10" spans="1:18" x14ac:dyDescent="0.2">
      <c r="A10" s="16" t="s">
        <v>35</v>
      </c>
      <c r="B10" s="26"/>
      <c r="C10" s="26"/>
      <c r="D10" s="26"/>
      <c r="E10" s="27" t="s">
        <v>86</v>
      </c>
      <c r="F10" s="26"/>
      <c r="G10" s="26"/>
      <c r="H10" s="26"/>
      <c r="I10" s="26"/>
    </row>
    <row r="11" spans="1:18" x14ac:dyDescent="0.2">
      <c r="A11" s="17" t="s">
        <v>37</v>
      </c>
      <c r="B11" s="26"/>
      <c r="C11" s="26"/>
      <c r="D11" s="26"/>
      <c r="E11" s="28" t="s">
        <v>36</v>
      </c>
      <c r="F11" s="26"/>
      <c r="G11" s="26"/>
      <c r="H11" s="26"/>
      <c r="I11" s="26"/>
    </row>
    <row r="12" spans="1:18" ht="153" x14ac:dyDescent="0.2">
      <c r="A12" t="s">
        <v>38</v>
      </c>
      <c r="B12" s="26"/>
      <c r="C12" s="26"/>
      <c r="D12" s="26"/>
      <c r="E12" s="29" t="s">
        <v>39</v>
      </c>
      <c r="F12" s="26"/>
      <c r="G12" s="26"/>
      <c r="H12" s="26"/>
      <c r="I12" s="26"/>
    </row>
    <row r="13" spans="1:18" ht="25.5" x14ac:dyDescent="0.2">
      <c r="A13" s="12" t="s">
        <v>32</v>
      </c>
      <c r="B13" s="21" t="s">
        <v>19</v>
      </c>
      <c r="C13" s="21" t="s">
        <v>40</v>
      </c>
      <c r="D13" s="22" t="s">
        <v>33</v>
      </c>
      <c r="E13" s="23" t="s">
        <v>41</v>
      </c>
      <c r="F13" s="24" t="s">
        <v>34</v>
      </c>
      <c r="G13" s="32">
        <v>5.1749999999999998</v>
      </c>
      <c r="H13" s="19"/>
      <c r="I13" s="19">
        <f>ROUND(ROUND(H13,2)*ROUND(G13,3),2)</f>
        <v>0</v>
      </c>
      <c r="O13">
        <f>(I13*21)/100</f>
        <v>0</v>
      </c>
      <c r="P13" t="s">
        <v>10</v>
      </c>
    </row>
    <row r="14" spans="1:18" x14ac:dyDescent="0.2">
      <c r="A14" s="16" t="s">
        <v>35</v>
      </c>
      <c r="B14" s="26"/>
      <c r="C14" s="26"/>
      <c r="D14" s="26"/>
      <c r="E14" s="27" t="s">
        <v>71</v>
      </c>
      <c r="F14" s="26"/>
      <c r="G14" s="26"/>
      <c r="H14" s="26"/>
      <c r="I14" s="26"/>
    </row>
    <row r="15" spans="1:18" x14ac:dyDescent="0.2">
      <c r="A15" s="17" t="s">
        <v>37</v>
      </c>
      <c r="B15" s="26"/>
      <c r="C15" s="26"/>
      <c r="D15" s="26"/>
      <c r="E15" s="28" t="s">
        <v>36</v>
      </c>
      <c r="F15" s="26"/>
      <c r="G15" s="26"/>
      <c r="H15" s="26"/>
      <c r="I15" s="26"/>
    </row>
    <row r="16" spans="1:18" ht="153" x14ac:dyDescent="0.2">
      <c r="A16" t="s">
        <v>38</v>
      </c>
      <c r="B16" s="26"/>
      <c r="C16" s="26"/>
      <c r="D16" s="26"/>
      <c r="E16" s="29" t="s">
        <v>39</v>
      </c>
      <c r="F16" s="26"/>
      <c r="G16" s="26"/>
      <c r="H16" s="26"/>
      <c r="I16" s="26"/>
    </row>
    <row r="17" spans="1:16" s="26" customFormat="1" ht="25.5" x14ac:dyDescent="0.2">
      <c r="A17" s="22" t="s">
        <v>32</v>
      </c>
      <c r="B17" s="21" t="s">
        <v>21</v>
      </c>
      <c r="C17" s="21" t="s">
        <v>42</v>
      </c>
      <c r="D17" s="22" t="s">
        <v>33</v>
      </c>
      <c r="E17" s="23" t="s">
        <v>43</v>
      </c>
      <c r="F17" s="24" t="s">
        <v>34</v>
      </c>
      <c r="G17" s="32">
        <v>15.51</v>
      </c>
      <c r="H17" s="19"/>
      <c r="I17" s="19">
        <f>ROUND(ROUND(H17,2)*ROUND(G17,3),2)</f>
        <v>0</v>
      </c>
      <c r="L17" s="30"/>
      <c r="O17" s="26">
        <f>(I17*21)/100</f>
        <v>0</v>
      </c>
      <c r="P17" s="26" t="s">
        <v>10</v>
      </c>
    </row>
    <row r="18" spans="1:16" x14ac:dyDescent="0.2">
      <c r="A18" s="16" t="s">
        <v>35</v>
      </c>
      <c r="B18" s="26"/>
      <c r="C18" s="26"/>
      <c r="D18" s="26"/>
      <c r="E18" s="27" t="s">
        <v>72</v>
      </c>
      <c r="F18" s="26"/>
      <c r="G18" s="26"/>
      <c r="H18" s="26"/>
      <c r="I18" s="26"/>
    </row>
    <row r="19" spans="1:16" x14ac:dyDescent="0.2">
      <c r="A19" s="17" t="s">
        <v>37</v>
      </c>
      <c r="B19" s="26"/>
      <c r="C19" s="26"/>
      <c r="D19" s="26"/>
      <c r="E19" s="28" t="s">
        <v>36</v>
      </c>
      <c r="F19" s="26"/>
      <c r="G19" s="26"/>
      <c r="H19" s="26"/>
      <c r="I19" s="26"/>
    </row>
    <row r="20" spans="1:16" ht="153" x14ac:dyDescent="0.2">
      <c r="A20" t="s">
        <v>38</v>
      </c>
      <c r="B20" s="26"/>
      <c r="C20" s="26"/>
      <c r="D20" s="26"/>
      <c r="E20" s="29" t="s">
        <v>39</v>
      </c>
      <c r="F20" s="26"/>
      <c r="G20" s="26"/>
      <c r="H20" s="26"/>
      <c r="I20" s="26"/>
    </row>
    <row r="21" spans="1:16" ht="25.5" x14ac:dyDescent="0.2">
      <c r="A21" s="12" t="s">
        <v>32</v>
      </c>
      <c r="B21" s="21" t="s">
        <v>23</v>
      </c>
      <c r="C21" s="21" t="s">
        <v>44</v>
      </c>
      <c r="D21" s="22" t="s">
        <v>33</v>
      </c>
      <c r="E21" s="23" t="s">
        <v>45</v>
      </c>
      <c r="F21" s="24" t="s">
        <v>34</v>
      </c>
      <c r="G21" s="32">
        <f>5.303+10.56</f>
        <v>15.863</v>
      </c>
      <c r="H21" s="19"/>
      <c r="I21" s="19">
        <f>ROUND(ROUND(H21,2)*ROUND(G21,3),2)</f>
        <v>0</v>
      </c>
      <c r="O21">
        <f>(I21*21)/100</f>
        <v>0</v>
      </c>
      <c r="P21" t="s">
        <v>10</v>
      </c>
    </row>
    <row r="22" spans="1:16" x14ac:dyDescent="0.2">
      <c r="A22" s="16" t="s">
        <v>35</v>
      </c>
      <c r="B22" s="26"/>
      <c r="C22" s="26"/>
      <c r="D22" s="26"/>
      <c r="E22" s="43" t="s">
        <v>83</v>
      </c>
      <c r="F22" s="26"/>
      <c r="G22" s="26"/>
      <c r="H22" s="26"/>
      <c r="I22" s="26"/>
    </row>
    <row r="23" spans="1:16" x14ac:dyDescent="0.2">
      <c r="A23" s="17" t="s">
        <v>37</v>
      </c>
      <c r="B23" s="26"/>
      <c r="C23" s="26"/>
      <c r="D23" s="26"/>
      <c r="E23" s="28"/>
      <c r="F23" s="26"/>
      <c r="G23" s="26"/>
      <c r="H23" s="26"/>
      <c r="I23" s="26"/>
    </row>
    <row r="24" spans="1:16" ht="153" x14ac:dyDescent="0.2">
      <c r="A24" t="s">
        <v>38</v>
      </c>
      <c r="B24" s="26"/>
      <c r="C24" s="26"/>
      <c r="D24" s="26"/>
      <c r="E24" s="29" t="s">
        <v>39</v>
      </c>
      <c r="F24" s="26"/>
      <c r="G24" s="26"/>
      <c r="H24" s="26"/>
      <c r="I24" s="26"/>
    </row>
    <row r="25" spans="1:16" ht="25.5" x14ac:dyDescent="0.2">
      <c r="A25" s="12" t="s">
        <v>32</v>
      </c>
      <c r="B25" s="21" t="s">
        <v>46</v>
      </c>
      <c r="C25" s="21" t="s">
        <v>47</v>
      </c>
      <c r="D25" s="22" t="s">
        <v>33</v>
      </c>
      <c r="E25" s="23" t="s">
        <v>48</v>
      </c>
      <c r="F25" s="24" t="s">
        <v>34</v>
      </c>
      <c r="G25" s="32">
        <v>128.709</v>
      </c>
      <c r="H25" s="19"/>
      <c r="I25" s="19">
        <f>ROUND(ROUND(H25,2)*ROUND(G25,3),2)</f>
        <v>0</v>
      </c>
      <c r="O25">
        <f>(I25*21)/100</f>
        <v>0</v>
      </c>
      <c r="P25" t="s">
        <v>10</v>
      </c>
    </row>
    <row r="26" spans="1:16" x14ac:dyDescent="0.2">
      <c r="A26" s="16" t="s">
        <v>35</v>
      </c>
      <c r="B26" s="26"/>
      <c r="C26" s="26"/>
      <c r="D26" s="26"/>
      <c r="E26" s="27" t="s">
        <v>74</v>
      </c>
      <c r="F26" s="26"/>
      <c r="G26" s="26"/>
      <c r="H26" s="26"/>
      <c r="I26" s="26"/>
    </row>
    <row r="27" spans="1:16" x14ac:dyDescent="0.2">
      <c r="A27" s="17" t="s">
        <v>37</v>
      </c>
      <c r="B27" s="26"/>
      <c r="C27" s="26"/>
      <c r="D27" s="26"/>
      <c r="E27" s="28" t="s">
        <v>36</v>
      </c>
      <c r="F27" s="26"/>
      <c r="G27" s="26"/>
      <c r="H27" s="26"/>
      <c r="I27" s="26"/>
    </row>
    <row r="28" spans="1:16" ht="153" x14ac:dyDescent="0.2">
      <c r="A28" t="s">
        <v>38</v>
      </c>
      <c r="B28" s="26"/>
      <c r="C28" s="26"/>
      <c r="D28" s="26"/>
      <c r="E28" s="29" t="s">
        <v>39</v>
      </c>
      <c r="F28" s="26"/>
      <c r="G28" s="26"/>
      <c r="H28" s="26"/>
      <c r="I28" s="26"/>
    </row>
    <row r="29" spans="1:16" ht="25.5" x14ac:dyDescent="0.2">
      <c r="A29" s="12" t="s">
        <v>32</v>
      </c>
      <c r="B29" s="21" t="s">
        <v>26</v>
      </c>
      <c r="C29" s="21" t="s">
        <v>49</v>
      </c>
      <c r="D29" s="22" t="s">
        <v>33</v>
      </c>
      <c r="E29" s="23" t="s">
        <v>50</v>
      </c>
      <c r="F29" s="24" t="s">
        <v>34</v>
      </c>
      <c r="G29" s="25">
        <v>0.1</v>
      </c>
      <c r="H29" s="19"/>
      <c r="I29" s="19">
        <f>ROUND(ROUND(H29,2)*ROUND(G29,3),2)</f>
        <v>0</v>
      </c>
      <c r="O29">
        <f>(I29*21)/100</f>
        <v>0</v>
      </c>
      <c r="P29" t="s">
        <v>10</v>
      </c>
    </row>
    <row r="30" spans="1:16" x14ac:dyDescent="0.2">
      <c r="A30" s="16" t="s">
        <v>35</v>
      </c>
      <c r="B30" s="26"/>
      <c r="C30" s="26"/>
      <c r="D30" s="26"/>
      <c r="E30" s="27" t="s">
        <v>73</v>
      </c>
      <c r="F30" s="26"/>
      <c r="G30" s="26"/>
      <c r="H30" s="26"/>
      <c r="I30" s="26"/>
    </row>
    <row r="31" spans="1:16" x14ac:dyDescent="0.2">
      <c r="A31" s="17" t="s">
        <v>37</v>
      </c>
      <c r="B31" s="26"/>
      <c r="C31" s="26"/>
      <c r="D31" s="26"/>
      <c r="E31" s="28" t="s">
        <v>36</v>
      </c>
      <c r="F31" s="26"/>
      <c r="G31" s="26"/>
      <c r="H31" s="26"/>
      <c r="I31" s="26"/>
    </row>
    <row r="32" spans="1:16" ht="153" x14ac:dyDescent="0.2">
      <c r="A32" t="s">
        <v>38</v>
      </c>
      <c r="B32" s="26"/>
      <c r="C32" s="26"/>
      <c r="D32" s="26"/>
      <c r="E32" s="29" t="s">
        <v>39</v>
      </c>
      <c r="F32" s="26"/>
      <c r="G32" s="26"/>
      <c r="H32" s="26"/>
      <c r="I32" s="26"/>
    </row>
    <row r="33" spans="1:16" ht="25.5" x14ac:dyDescent="0.2">
      <c r="A33" s="12" t="s">
        <v>32</v>
      </c>
      <c r="B33" s="21" t="s">
        <v>51</v>
      </c>
      <c r="C33" s="21" t="s">
        <v>52</v>
      </c>
      <c r="D33" s="22" t="s">
        <v>33</v>
      </c>
      <c r="E33" s="23" t="s">
        <v>53</v>
      </c>
      <c r="F33" s="24" t="s">
        <v>34</v>
      </c>
      <c r="G33" s="25">
        <v>0.1</v>
      </c>
      <c r="H33" s="19"/>
      <c r="I33" s="19">
        <f>ROUND(ROUND(H33,2)*ROUND(G33,3),2)</f>
        <v>0</v>
      </c>
      <c r="O33">
        <f>(I33*21)/100</f>
        <v>0</v>
      </c>
      <c r="P33" t="s">
        <v>10</v>
      </c>
    </row>
    <row r="34" spans="1:16" x14ac:dyDescent="0.2">
      <c r="A34" s="16" t="s">
        <v>35</v>
      </c>
      <c r="B34" s="26"/>
      <c r="C34" s="26"/>
      <c r="D34" s="26"/>
      <c r="E34" s="27" t="s">
        <v>73</v>
      </c>
      <c r="F34" s="26"/>
      <c r="G34" s="26"/>
      <c r="H34" s="26"/>
      <c r="I34" s="26"/>
    </row>
    <row r="35" spans="1:16" x14ac:dyDescent="0.2">
      <c r="A35" s="17" t="s">
        <v>37</v>
      </c>
      <c r="B35" s="26"/>
      <c r="C35" s="26"/>
      <c r="D35" s="26"/>
      <c r="E35" s="28" t="s">
        <v>36</v>
      </c>
      <c r="F35" s="26"/>
      <c r="G35" s="26"/>
      <c r="H35" s="26"/>
      <c r="I35" s="26"/>
    </row>
    <row r="36" spans="1:16" ht="153" x14ac:dyDescent="0.2">
      <c r="A36" t="s">
        <v>38</v>
      </c>
      <c r="B36" s="26"/>
      <c r="C36" s="26"/>
      <c r="D36" s="26"/>
      <c r="E36" s="29" t="s">
        <v>39</v>
      </c>
      <c r="F36" s="26"/>
      <c r="G36" s="26"/>
      <c r="H36" s="26"/>
      <c r="I36" s="26"/>
    </row>
    <row r="37" spans="1:16" ht="25.5" x14ac:dyDescent="0.2">
      <c r="A37" s="12" t="s">
        <v>32</v>
      </c>
      <c r="B37" s="21" t="s">
        <v>54</v>
      </c>
      <c r="C37" s="21" t="s">
        <v>55</v>
      </c>
      <c r="D37" s="22" t="s">
        <v>33</v>
      </c>
      <c r="E37" s="23" t="s">
        <v>56</v>
      </c>
      <c r="F37" s="24" t="s">
        <v>34</v>
      </c>
      <c r="G37" s="25">
        <v>0.1</v>
      </c>
      <c r="H37" s="19"/>
      <c r="I37" s="19">
        <f>ROUND(ROUND(H37,2)*ROUND(G37,3),2)</f>
        <v>0</v>
      </c>
      <c r="O37">
        <f>(I37*21)/100</f>
        <v>0</v>
      </c>
      <c r="P37" t="s">
        <v>10</v>
      </c>
    </row>
    <row r="38" spans="1:16" x14ac:dyDescent="0.2">
      <c r="A38" s="16" t="s">
        <v>35</v>
      </c>
      <c r="B38" s="26"/>
      <c r="C38" s="26"/>
      <c r="D38" s="26"/>
      <c r="E38" s="27" t="s">
        <v>71</v>
      </c>
      <c r="F38" s="26"/>
      <c r="G38" s="26"/>
      <c r="H38" s="26"/>
      <c r="I38" s="26"/>
    </row>
    <row r="39" spans="1:16" x14ac:dyDescent="0.2">
      <c r="A39" s="17" t="s">
        <v>37</v>
      </c>
      <c r="B39" s="26"/>
      <c r="C39" s="26"/>
      <c r="D39" s="26"/>
      <c r="E39" s="28" t="s">
        <v>36</v>
      </c>
      <c r="F39" s="26"/>
      <c r="G39" s="26"/>
      <c r="H39" s="26"/>
      <c r="I39" s="26"/>
    </row>
    <row r="40" spans="1:16" ht="153" x14ac:dyDescent="0.2">
      <c r="A40" t="s">
        <v>38</v>
      </c>
      <c r="B40" s="26"/>
      <c r="C40" s="26"/>
      <c r="D40" s="26"/>
      <c r="E40" s="29" t="s">
        <v>39</v>
      </c>
      <c r="F40" s="26"/>
      <c r="G40" s="26"/>
      <c r="H40" s="26"/>
      <c r="I40" s="26"/>
    </row>
    <row r="41" spans="1:16" s="26" customFormat="1" ht="25.5" x14ac:dyDescent="0.2">
      <c r="A41" s="22" t="s">
        <v>32</v>
      </c>
      <c r="B41" s="21" t="s">
        <v>57</v>
      </c>
      <c r="C41" s="21" t="s">
        <v>58</v>
      </c>
      <c r="D41" s="22" t="s">
        <v>33</v>
      </c>
      <c r="E41" s="23" t="s">
        <v>59</v>
      </c>
      <c r="F41" s="24" t="s">
        <v>34</v>
      </c>
      <c r="G41" s="25">
        <f>6.08/1000</f>
        <v>6.0800000000000003E-3</v>
      </c>
      <c r="H41" s="19"/>
      <c r="I41" s="19">
        <f>ROUND(ROUND(H41,2)*ROUND(G41,3),2)</f>
        <v>0</v>
      </c>
      <c r="L41" s="30"/>
      <c r="O41" s="26">
        <f>(I41*21)/100</f>
        <v>0</v>
      </c>
      <c r="P41" s="26" t="s">
        <v>10</v>
      </c>
    </row>
    <row r="42" spans="1:16" x14ac:dyDescent="0.2">
      <c r="A42" s="16" t="s">
        <v>35</v>
      </c>
      <c r="B42" s="26"/>
      <c r="C42" s="26"/>
      <c r="D42" s="26"/>
      <c r="E42" s="27" t="s">
        <v>74</v>
      </c>
      <c r="F42" s="26"/>
      <c r="G42" s="26"/>
      <c r="H42" s="26"/>
      <c r="I42" s="26"/>
    </row>
    <row r="43" spans="1:16" x14ac:dyDescent="0.2">
      <c r="A43" s="17" t="s">
        <v>37</v>
      </c>
      <c r="B43" s="26"/>
      <c r="C43" s="26"/>
      <c r="D43" s="26"/>
      <c r="E43" s="28" t="s">
        <v>36</v>
      </c>
      <c r="F43" s="26"/>
      <c r="G43" s="26"/>
      <c r="H43" s="26"/>
      <c r="I43" s="26"/>
    </row>
    <row r="44" spans="1:16" ht="153" x14ac:dyDescent="0.2">
      <c r="A44" t="s">
        <v>38</v>
      </c>
      <c r="B44" s="26"/>
      <c r="C44" s="26"/>
      <c r="D44" s="26"/>
      <c r="E44" s="29" t="s">
        <v>39</v>
      </c>
      <c r="F44" s="26"/>
      <c r="G44" s="26"/>
      <c r="H44" s="26"/>
      <c r="I44" s="26"/>
    </row>
    <row r="45" spans="1:16" ht="25.5" x14ac:dyDescent="0.2">
      <c r="A45" s="12" t="s">
        <v>32</v>
      </c>
      <c r="B45" s="21" t="s">
        <v>60</v>
      </c>
      <c r="C45" s="36" t="s">
        <v>80</v>
      </c>
      <c r="D45" s="22" t="s">
        <v>33</v>
      </c>
      <c r="E45" s="35" t="s">
        <v>81</v>
      </c>
      <c r="F45" s="24" t="s">
        <v>34</v>
      </c>
      <c r="G45" s="32">
        <f>23.452+18.743</f>
        <v>42.195</v>
      </c>
      <c r="H45" s="19"/>
      <c r="I45" s="19">
        <f>ROUND(ROUND(H45,2)*ROUND(G45,3),2)</f>
        <v>0</v>
      </c>
      <c r="O45">
        <f>(I45*21)/100</f>
        <v>0</v>
      </c>
      <c r="P45" t="s">
        <v>10</v>
      </c>
    </row>
    <row r="46" spans="1:16" x14ac:dyDescent="0.2">
      <c r="A46" s="16" t="s">
        <v>35</v>
      </c>
      <c r="B46" s="26"/>
      <c r="C46" s="26"/>
      <c r="D46" s="26"/>
      <c r="E46" s="27" t="s">
        <v>82</v>
      </c>
      <c r="F46" s="26"/>
      <c r="G46" s="26"/>
      <c r="H46" s="26"/>
      <c r="I46" s="26"/>
    </row>
    <row r="47" spans="1:16" x14ac:dyDescent="0.2">
      <c r="A47" s="17" t="s">
        <v>37</v>
      </c>
      <c r="B47" s="26"/>
      <c r="C47" s="26"/>
      <c r="D47" s="26"/>
      <c r="E47" s="28" t="s">
        <v>36</v>
      </c>
      <c r="F47" s="26"/>
      <c r="G47" s="26"/>
      <c r="H47" s="26"/>
      <c r="I47" s="26"/>
    </row>
    <row r="48" spans="1:16" ht="153" x14ac:dyDescent="0.2">
      <c r="A48" t="s">
        <v>38</v>
      </c>
      <c r="B48" s="26"/>
      <c r="C48" s="26"/>
      <c r="D48" s="26"/>
      <c r="E48" s="29" t="s">
        <v>39</v>
      </c>
      <c r="F48" s="26"/>
      <c r="G48" s="26"/>
      <c r="H48" s="26"/>
      <c r="I48" s="26"/>
    </row>
    <row r="49" spans="1:16" ht="25.5" x14ac:dyDescent="0.2">
      <c r="A49" s="12" t="s">
        <v>32</v>
      </c>
      <c r="B49" s="21" t="s">
        <v>61</v>
      </c>
      <c r="C49" s="21" t="s">
        <v>62</v>
      </c>
      <c r="D49" s="22" t="s">
        <v>33</v>
      </c>
      <c r="E49" s="23" t="s">
        <v>63</v>
      </c>
      <c r="F49" s="24" t="s">
        <v>34</v>
      </c>
      <c r="G49" s="25">
        <v>0.05</v>
      </c>
      <c r="H49" s="19"/>
      <c r="I49" s="19">
        <f>ROUND(ROUND(H49,2)*ROUND(G49,3),2)</f>
        <v>0</v>
      </c>
      <c r="O49">
        <f>(I49*21)/100</f>
        <v>0</v>
      </c>
      <c r="P49" t="s">
        <v>10</v>
      </c>
    </row>
    <row r="50" spans="1:16" x14ac:dyDescent="0.2">
      <c r="A50" s="16" t="s">
        <v>35</v>
      </c>
      <c r="B50" s="26"/>
      <c r="C50" s="26"/>
      <c r="D50" s="26"/>
      <c r="E50" s="27" t="s">
        <v>73</v>
      </c>
      <c r="F50" s="26"/>
      <c r="G50" s="26"/>
      <c r="H50" s="26"/>
      <c r="I50" s="26"/>
    </row>
    <row r="51" spans="1:16" x14ac:dyDescent="0.2">
      <c r="A51" s="17" t="s">
        <v>37</v>
      </c>
      <c r="B51" s="26"/>
      <c r="C51" s="26"/>
      <c r="D51" s="26"/>
      <c r="E51" s="28" t="s">
        <v>36</v>
      </c>
      <c r="F51" s="26"/>
      <c r="G51" s="26"/>
      <c r="H51" s="26"/>
      <c r="I51" s="26"/>
    </row>
    <row r="52" spans="1:16" ht="153" x14ac:dyDescent="0.2">
      <c r="A52" t="s">
        <v>38</v>
      </c>
      <c r="B52" s="26"/>
      <c r="C52" s="26"/>
      <c r="D52" s="26"/>
      <c r="E52" s="29" t="s">
        <v>39</v>
      </c>
      <c r="F52" s="26"/>
      <c r="G52" s="26"/>
      <c r="H52" s="26"/>
      <c r="I52" s="26"/>
    </row>
    <row r="53" spans="1:16" ht="25.5" x14ac:dyDescent="0.2">
      <c r="A53" s="12" t="s">
        <v>32</v>
      </c>
      <c r="B53" s="21" t="s">
        <v>64</v>
      </c>
      <c r="C53" s="21" t="s">
        <v>65</v>
      </c>
      <c r="D53" s="22" t="s">
        <v>33</v>
      </c>
      <c r="E53" s="23" t="s">
        <v>66</v>
      </c>
      <c r="F53" s="24" t="s">
        <v>34</v>
      </c>
      <c r="G53" s="25">
        <v>0.05</v>
      </c>
      <c r="H53" s="19"/>
      <c r="I53" s="19">
        <f>ROUND(ROUND(H53,2)*ROUND(G53,3),2)</f>
        <v>0</v>
      </c>
      <c r="O53">
        <f>(I53*21)/100</f>
        <v>0</v>
      </c>
      <c r="P53" t="s">
        <v>10</v>
      </c>
    </row>
    <row r="54" spans="1:16" x14ac:dyDescent="0.2">
      <c r="A54" s="16" t="s">
        <v>35</v>
      </c>
      <c r="B54" s="26"/>
      <c r="C54" s="26"/>
      <c r="D54" s="26"/>
      <c r="E54" s="27" t="s">
        <v>73</v>
      </c>
      <c r="F54" s="26"/>
      <c r="G54" s="26"/>
      <c r="H54" s="26"/>
      <c r="I54" s="26"/>
    </row>
    <row r="55" spans="1:16" x14ac:dyDescent="0.2">
      <c r="A55" s="17" t="s">
        <v>37</v>
      </c>
      <c r="B55" s="26"/>
      <c r="C55" s="26"/>
      <c r="D55" s="26"/>
      <c r="E55" s="28" t="s">
        <v>36</v>
      </c>
      <c r="F55" s="26"/>
      <c r="G55" s="26"/>
      <c r="H55" s="26"/>
      <c r="I55" s="26"/>
    </row>
    <row r="56" spans="1:16" ht="153" x14ac:dyDescent="0.2">
      <c r="A56" t="s">
        <v>38</v>
      </c>
      <c r="B56" s="26"/>
      <c r="C56" s="26"/>
      <c r="D56" s="26"/>
      <c r="E56" s="29" t="s">
        <v>39</v>
      </c>
      <c r="F56" s="26"/>
      <c r="G56" s="26"/>
      <c r="H56" s="26"/>
      <c r="I56" s="26"/>
    </row>
    <row r="57" spans="1:16" s="26" customFormat="1" ht="25.5" x14ac:dyDescent="0.2">
      <c r="A57" s="22" t="s">
        <v>32</v>
      </c>
      <c r="B57" s="21" t="s">
        <v>67</v>
      </c>
      <c r="C57" s="21" t="s">
        <v>68</v>
      </c>
      <c r="D57" s="22" t="s">
        <v>33</v>
      </c>
      <c r="E57" s="23" t="s">
        <v>69</v>
      </c>
      <c r="F57" s="24" t="s">
        <v>34</v>
      </c>
      <c r="G57" s="32">
        <f>3.04+0.4</f>
        <v>3.44</v>
      </c>
      <c r="H57" s="19"/>
      <c r="I57" s="19">
        <f>ROUND(ROUND(H57,2)*ROUND(G57,3),2)</f>
        <v>0</v>
      </c>
      <c r="L57" s="30"/>
      <c r="O57" s="26">
        <f>(I57*21)/100</f>
        <v>0</v>
      </c>
      <c r="P57" s="26" t="s">
        <v>10</v>
      </c>
    </row>
    <row r="58" spans="1:16" x14ac:dyDescent="0.2">
      <c r="A58" s="16" t="s">
        <v>35</v>
      </c>
      <c r="B58" s="26"/>
      <c r="C58" s="26"/>
      <c r="D58" s="26"/>
      <c r="E58" s="27" t="s">
        <v>79</v>
      </c>
      <c r="F58" s="26"/>
      <c r="G58" s="26"/>
      <c r="H58" s="26"/>
      <c r="I58" s="26"/>
    </row>
    <row r="59" spans="1:16" x14ac:dyDescent="0.2">
      <c r="A59" s="17" t="s">
        <v>37</v>
      </c>
      <c r="B59" s="26"/>
      <c r="C59" s="26"/>
      <c r="D59" s="26"/>
      <c r="E59" s="28" t="s">
        <v>36</v>
      </c>
      <c r="F59" s="26"/>
      <c r="G59" s="26"/>
      <c r="H59" s="26"/>
      <c r="I59" s="26"/>
    </row>
    <row r="60" spans="1:16" ht="153" x14ac:dyDescent="0.2">
      <c r="A60" t="s">
        <v>38</v>
      </c>
      <c r="B60" s="26"/>
      <c r="C60" s="26"/>
      <c r="D60" s="26"/>
      <c r="E60" s="29" t="s">
        <v>39</v>
      </c>
      <c r="F60" s="26"/>
      <c r="G60" s="26"/>
      <c r="H60" s="26"/>
      <c r="I60" s="26"/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scale="52" fitToHeight="0" orientation="portrait" horizontalDpi="300" verticalDpi="300" r:id="rId1"/>
  <headerFooter alignWithMargins="0"/>
  <rowBreaks count="1" manualBreakCount="1">
    <brk id="5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Urbánková Jaroslava</dc:creator>
  <cp:lastModifiedBy>Kiss, Marian Bc.</cp:lastModifiedBy>
  <dcterms:created xsi:type="dcterms:W3CDTF">2020-09-02T08:40:05Z</dcterms:created>
  <dcterms:modified xsi:type="dcterms:W3CDTF">2022-05-13T10:29:28Z</dcterms:modified>
</cp:coreProperties>
</file>