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2.3" sheetId="2" r:id="rId2"/>
    <sheet name="PS 103.3" sheetId="3" r:id="rId3"/>
    <sheet name="PS 104.3" sheetId="4" r:id="rId4"/>
    <sheet name="PS 105.3" sheetId="5" r:id="rId5"/>
    <sheet name="PS 106.3" sheetId="6" r:id="rId6"/>
    <sheet name="PS 107.3" sheetId="7" r:id="rId7"/>
    <sheet name="PS 108.3" sheetId="8" r:id="rId8"/>
    <sheet name="PS 109.3" sheetId="9" r:id="rId9"/>
    <sheet name="PS 201.3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<sst xmlns="http://schemas.openxmlformats.org/spreadsheetml/2006/main" count="5592" uniqueCount="369">
  <si>
    <t>Aspe</t>
  </si>
  <si>
    <t>Rekapitulace ceny</t>
  </si>
  <si>
    <t>zm01_5003520094</t>
  </si>
  <si>
    <t>GSM-R Pardubice - Hradec Králové - Jaroměř</t>
  </si>
  <si>
    <t>5003520094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</si>
  <si>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</si>
  <si>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</si>
  <si>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</si>
  <si>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</si>
  <si>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</si>
  <si>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</si>
  <si>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</si>
  <si>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</si>
  <si>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</si>
  <si>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</si>
  <si>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</si>
  <si>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102.3</t>
  </si>
  <si>
    <t>BTS 850 Pardubice-Semtín - stavební část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</si>
  <si>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</si>
  <si>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</si>
  <si>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</si>
  <si>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</si>
  <si>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</si>
  <si>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</si>
  <si>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</si>
  <si>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</si>
  <si>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</si>
  <si>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</si>
  <si>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</si>
  <si>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</si>
  <si>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</si>
  <si>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</si>
  <si>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</si>
  <si>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</si>
  <si>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</si>
  <si>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</si>
  <si>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</si>
  <si>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</si>
  <si>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</si>
  <si>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</si>
  <si>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</si>
  <si>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</si>
  <si>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</si>
  <si>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</si>
  <si>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</si>
  <si>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</si>
  <si>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102.3</t>
  </si>
  <si>
    <t>SD</t>
  </si>
  <si>
    <t>0</t>
  </si>
  <si>
    <t>Všeobecné konstrukce a práce</t>
  </si>
  <si>
    <t>P</t>
  </si>
  <si>
    <t>35</t>
  </si>
  <si>
    <t>029113</t>
  </si>
  <si>
    <t>Ostatní požadavky - geodetické zaměření - celky</t>
  </si>
  <si>
    <t>KUS</t>
  </si>
  <si>
    <t>2021_OTSKP</t>
  </si>
  <si>
    <t>PP</t>
  </si>
  <si>
    <t>geodetické zaměření po dokončení stavby - celkové</t>
  </si>
  <si>
    <t>VV</t>
  </si>
  <si>
    <t>1ks</t>
  </si>
  <si>
    <t>TS</t>
  </si>
  <si>
    <t>Technická specifikace položky odpovídá příslušné cenové soustavě</t>
  </si>
  <si>
    <t>36</t>
  </si>
  <si>
    <t>029113-R03</t>
  </si>
  <si>
    <t>Převzetí a příprava staveniště, prostorové vytýčení stavby, vytýčení sítí, zajištění výluk a dozoru</t>
  </si>
  <si>
    <t>R-GSM-R</t>
  </si>
  <si>
    <t>Položka obsahuje veškeré náklady spojené s přípravnými pracemi v jedné lokalitě BTS před započetím výstavby a potřebné náklady a práce během výstavby pro zajištění případných výluk a při vykonávání dozoru</t>
  </si>
  <si>
    <t>37</t>
  </si>
  <si>
    <t>111208</t>
  </si>
  <si>
    <t>Odstranění křovin s odvozem do 20km</t>
  </si>
  <si>
    <t>M2</t>
  </si>
  <si>
    <t>4,00x10,00</t>
  </si>
  <si>
    <t>38</t>
  </si>
  <si>
    <t>015112</t>
  </si>
  <si>
    <t>Poplatky za likvidaci odpadů nekontaminovaných - 17 05 04 vytěžené zeminy a horniny - II. Tř. těžitelnosti</t>
  </si>
  <si>
    <t>T</t>
  </si>
  <si>
    <t>poplatek za uložení zeminy na skládku</t>
  </si>
  <si>
    <t>(106,464-75,392)*1,8</t>
  </si>
  <si>
    <t>1</t>
  </si>
  <si>
    <t>Zemní práce</t>
  </si>
  <si>
    <t>121101</t>
  </si>
  <si>
    <t>Sejmutí ornice nebo lesní půdy s odvozem do 1 km</t>
  </si>
  <si>
    <t>M3</t>
  </si>
  <si>
    <t>sejmutá ornice pod stožárem+ornice v místě chrániček mezi BTS a TD+ornice pod TD, rozměry viz. výkresová dokumentace:</t>
  </si>
  <si>
    <t>((6,6*6,6)+(1,3*1,5)+(3,28*2,68))*0,3</t>
  </si>
  <si>
    <t>131838</t>
  </si>
  <si>
    <t>Hloubení jam zapaž i nezapaž tř. II, odvoz do 20 km</t>
  </si>
  <si>
    <t>objem vytěžené zeminy výkopu pro základ + objem zeminy vytěžené pro základové pasy TD + objem výkopu pro chráničky mezi TD a BTS, rozměry viz. výkresová dokumentace</t>
  </si>
  <si>
    <t>((5,9*5,9*2,6)+(5,2*5,2*0,2))+8,79+1,76</t>
  </si>
  <si>
    <t>17411</t>
  </si>
  <si>
    <t>Zásyp jam a rýh zeminou se zhutněním</t>
  </si>
  <si>
    <t>zásyp výkopů po provedení základů (základ pro BTS, TD, kolem chrániček atd.)</t>
  </si>
  <si>
    <t>106,464-((3,8*3,8*1,3)+(1,8*1,8*1,2)+(5,2*5,2*0,2))-(3,28*0,4*1*2)-0,56</t>
  </si>
  <si>
    <t>4</t>
  </si>
  <si>
    <t>18241</t>
  </si>
  <si>
    <t>Založení trávníku ručním výsevem</t>
  </si>
  <si>
    <t>plocha konečných terénních úprav, rozměry viz. výkresová dokumentace</t>
  </si>
  <si>
    <t>(10,00*15,00)-(3,80*3,80)-(3,28*2,68)</t>
  </si>
  <si>
    <t>5</t>
  </si>
  <si>
    <t>18120</t>
  </si>
  <si>
    <t>Úprava pláně se zhutněním v hornině tř. II</t>
  </si>
  <si>
    <t>úprava základové spáry se zhutněním, rozměry viz. výkresová dokumentace</t>
  </si>
  <si>
    <t>5,2*5,2</t>
  </si>
  <si>
    <t>18235</t>
  </si>
  <si>
    <t>Rozprostření ornice v rovině v tl. do 0,5 m</t>
  </si>
  <si>
    <t>terénní úpravy, rozměry viz. výkresová dokumentace</t>
  </si>
  <si>
    <t>7</t>
  </si>
  <si>
    <t>17581</t>
  </si>
  <si>
    <t>Obsyp potrubí a objektů z nakupovaných materiálů</t>
  </si>
  <si>
    <t>pískové lože pod chráničky</t>
  </si>
  <si>
    <t>2,50*1,50*0,30</t>
  </si>
  <si>
    <t>8</t>
  </si>
  <si>
    <t>17561</t>
  </si>
  <si>
    <t>Obsyp potrubí a objektů z hornin kamenitých</t>
  </si>
  <si>
    <t>obsyp základové patky štěrkem, ostatní terénní úpravy 30 %</t>
  </si>
  <si>
    <t>((3,8*3,8)-(0,87*0,87))*0,1*1,3</t>
  </si>
  <si>
    <t>9</t>
  </si>
  <si>
    <t>18090</t>
  </si>
  <si>
    <t>Všeobecné úpravy ostatních ploch</t>
  </si>
  <si>
    <t>konečné terénní úpravy</t>
  </si>
  <si>
    <t>Základy</t>
  </si>
  <si>
    <t>10</t>
  </si>
  <si>
    <t>27231A</t>
  </si>
  <si>
    <t>Základy z prostého betonu do C20/25</t>
  </si>
  <si>
    <t>základové pasy pro TD, rozměry viz. výkresová dokumentace</t>
  </si>
  <si>
    <t>(3,28*0,40*0,90)*2,00</t>
  </si>
  <si>
    <t>Vodorovné konstruce</t>
  </si>
  <si>
    <t>11</t>
  </si>
  <si>
    <t>45152</t>
  </si>
  <si>
    <t>Podkladní a výplňové vrstvy z kameniva drceného</t>
  </si>
  <si>
    <t>podsyp pod základové pasy TD + 10 % srovnání nerovností, rozměry viz. výkresová dokumentace</t>
  </si>
  <si>
    <t>(2,00*(0,10*0,40*3,28)+(0,15*1,88*2,98))*1,10</t>
  </si>
  <si>
    <t>12</t>
  </si>
  <si>
    <t>465921</t>
  </si>
  <si>
    <t>Dlažby z betonových dlaždic na sucho</t>
  </si>
  <si>
    <t>betonová dlažba před TD + okapový chodník TD + 10 % srovnání nerovností, rozměry viz. výkresová dokumentace</t>
  </si>
  <si>
    <t>1,20*0,90+((3,70*0,30*2,00)+(2,50*0,30*2,00))*1,10</t>
  </si>
  <si>
    <t>Komunikace</t>
  </si>
  <si>
    <t>13</t>
  </si>
  <si>
    <t>56341</t>
  </si>
  <si>
    <t>Vozovkové vrstvy ze štěrkopísku tl do 50 mm</t>
  </si>
  <si>
    <t>pískový podsyp pod betonovou dlažbu před TD + okapový chodník TD, rozměry viz. výkresová dokumentace</t>
  </si>
  <si>
    <t>14</t>
  </si>
  <si>
    <t>56324</t>
  </si>
  <si>
    <t>Vozovkové vrstvy z vibrovaného štěrku tl. do 200mm</t>
  </si>
  <si>
    <t>zpevnění příjezdové cesty vrstvou makadamu</t>
  </si>
  <si>
    <t>4,00*5,00</t>
  </si>
  <si>
    <t>Přidružená stavební výroba</t>
  </si>
  <si>
    <t>15</t>
  </si>
  <si>
    <t>75N434</t>
  </si>
  <si>
    <t>Anténní stožár železobetonový do 30 m</t>
  </si>
  <si>
    <t>anténní stožár, vč. základové patky a vystrojení, viz. popis položky</t>
  </si>
  <si>
    <t>16</t>
  </si>
  <si>
    <t>748151-R01</t>
  </si>
  <si>
    <t>Plastová tabulka 120x80 mm s označením KMB</t>
  </si>
  <si>
    <t>D+M plastové tabulky, viz. technická zpráva</t>
  </si>
  <si>
    <t>2ks</t>
  </si>
  <si>
    <t>Položka obsahuje dodávku, dopravu a montáž předepsaného výrobku včetně všech souvisejících nákladů (na mzdy, skladování…)</t>
  </si>
  <si>
    <t>17</t>
  </si>
  <si>
    <t>711311</t>
  </si>
  <si>
    <t>Izolace podzemních objektů proti zemní vlhkosti asfaltovými nátěry</t>
  </si>
  <si>
    <t>izolace základové patky asfaltovým nátěrem proti zemní vlhkosti, rozměry viz. výkresová dokumentace</t>
  </si>
  <si>
    <t>(1*3,8*3,8)+(3,8*3,8-0,87*0,87)+(4*3,8*1,3)+(4*1,8*1,2)</t>
  </si>
  <si>
    <t>18</t>
  </si>
  <si>
    <t>711312-R02</t>
  </si>
  <si>
    <t>Izolace podzemních objektů proti bludným proudům asfaltovými pásy</t>
  </si>
  <si>
    <t>izolace základové patky proti bludným proudům, rozměry viz. výkresová dokumentace</t>
  </si>
  <si>
    <t>19</t>
  </si>
  <si>
    <t>741B11</t>
  </si>
  <si>
    <t>Zemnící tyč FeZn délky do 2 m</t>
  </si>
  <si>
    <t>uzemnění TD</t>
  </si>
  <si>
    <t>4,00+4,00+5,00</t>
  </si>
  <si>
    <t>20</t>
  </si>
  <si>
    <t>741911</t>
  </si>
  <si>
    <t>Uzemňovací vodič v zemi FeZn do 120 mm2</t>
  </si>
  <si>
    <t>M</t>
  </si>
  <si>
    <t>viz. výkres 7</t>
  </si>
  <si>
    <t>21</t>
  </si>
  <si>
    <t>741C02</t>
  </si>
  <si>
    <t>Uzemňovací svorka</t>
  </si>
  <si>
    <t>22</t>
  </si>
  <si>
    <t>741C05</t>
  </si>
  <si>
    <t>Spojování uzemňovacích vodičů</t>
  </si>
  <si>
    <t>23</t>
  </si>
  <si>
    <t>741C07</t>
  </si>
  <si>
    <t>Vyvedení uzemňovacích vodičů na povrch/konstrukci</t>
  </si>
  <si>
    <t>2,00+2,00+3,00+1,00</t>
  </si>
  <si>
    <t>24</t>
  </si>
  <si>
    <t>741C11</t>
  </si>
  <si>
    <t>Zkušební jímka, uzemnění venkovní do volného terénu</t>
  </si>
  <si>
    <t>25</t>
  </si>
  <si>
    <t>742F12</t>
  </si>
  <si>
    <t>Kabel nn nebo vodič jednožílový Cu s plastovou izolací od 4 do 16 mm2</t>
  </si>
  <si>
    <t>26</t>
  </si>
  <si>
    <t>742K12</t>
  </si>
  <si>
    <t>Ukončení jednožílového kabelu v rozváděči nebo na přístroji od 4 do 16 mm2</t>
  </si>
  <si>
    <t>27</t>
  </si>
  <si>
    <t>742P14</t>
  </si>
  <si>
    <t>Zatažení kabelu do chráničky - kabel přes 4 kg/m</t>
  </si>
  <si>
    <t>20m</t>
  </si>
  <si>
    <t>28</t>
  </si>
  <si>
    <t>702211</t>
  </si>
  <si>
    <t>Kabelová chránička zemní DN do 100 mm</t>
  </si>
  <si>
    <t>29</t>
  </si>
  <si>
    <t>13283</t>
  </si>
  <si>
    <t>Hloubení rýh šíř do 2 m paž i nepaž tř. II</t>
  </si>
  <si>
    <t>25,00*(0,80*0,35)*1,30</t>
  </si>
  <si>
    <t>30</t>
  </si>
  <si>
    <t>31</t>
  </si>
  <si>
    <t>747414</t>
  </si>
  <si>
    <t>Měření zemních odporů - zemnící sítě délky pásku přes 100 m do 200 m</t>
  </si>
  <si>
    <t>32</t>
  </si>
  <si>
    <t>747213</t>
  </si>
  <si>
    <t>Celková prohlídka, zkoušení, měření a vyhotovení výchozí rezivní zprávy, pro objem IN přes 500 do 1000 tis. Kč</t>
  </si>
  <si>
    <t>33</t>
  </si>
  <si>
    <t>747214</t>
  </si>
  <si>
    <t>Celková prohlídka, zkoušení, měření a vyhotovení výchozí revizní zprávy, pro objem IN - příplatek za každých dalších započatých 500 tis. Kč</t>
  </si>
  <si>
    <t>(Investiční náklady - 1 000 000)/500 000 zaokrouhleno nahoru</t>
  </si>
  <si>
    <t>Potrubí</t>
  </si>
  <si>
    <t>34</t>
  </si>
  <si>
    <t>87627</t>
  </si>
  <si>
    <t>Chráničky z trub plastových DN do 100 mm</t>
  </si>
  <si>
    <t>korungované chráničky mezi TD a BTS, UV odolné provedení, rozměry viz výkresová dokumentace</t>
  </si>
  <si>
    <t>(4,00*10,00)+(2,00*5,00)</t>
  </si>
  <si>
    <t xml:space="preserve">  PS 103.3</t>
  </si>
  <si>
    <t>BTS 851 Stéblová - stavební část</t>
  </si>
  <si>
    <t>PS 103.3</t>
  </si>
  <si>
    <t>39</t>
  </si>
  <si>
    <t>40</t>
  </si>
  <si>
    <t>(97,823-68,004)*1,8</t>
  </si>
  <si>
    <t>((6,1*6,1)+(1,3*1,5)+(3,28*2,68))*0,3</t>
  </si>
  <si>
    <t>((5,6*5,6*2,7)+(5,1*5,1*0,1))+8,79+1,76</t>
  </si>
  <si>
    <t>97,893-((3,8*3,8*1,4)+(1,8*1,8*1,2)+(5,1*5,1*0,1))-(3,28*0,4*1*2)-0,56</t>
  </si>
  <si>
    <t>5,1*5,1</t>
  </si>
  <si>
    <t>75N435</t>
  </si>
  <si>
    <t>Anténní stožár železobetonový do 35 m</t>
  </si>
  <si>
    <t>(1*3,8*3,8)+(3,8*3,8-0,87*0,87)+(4*3,8*1,4)+(4*1,8*1,2)</t>
  </si>
  <si>
    <t>Ostatní</t>
  </si>
  <si>
    <t>701011-R05</t>
  </si>
  <si>
    <t>VYTÝČENÍ KABELOVÉ TRASY</t>
  </si>
  <si>
    <t>KM</t>
  </si>
  <si>
    <t>SUDOP-R-208</t>
  </si>
  <si>
    <t>viz textová a výkresová část projektové dokumentace</t>
  </si>
  <si>
    <t>Položka obsahuje:  
 – vytyčení nové trasy vedení na stěně či v terénu.   Udává se v metrech kabelové trasy.</t>
  </si>
  <si>
    <t>709210</t>
  </si>
  <si>
    <t>KŘIŽOVATKA KABELOVÝCH VEDENÍ SE STÁVAJÍCÍ INŽENÝRSKOU SÍTÍ (KABELEM, POTRUBÍM APOD.)</t>
  </si>
  <si>
    <t>709612</t>
  </si>
  <si>
    <t>DEMONTÁŽ CHRÁNIČKY/TRUBKY</t>
  </si>
  <si>
    <t>966158</t>
  </si>
  <si>
    <t>BOURÁNÍ KONSTRUKCÍ Z PROST BETONU S ODVOZEM DO 20KM</t>
  </si>
  <si>
    <t>Odbourání betonové konstrukce v místě TD a stožáru</t>
  </si>
  <si>
    <t>1,00*10,00</t>
  </si>
  <si>
    <t xml:space="preserve">  PS 104.3</t>
  </si>
  <si>
    <t>BTS 852 Čeperka - stavební část</t>
  </si>
  <si>
    <t>PS 104.3</t>
  </si>
  <si>
    <t>5,00x5,00</t>
  </si>
  <si>
    <t>(101,286-71,498)*1,8</t>
  </si>
  <si>
    <t>((6*6)+(1,3*1,5)+(3,28*2,68))*0,3</t>
  </si>
  <si>
    <t>((5,8*5,8*2,4)+(5*5*0,4))+8,79+1,76</t>
  </si>
  <si>
    <t>101,286-((3,8*3,8*1,4)+(1,8*1,8*1,2)+(5*5*0,1))-(3,28*0,4*1*2)-0,56</t>
  </si>
  <si>
    <t>5,0*5,0</t>
  </si>
  <si>
    <t>(10*15)-(3,8*3,8)-(3,28*2,68)</t>
  </si>
  <si>
    <t>(3,8*3,8)*0,1*1,3</t>
  </si>
  <si>
    <t>(2*3,8*3,8)+(4*3,8*1,3)+(4*1,8*1,2)</t>
  </si>
  <si>
    <t>(2*3,8*3,8)+(4*3,8*1,4)+(4*1,8*1,2)</t>
  </si>
  <si>
    <t xml:space="preserve">  PS 105.3</t>
  </si>
  <si>
    <t>BTS 853 Březhrad - stavební část</t>
  </si>
  <si>
    <t>PS 105.3</t>
  </si>
  <si>
    <t>6,00x6,00</t>
  </si>
  <si>
    <t>(75,462-37,034)*1,8</t>
  </si>
  <si>
    <t>((6,8*6,8)+(1,3*1,5)+(3,28*2,68))*0,3</t>
  </si>
  <si>
    <t>((6,4*6,4*1,3)+(5,4*5,4*0,4))+8,79+1,76</t>
  </si>
  <si>
    <t>75,462-((4,2*4,2*1,3)+(1,8*1,8*0,2)+(5,4*5,4*0,4))-(3,28*0,4*1*2)-0,56</t>
  </si>
  <si>
    <t>(10,00*15,00)-(4,20*4,20)-(3,28*2,68)</t>
  </si>
  <si>
    <t>5,4*5,4</t>
  </si>
  <si>
    <t>((4,2*4,2)-(1,8*1,8))*0,1*1,3</t>
  </si>
  <si>
    <t>27152</t>
  </si>
  <si>
    <t>Polštáře pod základy z kameniva drceného</t>
  </si>
  <si>
    <t>stěrkový polštář pod základnovou deskou</t>
  </si>
  <si>
    <t>5,4*5,4*0,3</t>
  </si>
  <si>
    <t>4,00*50,00</t>
  </si>
  <si>
    <t>(1*4,2*4,2)+(4,2*4,2-1,8*1,8)+(4*4,2*1,3)+(4*1,8*0,3)</t>
  </si>
  <si>
    <t xml:space="preserve">  PS 106.3</t>
  </si>
  <si>
    <t>BTS 854 Hradec Králové - stavební část</t>
  </si>
  <si>
    <t>PS 106.3</t>
  </si>
  <si>
    <t>(128,854-94,438)*1,8</t>
  </si>
  <si>
    <t>((7*7)+(1,4*1,6)+(3,28*2,68))*0,3</t>
  </si>
  <si>
    <t>((6,8*6,8*2,5)+(5,2*5,2*0,1))+8,79+1,76</t>
  </si>
  <si>
    <t>128,854-((4,0*4,4*1,4)+(1,8*1,8*1,2)+(5,2*5,2*0,1))-(3,28*0,4*1*2)-0,56</t>
  </si>
  <si>
    <t>(4*4)*0,1*1,4</t>
  </si>
  <si>
    <t>227841</t>
  </si>
  <si>
    <t>MIKROPILOTY KOMPLET D DO 200MM NA POVRCHU</t>
  </si>
  <si>
    <t>mikropiloty v základu, viz. výkresová dokumentace a TZ</t>
  </si>
  <si>
    <t>8*11,60</t>
  </si>
  <si>
    <t>26624</t>
  </si>
  <si>
    <t>VRTY PRO MIKROPILOTY V PODZEMÍ DO 12M TŘ II D DO 200MM</t>
  </si>
  <si>
    <t>vrty pro mikropiloty</t>
  </si>
  <si>
    <t>10,00*11,600</t>
  </si>
  <si>
    <t>56341-R01</t>
  </si>
  <si>
    <t>Demontáž stávajících betonových panelů pod BTS a 2ks bet. sloupků vč. odvozu a uložení na skládku</t>
  </si>
  <si>
    <t>celek</t>
  </si>
  <si>
    <t>cca 8ks betonových panelů a 2ks bet. sloupků bývalého oplocení</t>
  </si>
  <si>
    <t>ANTÉNNÍ STOŽÁR ŽELEZOBETONOVÝ DO 35 M</t>
  </si>
  <si>
    <t>748151-R02</t>
  </si>
  <si>
    <t>(2*4*4)+(4*4*1,4)+(4*1,8*1,2)</t>
  </si>
  <si>
    <t>27,00*(0,80*0,35)*1,4</t>
  </si>
  <si>
    <t xml:space="preserve">  PS 107.3</t>
  </si>
  <si>
    <t>BTS 855 Předměřice nad Labem - stavební část</t>
  </si>
  <si>
    <t>PS 107.3</t>
  </si>
  <si>
    <t>4,2*4,2</t>
  </si>
  <si>
    <t>(83,326-56,694)*1,8</t>
  </si>
  <si>
    <t>((5,2*5,2*2,3)+(4,2*4,2*0,6))+8,79+1,76</t>
  </si>
  <si>
    <t>83,326-((3*3*1,1)+(1,7*1,7*1,2)+(4,2*4,0*0,6))-(3,28*0,4*1*2)-0,56</t>
  </si>
  <si>
    <t>(3*3)*0,6*2,3</t>
  </si>
  <si>
    <t>75N433</t>
  </si>
  <si>
    <t>ANTÉNNÍ STOŽÁR ŽELEZOBETONOVÝ DO 25 M</t>
  </si>
  <si>
    <t xml:space="preserve">  PS 108.3</t>
  </si>
  <si>
    <t>BTS 856 Smiřice - stavební část</t>
  </si>
  <si>
    <t>PS 108.3</t>
  </si>
  <si>
    <t>(70,914-40,338)*1,8</t>
  </si>
  <si>
    <t>((7*7)+(1,3*1,5)+(3,28*2,68))*0,3</t>
  </si>
  <si>
    <t>((6,2*6,2*1,5)+(5,2*5,2*0,1))+8,79+1,76</t>
  </si>
  <si>
    <t>70,914-((4,0*4*1,3)+(1,8*1,8*1,2)+(5,2*5,2*0,1))-(3,28*0,4*1*2)-0,56</t>
  </si>
  <si>
    <t>8*15,400</t>
  </si>
  <si>
    <t>ANTÉNNÍ STOŽÁR ŽELEZOBETONOVÝ DO 30 M</t>
  </si>
  <si>
    <t xml:space="preserve">  PS 109.3</t>
  </si>
  <si>
    <t>BTS 857 Jaroměř - stavební část</t>
  </si>
  <si>
    <t>PS 109.3</t>
  </si>
  <si>
    <t>6*6</t>
  </si>
  <si>
    <t>(134,374-91,446)*1,8</t>
  </si>
  <si>
    <t>((6,8*6,8*2,6)+(6*6*0,1))+8,79+1,76</t>
  </si>
  <si>
    <t>134,374-((4,8*4,8*1,4)+(1,8*1,8*1,2)+(6*6*0,1))-(3,28*0,4*1*2)-0,56</t>
  </si>
  <si>
    <t xml:space="preserve">  PS 201.3</t>
  </si>
  <si>
    <t>BTS 908 Praskačka - stavební část</t>
  </si>
  <si>
    <t>PS 201.3</t>
  </si>
  <si>
    <t>(119,402-91,058)*1,8</t>
  </si>
  <si>
    <t>((6,8*6,8*2,3)+(5*5*0,1))+8,79+1,76</t>
  </si>
  <si>
    <t>119,402-((3,8*3,8*1,3)+(1,8*1,8*1,2)+(5*5*0,1))-(3,28*0,4*1*2)-0,56</t>
  </si>
  <si>
    <t>SO 98-98</t>
  </si>
  <si>
    <t>Všeobecný objekt</t>
  </si>
  <si>
    <t xml:space="preserve">  SO 98-98</t>
  </si>
  <si>
    <t>Dokumentace stavby</t>
  </si>
  <si>
    <t>VSEOB001</t>
  </si>
  <si>
    <t>Inženýrská činnost pro projektové dokumentace</t>
  </si>
  <si>
    <t>KPL</t>
  </si>
  <si>
    <t>R-položka</t>
  </si>
  <si>
    <t>Zajištění inženýrské činnosti pro projektové dokumentace</t>
  </si>
  <si>
    <t>v předepsaném rozsahu a počtu dle VTP a ZTP</t>
  </si>
  <si>
    <t>Položka zahrnuje veškeré činnosti nezbytné k zajištění inženýrské činnosti během výstavby dle požadavků VTP a ZTP.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</si>
  <si>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</si>
  <si>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</si>
  <si>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</si>
  <si>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apod.)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</si>
  <si>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</si>
  <si>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</si>
  <si>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</si>
  <si>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elektroniké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</si>
  <si>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</si>
  <si>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</si>
  <si>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</si>
  <si>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PDPS:  
- D.1.2 – Železniční sdělovací zařízení</t>
  </si>
  <si>
    <t>VSEOB006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</si>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</sst>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0+C10+C20</f>
      </c>
    </row>
    <row r="7" spans="2:3" ht="12.75" customHeight="1">
      <c r="B7" s="8" t="s">
        <v>7</v>
      </c>
      <c s="10">
        <f>0+E10+E20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</f>
      </c>
      <c s="14">
        <f>C10*0.21</f>
      </c>
      <c s="14">
        <f>0+E11+E12+E13+E14+E15+E16+E17+E18+E19</f>
      </c>
      <c s="13">
        <f>0+F11+F12+F13+F14+F15+F16+F17+F18+F19</f>
      </c>
    </row>
    <row r="11" spans="1:6" ht="12.75">
      <c r="A11" s="11" t="s">
        <v>16</v>
      </c>
      <c s="12" t="s">
        <v>17</v>
      </c>
      <c s="14">
        <f>'PS 102.3'!K8+'PS 102.3'!M8</f>
      </c>
      <c s="14">
        <f>C11*0.21</f>
      </c>
      <c s="14">
        <f>C11+D11</f>
      </c>
      <c s="13">
        <f>'PS 102.3'!T7</f>
      </c>
    </row>
    <row r="12" spans="1:6" ht="12.75">
      <c r="A12" s="11" t="s">
        <v>224</v>
      </c>
      <c s="12" t="s">
        <v>225</v>
      </c>
      <c s="14">
        <f>'PS 103.3'!K8+'PS 103.3'!M8</f>
      </c>
      <c s="14">
        <f>C12*0.21</f>
      </c>
      <c s="14">
        <f>C12+D12</f>
      </c>
      <c s="13">
        <f>'PS 103.3'!T7</f>
      </c>
    </row>
    <row r="13" spans="1:6" ht="12.75">
      <c r="A13" s="11" t="s">
        <v>252</v>
      </c>
      <c s="12" t="s">
        <v>253</v>
      </c>
      <c s="14">
        <f>'PS 104.3'!K8+'PS 104.3'!M8</f>
      </c>
      <c s="14">
        <f>C13*0.21</f>
      </c>
      <c s="14">
        <f>C13+D13</f>
      </c>
      <c s="13">
        <f>'PS 104.3'!T7</f>
      </c>
    </row>
    <row r="14" spans="1:6" ht="12.75">
      <c r="A14" s="11" t="s">
        <v>265</v>
      </c>
      <c s="12" t="s">
        <v>266</v>
      </c>
      <c s="14">
        <f>'PS 105.3'!K8+'PS 105.3'!M8</f>
      </c>
      <c s="14">
        <f>C14*0.21</f>
      </c>
      <c s="14">
        <f>C14+D14</f>
      </c>
      <c s="13">
        <f>'PS 105.3'!T7</f>
      </c>
    </row>
    <row r="15" spans="1:6" ht="12.75">
      <c r="A15" s="11" t="s">
        <v>282</v>
      </c>
      <c s="12" t="s">
        <v>283</v>
      </c>
      <c s="14">
        <f>'PS 106.3'!K8+'PS 106.3'!M8</f>
      </c>
      <c s="14">
        <f>C15*0.21</f>
      </c>
      <c s="14">
        <f>C15+D15</f>
      </c>
      <c s="13">
        <f>'PS 106.3'!T7</f>
      </c>
    </row>
    <row r="16" spans="1:6" ht="12.75">
      <c r="A16" s="11" t="s">
        <v>306</v>
      </c>
      <c s="12" t="s">
        <v>307</v>
      </c>
      <c s="14">
        <f>'PS 107.3'!K8+'PS 107.3'!M8</f>
      </c>
      <c s="14">
        <f>C16*0.21</f>
      </c>
      <c s="14">
        <f>C16+D16</f>
      </c>
      <c s="13">
        <f>'PS 107.3'!T7</f>
      </c>
    </row>
    <row r="17" spans="1:6" ht="12.75">
      <c r="A17" s="11" t="s">
        <v>316</v>
      </c>
      <c s="12" t="s">
        <v>317</v>
      </c>
      <c s="14">
        <f>'PS 108.3'!K8+'PS 108.3'!M8</f>
      </c>
      <c s="14">
        <f>C17*0.21</f>
      </c>
      <c s="14">
        <f>C17+D17</f>
      </c>
      <c s="13">
        <f>'PS 108.3'!T7</f>
      </c>
    </row>
    <row r="18" spans="1:6" ht="12.75">
      <c r="A18" s="11" t="s">
        <v>325</v>
      </c>
      <c s="12" t="s">
        <v>326</v>
      </c>
      <c s="14">
        <f>'PS 109.3'!K8+'PS 109.3'!M8</f>
      </c>
      <c s="14">
        <f>C18*0.21</f>
      </c>
      <c s="14">
        <f>C18+D18</f>
      </c>
      <c s="13">
        <f>'PS 109.3'!T7</f>
      </c>
    </row>
    <row r="19" spans="1:6" ht="12.75">
      <c r="A19" s="11" t="s">
        <v>332</v>
      </c>
      <c s="12" t="s">
        <v>333</v>
      </c>
      <c s="14">
        <f>'PS 201.3'!K8+'PS 201.3'!M8</f>
      </c>
      <c s="14">
        <f>C19*0.21</f>
      </c>
      <c s="14">
        <f>C19+D19</f>
      </c>
      <c s="13">
        <f>'PS 201.3'!T7</f>
      </c>
    </row>
    <row r="20" spans="1:6" ht="12.75">
      <c r="A20" s="11" t="s">
        <v>338</v>
      </c>
      <c s="12" t="s">
        <v>339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340</v>
      </c>
      <c s="12" t="s">
        <v>339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334</v>
      </c>
      <c r="E8" s="30" t="s">
        <v>333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255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51.019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335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119.402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336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91.058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337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260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262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149</v>
      </c>
      <c s="35" t="s">
        <v>148</v>
      </c>
      <c s="6" t="s">
        <v>150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57.28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263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57.28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263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338</v>
      </c>
      <c r="E4" s="26" t="s">
        <v>339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338</v>
      </c>
      <c r="E8" s="30" t="s">
        <v>339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78</v>
      </c>
      <c r="E9" s="33" t="s">
        <v>341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78</v>
      </c>
      <c s="34" t="s">
        <v>342</v>
      </c>
      <c s="35" t="s">
        <v>5</v>
      </c>
      <c s="6" t="s">
        <v>343</v>
      </c>
      <c s="36" t="s">
        <v>344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345</v>
      </c>
      <c>
        <f>(M10*21)/100</f>
      </c>
      <c t="s">
        <v>48</v>
      </c>
    </row>
    <row r="11" spans="1:5" ht="12.75">
      <c r="A11" s="35" t="s">
        <v>56</v>
      </c>
      <c r="E11" s="39" t="s">
        <v>346</v>
      </c>
    </row>
    <row r="12" spans="1:5" ht="12.75">
      <c r="A12" s="35" t="s">
        <v>58</v>
      </c>
      <c r="E12" s="40" t="s">
        <v>347</v>
      </c>
    </row>
    <row r="13" spans="1:5" ht="25.5">
      <c r="A13" t="s">
        <v>60</v>
      </c>
      <c r="E13" s="39" t="s">
        <v>348</v>
      </c>
    </row>
    <row r="14" spans="1:16" ht="12.75">
      <c r="A14" t="s">
        <v>50</v>
      </c>
      <c s="34" t="s">
        <v>28</v>
      </c>
      <c s="34" t="s">
        <v>349</v>
      </c>
      <c s="35" t="s">
        <v>5</v>
      </c>
      <c s="6" t="s">
        <v>350</v>
      </c>
      <c s="36" t="s">
        <v>344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345</v>
      </c>
      <c>
        <f>(M14*21)/100</f>
      </c>
      <c t="s">
        <v>48</v>
      </c>
    </row>
    <row r="15" spans="1:5" ht="12.75">
      <c r="A15" s="35" t="s">
        <v>56</v>
      </c>
      <c r="E15" s="39" t="s">
        <v>351</v>
      </c>
    </row>
    <row r="16" spans="1:5" ht="12.75">
      <c r="A16" s="35" t="s">
        <v>58</v>
      </c>
      <c r="E16" s="40" t="s">
        <v>347</v>
      </c>
    </row>
    <row r="17" spans="1:5" ht="102">
      <c r="A17" t="s">
        <v>60</v>
      </c>
      <c r="E17" s="39" t="s">
        <v>352</v>
      </c>
    </row>
    <row r="18" spans="1:16" ht="12.75">
      <c r="A18" t="s">
        <v>50</v>
      </c>
      <c s="34" t="s">
        <v>26</v>
      </c>
      <c s="34" t="s">
        <v>353</v>
      </c>
      <c s="35" t="s">
        <v>5</v>
      </c>
      <c s="6" t="s">
        <v>354</v>
      </c>
      <c s="36" t="s">
        <v>344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345</v>
      </c>
      <c>
        <f>(M18*21)/100</f>
      </c>
      <c t="s">
        <v>48</v>
      </c>
    </row>
    <row r="19" spans="1:5" ht="12.75">
      <c r="A19" s="35" t="s">
        <v>56</v>
      </c>
      <c r="E19" s="39" t="s">
        <v>355</v>
      </c>
    </row>
    <row r="20" spans="1:5" ht="12.75">
      <c r="A20" s="35" t="s">
        <v>58</v>
      </c>
      <c r="E20" s="40" t="s">
        <v>347</v>
      </c>
    </row>
    <row r="21" spans="1:5" ht="38.25">
      <c r="A21" t="s">
        <v>60</v>
      </c>
      <c r="E21" s="39" t="s">
        <v>356</v>
      </c>
    </row>
    <row r="22" spans="1:16" ht="12.75">
      <c r="A22" t="s">
        <v>50</v>
      </c>
      <c s="34" t="s">
        <v>93</v>
      </c>
      <c s="34" t="s">
        <v>357</v>
      </c>
      <c s="35" t="s">
        <v>5</v>
      </c>
      <c s="6" t="s">
        <v>358</v>
      </c>
      <c s="36" t="s">
        <v>344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345</v>
      </c>
      <c>
        <f>(M22*21)/100</f>
      </c>
      <c t="s">
        <v>48</v>
      </c>
    </row>
    <row r="23" spans="1:5" ht="12.75">
      <c r="A23" s="35" t="s">
        <v>56</v>
      </c>
      <c r="E23" s="39" t="s">
        <v>359</v>
      </c>
    </row>
    <row r="24" spans="1:5" ht="12.75">
      <c r="A24" s="35" t="s">
        <v>58</v>
      </c>
      <c r="E24" s="40" t="s">
        <v>347</v>
      </c>
    </row>
    <row r="25" spans="1:5" ht="76.5">
      <c r="A25" t="s">
        <v>60</v>
      </c>
      <c r="E25" s="39" t="s">
        <v>360</v>
      </c>
    </row>
    <row r="26" spans="1:13" ht="12.75">
      <c r="A26" t="s">
        <v>47</v>
      </c>
      <c r="C26" s="31" t="s">
        <v>28</v>
      </c>
      <c r="E26" s="33" t="s">
        <v>237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50</v>
      </c>
      <c s="34" t="s">
        <v>98</v>
      </c>
      <c s="34" t="s">
        <v>361</v>
      </c>
      <c s="35" t="s">
        <v>5</v>
      </c>
      <c s="6" t="s">
        <v>362</v>
      </c>
      <c s="36" t="s">
        <v>344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345</v>
      </c>
      <c>
        <f>(M27*21)/100</f>
      </c>
      <c t="s">
        <v>48</v>
      </c>
    </row>
    <row r="28" spans="1:5" ht="12.75">
      <c r="A28" s="35" t="s">
        <v>56</v>
      </c>
      <c r="E28" s="39" t="s">
        <v>363</v>
      </c>
    </row>
    <row r="29" spans="1:5" ht="12.75">
      <c r="A29" s="35" t="s">
        <v>58</v>
      </c>
      <c r="E29" s="40" t="s">
        <v>347</v>
      </c>
    </row>
    <row r="30" spans="1:5" ht="89.25">
      <c r="A30" t="s">
        <v>60</v>
      </c>
      <c r="E30" s="39" t="s">
        <v>364</v>
      </c>
    </row>
    <row r="31" spans="1:16" ht="12.75">
      <c r="A31" t="s">
        <v>50</v>
      </c>
      <c s="34" t="s">
        <v>27</v>
      </c>
      <c s="34" t="s">
        <v>365</v>
      </c>
      <c s="35" t="s">
        <v>5</v>
      </c>
      <c s="6" t="s">
        <v>366</v>
      </c>
      <c s="36" t="s">
        <v>344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345</v>
      </c>
      <c>
        <f>(M31*21)/100</f>
      </c>
      <c t="s">
        <v>48</v>
      </c>
    </row>
    <row r="32" spans="1:5" ht="12.75">
      <c r="A32" s="35" t="s">
        <v>56</v>
      </c>
      <c r="E32" s="39" t="s">
        <v>367</v>
      </c>
    </row>
    <row r="33" spans="1:5" ht="12.75">
      <c r="A33" s="35" t="s">
        <v>58</v>
      </c>
      <c r="E33" s="40" t="s">
        <v>347</v>
      </c>
    </row>
    <row r="34" spans="1:5" ht="76.5">
      <c r="A34" t="s">
        <v>60</v>
      </c>
      <c r="E34" s="39" t="s">
        <v>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71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55.93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77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16.29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84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106.464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88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75.212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92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97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115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12.75">
      <c r="A82" t="s">
        <v>50</v>
      </c>
      <c s="34" t="s">
        <v>142</v>
      </c>
      <c s="34" t="s">
        <v>143</v>
      </c>
      <c s="35" t="s">
        <v>142</v>
      </c>
      <c s="6" t="s">
        <v>144</v>
      </c>
      <c s="36" t="s">
        <v>70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48</v>
      </c>
    </row>
    <row r="83" spans="1:5" ht="12.75">
      <c r="A83" s="35" t="s">
        <v>56</v>
      </c>
      <c r="E83" s="39" t="s">
        <v>145</v>
      </c>
    </row>
    <row r="84" spans="1:5" ht="12.75">
      <c r="A84" s="35" t="s">
        <v>58</v>
      </c>
      <c r="E84" s="40" t="s">
        <v>146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149</v>
      </c>
      <c s="35" t="s">
        <v>148</v>
      </c>
      <c s="6" t="s">
        <v>150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153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56.523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162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56.523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162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COUNTIFS(L8:L173,"=0",A8:A173,"P")+COUNTIFS(L8:L173,"",A8:A173,"P")+SUM(Q8:Q173)</f>
      </c>
    </row>
    <row r="8" spans="1:13" ht="12.75">
      <c r="A8" t="s">
        <v>45</v>
      </c>
      <c r="C8" s="28" t="s">
        <v>226</v>
      </c>
      <c r="E8" s="30" t="s">
        <v>225</v>
      </c>
      <c r="J8" s="29">
        <f>0+J9+J22+J59+J64+J73+J78+J155+J160</f>
      </c>
      <c s="29">
        <f>0+K9+K22+K59+K64+K73+K78+K155+K160</f>
      </c>
      <c s="29">
        <f>0+L9+L22+L59+L64+L73+L78+L155+L160</f>
      </c>
      <c s="29">
        <f>0+M9+M22+M59+M64+M73+M78+M155+M160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72</v>
      </c>
      <c s="34" t="s">
        <v>52</v>
      </c>
      <c s="35" t="s">
        <v>72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227</v>
      </c>
      <c s="34" t="s">
        <v>63</v>
      </c>
      <c s="35" t="s">
        <v>227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25.5">
      <c r="A18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53.674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76</v>
      </c>
    </row>
    <row r="20" spans="1:5" ht="12.75">
      <c r="A20" s="35" t="s">
        <v>58</v>
      </c>
      <c r="E20" s="40" t="s">
        <v>229</v>
      </c>
    </row>
    <row r="21" spans="1:5" ht="12.75">
      <c r="A21" t="s">
        <v>60</v>
      </c>
      <c r="E21" s="39" t="s">
        <v>61</v>
      </c>
    </row>
    <row r="22" spans="1:13" ht="12.75">
      <c r="A22" t="s">
        <v>47</v>
      </c>
      <c r="C22" s="31" t="s">
        <v>78</v>
      </c>
      <c r="E22" s="33" t="s">
        <v>79</v>
      </c>
      <c r="J22" s="32">
        <f>0</f>
      </c>
      <c s="32">
        <f>0</f>
      </c>
      <c s="32">
        <f>0+L23+L27+L31+L35+L39+L43+L47+L51+L55</f>
      </c>
      <c s="32">
        <f>0+M23+M27+M31+M35+M39+M43+M47+M51+M55</f>
      </c>
    </row>
    <row r="23" spans="1:16" ht="12.75">
      <c r="A23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14.385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48</v>
      </c>
    </row>
    <row r="24" spans="1:5" ht="25.5">
      <c r="A24" s="35" t="s">
        <v>56</v>
      </c>
      <c r="E24" s="39" t="s">
        <v>83</v>
      </c>
    </row>
    <row r="25" spans="1:5" ht="12.75">
      <c r="A25" s="35" t="s">
        <v>58</v>
      </c>
      <c r="E25" s="40" t="s">
        <v>230</v>
      </c>
    </row>
    <row r="26" spans="1:5" ht="12.75">
      <c r="A26" t="s">
        <v>60</v>
      </c>
      <c r="E26" s="39" t="s">
        <v>61</v>
      </c>
    </row>
    <row r="27" spans="1:16" ht="12.75">
      <c r="A27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97.823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38.25">
      <c r="A28" s="35" t="s">
        <v>56</v>
      </c>
      <c r="E28" s="39" t="s">
        <v>87</v>
      </c>
    </row>
    <row r="29" spans="1:5" ht="12.75">
      <c r="A29" s="35" t="s">
        <v>58</v>
      </c>
      <c r="E29" s="40" t="s">
        <v>231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68.004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12.75">
      <c r="A32" s="35" t="s">
        <v>56</v>
      </c>
      <c r="E32" s="39" t="s">
        <v>91</v>
      </c>
    </row>
    <row r="33" spans="1:5" ht="12.75">
      <c r="A33" s="35" t="s">
        <v>58</v>
      </c>
      <c r="E33" s="40" t="s">
        <v>232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96</v>
      </c>
    </row>
    <row r="37" spans="1:5" ht="12.75">
      <c r="A37" s="35" t="s">
        <v>58</v>
      </c>
      <c r="E37" s="40" t="s">
        <v>97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26.01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101</v>
      </c>
    </row>
    <row r="41" spans="1:5" ht="12.75">
      <c r="A41" s="35" t="s">
        <v>58</v>
      </c>
      <c r="E41" s="40" t="s">
        <v>233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105</v>
      </c>
    </row>
    <row r="45" spans="1:5" ht="12.75">
      <c r="A45" s="35" t="s">
        <v>58</v>
      </c>
      <c r="E45" s="40" t="s">
        <v>97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109</v>
      </c>
    </row>
    <row r="49" spans="1:5" ht="12.75">
      <c r="A49" s="35" t="s">
        <v>58</v>
      </c>
      <c r="E49" s="40" t="s">
        <v>110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1.78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114</v>
      </c>
    </row>
    <row r="53" spans="1:5" ht="12.75">
      <c r="A53" s="35" t="s">
        <v>58</v>
      </c>
      <c r="E53" s="40" t="s">
        <v>115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119</v>
      </c>
    </row>
    <row r="57" spans="1:5" ht="12.75">
      <c r="A57" s="35" t="s">
        <v>58</v>
      </c>
      <c r="E57" s="40" t="s">
        <v>97</v>
      </c>
    </row>
    <row r="58" spans="1:5" ht="12.75">
      <c r="A58" t="s">
        <v>60</v>
      </c>
      <c r="E58" s="39" t="s">
        <v>61</v>
      </c>
    </row>
    <row r="59" spans="1:13" ht="12.75">
      <c r="A59" t="s">
        <v>47</v>
      </c>
      <c r="C59" s="31" t="s">
        <v>28</v>
      </c>
      <c r="E59" s="33" t="s">
        <v>120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48</v>
      </c>
    </row>
    <row r="61" spans="1:5" ht="12.75">
      <c r="A61" s="35" t="s">
        <v>56</v>
      </c>
      <c r="E61" s="39" t="s">
        <v>124</v>
      </c>
    </row>
    <row r="62" spans="1:5" ht="12.75">
      <c r="A62" s="35" t="s">
        <v>58</v>
      </c>
      <c r="E62" s="40" t="s">
        <v>125</v>
      </c>
    </row>
    <row r="63" spans="1:5" ht="12.75">
      <c r="A63" t="s">
        <v>60</v>
      </c>
      <c r="E63" s="39" t="s">
        <v>61</v>
      </c>
    </row>
    <row r="64" spans="1:13" ht="12.75">
      <c r="A64" t="s">
        <v>47</v>
      </c>
      <c r="C64" s="31" t="s">
        <v>93</v>
      </c>
      <c r="E64" s="33" t="s">
        <v>126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48</v>
      </c>
    </row>
    <row r="66" spans="1:5" ht="25.5">
      <c r="A66" s="35" t="s">
        <v>56</v>
      </c>
      <c r="E66" s="39" t="s">
        <v>130</v>
      </c>
    </row>
    <row r="67" spans="1:5" ht="12.75">
      <c r="A67" s="35" t="s">
        <v>58</v>
      </c>
      <c r="E67" s="40" t="s">
        <v>131</v>
      </c>
    </row>
    <row r="68" spans="1:5" ht="12.75">
      <c r="A68" t="s">
        <v>60</v>
      </c>
      <c r="E68" s="39" t="s">
        <v>61</v>
      </c>
    </row>
    <row r="69" spans="1:16" ht="12.75">
      <c r="A69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135</v>
      </c>
    </row>
    <row r="71" spans="1:5" ht="12.75">
      <c r="A71" s="35" t="s">
        <v>58</v>
      </c>
      <c r="E71" s="40" t="s">
        <v>136</v>
      </c>
    </row>
    <row r="72" spans="1:5" ht="12.75">
      <c r="A72" t="s">
        <v>60</v>
      </c>
      <c r="E72" s="39" t="s">
        <v>61</v>
      </c>
    </row>
    <row r="73" spans="1:13" ht="12.75">
      <c r="A73" t="s">
        <v>47</v>
      </c>
      <c r="C73" s="31" t="s">
        <v>98</v>
      </c>
      <c r="E73" s="33" t="s">
        <v>137</v>
      </c>
      <c r="J73" s="32">
        <f>0</f>
      </c>
      <c s="32">
        <f>0</f>
      </c>
      <c s="32">
        <f>0+L74</f>
      </c>
      <c s="32">
        <f>0+M74</f>
      </c>
    </row>
    <row r="74" spans="1:16" ht="12.75">
      <c r="A74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48</v>
      </c>
    </row>
    <row r="75" spans="1:5" ht="25.5">
      <c r="A75" s="35" t="s">
        <v>56</v>
      </c>
      <c r="E75" s="39" t="s">
        <v>141</v>
      </c>
    </row>
    <row r="76" spans="1:5" ht="12.75">
      <c r="A76" s="35" t="s">
        <v>58</v>
      </c>
      <c r="E76" s="40" t="s">
        <v>136</v>
      </c>
    </row>
    <row r="77" spans="1:5" ht="12.75">
      <c r="A77" t="s">
        <v>60</v>
      </c>
      <c r="E77" s="39" t="s">
        <v>61</v>
      </c>
    </row>
    <row r="78" spans="1:13" ht="12.75">
      <c r="A78" t="s">
        <v>47</v>
      </c>
      <c r="C78" s="31" t="s">
        <v>106</v>
      </c>
      <c r="E78" s="33" t="s">
        <v>147</v>
      </c>
      <c r="J78" s="32">
        <f>0</f>
      </c>
      <c s="32">
        <f>0</f>
      </c>
      <c s="32">
        <f>0+L79+L83+L87+L91+L95+L99+L103+L107+L111+L115+L119+L123+L127+L131+L135+L139+L143+L147+L151</f>
      </c>
      <c s="32">
        <f>0+M79+M83+M87+M91+M95+M99+M103+M107+M111+M115+M119+M123+M127+M131+M135+M139+M143+M147+M151</f>
      </c>
    </row>
    <row r="79" spans="1:16" ht="12.75">
      <c r="A79" t="s">
        <v>50</v>
      </c>
      <c s="34" t="s">
        <v>142</v>
      </c>
      <c s="34" t="s">
        <v>234</v>
      </c>
      <c s="35" t="s">
        <v>142</v>
      </c>
      <c s="6" t="s">
        <v>235</v>
      </c>
      <c s="36" t="s">
        <v>54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48</v>
      </c>
    </row>
    <row r="80" spans="1:5" ht="12.75">
      <c r="A80" s="35" t="s">
        <v>56</v>
      </c>
      <c r="E80" s="39" t="s">
        <v>151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61</v>
      </c>
    </row>
    <row r="83" spans="1:16" ht="12.75">
      <c r="A83" t="s">
        <v>50</v>
      </c>
      <c s="34" t="s">
        <v>148</v>
      </c>
      <c s="34" t="s">
        <v>153</v>
      </c>
      <c s="35" t="s">
        <v>148</v>
      </c>
      <c s="6" t="s">
        <v>154</v>
      </c>
      <c s="36" t="s">
        <v>54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65</v>
      </c>
      <c>
        <f>(M83*21)/100</f>
      </c>
      <c t="s">
        <v>48</v>
      </c>
    </row>
    <row r="84" spans="1:5" ht="12.75">
      <c r="A84" s="35" t="s">
        <v>56</v>
      </c>
      <c r="E84" s="39" t="s">
        <v>155</v>
      </c>
    </row>
    <row r="85" spans="1:5" ht="12.75">
      <c r="A85" s="35" t="s">
        <v>58</v>
      </c>
      <c r="E85" s="40" t="s">
        <v>156</v>
      </c>
    </row>
    <row r="86" spans="1:5" ht="25.5">
      <c r="A86" t="s">
        <v>60</v>
      </c>
      <c r="E86" s="39" t="s">
        <v>157</v>
      </c>
    </row>
    <row r="87" spans="1:16" ht="12.75">
      <c r="A87" t="s">
        <v>50</v>
      </c>
      <c s="34" t="s">
        <v>152</v>
      </c>
      <c s="34" t="s">
        <v>159</v>
      </c>
      <c s="35" t="s">
        <v>152</v>
      </c>
      <c s="6" t="s">
        <v>160</v>
      </c>
      <c s="36" t="s">
        <v>70</v>
      </c>
      <c s="37">
        <v>58.043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25.5">
      <c r="A88" s="35" t="s">
        <v>56</v>
      </c>
      <c r="E88" s="39" t="s">
        <v>161</v>
      </c>
    </row>
    <row r="89" spans="1:5" ht="12.75">
      <c r="A89" s="35" t="s">
        <v>58</v>
      </c>
      <c r="E89" s="40" t="s">
        <v>236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158</v>
      </c>
      <c s="34" t="s">
        <v>164</v>
      </c>
      <c s="35" t="s">
        <v>158</v>
      </c>
      <c s="6" t="s">
        <v>165</v>
      </c>
      <c s="36" t="s">
        <v>70</v>
      </c>
      <c s="37">
        <v>58.043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25.5">
      <c r="A92" s="35" t="s">
        <v>56</v>
      </c>
      <c r="E92" s="39" t="s">
        <v>166</v>
      </c>
    </row>
    <row r="93" spans="1:5" ht="12.75">
      <c r="A93" s="35" t="s">
        <v>58</v>
      </c>
      <c r="E93" s="40" t="s">
        <v>236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163</v>
      </c>
      <c s="34" t="s">
        <v>168</v>
      </c>
      <c s="35" t="s">
        <v>163</v>
      </c>
      <c s="6" t="s">
        <v>169</v>
      </c>
      <c s="36" t="s">
        <v>54</v>
      </c>
      <c s="37">
        <v>13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170</v>
      </c>
    </row>
    <row r="97" spans="1:5" ht="12.75">
      <c r="A97" s="35" t="s">
        <v>58</v>
      </c>
      <c r="E97" s="40" t="s">
        <v>171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167</v>
      </c>
      <c s="34" t="s">
        <v>173</v>
      </c>
      <c s="35" t="s">
        <v>167</v>
      </c>
      <c s="6" t="s">
        <v>174</v>
      </c>
      <c s="36" t="s">
        <v>175</v>
      </c>
      <c s="37">
        <v>100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12.75">
      <c r="A100" s="35" t="s">
        <v>56</v>
      </c>
      <c r="E100" s="39" t="s">
        <v>5</v>
      </c>
    </row>
    <row r="101" spans="1:5" ht="12.75">
      <c r="A101" s="35" t="s">
        <v>58</v>
      </c>
      <c r="E101" s="40" t="s">
        <v>176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172</v>
      </c>
      <c s="34" t="s">
        <v>178</v>
      </c>
      <c s="35" t="s">
        <v>172</v>
      </c>
      <c s="6" t="s">
        <v>179</v>
      </c>
      <c s="36" t="s">
        <v>54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176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177</v>
      </c>
      <c s="34" t="s">
        <v>181</v>
      </c>
      <c s="35" t="s">
        <v>177</v>
      </c>
      <c s="6" t="s">
        <v>182</v>
      </c>
      <c s="36" t="s">
        <v>54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180</v>
      </c>
      <c s="34" t="s">
        <v>184</v>
      </c>
      <c s="35" t="s">
        <v>180</v>
      </c>
      <c s="6" t="s">
        <v>185</v>
      </c>
      <c s="36" t="s">
        <v>54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186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183</v>
      </c>
      <c s="34" t="s">
        <v>188</v>
      </c>
      <c s="35" t="s">
        <v>183</v>
      </c>
      <c s="6" t="s">
        <v>189</v>
      </c>
      <c s="36" t="s">
        <v>54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59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187</v>
      </c>
      <c s="34" t="s">
        <v>191</v>
      </c>
      <c s="35" t="s">
        <v>187</v>
      </c>
      <c s="6" t="s">
        <v>192</v>
      </c>
      <c s="36" t="s">
        <v>175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190</v>
      </c>
      <c s="34" t="s">
        <v>194</v>
      </c>
      <c s="35" t="s">
        <v>190</v>
      </c>
      <c s="6" t="s">
        <v>195</v>
      </c>
      <c s="36" t="s">
        <v>54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156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193</v>
      </c>
      <c s="34" t="s">
        <v>197</v>
      </c>
      <c s="35" t="s">
        <v>193</v>
      </c>
      <c s="6" t="s">
        <v>198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199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196</v>
      </c>
      <c s="34" t="s">
        <v>201</v>
      </c>
      <c s="35" t="s">
        <v>196</v>
      </c>
      <c s="6" t="s">
        <v>202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199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200</v>
      </c>
      <c s="34" t="s">
        <v>204</v>
      </c>
      <c s="35" t="s">
        <v>200</v>
      </c>
      <c s="6" t="s">
        <v>205</v>
      </c>
      <c s="36" t="s">
        <v>82</v>
      </c>
      <c s="37">
        <v>9.1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206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203</v>
      </c>
      <c s="34" t="s">
        <v>89</v>
      </c>
      <c s="35" t="s">
        <v>203</v>
      </c>
      <c s="6" t="s">
        <v>90</v>
      </c>
      <c s="36" t="s">
        <v>82</v>
      </c>
      <c s="37">
        <v>9.1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206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207</v>
      </c>
      <c s="34" t="s">
        <v>209</v>
      </c>
      <c s="35" t="s">
        <v>207</v>
      </c>
      <c s="6" t="s">
        <v>210</v>
      </c>
      <c s="36" t="s">
        <v>54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59</v>
      </c>
    </row>
    <row r="146" spans="1:5" ht="12.75">
      <c r="A146" t="s">
        <v>60</v>
      </c>
      <c r="E146" s="39" t="s">
        <v>61</v>
      </c>
    </row>
    <row r="147" spans="1:16" ht="25.5">
      <c r="A147" t="s">
        <v>50</v>
      </c>
      <c s="34" t="s">
        <v>208</v>
      </c>
      <c s="34" t="s">
        <v>212</v>
      </c>
      <c s="35" t="s">
        <v>208</v>
      </c>
      <c s="6" t="s">
        <v>213</v>
      </c>
      <c s="36" t="s">
        <v>54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59</v>
      </c>
    </row>
    <row r="150" spans="1:5" ht="12.75">
      <c r="A150" t="s">
        <v>60</v>
      </c>
      <c r="E150" s="39" t="s">
        <v>61</v>
      </c>
    </row>
    <row r="151" spans="1:16" ht="25.5">
      <c r="A151" t="s">
        <v>50</v>
      </c>
      <c s="34" t="s">
        <v>211</v>
      </c>
      <c s="34" t="s">
        <v>215</v>
      </c>
      <c s="35" t="s">
        <v>211</v>
      </c>
      <c s="6" t="s">
        <v>216</v>
      </c>
      <c s="36" t="s">
        <v>54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217</v>
      </c>
    </row>
    <row r="153" spans="1:5" ht="12.75">
      <c r="A153" s="35" t="s">
        <v>58</v>
      </c>
      <c r="E153" s="40" t="s">
        <v>156</v>
      </c>
    </row>
    <row r="154" spans="1:5" ht="12.75">
      <c r="A154" t="s">
        <v>60</v>
      </c>
      <c r="E154" s="39" t="s">
        <v>61</v>
      </c>
    </row>
    <row r="155" spans="1:13" ht="12.75">
      <c r="A155" t="s">
        <v>47</v>
      </c>
      <c r="C155" s="31" t="s">
        <v>111</v>
      </c>
      <c r="E155" s="33" t="s">
        <v>218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50</v>
      </c>
      <c s="34" t="s">
        <v>214</v>
      </c>
      <c s="34" t="s">
        <v>220</v>
      </c>
      <c s="35" t="s">
        <v>214</v>
      </c>
      <c s="6" t="s">
        <v>221</v>
      </c>
      <c s="36" t="s">
        <v>175</v>
      </c>
      <c s="37">
        <v>50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48</v>
      </c>
    </row>
    <row r="157" spans="1:5" ht="25.5">
      <c r="A157" s="35" t="s">
        <v>56</v>
      </c>
      <c r="E157" s="39" t="s">
        <v>222</v>
      </c>
    </row>
    <row r="158" spans="1:5" ht="12.75">
      <c r="A158" s="35" t="s">
        <v>58</v>
      </c>
      <c r="E158" s="40" t="s">
        <v>223</v>
      </c>
    </row>
    <row r="159" spans="1:5" ht="12.75">
      <c r="A159" t="s">
        <v>60</v>
      </c>
      <c r="E159" s="39" t="s">
        <v>61</v>
      </c>
    </row>
    <row r="160" spans="1:13" ht="12.75">
      <c r="A160" t="s">
        <v>47</v>
      </c>
      <c r="C160" s="31" t="s">
        <v>116</v>
      </c>
      <c r="E160" s="33" t="s">
        <v>237</v>
      </c>
      <c r="J160" s="32">
        <f>0</f>
      </c>
      <c s="32">
        <f>0</f>
      </c>
      <c s="32">
        <f>0+L161+L165+L169+L173</f>
      </c>
      <c s="32">
        <f>0+M161+M165+M169+M173</f>
      </c>
    </row>
    <row r="161" spans="1:16" ht="12.75">
      <c r="A161" t="s">
        <v>50</v>
      </c>
      <c s="34" t="s">
        <v>219</v>
      </c>
      <c s="34" t="s">
        <v>238</v>
      </c>
      <c s="35" t="s">
        <v>219</v>
      </c>
      <c s="6" t="s">
        <v>239</v>
      </c>
      <c s="36" t="s">
        <v>240</v>
      </c>
      <c s="37">
        <v>0.003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241</v>
      </c>
      <c>
        <f>(M161*21)/100</f>
      </c>
      <c t="s">
        <v>48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242</v>
      </c>
    </row>
    <row r="164" spans="1:5" ht="38.25">
      <c r="A164" t="s">
        <v>60</v>
      </c>
      <c r="E164" s="39" t="s">
        <v>243</v>
      </c>
    </row>
    <row r="165" spans="1:16" ht="25.5">
      <c r="A165" t="s">
        <v>50</v>
      </c>
      <c s="34" t="s">
        <v>51</v>
      </c>
      <c s="34" t="s">
        <v>244</v>
      </c>
      <c s="35" t="s">
        <v>51</v>
      </c>
      <c s="6" t="s">
        <v>245</v>
      </c>
      <c s="36" t="s">
        <v>54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48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242</v>
      </c>
    </row>
    <row r="168" spans="1:5" ht="12.75">
      <c r="A168" t="s">
        <v>60</v>
      </c>
      <c r="E168" s="39" t="s">
        <v>61</v>
      </c>
    </row>
    <row r="169" spans="1:16" ht="12.75">
      <c r="A169" t="s">
        <v>50</v>
      </c>
      <c s="34" t="s">
        <v>62</v>
      </c>
      <c s="34" t="s">
        <v>246</v>
      </c>
      <c s="35" t="s">
        <v>62</v>
      </c>
      <c s="6" t="s">
        <v>247</v>
      </c>
      <c s="36" t="s">
        <v>175</v>
      </c>
      <c s="37">
        <v>30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48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242</v>
      </c>
    </row>
    <row r="172" spans="1:5" ht="12.75">
      <c r="A172" t="s">
        <v>60</v>
      </c>
      <c r="E172" s="39" t="s">
        <v>61</v>
      </c>
    </row>
    <row r="173" spans="1:16" ht="12.75">
      <c r="A173" t="s">
        <v>50</v>
      </c>
      <c s="34" t="s">
        <v>67</v>
      </c>
      <c s="34" t="s">
        <v>248</v>
      </c>
      <c s="35" t="s">
        <v>67</v>
      </c>
      <c s="6" t="s">
        <v>249</v>
      </c>
      <c s="36" t="s">
        <v>82</v>
      </c>
      <c s="37">
        <v>15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48</v>
      </c>
    </row>
    <row r="174" spans="1:5" ht="12.75">
      <c r="A174" s="35" t="s">
        <v>56</v>
      </c>
      <c r="E174" s="39" t="s">
        <v>250</v>
      </c>
    </row>
    <row r="175" spans="1:5" ht="12.75">
      <c r="A175" s="35" t="s">
        <v>58</v>
      </c>
      <c r="E175" s="40" t="s">
        <v>251</v>
      </c>
    </row>
    <row r="176" spans="1:5" ht="12.75">
      <c r="A176" t="s">
        <v>60</v>
      </c>
      <c r="E176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COUNTIFS(L8:L160,"=0",A8:A160,"P")+COUNTIFS(L8:L160,"",A8:A160,"P")+SUM(Q8:Q160)</f>
      </c>
    </row>
    <row r="8" spans="1:13" ht="12.75">
      <c r="A8" t="s">
        <v>45</v>
      </c>
      <c r="C8" s="28" t="s">
        <v>254</v>
      </c>
      <c r="E8" s="30" t="s">
        <v>253</v>
      </c>
      <c r="J8" s="29">
        <f>0+J9+J26+J63+J68+J77+J82+J159</f>
      </c>
      <c s="29">
        <f>0+K9+K26+K63+K68+K77+K82+K159</f>
      </c>
      <c s="29">
        <f>0+L9+L26+L63+L68+L77+L82+L159</f>
      </c>
      <c s="29">
        <f>0+M9+M26+M63+M68+M77+M82+M159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219</v>
      </c>
      <c s="34" t="s">
        <v>52</v>
      </c>
      <c s="35" t="s">
        <v>219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51</v>
      </c>
      <c s="34" t="s">
        <v>63</v>
      </c>
      <c s="35" t="s">
        <v>51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62</v>
      </c>
      <c s="34" t="s">
        <v>68</v>
      </c>
      <c s="35" t="s">
        <v>62</v>
      </c>
      <c s="6" t="s">
        <v>69</v>
      </c>
      <c s="36" t="s">
        <v>70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255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67</v>
      </c>
      <c s="34" t="s">
        <v>73</v>
      </c>
      <c s="35" t="s">
        <v>67</v>
      </c>
      <c s="6" t="s">
        <v>74</v>
      </c>
      <c s="36" t="s">
        <v>75</v>
      </c>
      <c s="37">
        <v>53.618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256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257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101.286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258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71.498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259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260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262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3" ht="12.75">
      <c r="A82" t="s">
        <v>47</v>
      </c>
      <c r="C82" s="31" t="s">
        <v>106</v>
      </c>
      <c r="E82" s="33" t="s">
        <v>147</v>
      </c>
      <c r="J82" s="32">
        <f>0</f>
      </c>
      <c s="32">
        <f>0</f>
      </c>
      <c s="32">
        <f>0+L83+L87+L91+L95+L99+L103+L107+L111+L115+L119+L123+L127+L131+L135+L139+L143+L147+L151+L155</f>
      </c>
      <c s="32">
        <f>0+M83+M87+M91+M95+M99+M103+M107+M111+M115+M119+M123+M127+M131+M135+M139+M143+M147+M151+M155</f>
      </c>
    </row>
    <row r="83" spans="1:16" ht="12.75">
      <c r="A83" t="s">
        <v>50</v>
      </c>
      <c s="34" t="s">
        <v>142</v>
      </c>
      <c s="34" t="s">
        <v>234</v>
      </c>
      <c s="35" t="s">
        <v>142</v>
      </c>
      <c s="6" t="s">
        <v>235</v>
      </c>
      <c s="36" t="s">
        <v>54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48</v>
      </c>
    </row>
    <row r="84" spans="1:5" ht="12.75">
      <c r="A84" s="35" t="s">
        <v>56</v>
      </c>
      <c r="E84" s="39" t="s">
        <v>151</v>
      </c>
    </row>
    <row r="85" spans="1:5" ht="12.75">
      <c r="A85" s="35" t="s">
        <v>58</v>
      </c>
      <c r="E85" s="40" t="s">
        <v>59</v>
      </c>
    </row>
    <row r="86" spans="1:5" ht="12.75">
      <c r="A86" t="s">
        <v>60</v>
      </c>
      <c r="E86" s="39" t="s">
        <v>61</v>
      </c>
    </row>
    <row r="87" spans="1:16" ht="12.75">
      <c r="A87" t="s">
        <v>50</v>
      </c>
      <c s="34" t="s">
        <v>148</v>
      </c>
      <c s="34" t="s">
        <v>153</v>
      </c>
      <c s="35" t="s">
        <v>148</v>
      </c>
      <c s="6" t="s">
        <v>154</v>
      </c>
      <c s="36" t="s">
        <v>54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65</v>
      </c>
      <c>
        <f>(M87*21)/100</f>
      </c>
      <c t="s">
        <v>48</v>
      </c>
    </row>
    <row r="88" spans="1:5" ht="12.75">
      <c r="A88" s="35" t="s">
        <v>56</v>
      </c>
      <c r="E88" s="39" t="s">
        <v>155</v>
      </c>
    </row>
    <row r="89" spans="1:5" ht="12.75">
      <c r="A89" s="35" t="s">
        <v>58</v>
      </c>
      <c r="E89" s="40" t="s">
        <v>156</v>
      </c>
    </row>
    <row r="90" spans="1:5" ht="25.5">
      <c r="A90" t="s">
        <v>60</v>
      </c>
      <c r="E90" s="39" t="s">
        <v>157</v>
      </c>
    </row>
    <row r="91" spans="1:16" ht="12.75">
      <c r="A91" t="s">
        <v>50</v>
      </c>
      <c s="34" t="s">
        <v>152</v>
      </c>
      <c s="34" t="s">
        <v>159</v>
      </c>
      <c s="35" t="s">
        <v>152</v>
      </c>
      <c s="6" t="s">
        <v>160</v>
      </c>
      <c s="36" t="s">
        <v>70</v>
      </c>
      <c s="37">
        <v>57.28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48</v>
      </c>
    </row>
    <row r="92" spans="1:5" ht="25.5">
      <c r="A92" s="35" t="s">
        <v>56</v>
      </c>
      <c r="E92" s="39" t="s">
        <v>161</v>
      </c>
    </row>
    <row r="93" spans="1:5" ht="12.75">
      <c r="A93" s="35" t="s">
        <v>58</v>
      </c>
      <c r="E93" s="40" t="s">
        <v>263</v>
      </c>
    </row>
    <row r="94" spans="1:5" ht="12.75">
      <c r="A94" t="s">
        <v>60</v>
      </c>
      <c r="E94" s="39" t="s">
        <v>61</v>
      </c>
    </row>
    <row r="95" spans="1:16" ht="12.75">
      <c r="A95" t="s">
        <v>50</v>
      </c>
      <c s="34" t="s">
        <v>158</v>
      </c>
      <c s="34" t="s">
        <v>164</v>
      </c>
      <c s="35" t="s">
        <v>158</v>
      </c>
      <c s="6" t="s">
        <v>165</v>
      </c>
      <c s="36" t="s">
        <v>70</v>
      </c>
      <c s="37">
        <v>58.8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65</v>
      </c>
      <c>
        <f>(M95*21)/100</f>
      </c>
      <c t="s">
        <v>48</v>
      </c>
    </row>
    <row r="96" spans="1:5" ht="25.5">
      <c r="A96" s="35" t="s">
        <v>56</v>
      </c>
      <c r="E96" s="39" t="s">
        <v>166</v>
      </c>
    </row>
    <row r="97" spans="1:5" ht="12.75">
      <c r="A97" s="35" t="s">
        <v>58</v>
      </c>
      <c r="E97" s="40" t="s">
        <v>264</v>
      </c>
    </row>
    <row r="98" spans="1:5" ht="25.5">
      <c r="A98" t="s">
        <v>60</v>
      </c>
      <c r="E98" s="39" t="s">
        <v>157</v>
      </c>
    </row>
    <row r="99" spans="1:16" ht="12.75">
      <c r="A99" t="s">
        <v>50</v>
      </c>
      <c s="34" t="s">
        <v>163</v>
      </c>
      <c s="34" t="s">
        <v>168</v>
      </c>
      <c s="35" t="s">
        <v>163</v>
      </c>
      <c s="6" t="s">
        <v>169</v>
      </c>
      <c s="36" t="s">
        <v>54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12.75">
      <c r="A100" s="35" t="s">
        <v>56</v>
      </c>
      <c r="E100" s="39" t="s">
        <v>170</v>
      </c>
    </row>
    <row r="101" spans="1:5" ht="12.75">
      <c r="A101" s="35" t="s">
        <v>58</v>
      </c>
      <c r="E101" s="40" t="s">
        <v>171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167</v>
      </c>
      <c s="34" t="s">
        <v>173</v>
      </c>
      <c s="35" t="s">
        <v>167</v>
      </c>
      <c s="6" t="s">
        <v>174</v>
      </c>
      <c s="36" t="s">
        <v>175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5</v>
      </c>
    </row>
    <row r="105" spans="1:5" ht="12.75">
      <c r="A105" s="35" t="s">
        <v>58</v>
      </c>
      <c r="E105" s="40" t="s">
        <v>176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178</v>
      </c>
      <c s="35" t="s">
        <v>172</v>
      </c>
      <c s="6" t="s">
        <v>179</v>
      </c>
      <c s="36" t="s">
        <v>54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181</v>
      </c>
      <c s="35" t="s">
        <v>177</v>
      </c>
      <c s="6" t="s">
        <v>182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184</v>
      </c>
      <c s="35" t="s">
        <v>180</v>
      </c>
      <c s="6" t="s">
        <v>185</v>
      </c>
      <c s="36" t="s">
        <v>54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186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188</v>
      </c>
      <c s="35" t="s">
        <v>183</v>
      </c>
      <c s="6" t="s">
        <v>189</v>
      </c>
      <c s="36" t="s">
        <v>54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59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191</v>
      </c>
      <c s="35" t="s">
        <v>187</v>
      </c>
      <c s="6" t="s">
        <v>192</v>
      </c>
      <c s="36" t="s">
        <v>175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194</v>
      </c>
      <c s="35" t="s">
        <v>190</v>
      </c>
      <c s="6" t="s">
        <v>195</v>
      </c>
      <c s="36" t="s">
        <v>54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156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197</v>
      </c>
      <c s="35" t="s">
        <v>193</v>
      </c>
      <c s="6" t="s">
        <v>198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199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201</v>
      </c>
      <c s="35" t="s">
        <v>196</v>
      </c>
      <c s="6" t="s">
        <v>202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204</v>
      </c>
      <c s="35" t="s">
        <v>200</v>
      </c>
      <c s="6" t="s">
        <v>205</v>
      </c>
      <c s="36" t="s">
        <v>82</v>
      </c>
      <c s="37">
        <v>9.1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206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89</v>
      </c>
      <c s="35" t="s">
        <v>203</v>
      </c>
      <c s="6" t="s">
        <v>90</v>
      </c>
      <c s="36" t="s">
        <v>82</v>
      </c>
      <c s="37">
        <v>9.1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206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209</v>
      </c>
      <c s="35" t="s">
        <v>207</v>
      </c>
      <c s="6" t="s">
        <v>210</v>
      </c>
      <c s="36" t="s">
        <v>54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59</v>
      </c>
    </row>
    <row r="150" spans="1:5" ht="12.75">
      <c r="A150" t="s">
        <v>60</v>
      </c>
      <c r="E150" s="39" t="s">
        <v>61</v>
      </c>
    </row>
    <row r="151" spans="1:16" ht="25.5">
      <c r="A151" t="s">
        <v>50</v>
      </c>
      <c s="34" t="s">
        <v>208</v>
      </c>
      <c s="34" t="s">
        <v>212</v>
      </c>
      <c s="35" t="s">
        <v>208</v>
      </c>
      <c s="6" t="s">
        <v>213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215</v>
      </c>
      <c s="35" t="s">
        <v>211</v>
      </c>
      <c s="6" t="s">
        <v>216</v>
      </c>
      <c s="36" t="s">
        <v>54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217</v>
      </c>
    </row>
    <row r="157" spans="1:5" ht="12.75">
      <c r="A157" s="35" t="s">
        <v>58</v>
      </c>
      <c r="E157" s="40" t="s">
        <v>156</v>
      </c>
    </row>
    <row r="158" spans="1:5" ht="12.75">
      <c r="A158" t="s">
        <v>60</v>
      </c>
      <c r="E158" s="39" t="s">
        <v>61</v>
      </c>
    </row>
    <row r="159" spans="1:13" ht="12.75">
      <c r="A159" t="s">
        <v>47</v>
      </c>
      <c r="C159" s="31" t="s">
        <v>111</v>
      </c>
      <c r="E159" s="33" t="s">
        <v>218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50</v>
      </c>
      <c s="34" t="s">
        <v>214</v>
      </c>
      <c s="34" t="s">
        <v>220</v>
      </c>
      <c s="35" t="s">
        <v>214</v>
      </c>
      <c s="6" t="s">
        <v>221</v>
      </c>
      <c s="36" t="s">
        <v>175</v>
      </c>
      <c s="37">
        <v>50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48</v>
      </c>
    </row>
    <row r="161" spans="1:5" ht="25.5">
      <c r="A161" s="35" t="s">
        <v>56</v>
      </c>
      <c r="E161" s="39" t="s">
        <v>222</v>
      </c>
    </row>
    <row r="162" spans="1:5" ht="12.75">
      <c r="A162" s="35" t="s">
        <v>58</v>
      </c>
      <c r="E162" s="40" t="s">
        <v>223</v>
      </c>
    </row>
    <row r="163" spans="1:5" ht="12.75">
      <c r="A163" t="s">
        <v>60</v>
      </c>
      <c r="E163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COUNTIFS(L8:L168,"=0",A8:A168,"P")+COUNTIFS(L8:L168,"",A8:A168,"P")+SUM(Q8:Q168)</f>
      </c>
    </row>
    <row r="8" spans="1:13" ht="12.75">
      <c r="A8" t="s">
        <v>45</v>
      </c>
      <c r="C8" s="28" t="s">
        <v>267</v>
      </c>
      <c r="E8" s="30" t="s">
        <v>266</v>
      </c>
      <c r="J8" s="29">
        <f>0+J9+J26+J63+J72+J81+J90+J167</f>
      </c>
      <c s="29">
        <f>0+K9+K26+K63+K72+K81+K90+K167</f>
      </c>
      <c s="29">
        <f>0+L9+L26+L63+L72+L81+L90+L167</f>
      </c>
      <c s="29">
        <f>0+M9+M26+M63+M72+M81+M90+M167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62</v>
      </c>
      <c s="34" t="s">
        <v>52</v>
      </c>
      <c s="35" t="s">
        <v>62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67</v>
      </c>
      <c s="34" t="s">
        <v>63</v>
      </c>
      <c s="35" t="s">
        <v>67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72</v>
      </c>
      <c s="34" t="s">
        <v>68</v>
      </c>
      <c s="35" t="s">
        <v>72</v>
      </c>
      <c s="6" t="s">
        <v>69</v>
      </c>
      <c s="36" t="s">
        <v>70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268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227</v>
      </c>
      <c s="34" t="s">
        <v>73</v>
      </c>
      <c s="35" t="s">
        <v>227</v>
      </c>
      <c s="6" t="s">
        <v>74</v>
      </c>
      <c s="36" t="s">
        <v>75</v>
      </c>
      <c s="37">
        <v>69.17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269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17.094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270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75.462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271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37.034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272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123.57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273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29.16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274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123.57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273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1.872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275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123.57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273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276</v>
      </c>
      <c s="35" t="s">
        <v>127</v>
      </c>
      <c s="6" t="s">
        <v>277</v>
      </c>
      <c s="36" t="s">
        <v>82</v>
      </c>
      <c s="37">
        <v>8.748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278</v>
      </c>
    </row>
    <row r="70" spans="1:5" ht="12.75">
      <c r="A70" s="35" t="s">
        <v>58</v>
      </c>
      <c r="E70" s="40" t="s">
        <v>279</v>
      </c>
    </row>
    <row r="71" spans="1:5" ht="12.75">
      <c r="A71" t="s">
        <v>60</v>
      </c>
      <c r="E71" s="39" t="s">
        <v>61</v>
      </c>
    </row>
    <row r="72" spans="1:13" ht="12.75">
      <c r="A72" t="s">
        <v>47</v>
      </c>
      <c r="C72" s="31" t="s">
        <v>93</v>
      </c>
      <c r="E72" s="33" t="s">
        <v>126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50</v>
      </c>
      <c s="34" t="s">
        <v>132</v>
      </c>
      <c s="34" t="s">
        <v>128</v>
      </c>
      <c s="35" t="s">
        <v>132</v>
      </c>
      <c s="6" t="s">
        <v>129</v>
      </c>
      <c s="36" t="s">
        <v>82</v>
      </c>
      <c s="37">
        <v>1.213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130</v>
      </c>
    </row>
    <row r="75" spans="1:5" ht="12.75">
      <c r="A75" s="35" t="s">
        <v>58</v>
      </c>
      <c r="E75" s="40" t="s">
        <v>131</v>
      </c>
    </row>
    <row r="76" spans="1:5" ht="12.75">
      <c r="A76" t="s">
        <v>60</v>
      </c>
      <c r="E76" s="39" t="s">
        <v>61</v>
      </c>
    </row>
    <row r="77" spans="1:16" ht="12.75">
      <c r="A77" t="s">
        <v>50</v>
      </c>
      <c s="34" t="s">
        <v>138</v>
      </c>
      <c s="34" t="s">
        <v>133</v>
      </c>
      <c s="35" t="s">
        <v>138</v>
      </c>
      <c s="6" t="s">
        <v>134</v>
      </c>
      <c s="36" t="s">
        <v>70</v>
      </c>
      <c s="37">
        <v>5.172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135</v>
      </c>
    </row>
    <row r="79" spans="1:5" ht="12.75">
      <c r="A79" s="35" t="s">
        <v>58</v>
      </c>
      <c r="E79" s="40" t="s">
        <v>136</v>
      </c>
    </row>
    <row r="80" spans="1:5" ht="12.75">
      <c r="A80" t="s">
        <v>60</v>
      </c>
      <c r="E80" s="39" t="s">
        <v>61</v>
      </c>
    </row>
    <row r="81" spans="1:13" ht="12.75">
      <c r="A81" t="s">
        <v>47</v>
      </c>
      <c r="C81" s="31" t="s">
        <v>98</v>
      </c>
      <c r="E81" s="33" t="s">
        <v>137</v>
      </c>
      <c r="J81" s="32">
        <f>0</f>
      </c>
      <c s="32">
        <f>0</f>
      </c>
      <c s="32">
        <f>0+L82+L86</f>
      </c>
      <c s="32">
        <f>0+M82+M86</f>
      </c>
    </row>
    <row r="82" spans="1:16" ht="12.75">
      <c r="A82" t="s">
        <v>50</v>
      </c>
      <c s="34" t="s">
        <v>142</v>
      </c>
      <c s="34" t="s">
        <v>139</v>
      </c>
      <c s="35" t="s">
        <v>142</v>
      </c>
      <c s="6" t="s">
        <v>140</v>
      </c>
      <c s="36" t="s">
        <v>70</v>
      </c>
      <c s="37">
        <v>5.172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48</v>
      </c>
    </row>
    <row r="83" spans="1:5" ht="25.5">
      <c r="A83" s="35" t="s">
        <v>56</v>
      </c>
      <c r="E83" s="39" t="s">
        <v>141</v>
      </c>
    </row>
    <row r="84" spans="1:5" ht="12.75">
      <c r="A84" s="35" t="s">
        <v>58</v>
      </c>
      <c r="E84" s="40" t="s">
        <v>136</v>
      </c>
    </row>
    <row r="85" spans="1:5" ht="12.75">
      <c r="A85" t="s">
        <v>60</v>
      </c>
      <c r="E85" s="39" t="s">
        <v>61</v>
      </c>
    </row>
    <row r="86" spans="1:16" ht="12.75">
      <c r="A86" t="s">
        <v>50</v>
      </c>
      <c s="34" t="s">
        <v>148</v>
      </c>
      <c s="34" t="s">
        <v>143</v>
      </c>
      <c s="35" t="s">
        <v>148</v>
      </c>
      <c s="6" t="s">
        <v>144</v>
      </c>
      <c s="36" t="s">
        <v>70</v>
      </c>
      <c s="37">
        <v>200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12.75">
      <c r="A87" s="35" t="s">
        <v>56</v>
      </c>
      <c r="E87" s="39" t="s">
        <v>145</v>
      </c>
    </row>
    <row r="88" spans="1:5" ht="12.75">
      <c r="A88" s="35" t="s">
        <v>58</v>
      </c>
      <c r="E88" s="40" t="s">
        <v>280</v>
      </c>
    </row>
    <row r="89" spans="1:5" ht="12.75">
      <c r="A89" t="s">
        <v>60</v>
      </c>
      <c r="E89" s="39" t="s">
        <v>61</v>
      </c>
    </row>
    <row r="90" spans="1:13" ht="12.75">
      <c r="A90" t="s">
        <v>47</v>
      </c>
      <c r="C90" s="31" t="s">
        <v>106</v>
      </c>
      <c r="E90" s="33" t="s">
        <v>147</v>
      </c>
      <c r="J90" s="32">
        <f>0</f>
      </c>
      <c s="32">
        <f>0</f>
      </c>
      <c s="32">
        <f>0+L91+L95+L99+L103+L107+L111+L115+L119+L123+L127+L131+L135+L139+L143+L147+L151+L155+L159+L163</f>
      </c>
      <c s="32">
        <f>0+M91+M95+M99+M103+M107+M111+M115+M119+M123+M127+M131+M135+M139+M143+M147+M151+M155+M159+M163</f>
      </c>
    </row>
    <row r="91" spans="1:16" ht="12.75">
      <c r="A91" t="s">
        <v>50</v>
      </c>
      <c s="34" t="s">
        <v>152</v>
      </c>
      <c s="34" t="s">
        <v>149</v>
      </c>
      <c s="35" t="s">
        <v>152</v>
      </c>
      <c s="6" t="s">
        <v>150</v>
      </c>
      <c s="36" t="s">
        <v>54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48</v>
      </c>
    </row>
    <row r="92" spans="1:5" ht="12.75">
      <c r="A92" s="35" t="s">
        <v>56</v>
      </c>
      <c r="E92" s="39" t="s">
        <v>151</v>
      </c>
    </row>
    <row r="93" spans="1:5" ht="12.75">
      <c r="A93" s="35" t="s">
        <v>58</v>
      </c>
      <c r="E93" s="40" t="s">
        <v>59</v>
      </c>
    </row>
    <row r="94" spans="1:5" ht="12.75">
      <c r="A94" t="s">
        <v>60</v>
      </c>
      <c r="E94" s="39" t="s">
        <v>61</v>
      </c>
    </row>
    <row r="95" spans="1:16" ht="12.75">
      <c r="A95" t="s">
        <v>50</v>
      </c>
      <c s="34" t="s">
        <v>158</v>
      </c>
      <c s="34" t="s">
        <v>153</v>
      </c>
      <c s="35" t="s">
        <v>158</v>
      </c>
      <c s="6" t="s">
        <v>154</v>
      </c>
      <c s="36" t="s">
        <v>54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65</v>
      </c>
      <c>
        <f>(M95*21)/100</f>
      </c>
      <c t="s">
        <v>48</v>
      </c>
    </row>
    <row r="96" spans="1:5" ht="12.75">
      <c r="A96" s="35" t="s">
        <v>56</v>
      </c>
      <c r="E96" s="39" t="s">
        <v>155</v>
      </c>
    </row>
    <row r="97" spans="1:5" ht="12.75">
      <c r="A97" s="35" t="s">
        <v>58</v>
      </c>
      <c r="E97" s="40" t="s">
        <v>156</v>
      </c>
    </row>
    <row r="98" spans="1:5" ht="25.5">
      <c r="A98" t="s">
        <v>60</v>
      </c>
      <c r="E98" s="39" t="s">
        <v>157</v>
      </c>
    </row>
    <row r="99" spans="1:16" ht="12.75">
      <c r="A99" t="s">
        <v>50</v>
      </c>
      <c s="34" t="s">
        <v>163</v>
      </c>
      <c s="34" t="s">
        <v>159</v>
      </c>
      <c s="35" t="s">
        <v>163</v>
      </c>
      <c s="6" t="s">
        <v>160</v>
      </c>
      <c s="36" t="s">
        <v>70</v>
      </c>
      <c s="37">
        <v>56.04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48</v>
      </c>
    </row>
    <row r="100" spans="1:5" ht="25.5">
      <c r="A100" s="35" t="s">
        <v>56</v>
      </c>
      <c r="E100" s="39" t="s">
        <v>161</v>
      </c>
    </row>
    <row r="101" spans="1:5" ht="12.75">
      <c r="A101" s="35" t="s">
        <v>58</v>
      </c>
      <c r="E101" s="40" t="s">
        <v>281</v>
      </c>
    </row>
    <row r="102" spans="1:5" ht="12.75">
      <c r="A102" t="s">
        <v>60</v>
      </c>
      <c r="E102" s="39" t="s">
        <v>61</v>
      </c>
    </row>
    <row r="103" spans="1:16" ht="12.75">
      <c r="A103" t="s">
        <v>50</v>
      </c>
      <c s="34" t="s">
        <v>167</v>
      </c>
      <c s="34" t="s">
        <v>164</v>
      </c>
      <c s="35" t="s">
        <v>167</v>
      </c>
      <c s="6" t="s">
        <v>165</v>
      </c>
      <c s="36" t="s">
        <v>70</v>
      </c>
      <c s="37">
        <v>56.04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65</v>
      </c>
      <c>
        <f>(M103*21)/100</f>
      </c>
      <c t="s">
        <v>48</v>
      </c>
    </row>
    <row r="104" spans="1:5" ht="25.5">
      <c r="A104" s="35" t="s">
        <v>56</v>
      </c>
      <c r="E104" s="39" t="s">
        <v>166</v>
      </c>
    </row>
    <row r="105" spans="1:5" ht="12.75">
      <c r="A105" s="35" t="s">
        <v>58</v>
      </c>
      <c r="E105" s="40" t="s">
        <v>281</v>
      </c>
    </row>
    <row r="106" spans="1:5" ht="25.5">
      <c r="A106" t="s">
        <v>60</v>
      </c>
      <c r="E106" s="39" t="s">
        <v>157</v>
      </c>
    </row>
    <row r="107" spans="1:16" ht="12.75">
      <c r="A107" t="s">
        <v>50</v>
      </c>
      <c s="34" t="s">
        <v>172</v>
      </c>
      <c s="34" t="s">
        <v>168</v>
      </c>
      <c s="35" t="s">
        <v>172</v>
      </c>
      <c s="6" t="s">
        <v>169</v>
      </c>
      <c s="36" t="s">
        <v>54</v>
      </c>
      <c s="37">
        <v>13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170</v>
      </c>
    </row>
    <row r="109" spans="1:5" ht="12.75">
      <c r="A109" s="35" t="s">
        <v>58</v>
      </c>
      <c r="E109" s="40" t="s">
        <v>171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173</v>
      </c>
      <c s="35" t="s">
        <v>177</v>
      </c>
      <c s="6" t="s">
        <v>174</v>
      </c>
      <c s="36" t="s">
        <v>175</v>
      </c>
      <c s="37">
        <v>100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178</v>
      </c>
      <c s="35" t="s">
        <v>180</v>
      </c>
      <c s="6" t="s">
        <v>179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181</v>
      </c>
      <c s="35" t="s">
        <v>183</v>
      </c>
      <c s="6" t="s">
        <v>182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184</v>
      </c>
      <c s="35" t="s">
        <v>187</v>
      </c>
      <c s="6" t="s">
        <v>185</v>
      </c>
      <c s="36" t="s">
        <v>54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186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188</v>
      </c>
      <c s="35" t="s">
        <v>190</v>
      </c>
      <c s="6" t="s">
        <v>189</v>
      </c>
      <c s="36" t="s">
        <v>54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59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191</v>
      </c>
      <c s="35" t="s">
        <v>193</v>
      </c>
      <c s="6" t="s">
        <v>192</v>
      </c>
      <c s="36" t="s">
        <v>175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176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194</v>
      </c>
      <c s="35" t="s">
        <v>196</v>
      </c>
      <c s="6" t="s">
        <v>195</v>
      </c>
      <c s="36" t="s">
        <v>54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156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197</v>
      </c>
      <c s="35" t="s">
        <v>200</v>
      </c>
      <c s="6" t="s">
        <v>198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201</v>
      </c>
      <c s="35" t="s">
        <v>203</v>
      </c>
      <c s="6" t="s">
        <v>202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204</v>
      </c>
      <c s="35" t="s">
        <v>207</v>
      </c>
      <c s="6" t="s">
        <v>205</v>
      </c>
      <c s="36" t="s">
        <v>82</v>
      </c>
      <c s="37">
        <v>9.1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206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89</v>
      </c>
      <c s="35" t="s">
        <v>208</v>
      </c>
      <c s="6" t="s">
        <v>90</v>
      </c>
      <c s="36" t="s">
        <v>82</v>
      </c>
      <c s="37">
        <v>9.1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206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209</v>
      </c>
      <c s="35" t="s">
        <v>211</v>
      </c>
      <c s="6" t="s">
        <v>210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212</v>
      </c>
      <c s="35" t="s">
        <v>214</v>
      </c>
      <c s="6" t="s">
        <v>213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215</v>
      </c>
      <c s="35" t="s">
        <v>219</v>
      </c>
      <c s="6" t="s">
        <v>216</v>
      </c>
      <c s="36" t="s">
        <v>54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217</v>
      </c>
    </row>
    <row r="165" spans="1:5" ht="12.75">
      <c r="A165" s="35" t="s">
        <v>58</v>
      </c>
      <c r="E165" s="40" t="s">
        <v>156</v>
      </c>
    </row>
    <row r="166" spans="1:5" ht="12.75">
      <c r="A166" t="s">
        <v>60</v>
      </c>
      <c r="E166" s="39" t="s">
        <v>61</v>
      </c>
    </row>
    <row r="167" spans="1:13" ht="12.75">
      <c r="A167" t="s">
        <v>47</v>
      </c>
      <c r="C167" s="31" t="s">
        <v>111</v>
      </c>
      <c r="E167" s="33" t="s">
        <v>218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50</v>
      </c>
      <c s="34" t="s">
        <v>51</v>
      </c>
      <c s="34" t="s">
        <v>220</v>
      </c>
      <c s="35" t="s">
        <v>51</v>
      </c>
      <c s="6" t="s">
        <v>221</v>
      </c>
      <c s="36" t="s">
        <v>175</v>
      </c>
      <c s="37">
        <v>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48</v>
      </c>
    </row>
    <row r="169" spans="1:5" ht="25.5">
      <c r="A169" s="35" t="s">
        <v>56</v>
      </c>
      <c r="E169" s="39" t="s">
        <v>222</v>
      </c>
    </row>
    <row r="170" spans="1:5" ht="12.75">
      <c r="A170" s="35" t="s">
        <v>58</v>
      </c>
      <c r="E170" s="40" t="s">
        <v>223</v>
      </c>
    </row>
    <row r="171" spans="1:5" ht="12.75">
      <c r="A171" t="s">
        <v>60</v>
      </c>
      <c r="E171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284</v>
      </c>
      <c r="E8" s="30" t="s">
        <v>283</v>
      </c>
      <c r="J8" s="29">
        <f>0+J9+J26+J63+J76+J85+J94+J171</f>
      </c>
      <c s="29">
        <f>0+K9+K26+K63+K76+K85+K94+K171</f>
      </c>
      <c s="29">
        <f>0+L9+L26+L63+L76+L85+L94+L171</f>
      </c>
      <c s="29">
        <f>0+M9+M26+M63+M76+M85+M94+M171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67</v>
      </c>
      <c s="34" t="s">
        <v>52</v>
      </c>
      <c s="35" t="s">
        <v>67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72</v>
      </c>
      <c s="34" t="s">
        <v>63</v>
      </c>
      <c s="35" t="s">
        <v>72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227</v>
      </c>
      <c s="34" t="s">
        <v>68</v>
      </c>
      <c s="35" t="s">
        <v>227</v>
      </c>
      <c s="6" t="s">
        <v>69</v>
      </c>
      <c s="36" t="s">
        <v>70</v>
      </c>
      <c s="37">
        <v>27.04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102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61.9488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285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18.00912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286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128.854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287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94.438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288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2.24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289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290</v>
      </c>
      <c s="35" t="s">
        <v>127</v>
      </c>
      <c s="6" t="s">
        <v>291</v>
      </c>
      <c s="36" t="s">
        <v>175</v>
      </c>
      <c s="37">
        <v>92.8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292</v>
      </c>
    </row>
    <row r="70" spans="1:5" ht="12.75">
      <c r="A70" s="35" t="s">
        <v>58</v>
      </c>
      <c r="E70" s="40" t="s">
        <v>293</v>
      </c>
    </row>
    <row r="71" spans="1:5" ht="12.75">
      <c r="A71" t="s">
        <v>60</v>
      </c>
      <c r="E71" s="39" t="s">
        <v>61</v>
      </c>
    </row>
    <row r="72" spans="1:16" ht="12.75">
      <c r="A72" t="s">
        <v>50</v>
      </c>
      <c s="34" t="s">
        <v>132</v>
      </c>
      <c s="34" t="s">
        <v>294</v>
      </c>
      <c s="35" t="s">
        <v>132</v>
      </c>
      <c s="6" t="s">
        <v>295</v>
      </c>
      <c s="36" t="s">
        <v>175</v>
      </c>
      <c s="37">
        <v>92.8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48</v>
      </c>
    </row>
    <row r="73" spans="1:5" ht="12.75">
      <c r="A73" s="35" t="s">
        <v>56</v>
      </c>
      <c r="E73" s="39" t="s">
        <v>296</v>
      </c>
    </row>
    <row r="74" spans="1:5" ht="12.75">
      <c r="A74" s="35" t="s">
        <v>58</v>
      </c>
      <c r="E74" s="40" t="s">
        <v>297</v>
      </c>
    </row>
    <row r="75" spans="1:5" ht="12.75">
      <c r="A75" t="s">
        <v>60</v>
      </c>
      <c r="E75" s="39" t="s">
        <v>61</v>
      </c>
    </row>
    <row r="76" spans="1:13" ht="12.75">
      <c r="A76" t="s">
        <v>47</v>
      </c>
      <c r="C76" s="31" t="s">
        <v>93</v>
      </c>
      <c r="E76" s="33" t="s">
        <v>126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138</v>
      </c>
      <c s="34" t="s">
        <v>128</v>
      </c>
      <c s="35" t="s">
        <v>138</v>
      </c>
      <c s="6" t="s">
        <v>129</v>
      </c>
      <c s="36" t="s">
        <v>82</v>
      </c>
      <c s="37">
        <v>1.213036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130</v>
      </c>
    </row>
    <row r="79" spans="1:5" ht="12.75">
      <c r="A79" s="35" t="s">
        <v>58</v>
      </c>
      <c r="E79" s="40" t="s">
        <v>131</v>
      </c>
    </row>
    <row r="80" spans="1:5" ht="12.75">
      <c r="A80" t="s">
        <v>60</v>
      </c>
      <c r="E80" s="39" t="s">
        <v>61</v>
      </c>
    </row>
    <row r="81" spans="1:16" ht="12.75">
      <c r="A81" t="s">
        <v>50</v>
      </c>
      <c s="34" t="s">
        <v>142</v>
      </c>
      <c s="34" t="s">
        <v>133</v>
      </c>
      <c s="35" t="s">
        <v>142</v>
      </c>
      <c s="6" t="s">
        <v>134</v>
      </c>
      <c s="36" t="s">
        <v>70</v>
      </c>
      <c s="37">
        <v>5.172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48</v>
      </c>
    </row>
    <row r="82" spans="1:5" ht="25.5">
      <c r="A82" s="35" t="s">
        <v>56</v>
      </c>
      <c r="E82" s="39" t="s">
        <v>135</v>
      </c>
    </row>
    <row r="83" spans="1:5" ht="12.75">
      <c r="A83" s="35" t="s">
        <v>58</v>
      </c>
      <c r="E83" s="40" t="s">
        <v>136</v>
      </c>
    </row>
    <row r="84" spans="1:5" ht="12.75">
      <c r="A84" t="s">
        <v>60</v>
      </c>
      <c r="E84" s="39" t="s">
        <v>61</v>
      </c>
    </row>
    <row r="85" spans="1:13" ht="12.75">
      <c r="A85" t="s">
        <v>47</v>
      </c>
      <c r="C85" s="31" t="s">
        <v>98</v>
      </c>
      <c r="E85" s="33" t="s">
        <v>137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50</v>
      </c>
      <c s="34" t="s">
        <v>148</v>
      </c>
      <c s="34" t="s">
        <v>139</v>
      </c>
      <c s="35" t="s">
        <v>148</v>
      </c>
      <c s="6" t="s">
        <v>140</v>
      </c>
      <c s="36" t="s">
        <v>70</v>
      </c>
      <c s="37">
        <v>5.172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25.5">
      <c r="A87" s="35" t="s">
        <v>56</v>
      </c>
      <c r="E87" s="39" t="s">
        <v>141</v>
      </c>
    </row>
    <row r="88" spans="1:5" ht="12.75">
      <c r="A88" s="35" t="s">
        <v>58</v>
      </c>
      <c r="E88" s="40" t="s">
        <v>136</v>
      </c>
    </row>
    <row r="89" spans="1:5" ht="12.75">
      <c r="A89" t="s">
        <v>60</v>
      </c>
      <c r="E89" s="39" t="s">
        <v>61</v>
      </c>
    </row>
    <row r="90" spans="1:16" ht="25.5">
      <c r="A90" t="s">
        <v>50</v>
      </c>
      <c s="34" t="s">
        <v>152</v>
      </c>
      <c s="34" t="s">
        <v>298</v>
      </c>
      <c s="35" t="s">
        <v>152</v>
      </c>
      <c s="6" t="s">
        <v>299</v>
      </c>
      <c s="36" t="s">
        <v>300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48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301</v>
      </c>
    </row>
    <row r="93" spans="1:5" ht="12.75">
      <c r="A93" t="s">
        <v>60</v>
      </c>
      <c r="E93" s="39" t="s">
        <v>61</v>
      </c>
    </row>
    <row r="94" spans="1:13" ht="12.75">
      <c r="A94" t="s">
        <v>47</v>
      </c>
      <c r="C94" s="31" t="s">
        <v>106</v>
      </c>
      <c r="E94" s="33" t="s">
        <v>147</v>
      </c>
      <c r="J94" s="32">
        <f>0</f>
      </c>
      <c s="32">
        <f>0</f>
      </c>
      <c s="32">
        <f>0+L95+L99+L103+L107+L111+L115+L119+L123+L127+L131+L135+L139+L143+L147+L151+L155+L159+L163+L167</f>
      </c>
      <c s="32">
        <f>0+M95+M99+M103+M107+M111+M115+M119+M123+M127+M131+M135+M139+M143+M147+M151+M155+M159+M163+M167</f>
      </c>
    </row>
    <row r="95" spans="1:16" ht="12.75">
      <c r="A95" t="s">
        <v>50</v>
      </c>
      <c s="34" t="s">
        <v>158</v>
      </c>
      <c s="34" t="s">
        <v>234</v>
      </c>
      <c s="35" t="s">
        <v>158</v>
      </c>
      <c s="6" t="s">
        <v>302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151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303</v>
      </c>
      <c s="35" t="s">
        <v>163</v>
      </c>
      <c s="6" t="s">
        <v>154</v>
      </c>
      <c s="36" t="s">
        <v>54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12.75">
      <c r="A100" s="35" t="s">
        <v>56</v>
      </c>
      <c r="E100" s="39" t="s">
        <v>155</v>
      </c>
    </row>
    <row r="101" spans="1:5" ht="12.75">
      <c r="A101" s="35" t="s">
        <v>58</v>
      </c>
      <c r="E101" s="40" t="s">
        <v>156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159</v>
      </c>
      <c s="35" t="s">
        <v>167</v>
      </c>
      <c s="6" t="s">
        <v>160</v>
      </c>
      <c s="36" t="s">
        <v>70</v>
      </c>
      <c s="37">
        <v>63.04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25.5">
      <c r="A104" s="35" t="s">
        <v>56</v>
      </c>
      <c r="E104" s="39" t="s">
        <v>161</v>
      </c>
    </row>
    <row r="105" spans="1:5" ht="12.75">
      <c r="A105" s="35" t="s">
        <v>58</v>
      </c>
      <c r="E105" s="40" t="s">
        <v>304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164</v>
      </c>
      <c s="35" t="s">
        <v>172</v>
      </c>
      <c s="6" t="s">
        <v>165</v>
      </c>
      <c s="36" t="s">
        <v>70</v>
      </c>
      <c s="37">
        <v>63.04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65</v>
      </c>
      <c>
        <f>(M107*21)/100</f>
      </c>
      <c t="s">
        <v>48</v>
      </c>
    </row>
    <row r="108" spans="1:5" ht="25.5">
      <c r="A108" s="35" t="s">
        <v>56</v>
      </c>
      <c r="E108" s="39" t="s">
        <v>166</v>
      </c>
    </row>
    <row r="109" spans="1:5" ht="12.75">
      <c r="A109" s="35" t="s">
        <v>58</v>
      </c>
      <c r="E109" s="40" t="s">
        <v>304</v>
      </c>
    </row>
    <row r="110" spans="1:5" ht="25.5">
      <c r="A110" t="s">
        <v>60</v>
      </c>
      <c r="E110" s="39" t="s">
        <v>157</v>
      </c>
    </row>
    <row r="111" spans="1:16" ht="12.75">
      <c r="A111" t="s">
        <v>50</v>
      </c>
      <c s="34" t="s">
        <v>177</v>
      </c>
      <c s="34" t="s">
        <v>168</v>
      </c>
      <c s="35" t="s">
        <v>177</v>
      </c>
      <c s="6" t="s">
        <v>169</v>
      </c>
      <c s="36" t="s">
        <v>54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170</v>
      </c>
    </row>
    <row r="113" spans="1:5" ht="12.75">
      <c r="A113" s="35" t="s">
        <v>58</v>
      </c>
      <c r="E113" s="40" t="s">
        <v>171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173</v>
      </c>
      <c s="35" t="s">
        <v>180</v>
      </c>
      <c s="6" t="s">
        <v>174</v>
      </c>
      <c s="36" t="s">
        <v>175</v>
      </c>
      <c s="37">
        <v>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178</v>
      </c>
      <c s="35" t="s">
        <v>183</v>
      </c>
      <c s="6" t="s">
        <v>179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181</v>
      </c>
      <c s="35" t="s">
        <v>187</v>
      </c>
      <c s="6" t="s">
        <v>182</v>
      </c>
      <c s="36" t="s">
        <v>54</v>
      </c>
      <c s="37">
        <v>26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184</v>
      </c>
      <c s="35" t="s">
        <v>190</v>
      </c>
      <c s="6" t="s">
        <v>185</v>
      </c>
      <c s="36" t="s">
        <v>54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186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188</v>
      </c>
      <c s="35" t="s">
        <v>193</v>
      </c>
      <c s="6" t="s">
        <v>189</v>
      </c>
      <c s="36" t="s">
        <v>54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191</v>
      </c>
      <c s="35" t="s">
        <v>196</v>
      </c>
      <c s="6" t="s">
        <v>192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176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194</v>
      </c>
      <c s="35" t="s">
        <v>200</v>
      </c>
      <c s="6" t="s">
        <v>195</v>
      </c>
      <c s="36" t="s">
        <v>54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156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197</v>
      </c>
      <c s="35" t="s">
        <v>203</v>
      </c>
      <c s="6" t="s">
        <v>198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201</v>
      </c>
      <c s="35" t="s">
        <v>207</v>
      </c>
      <c s="6" t="s">
        <v>202</v>
      </c>
      <c s="36" t="s">
        <v>175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199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204</v>
      </c>
      <c s="35" t="s">
        <v>208</v>
      </c>
      <c s="6" t="s">
        <v>205</v>
      </c>
      <c s="36" t="s">
        <v>82</v>
      </c>
      <c s="37">
        <v>10.584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305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89</v>
      </c>
      <c s="35" t="s">
        <v>211</v>
      </c>
      <c s="6" t="s">
        <v>90</v>
      </c>
      <c s="36" t="s">
        <v>82</v>
      </c>
      <c s="37">
        <v>10.584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305</v>
      </c>
    </row>
    <row r="158" spans="1:5" ht="12.75">
      <c r="A158" t="s">
        <v>60</v>
      </c>
      <c r="E158" s="39" t="s">
        <v>61</v>
      </c>
    </row>
    <row r="159" spans="1:16" ht="12.75">
      <c r="A159" t="s">
        <v>50</v>
      </c>
      <c s="34" t="s">
        <v>214</v>
      </c>
      <c s="34" t="s">
        <v>209</v>
      </c>
      <c s="35" t="s">
        <v>214</v>
      </c>
      <c s="6" t="s">
        <v>210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212</v>
      </c>
      <c s="35" t="s">
        <v>219</v>
      </c>
      <c s="6" t="s">
        <v>213</v>
      </c>
      <c s="36" t="s">
        <v>54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61</v>
      </c>
    </row>
    <row r="167" spans="1:16" ht="25.5">
      <c r="A167" t="s">
        <v>50</v>
      </c>
      <c s="34" t="s">
        <v>51</v>
      </c>
      <c s="34" t="s">
        <v>215</v>
      </c>
      <c s="35" t="s">
        <v>51</v>
      </c>
      <c s="6" t="s">
        <v>216</v>
      </c>
      <c s="36" t="s">
        <v>54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48</v>
      </c>
    </row>
    <row r="168" spans="1:5" ht="12.75">
      <c r="A168" s="35" t="s">
        <v>56</v>
      </c>
      <c r="E168" s="39" t="s">
        <v>217</v>
      </c>
    </row>
    <row r="169" spans="1:5" ht="12.75">
      <c r="A169" s="35" t="s">
        <v>58</v>
      </c>
      <c r="E169" s="40" t="s">
        <v>156</v>
      </c>
    </row>
    <row r="170" spans="1:5" ht="12.75">
      <c r="A170" t="s">
        <v>60</v>
      </c>
      <c r="E170" s="39" t="s">
        <v>61</v>
      </c>
    </row>
    <row r="171" spans="1:13" ht="12.75">
      <c r="A171" t="s">
        <v>47</v>
      </c>
      <c r="C171" s="31" t="s">
        <v>111</v>
      </c>
      <c r="E171" s="33" t="s">
        <v>218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50</v>
      </c>
      <c s="34" t="s">
        <v>62</v>
      </c>
      <c s="34" t="s">
        <v>220</v>
      </c>
      <c s="35" t="s">
        <v>62</v>
      </c>
      <c s="6" t="s">
        <v>221</v>
      </c>
      <c s="36" t="s">
        <v>175</v>
      </c>
      <c s="37">
        <v>50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48</v>
      </c>
    </row>
    <row r="173" spans="1:5" ht="25.5">
      <c r="A173" s="35" t="s">
        <v>56</v>
      </c>
      <c r="E173" s="39" t="s">
        <v>222</v>
      </c>
    </row>
    <row r="174" spans="1:5" ht="12.75">
      <c r="A174" s="35" t="s">
        <v>58</v>
      </c>
      <c r="E174" s="40" t="s">
        <v>223</v>
      </c>
    </row>
    <row r="175" spans="1:5" ht="12.75">
      <c r="A175" t="s">
        <v>60</v>
      </c>
      <c r="E1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308</v>
      </c>
      <c r="E8" s="30" t="s">
        <v>307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17.64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309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47.9376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310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14.02212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257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83.326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311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56.694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312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17.64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309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12.42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313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1.213036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314</v>
      </c>
      <c s="35" t="s">
        <v>148</v>
      </c>
      <c s="6" t="s">
        <v>315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63.04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304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63.04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304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10.584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305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10.584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305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318</v>
      </c>
      <c r="E8" s="30" t="s">
        <v>317</v>
      </c>
      <c r="J8" s="29">
        <f>0+J9+J26+J63+J76+J85+J94+J171</f>
      </c>
      <c s="29">
        <f>0+K9+K26+K63+K76+K85+K94+K171</f>
      </c>
      <c s="29">
        <f>0+L9+L26+L63+L76+L85+L94+L171</f>
      </c>
      <c s="29">
        <f>0+M9+M26+M63+M76+M85+M94+M171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67</v>
      </c>
      <c s="34" t="s">
        <v>52</v>
      </c>
      <c s="35" t="s">
        <v>67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72</v>
      </c>
      <c s="34" t="s">
        <v>63</v>
      </c>
      <c s="35" t="s">
        <v>72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227</v>
      </c>
      <c s="34" t="s">
        <v>68</v>
      </c>
      <c s="35" t="s">
        <v>227</v>
      </c>
      <c s="6" t="s">
        <v>69</v>
      </c>
      <c s="36" t="s">
        <v>70</v>
      </c>
      <c s="37">
        <v>27.04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102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228</v>
      </c>
      <c s="34" t="s">
        <v>73</v>
      </c>
      <c s="35" t="s">
        <v>228</v>
      </c>
      <c s="6" t="s">
        <v>74</v>
      </c>
      <c s="36" t="s">
        <v>75</v>
      </c>
      <c s="37">
        <v>55.0368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319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17.92212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70.914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321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40.338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322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27.04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102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2.24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289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6" ht="12.75">
      <c r="A68" t="s">
        <v>50</v>
      </c>
      <c s="34" t="s">
        <v>127</v>
      </c>
      <c s="34" t="s">
        <v>290</v>
      </c>
      <c s="35" t="s">
        <v>127</v>
      </c>
      <c s="6" t="s">
        <v>291</v>
      </c>
      <c s="36" t="s">
        <v>175</v>
      </c>
      <c s="37">
        <v>123.2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48</v>
      </c>
    </row>
    <row r="69" spans="1:5" ht="12.75">
      <c r="A69" s="35" t="s">
        <v>56</v>
      </c>
      <c r="E69" s="39" t="s">
        <v>292</v>
      </c>
    </row>
    <row r="70" spans="1:5" ht="12.75">
      <c r="A70" s="35" t="s">
        <v>58</v>
      </c>
      <c r="E70" s="40" t="s">
        <v>323</v>
      </c>
    </row>
    <row r="71" spans="1:5" ht="12.75">
      <c r="A71" t="s">
        <v>60</v>
      </c>
      <c r="E71" s="39" t="s">
        <v>61</v>
      </c>
    </row>
    <row r="72" spans="1:16" ht="12.75">
      <c r="A72" t="s">
        <v>50</v>
      </c>
      <c s="34" t="s">
        <v>132</v>
      </c>
      <c s="34" t="s">
        <v>294</v>
      </c>
      <c s="35" t="s">
        <v>132</v>
      </c>
      <c s="6" t="s">
        <v>295</v>
      </c>
      <c s="36" t="s">
        <v>175</v>
      </c>
      <c s="37">
        <v>123.2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48</v>
      </c>
    </row>
    <row r="73" spans="1:5" ht="12.75">
      <c r="A73" s="35" t="s">
        <v>56</v>
      </c>
      <c r="E73" s="39" t="s">
        <v>296</v>
      </c>
    </row>
    <row r="74" spans="1:5" ht="12.75">
      <c r="A74" s="35" t="s">
        <v>58</v>
      </c>
      <c r="E74" s="40" t="s">
        <v>323</v>
      </c>
    </row>
    <row r="75" spans="1:5" ht="12.75">
      <c r="A75" t="s">
        <v>60</v>
      </c>
      <c r="E75" s="39" t="s">
        <v>61</v>
      </c>
    </row>
    <row r="76" spans="1:13" ht="12.75">
      <c r="A76" t="s">
        <v>47</v>
      </c>
      <c r="C76" s="31" t="s">
        <v>93</v>
      </c>
      <c r="E76" s="33" t="s">
        <v>126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138</v>
      </c>
      <c s="34" t="s">
        <v>128</v>
      </c>
      <c s="35" t="s">
        <v>138</v>
      </c>
      <c s="6" t="s">
        <v>129</v>
      </c>
      <c s="36" t="s">
        <v>82</v>
      </c>
      <c s="37">
        <v>1.213036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48</v>
      </c>
    </row>
    <row r="78" spans="1:5" ht="25.5">
      <c r="A78" s="35" t="s">
        <v>56</v>
      </c>
      <c r="E78" s="39" t="s">
        <v>130</v>
      </c>
    </row>
    <row r="79" spans="1:5" ht="12.75">
      <c r="A79" s="35" t="s">
        <v>58</v>
      </c>
      <c r="E79" s="40" t="s">
        <v>131</v>
      </c>
    </row>
    <row r="80" spans="1:5" ht="12.75">
      <c r="A80" t="s">
        <v>60</v>
      </c>
      <c r="E80" s="39" t="s">
        <v>61</v>
      </c>
    </row>
    <row r="81" spans="1:16" ht="12.75">
      <c r="A81" t="s">
        <v>50</v>
      </c>
      <c s="34" t="s">
        <v>142</v>
      </c>
      <c s="34" t="s">
        <v>133</v>
      </c>
      <c s="35" t="s">
        <v>142</v>
      </c>
      <c s="6" t="s">
        <v>134</v>
      </c>
      <c s="36" t="s">
        <v>70</v>
      </c>
      <c s="37">
        <v>5.172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48</v>
      </c>
    </row>
    <row r="82" spans="1:5" ht="25.5">
      <c r="A82" s="35" t="s">
        <v>56</v>
      </c>
      <c r="E82" s="39" t="s">
        <v>135</v>
      </c>
    </row>
    <row r="83" spans="1:5" ht="12.75">
      <c r="A83" s="35" t="s">
        <v>58</v>
      </c>
      <c r="E83" s="40" t="s">
        <v>136</v>
      </c>
    </row>
    <row r="84" spans="1:5" ht="12.75">
      <c r="A84" t="s">
        <v>60</v>
      </c>
      <c r="E84" s="39" t="s">
        <v>61</v>
      </c>
    </row>
    <row r="85" spans="1:13" ht="12.75">
      <c r="A85" t="s">
        <v>47</v>
      </c>
      <c r="C85" s="31" t="s">
        <v>98</v>
      </c>
      <c r="E85" s="33" t="s">
        <v>137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50</v>
      </c>
      <c s="34" t="s">
        <v>148</v>
      </c>
      <c s="34" t="s">
        <v>139</v>
      </c>
      <c s="35" t="s">
        <v>148</v>
      </c>
      <c s="6" t="s">
        <v>140</v>
      </c>
      <c s="36" t="s">
        <v>70</v>
      </c>
      <c s="37">
        <v>5.172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48</v>
      </c>
    </row>
    <row r="87" spans="1:5" ht="25.5">
      <c r="A87" s="35" t="s">
        <v>56</v>
      </c>
      <c r="E87" s="39" t="s">
        <v>141</v>
      </c>
    </row>
    <row r="88" spans="1:5" ht="12.75">
      <c r="A88" s="35" t="s">
        <v>58</v>
      </c>
      <c r="E88" s="40" t="s">
        <v>136</v>
      </c>
    </row>
    <row r="89" spans="1:5" ht="12.75">
      <c r="A89" t="s">
        <v>60</v>
      </c>
      <c r="E89" s="39" t="s">
        <v>61</v>
      </c>
    </row>
    <row r="90" spans="1:16" ht="25.5">
      <c r="A90" t="s">
        <v>50</v>
      </c>
      <c s="34" t="s">
        <v>152</v>
      </c>
      <c s="34" t="s">
        <v>298</v>
      </c>
      <c s="35" t="s">
        <v>152</v>
      </c>
      <c s="6" t="s">
        <v>299</v>
      </c>
      <c s="36" t="s">
        <v>300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48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301</v>
      </c>
    </row>
    <row r="93" spans="1:5" ht="12.75">
      <c r="A93" t="s">
        <v>60</v>
      </c>
      <c r="E93" s="39" t="s">
        <v>61</v>
      </c>
    </row>
    <row r="94" spans="1:13" ht="12.75">
      <c r="A94" t="s">
        <v>47</v>
      </c>
      <c r="C94" s="31" t="s">
        <v>106</v>
      </c>
      <c r="E94" s="33" t="s">
        <v>147</v>
      </c>
      <c r="J94" s="32">
        <f>0</f>
      </c>
      <c s="32">
        <f>0</f>
      </c>
      <c s="32">
        <f>0+L95+L99+L103+L107+L111+L115+L119+L123+L127+L131+L135+L139+L143+L147+L151+L155+L159+L163+L167</f>
      </c>
      <c s="32">
        <f>0+M95+M99+M103+M107+M111+M115+M119+M123+M127+M131+M135+M139+M143+M147+M151+M155+M159+M163+M167</f>
      </c>
    </row>
    <row r="95" spans="1:16" ht="12.75">
      <c r="A95" t="s">
        <v>50</v>
      </c>
      <c s="34" t="s">
        <v>158</v>
      </c>
      <c s="34" t="s">
        <v>149</v>
      </c>
      <c s="35" t="s">
        <v>158</v>
      </c>
      <c s="6" t="s">
        <v>324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12.75">
      <c r="A96" s="35" t="s">
        <v>56</v>
      </c>
      <c r="E96" s="39" t="s">
        <v>151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303</v>
      </c>
      <c s="35" t="s">
        <v>163</v>
      </c>
      <c s="6" t="s">
        <v>154</v>
      </c>
      <c s="36" t="s">
        <v>54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12.75">
      <c r="A100" s="35" t="s">
        <v>56</v>
      </c>
      <c r="E100" s="39" t="s">
        <v>155</v>
      </c>
    </row>
    <row r="101" spans="1:5" ht="12.75">
      <c r="A101" s="35" t="s">
        <v>58</v>
      </c>
      <c r="E101" s="40" t="s">
        <v>156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159</v>
      </c>
      <c s="35" t="s">
        <v>167</v>
      </c>
      <c s="6" t="s">
        <v>160</v>
      </c>
      <c s="36" t="s">
        <v>70</v>
      </c>
      <c s="37">
        <v>63.04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25.5">
      <c r="A104" s="35" t="s">
        <v>56</v>
      </c>
      <c r="E104" s="39" t="s">
        <v>161</v>
      </c>
    </row>
    <row r="105" spans="1:5" ht="12.75">
      <c r="A105" s="35" t="s">
        <v>58</v>
      </c>
      <c r="E105" s="40" t="s">
        <v>304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164</v>
      </c>
      <c s="35" t="s">
        <v>172</v>
      </c>
      <c s="6" t="s">
        <v>165</v>
      </c>
      <c s="36" t="s">
        <v>70</v>
      </c>
      <c s="37">
        <v>63.04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65</v>
      </c>
      <c>
        <f>(M107*21)/100</f>
      </c>
      <c t="s">
        <v>48</v>
      </c>
    </row>
    <row r="108" spans="1:5" ht="25.5">
      <c r="A108" s="35" t="s">
        <v>56</v>
      </c>
      <c r="E108" s="39" t="s">
        <v>166</v>
      </c>
    </row>
    <row r="109" spans="1:5" ht="12.75">
      <c r="A109" s="35" t="s">
        <v>58</v>
      </c>
      <c r="E109" s="40" t="s">
        <v>304</v>
      </c>
    </row>
    <row r="110" spans="1:5" ht="25.5">
      <c r="A110" t="s">
        <v>60</v>
      </c>
      <c r="E110" s="39" t="s">
        <v>157</v>
      </c>
    </row>
    <row r="111" spans="1:16" ht="12.75">
      <c r="A111" t="s">
        <v>50</v>
      </c>
      <c s="34" t="s">
        <v>177</v>
      </c>
      <c s="34" t="s">
        <v>168</v>
      </c>
      <c s="35" t="s">
        <v>177</v>
      </c>
      <c s="6" t="s">
        <v>169</v>
      </c>
      <c s="36" t="s">
        <v>54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170</v>
      </c>
    </row>
    <row r="113" spans="1:5" ht="12.75">
      <c r="A113" s="35" t="s">
        <v>58</v>
      </c>
      <c r="E113" s="40" t="s">
        <v>171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173</v>
      </c>
      <c s="35" t="s">
        <v>180</v>
      </c>
      <c s="6" t="s">
        <v>174</v>
      </c>
      <c s="36" t="s">
        <v>175</v>
      </c>
      <c s="37">
        <v>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178</v>
      </c>
      <c s="35" t="s">
        <v>183</v>
      </c>
      <c s="6" t="s">
        <v>179</v>
      </c>
      <c s="36" t="s">
        <v>54</v>
      </c>
      <c s="37">
        <v>26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176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181</v>
      </c>
      <c s="35" t="s">
        <v>187</v>
      </c>
      <c s="6" t="s">
        <v>182</v>
      </c>
      <c s="36" t="s">
        <v>54</v>
      </c>
      <c s="37">
        <v>26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176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184</v>
      </c>
      <c s="35" t="s">
        <v>190</v>
      </c>
      <c s="6" t="s">
        <v>185</v>
      </c>
      <c s="36" t="s">
        <v>54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186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188</v>
      </c>
      <c s="35" t="s">
        <v>193</v>
      </c>
      <c s="6" t="s">
        <v>189</v>
      </c>
      <c s="36" t="s">
        <v>54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191</v>
      </c>
      <c s="35" t="s">
        <v>196</v>
      </c>
      <c s="6" t="s">
        <v>192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176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194</v>
      </c>
      <c s="35" t="s">
        <v>200</v>
      </c>
      <c s="6" t="s">
        <v>195</v>
      </c>
      <c s="36" t="s">
        <v>54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156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197</v>
      </c>
      <c s="35" t="s">
        <v>203</v>
      </c>
      <c s="6" t="s">
        <v>198</v>
      </c>
      <c s="36" t="s">
        <v>175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199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201</v>
      </c>
      <c s="35" t="s">
        <v>207</v>
      </c>
      <c s="6" t="s">
        <v>202</v>
      </c>
      <c s="36" t="s">
        <v>175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199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204</v>
      </c>
      <c s="35" t="s">
        <v>208</v>
      </c>
      <c s="6" t="s">
        <v>205</v>
      </c>
      <c s="36" t="s">
        <v>82</v>
      </c>
      <c s="37">
        <v>10.584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305</v>
      </c>
    </row>
    <row r="154" spans="1:5" ht="12.75">
      <c r="A154" t="s">
        <v>60</v>
      </c>
      <c r="E154" s="39" t="s">
        <v>61</v>
      </c>
    </row>
    <row r="155" spans="1:16" ht="12.75">
      <c r="A155" t="s">
        <v>50</v>
      </c>
      <c s="34" t="s">
        <v>211</v>
      </c>
      <c s="34" t="s">
        <v>89</v>
      </c>
      <c s="35" t="s">
        <v>211</v>
      </c>
      <c s="6" t="s">
        <v>90</v>
      </c>
      <c s="36" t="s">
        <v>82</v>
      </c>
      <c s="37">
        <v>10.584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305</v>
      </c>
    </row>
    <row r="158" spans="1:5" ht="12.75">
      <c r="A158" t="s">
        <v>60</v>
      </c>
      <c r="E158" s="39" t="s">
        <v>61</v>
      </c>
    </row>
    <row r="159" spans="1:16" ht="12.75">
      <c r="A159" t="s">
        <v>50</v>
      </c>
      <c s="34" t="s">
        <v>214</v>
      </c>
      <c s="34" t="s">
        <v>209</v>
      </c>
      <c s="35" t="s">
        <v>214</v>
      </c>
      <c s="6" t="s">
        <v>210</v>
      </c>
      <c s="36" t="s">
        <v>54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5</v>
      </c>
    </row>
    <row r="161" spans="1:5" ht="12.75">
      <c r="A161" s="35" t="s">
        <v>58</v>
      </c>
      <c r="E161" s="40" t="s">
        <v>59</v>
      </c>
    </row>
    <row r="162" spans="1:5" ht="12.75">
      <c r="A162" t="s">
        <v>60</v>
      </c>
      <c r="E162" s="39" t="s">
        <v>61</v>
      </c>
    </row>
    <row r="163" spans="1:16" ht="25.5">
      <c r="A163" t="s">
        <v>50</v>
      </c>
      <c s="34" t="s">
        <v>219</v>
      </c>
      <c s="34" t="s">
        <v>212</v>
      </c>
      <c s="35" t="s">
        <v>219</v>
      </c>
      <c s="6" t="s">
        <v>213</v>
      </c>
      <c s="36" t="s">
        <v>54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48</v>
      </c>
    </row>
    <row r="164" spans="1:5" ht="12.75">
      <c r="A164" s="35" t="s">
        <v>56</v>
      </c>
      <c r="E164" s="39" t="s">
        <v>5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61</v>
      </c>
    </row>
    <row r="167" spans="1:16" ht="25.5">
      <c r="A167" t="s">
        <v>50</v>
      </c>
      <c s="34" t="s">
        <v>51</v>
      </c>
      <c s="34" t="s">
        <v>215</v>
      </c>
      <c s="35" t="s">
        <v>51</v>
      </c>
      <c s="6" t="s">
        <v>216</v>
      </c>
      <c s="36" t="s">
        <v>54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48</v>
      </c>
    </row>
    <row r="168" spans="1:5" ht="12.75">
      <c r="A168" s="35" t="s">
        <v>56</v>
      </c>
      <c r="E168" s="39" t="s">
        <v>217</v>
      </c>
    </row>
    <row r="169" spans="1:5" ht="12.75">
      <c r="A169" s="35" t="s">
        <v>58</v>
      </c>
      <c r="E169" s="40" t="s">
        <v>156</v>
      </c>
    </row>
    <row r="170" spans="1:5" ht="12.75">
      <c r="A170" t="s">
        <v>60</v>
      </c>
      <c r="E170" s="39" t="s">
        <v>61</v>
      </c>
    </row>
    <row r="171" spans="1:13" ht="12.75">
      <c r="A171" t="s">
        <v>47</v>
      </c>
      <c r="C171" s="31" t="s">
        <v>111</v>
      </c>
      <c r="E171" s="33" t="s">
        <v>218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50</v>
      </c>
      <c s="34" t="s">
        <v>62</v>
      </c>
      <c s="34" t="s">
        <v>220</v>
      </c>
      <c s="35" t="s">
        <v>62</v>
      </c>
      <c s="6" t="s">
        <v>221</v>
      </c>
      <c s="36" t="s">
        <v>175</v>
      </c>
      <c s="37">
        <v>50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48</v>
      </c>
    </row>
    <row r="173" spans="1:5" ht="25.5">
      <c r="A173" s="35" t="s">
        <v>56</v>
      </c>
      <c r="E173" s="39" t="s">
        <v>222</v>
      </c>
    </row>
    <row r="174" spans="1:5" ht="12.75">
      <c r="A174" s="35" t="s">
        <v>58</v>
      </c>
      <c r="E174" s="40" t="s">
        <v>223</v>
      </c>
    </row>
    <row r="175" spans="1:5" ht="12.75">
      <c r="A175" t="s">
        <v>60</v>
      </c>
      <c r="E1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327</v>
      </c>
      <c r="E8" s="30" t="s">
        <v>326</v>
      </c>
      <c r="J8" s="29">
        <f>0+J9+J26+J63+J68+J77+J86+J163</f>
      </c>
      <c s="29">
        <f>0+K9+K26+K63+K68+K77+K86+K163</f>
      </c>
      <c s="29">
        <f>0+L9+L26+L63+L68+L77+L86+L163</f>
      </c>
      <c s="29">
        <f>0+M9+M26+M63+M68+M77+M86+M163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52</v>
      </c>
      <c s="35" t="s">
        <v>51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48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62</v>
      </c>
      <c s="6" t="s">
        <v>64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48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59</v>
      </c>
    </row>
    <row r="17" spans="1:5" ht="38.25">
      <c r="A17" t="s">
        <v>60</v>
      </c>
      <c r="E17" s="39" t="s">
        <v>66</v>
      </c>
    </row>
    <row r="18" spans="1:16" ht="12.75">
      <c r="A18" t="s">
        <v>50</v>
      </c>
      <c s="34" t="s">
        <v>67</v>
      </c>
      <c s="34" t="s">
        <v>68</v>
      </c>
      <c s="35" t="s">
        <v>67</v>
      </c>
      <c s="6" t="s">
        <v>69</v>
      </c>
      <c s="36" t="s">
        <v>70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48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328</v>
      </c>
    </row>
    <row r="21" spans="1:5" ht="12.75">
      <c r="A21" t="s">
        <v>60</v>
      </c>
      <c r="E21" s="39" t="s">
        <v>61</v>
      </c>
    </row>
    <row r="22" spans="1:16" ht="25.5">
      <c r="A22" t="s">
        <v>50</v>
      </c>
      <c s="34" t="s">
        <v>72</v>
      </c>
      <c s="34" t="s">
        <v>73</v>
      </c>
      <c s="35" t="s">
        <v>72</v>
      </c>
      <c s="6" t="s">
        <v>74</v>
      </c>
      <c s="36" t="s">
        <v>75</v>
      </c>
      <c s="37">
        <v>77.2704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48</v>
      </c>
    </row>
    <row r="23" spans="1:5" ht="12.75">
      <c r="A23" s="35" t="s">
        <v>56</v>
      </c>
      <c r="E23" s="39" t="s">
        <v>76</v>
      </c>
    </row>
    <row r="24" spans="1:5" ht="12.75">
      <c r="A24" s="35" t="s">
        <v>58</v>
      </c>
      <c r="E24" s="40" t="s">
        <v>329</v>
      </c>
    </row>
    <row r="25" spans="1:5" ht="12.75">
      <c r="A25" t="s">
        <v>60</v>
      </c>
      <c r="E25" s="39" t="s">
        <v>61</v>
      </c>
    </row>
    <row r="26" spans="1:13" ht="12.75">
      <c r="A26" t="s">
        <v>47</v>
      </c>
      <c r="C26" s="31" t="s">
        <v>78</v>
      </c>
      <c r="E26" s="33" t="s">
        <v>79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78</v>
      </c>
      <c s="34" t="s">
        <v>80</v>
      </c>
      <c s="35" t="s">
        <v>78</v>
      </c>
      <c s="6" t="s">
        <v>81</v>
      </c>
      <c s="36" t="s">
        <v>82</v>
      </c>
      <c s="37">
        <v>17.92212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48</v>
      </c>
    </row>
    <row r="28" spans="1:5" ht="25.5">
      <c r="A28" s="35" t="s">
        <v>56</v>
      </c>
      <c r="E28" s="39" t="s">
        <v>83</v>
      </c>
    </row>
    <row r="29" spans="1:5" ht="12.75">
      <c r="A29" s="35" t="s">
        <v>58</v>
      </c>
      <c r="E29" s="40" t="s">
        <v>320</v>
      </c>
    </row>
    <row r="30" spans="1:5" ht="12.75">
      <c r="A30" t="s">
        <v>60</v>
      </c>
      <c r="E30" s="39" t="s">
        <v>61</v>
      </c>
    </row>
    <row r="31" spans="1:16" ht="12.75">
      <c r="A31" t="s">
        <v>50</v>
      </c>
      <c s="34" t="s">
        <v>28</v>
      </c>
      <c s="34" t="s">
        <v>85</v>
      </c>
      <c s="35" t="s">
        <v>28</v>
      </c>
      <c s="6" t="s">
        <v>86</v>
      </c>
      <c s="36" t="s">
        <v>82</v>
      </c>
      <c s="37">
        <v>134.374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48</v>
      </c>
    </row>
    <row r="32" spans="1:5" ht="38.25">
      <c r="A32" s="35" t="s">
        <v>56</v>
      </c>
      <c r="E32" s="39" t="s">
        <v>87</v>
      </c>
    </row>
    <row r="33" spans="1:5" ht="12.75">
      <c r="A33" s="35" t="s">
        <v>58</v>
      </c>
      <c r="E33" s="40" t="s">
        <v>330</v>
      </c>
    </row>
    <row r="34" spans="1:5" ht="12.75">
      <c r="A34" t="s">
        <v>60</v>
      </c>
      <c r="E34" s="39" t="s">
        <v>61</v>
      </c>
    </row>
    <row r="35" spans="1:16" ht="12.75">
      <c r="A35" t="s">
        <v>50</v>
      </c>
      <c s="34" t="s">
        <v>26</v>
      </c>
      <c s="34" t="s">
        <v>89</v>
      </c>
      <c s="35" t="s">
        <v>26</v>
      </c>
      <c s="6" t="s">
        <v>90</v>
      </c>
      <c s="36" t="s">
        <v>82</v>
      </c>
      <c s="37">
        <v>91.446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48</v>
      </c>
    </row>
    <row r="36" spans="1:5" ht="12.75">
      <c r="A36" s="35" t="s">
        <v>56</v>
      </c>
      <c r="E36" s="39" t="s">
        <v>91</v>
      </c>
    </row>
    <row r="37" spans="1:5" ht="12.75">
      <c r="A37" s="35" t="s">
        <v>58</v>
      </c>
      <c r="E37" s="40" t="s">
        <v>331</v>
      </c>
    </row>
    <row r="38" spans="1:5" ht="12.75">
      <c r="A38" t="s">
        <v>60</v>
      </c>
      <c r="E38" s="39" t="s">
        <v>61</v>
      </c>
    </row>
    <row r="39" spans="1:16" ht="12.75">
      <c r="A39" t="s">
        <v>50</v>
      </c>
      <c s="34" t="s">
        <v>93</v>
      </c>
      <c s="34" t="s">
        <v>94</v>
      </c>
      <c s="35" t="s">
        <v>93</v>
      </c>
      <c s="6" t="s">
        <v>95</v>
      </c>
      <c s="36" t="s">
        <v>70</v>
      </c>
      <c s="37">
        <v>126.7696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48</v>
      </c>
    </row>
    <row r="40" spans="1:5" ht="12.75">
      <c r="A40" s="35" t="s">
        <v>56</v>
      </c>
      <c r="E40" s="39" t="s">
        <v>96</v>
      </c>
    </row>
    <row r="41" spans="1:5" ht="12.75">
      <c r="A41" s="35" t="s">
        <v>58</v>
      </c>
      <c r="E41" s="40" t="s">
        <v>97</v>
      </c>
    </row>
    <row r="42" spans="1:5" ht="12.75">
      <c r="A42" t="s">
        <v>60</v>
      </c>
      <c r="E42" s="39" t="s">
        <v>61</v>
      </c>
    </row>
    <row r="43" spans="1:16" ht="12.75">
      <c r="A43" t="s">
        <v>50</v>
      </c>
      <c s="34" t="s">
        <v>98</v>
      </c>
      <c s="34" t="s">
        <v>99</v>
      </c>
      <c s="35" t="s">
        <v>98</v>
      </c>
      <c s="6" t="s">
        <v>100</v>
      </c>
      <c s="36" t="s">
        <v>70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48</v>
      </c>
    </row>
    <row r="44" spans="1:5" ht="12.75">
      <c r="A44" s="35" t="s">
        <v>56</v>
      </c>
      <c r="E44" s="39" t="s">
        <v>101</v>
      </c>
    </row>
    <row r="45" spans="1:5" ht="12.75">
      <c r="A45" s="35" t="s">
        <v>58</v>
      </c>
      <c r="E45" s="40" t="s">
        <v>328</v>
      </c>
    </row>
    <row r="46" spans="1:5" ht="12.75">
      <c r="A46" t="s">
        <v>60</v>
      </c>
      <c r="E46" s="39" t="s">
        <v>61</v>
      </c>
    </row>
    <row r="47" spans="1:16" ht="12.75">
      <c r="A47" t="s">
        <v>50</v>
      </c>
      <c s="34" t="s">
        <v>27</v>
      </c>
      <c s="34" t="s">
        <v>103</v>
      </c>
      <c s="35" t="s">
        <v>27</v>
      </c>
      <c s="6" t="s">
        <v>104</v>
      </c>
      <c s="36" t="s">
        <v>70</v>
      </c>
      <c s="37">
        <v>126.7696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48</v>
      </c>
    </row>
    <row r="48" spans="1:5" ht="12.75">
      <c r="A48" s="35" t="s">
        <v>56</v>
      </c>
      <c r="E48" s="39" t="s">
        <v>105</v>
      </c>
    </row>
    <row r="49" spans="1:5" ht="12.75">
      <c r="A49" s="35" t="s">
        <v>58</v>
      </c>
      <c r="E49" s="40" t="s">
        <v>261</v>
      </c>
    </row>
    <row r="50" spans="1:5" ht="12.75">
      <c r="A50" t="s">
        <v>60</v>
      </c>
      <c r="E50" s="39" t="s">
        <v>61</v>
      </c>
    </row>
    <row r="51" spans="1:16" ht="12.75">
      <c r="A51" t="s">
        <v>50</v>
      </c>
      <c s="34" t="s">
        <v>106</v>
      </c>
      <c s="34" t="s">
        <v>107</v>
      </c>
      <c s="35" t="s">
        <v>106</v>
      </c>
      <c s="6" t="s">
        <v>108</v>
      </c>
      <c s="36" t="s">
        <v>82</v>
      </c>
      <c s="37">
        <v>1.125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48</v>
      </c>
    </row>
    <row r="52" spans="1:5" ht="12.75">
      <c r="A52" s="35" t="s">
        <v>56</v>
      </c>
      <c r="E52" s="39" t="s">
        <v>109</v>
      </c>
    </row>
    <row r="53" spans="1:5" ht="12.75">
      <c r="A53" s="35" t="s">
        <v>58</v>
      </c>
      <c r="E53" s="40" t="s">
        <v>110</v>
      </c>
    </row>
    <row r="54" spans="1:5" ht="12.75">
      <c r="A54" t="s">
        <v>60</v>
      </c>
      <c r="E54" s="39" t="s">
        <v>61</v>
      </c>
    </row>
    <row r="55" spans="1:16" ht="12.75">
      <c r="A55" t="s">
        <v>50</v>
      </c>
      <c s="34" t="s">
        <v>111</v>
      </c>
      <c s="34" t="s">
        <v>112</v>
      </c>
      <c s="35" t="s">
        <v>111</v>
      </c>
      <c s="6" t="s">
        <v>113</v>
      </c>
      <c s="36" t="s">
        <v>82</v>
      </c>
      <c s="37">
        <v>12.42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48</v>
      </c>
    </row>
    <row r="56" spans="1:5" ht="12.75">
      <c r="A56" s="35" t="s">
        <v>56</v>
      </c>
      <c r="E56" s="39" t="s">
        <v>114</v>
      </c>
    </row>
    <row r="57" spans="1:5" ht="12.75">
      <c r="A57" s="35" t="s">
        <v>58</v>
      </c>
      <c r="E57" s="40" t="s">
        <v>313</v>
      </c>
    </row>
    <row r="58" spans="1:5" ht="12.75">
      <c r="A58" t="s">
        <v>60</v>
      </c>
      <c r="E58" s="39" t="s">
        <v>61</v>
      </c>
    </row>
    <row r="59" spans="1:16" ht="12.75">
      <c r="A59" t="s">
        <v>50</v>
      </c>
      <c s="34" t="s">
        <v>116</v>
      </c>
      <c s="34" t="s">
        <v>117</v>
      </c>
      <c s="35" t="s">
        <v>116</v>
      </c>
      <c s="6" t="s">
        <v>118</v>
      </c>
      <c s="36" t="s">
        <v>70</v>
      </c>
      <c s="37">
        <v>126.7696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48</v>
      </c>
    </row>
    <row r="60" spans="1:5" ht="12.75">
      <c r="A60" s="35" t="s">
        <v>56</v>
      </c>
      <c r="E60" s="39" t="s">
        <v>119</v>
      </c>
    </row>
    <row r="61" spans="1:5" ht="12.75">
      <c r="A61" s="35" t="s">
        <v>58</v>
      </c>
      <c r="E61" s="40" t="s">
        <v>97</v>
      </c>
    </row>
    <row r="62" spans="1:5" ht="12.75">
      <c r="A62" t="s">
        <v>60</v>
      </c>
      <c r="E62" s="39" t="s">
        <v>61</v>
      </c>
    </row>
    <row r="63" spans="1:13" ht="12.75">
      <c r="A63" t="s">
        <v>47</v>
      </c>
      <c r="C63" s="31" t="s">
        <v>28</v>
      </c>
      <c r="E63" s="33" t="s">
        <v>120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82</v>
      </c>
      <c s="37">
        <v>2.3616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48</v>
      </c>
    </row>
    <row r="65" spans="1:5" ht="12.75">
      <c r="A65" s="35" t="s">
        <v>56</v>
      </c>
      <c r="E65" s="39" t="s">
        <v>124</v>
      </c>
    </row>
    <row r="66" spans="1:5" ht="12.75">
      <c r="A66" s="35" t="s">
        <v>58</v>
      </c>
      <c r="E66" s="40" t="s">
        <v>125</v>
      </c>
    </row>
    <row r="67" spans="1:5" ht="12.75">
      <c r="A67" t="s">
        <v>60</v>
      </c>
      <c r="E67" s="39" t="s">
        <v>61</v>
      </c>
    </row>
    <row r="68" spans="1:13" ht="12.75">
      <c r="A68" t="s">
        <v>47</v>
      </c>
      <c r="C68" s="31" t="s">
        <v>93</v>
      </c>
      <c r="E68" s="33" t="s">
        <v>126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82</v>
      </c>
      <c s="37">
        <v>1.213036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48</v>
      </c>
    </row>
    <row r="70" spans="1:5" ht="25.5">
      <c r="A70" s="35" t="s">
        <v>56</v>
      </c>
      <c r="E70" s="39" t="s">
        <v>130</v>
      </c>
    </row>
    <row r="71" spans="1:5" ht="12.75">
      <c r="A71" s="35" t="s">
        <v>58</v>
      </c>
      <c r="E71" s="40" t="s">
        <v>131</v>
      </c>
    </row>
    <row r="72" spans="1:5" ht="12.75">
      <c r="A72" t="s">
        <v>60</v>
      </c>
      <c r="E72" s="39" t="s">
        <v>61</v>
      </c>
    </row>
    <row r="73" spans="1:16" ht="12.75">
      <c r="A73" t="s">
        <v>50</v>
      </c>
      <c s="34" t="s">
        <v>132</v>
      </c>
      <c s="34" t="s">
        <v>133</v>
      </c>
      <c s="35" t="s">
        <v>132</v>
      </c>
      <c s="6" t="s">
        <v>134</v>
      </c>
      <c s="36" t="s">
        <v>70</v>
      </c>
      <c s="37">
        <v>5.172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48</v>
      </c>
    </row>
    <row r="74" spans="1:5" ht="25.5">
      <c r="A74" s="35" t="s">
        <v>56</v>
      </c>
      <c r="E74" s="39" t="s">
        <v>135</v>
      </c>
    </row>
    <row r="75" spans="1:5" ht="12.75">
      <c r="A75" s="35" t="s">
        <v>58</v>
      </c>
      <c r="E75" s="40" t="s">
        <v>136</v>
      </c>
    </row>
    <row r="76" spans="1:5" ht="12.75">
      <c r="A76" t="s">
        <v>60</v>
      </c>
      <c r="E76" s="39" t="s">
        <v>61</v>
      </c>
    </row>
    <row r="77" spans="1:13" ht="12.75">
      <c r="A77" t="s">
        <v>47</v>
      </c>
      <c r="C77" s="31" t="s">
        <v>98</v>
      </c>
      <c r="E77" s="33" t="s">
        <v>137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50</v>
      </c>
      <c s="34" t="s">
        <v>138</v>
      </c>
      <c s="34" t="s">
        <v>139</v>
      </c>
      <c s="35" t="s">
        <v>138</v>
      </c>
      <c s="6" t="s">
        <v>140</v>
      </c>
      <c s="36" t="s">
        <v>70</v>
      </c>
      <c s="37">
        <v>5.172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48</v>
      </c>
    </row>
    <row r="79" spans="1:5" ht="25.5">
      <c r="A79" s="35" t="s">
        <v>56</v>
      </c>
      <c r="E79" s="39" t="s">
        <v>141</v>
      </c>
    </row>
    <row r="80" spans="1:5" ht="12.75">
      <c r="A80" s="35" t="s">
        <v>58</v>
      </c>
      <c r="E80" s="40" t="s">
        <v>136</v>
      </c>
    </row>
    <row r="81" spans="1:5" ht="12.75">
      <c r="A81" t="s">
        <v>60</v>
      </c>
      <c r="E81" s="39" t="s">
        <v>61</v>
      </c>
    </row>
    <row r="82" spans="1:16" ht="25.5">
      <c r="A82" t="s">
        <v>50</v>
      </c>
      <c s="34" t="s">
        <v>142</v>
      </c>
      <c s="34" t="s">
        <v>298</v>
      </c>
      <c s="35" t="s">
        <v>142</v>
      </c>
      <c s="6" t="s">
        <v>299</v>
      </c>
      <c s="36" t="s">
        <v>300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48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301</v>
      </c>
    </row>
    <row r="85" spans="1:5" ht="12.75">
      <c r="A85" t="s">
        <v>60</v>
      </c>
      <c r="E85" s="39" t="s">
        <v>61</v>
      </c>
    </row>
    <row r="86" spans="1:13" ht="12.75">
      <c r="A86" t="s">
        <v>47</v>
      </c>
      <c r="C86" s="31" t="s">
        <v>106</v>
      </c>
      <c r="E86" s="33" t="s">
        <v>147</v>
      </c>
      <c r="J86" s="32">
        <f>0</f>
      </c>
      <c s="32">
        <f>0</f>
      </c>
      <c s="32">
        <f>0+L87+L91+L95+L99+L103+L107+L111+L115+L119+L123+L127+L131+L135+L139+L143+L147+L151+L155+L159</f>
      </c>
      <c s="32">
        <f>0+M87+M91+M95+M99+M103+M107+M111+M115+M119+M123+M127+M131+M135+M139+M143+M147+M151+M155+M159</f>
      </c>
    </row>
    <row r="87" spans="1:16" ht="12.75">
      <c r="A87" t="s">
        <v>50</v>
      </c>
      <c s="34" t="s">
        <v>148</v>
      </c>
      <c s="34" t="s">
        <v>234</v>
      </c>
      <c s="35" t="s">
        <v>148</v>
      </c>
      <c s="6" t="s">
        <v>302</v>
      </c>
      <c s="36" t="s">
        <v>54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48</v>
      </c>
    </row>
    <row r="88" spans="1:5" ht="12.75">
      <c r="A88" s="35" t="s">
        <v>56</v>
      </c>
      <c r="E88" s="39" t="s">
        <v>151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61</v>
      </c>
    </row>
    <row r="91" spans="1:16" ht="12.75">
      <c r="A91" t="s">
        <v>50</v>
      </c>
      <c s="34" t="s">
        <v>152</v>
      </c>
      <c s="34" t="s">
        <v>303</v>
      </c>
      <c s="35" t="s">
        <v>152</v>
      </c>
      <c s="6" t="s">
        <v>154</v>
      </c>
      <c s="36" t="s">
        <v>54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65</v>
      </c>
      <c>
        <f>(M91*21)/100</f>
      </c>
      <c t="s">
        <v>48</v>
      </c>
    </row>
    <row r="92" spans="1:5" ht="12.75">
      <c r="A92" s="35" t="s">
        <v>56</v>
      </c>
      <c r="E92" s="39" t="s">
        <v>155</v>
      </c>
    </row>
    <row r="93" spans="1:5" ht="12.75">
      <c r="A93" s="35" t="s">
        <v>58</v>
      </c>
      <c r="E93" s="40" t="s">
        <v>156</v>
      </c>
    </row>
    <row r="94" spans="1:5" ht="25.5">
      <c r="A94" t="s">
        <v>60</v>
      </c>
      <c r="E94" s="39" t="s">
        <v>157</v>
      </c>
    </row>
    <row r="95" spans="1:16" ht="12.75">
      <c r="A95" t="s">
        <v>50</v>
      </c>
      <c s="34" t="s">
        <v>158</v>
      </c>
      <c s="34" t="s">
        <v>159</v>
      </c>
      <c s="35" t="s">
        <v>158</v>
      </c>
      <c s="6" t="s">
        <v>160</v>
      </c>
      <c s="36" t="s">
        <v>70</v>
      </c>
      <c s="37">
        <v>63.04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48</v>
      </c>
    </row>
    <row r="96" spans="1:5" ht="25.5">
      <c r="A96" s="35" t="s">
        <v>56</v>
      </c>
      <c r="E96" s="39" t="s">
        <v>161</v>
      </c>
    </row>
    <row r="97" spans="1:5" ht="12.75">
      <c r="A97" s="35" t="s">
        <v>58</v>
      </c>
      <c r="E97" s="40" t="s">
        <v>304</v>
      </c>
    </row>
    <row r="98" spans="1:5" ht="12.75">
      <c r="A98" t="s">
        <v>60</v>
      </c>
      <c r="E98" s="39" t="s">
        <v>61</v>
      </c>
    </row>
    <row r="99" spans="1:16" ht="12.75">
      <c r="A99" t="s">
        <v>50</v>
      </c>
      <c s="34" t="s">
        <v>163</v>
      </c>
      <c s="34" t="s">
        <v>164</v>
      </c>
      <c s="35" t="s">
        <v>163</v>
      </c>
      <c s="6" t="s">
        <v>165</v>
      </c>
      <c s="36" t="s">
        <v>70</v>
      </c>
      <c s="37">
        <v>63.04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65</v>
      </c>
      <c>
        <f>(M99*21)/100</f>
      </c>
      <c t="s">
        <v>48</v>
      </c>
    </row>
    <row r="100" spans="1:5" ht="25.5">
      <c r="A100" s="35" t="s">
        <v>56</v>
      </c>
      <c r="E100" s="39" t="s">
        <v>166</v>
      </c>
    </row>
    <row r="101" spans="1:5" ht="12.75">
      <c r="A101" s="35" t="s">
        <v>58</v>
      </c>
      <c r="E101" s="40" t="s">
        <v>304</v>
      </c>
    </row>
    <row r="102" spans="1:5" ht="25.5">
      <c r="A102" t="s">
        <v>60</v>
      </c>
      <c r="E102" s="39" t="s">
        <v>157</v>
      </c>
    </row>
    <row r="103" spans="1:16" ht="12.75">
      <c r="A10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48</v>
      </c>
    </row>
    <row r="104" spans="1:5" ht="12.75">
      <c r="A104" s="35" t="s">
        <v>56</v>
      </c>
      <c r="E104" s="39" t="s">
        <v>170</v>
      </c>
    </row>
    <row r="105" spans="1:5" ht="12.75">
      <c r="A105" s="35" t="s">
        <v>58</v>
      </c>
      <c r="E105" s="40" t="s">
        <v>171</v>
      </c>
    </row>
    <row r="106" spans="1:5" ht="12.75">
      <c r="A106" t="s">
        <v>60</v>
      </c>
      <c r="E106" s="39" t="s">
        <v>61</v>
      </c>
    </row>
    <row r="107" spans="1:16" ht="12.75">
      <c r="A107" t="s">
        <v>50</v>
      </c>
      <c s="34" t="s">
        <v>172</v>
      </c>
      <c s="34" t="s">
        <v>173</v>
      </c>
      <c s="35" t="s">
        <v>172</v>
      </c>
      <c s="6" t="s">
        <v>174</v>
      </c>
      <c s="36" t="s">
        <v>175</v>
      </c>
      <c s="37">
        <v>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48</v>
      </c>
    </row>
    <row r="108" spans="1:5" ht="12.75">
      <c r="A108" s="35" t="s">
        <v>56</v>
      </c>
      <c r="E108" s="39" t="s">
        <v>5</v>
      </c>
    </row>
    <row r="109" spans="1:5" ht="12.75">
      <c r="A109" s="35" t="s">
        <v>58</v>
      </c>
      <c r="E109" s="40" t="s">
        <v>176</v>
      </c>
    </row>
    <row r="110" spans="1:5" ht="12.75">
      <c r="A110" t="s">
        <v>60</v>
      </c>
      <c r="E110" s="39" t="s">
        <v>61</v>
      </c>
    </row>
    <row r="111" spans="1:16" ht="12.75">
      <c r="A111" t="s">
        <v>50</v>
      </c>
      <c s="34" t="s">
        <v>177</v>
      </c>
      <c s="34" t="s">
        <v>178</v>
      </c>
      <c s="35" t="s">
        <v>177</v>
      </c>
      <c s="6" t="s">
        <v>179</v>
      </c>
      <c s="36" t="s">
        <v>54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48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176</v>
      </c>
    </row>
    <row r="114" spans="1:5" ht="12.75">
      <c r="A114" t="s">
        <v>60</v>
      </c>
      <c r="E114" s="39" t="s">
        <v>61</v>
      </c>
    </row>
    <row r="115" spans="1:16" ht="12.75">
      <c r="A115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54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48</v>
      </c>
    </row>
    <row r="116" spans="1:5" ht="12.75">
      <c r="A116" s="35" t="s">
        <v>56</v>
      </c>
      <c r="E116" s="39" t="s">
        <v>5</v>
      </c>
    </row>
    <row r="117" spans="1:5" ht="12.75">
      <c r="A117" s="35" t="s">
        <v>58</v>
      </c>
      <c r="E117" s="40" t="s">
        <v>176</v>
      </c>
    </row>
    <row r="118" spans="1:5" ht="12.75">
      <c r="A118" t="s">
        <v>60</v>
      </c>
      <c r="E118" s="39" t="s">
        <v>61</v>
      </c>
    </row>
    <row r="119" spans="1:16" ht="12.75">
      <c r="A119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54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48</v>
      </c>
    </row>
    <row r="120" spans="1:5" ht="12.75">
      <c r="A120" s="35" t="s">
        <v>56</v>
      </c>
      <c r="E120" s="39" t="s">
        <v>5</v>
      </c>
    </row>
    <row r="121" spans="1:5" ht="12.75">
      <c r="A121" s="35" t="s">
        <v>58</v>
      </c>
      <c r="E121" s="40" t="s">
        <v>186</v>
      </c>
    </row>
    <row r="122" spans="1:5" ht="12.75">
      <c r="A122" t="s">
        <v>60</v>
      </c>
      <c r="E122" s="39" t="s">
        <v>61</v>
      </c>
    </row>
    <row r="123" spans="1:16" ht="12.75">
      <c r="A123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48</v>
      </c>
    </row>
    <row r="124" spans="1:5" ht="12.75">
      <c r="A124" s="35" t="s">
        <v>56</v>
      </c>
      <c r="E124" s="39" t="s">
        <v>5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61</v>
      </c>
    </row>
    <row r="127" spans="1:16" ht="12.75">
      <c r="A127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175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48</v>
      </c>
    </row>
    <row r="128" spans="1:5" ht="12.75">
      <c r="A128" s="35" t="s">
        <v>56</v>
      </c>
      <c r="E128" s="39" t="s">
        <v>5</v>
      </c>
    </row>
    <row r="129" spans="1:5" ht="12.75">
      <c r="A129" s="35" t="s">
        <v>58</v>
      </c>
      <c r="E129" s="40" t="s">
        <v>176</v>
      </c>
    </row>
    <row r="130" spans="1:5" ht="12.75">
      <c r="A130" t="s">
        <v>60</v>
      </c>
      <c r="E130" s="39" t="s">
        <v>61</v>
      </c>
    </row>
    <row r="131" spans="1:16" ht="12.75">
      <c r="A131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54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48</v>
      </c>
    </row>
    <row r="132" spans="1:5" ht="12.75">
      <c r="A132" s="35" t="s">
        <v>56</v>
      </c>
      <c r="E132" s="39" t="s">
        <v>5</v>
      </c>
    </row>
    <row r="133" spans="1:5" ht="12.75">
      <c r="A133" s="35" t="s">
        <v>58</v>
      </c>
      <c r="E133" s="40" t="s">
        <v>156</v>
      </c>
    </row>
    <row r="134" spans="1:5" ht="12.75">
      <c r="A134" t="s">
        <v>60</v>
      </c>
      <c r="E134" s="39" t="s">
        <v>61</v>
      </c>
    </row>
    <row r="135" spans="1:16" ht="12.75">
      <c r="A135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175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48</v>
      </c>
    </row>
    <row r="136" spans="1:5" ht="12.75">
      <c r="A136" s="35" t="s">
        <v>56</v>
      </c>
      <c r="E136" s="39" t="s">
        <v>5</v>
      </c>
    </row>
    <row r="137" spans="1:5" ht="12.75">
      <c r="A137" s="35" t="s">
        <v>58</v>
      </c>
      <c r="E137" s="40" t="s">
        <v>199</v>
      </c>
    </row>
    <row r="138" spans="1:5" ht="12.75">
      <c r="A138" t="s">
        <v>60</v>
      </c>
      <c r="E138" s="39" t="s">
        <v>61</v>
      </c>
    </row>
    <row r="139" spans="1:16" ht="12.75">
      <c r="A139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175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48</v>
      </c>
    </row>
    <row r="140" spans="1:5" ht="12.75">
      <c r="A140" s="35" t="s">
        <v>56</v>
      </c>
      <c r="E140" s="39" t="s">
        <v>5</v>
      </c>
    </row>
    <row r="141" spans="1:5" ht="12.75">
      <c r="A141" s="35" t="s">
        <v>58</v>
      </c>
      <c r="E141" s="40" t="s">
        <v>199</v>
      </c>
    </row>
    <row r="142" spans="1:5" ht="12.75">
      <c r="A142" t="s">
        <v>60</v>
      </c>
      <c r="E142" s="39" t="s">
        <v>61</v>
      </c>
    </row>
    <row r="143" spans="1:16" ht="12.75">
      <c r="A143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82</v>
      </c>
      <c s="37">
        <v>10.584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48</v>
      </c>
    </row>
    <row r="144" spans="1:5" ht="12.75">
      <c r="A144" s="35" t="s">
        <v>56</v>
      </c>
      <c r="E144" s="39" t="s">
        <v>5</v>
      </c>
    </row>
    <row r="145" spans="1:5" ht="12.75">
      <c r="A145" s="35" t="s">
        <v>58</v>
      </c>
      <c r="E145" s="40" t="s">
        <v>305</v>
      </c>
    </row>
    <row r="146" spans="1:5" ht="12.75">
      <c r="A146" t="s">
        <v>60</v>
      </c>
      <c r="E146" s="39" t="s">
        <v>61</v>
      </c>
    </row>
    <row r="147" spans="1:16" ht="12.75">
      <c r="A147" t="s">
        <v>50</v>
      </c>
      <c s="34" t="s">
        <v>207</v>
      </c>
      <c s="34" t="s">
        <v>89</v>
      </c>
      <c s="35" t="s">
        <v>207</v>
      </c>
      <c s="6" t="s">
        <v>90</v>
      </c>
      <c s="36" t="s">
        <v>82</v>
      </c>
      <c s="37">
        <v>10.584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48</v>
      </c>
    </row>
    <row r="148" spans="1:5" ht="12.75">
      <c r="A148" s="35" t="s">
        <v>56</v>
      </c>
      <c r="E148" s="39" t="s">
        <v>5</v>
      </c>
    </row>
    <row r="149" spans="1:5" ht="12.75">
      <c r="A149" s="35" t="s">
        <v>58</v>
      </c>
      <c r="E149" s="40" t="s">
        <v>305</v>
      </c>
    </row>
    <row r="150" spans="1:5" ht="12.75">
      <c r="A150" t="s">
        <v>60</v>
      </c>
      <c r="E150" s="39" t="s">
        <v>61</v>
      </c>
    </row>
    <row r="151" spans="1:16" ht="12.75">
      <c r="A151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54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48</v>
      </c>
    </row>
    <row r="152" spans="1:5" ht="12.75">
      <c r="A152" s="35" t="s">
        <v>56</v>
      </c>
      <c r="E152" s="39" t="s">
        <v>5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61</v>
      </c>
    </row>
    <row r="155" spans="1:16" ht="25.5">
      <c r="A155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54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48</v>
      </c>
    </row>
    <row r="156" spans="1:5" ht="12.75">
      <c r="A156" s="35" t="s">
        <v>56</v>
      </c>
      <c r="E156" s="39" t="s">
        <v>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61</v>
      </c>
    </row>
    <row r="159" spans="1:16" ht="25.5">
      <c r="A159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54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48</v>
      </c>
    </row>
    <row r="160" spans="1:5" ht="12.75">
      <c r="A160" s="35" t="s">
        <v>56</v>
      </c>
      <c r="E160" s="39" t="s">
        <v>217</v>
      </c>
    </row>
    <row r="161" spans="1:5" ht="12.75">
      <c r="A161" s="35" t="s">
        <v>58</v>
      </c>
      <c r="E161" s="40" t="s">
        <v>156</v>
      </c>
    </row>
    <row r="162" spans="1:5" ht="12.75">
      <c r="A162" t="s">
        <v>60</v>
      </c>
      <c r="E162" s="39" t="s">
        <v>61</v>
      </c>
    </row>
    <row r="163" spans="1:13" ht="12.75">
      <c r="A163" t="s">
        <v>47</v>
      </c>
      <c r="C163" s="31" t="s">
        <v>111</v>
      </c>
      <c r="E163" s="33" t="s">
        <v>218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50</v>
      </c>
      <c s="34" t="s">
        <v>219</v>
      </c>
      <c s="34" t="s">
        <v>220</v>
      </c>
      <c s="35" t="s">
        <v>219</v>
      </c>
      <c s="6" t="s">
        <v>221</v>
      </c>
      <c s="36" t="s">
        <v>175</v>
      </c>
      <c s="37">
        <v>50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48</v>
      </c>
    </row>
    <row r="165" spans="1:5" ht="25.5">
      <c r="A165" s="35" t="s">
        <v>56</v>
      </c>
      <c r="E165" s="39" t="s">
        <v>222</v>
      </c>
    </row>
    <row r="166" spans="1:5" ht="12.75">
      <c r="A166" s="35" t="s">
        <v>58</v>
      </c>
      <c r="E166" s="40" t="s">
        <v>223</v>
      </c>
    </row>
    <row r="167" spans="1:5" ht="12.75">
      <c r="A167" t="s">
        <v>60</v>
      </c>
      <c r="E16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