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JankoM" reservationPassword="0"/>
  <workbookPr/>
  <bookViews>
    <workbookView xWindow="240" yWindow="120" windowWidth="14940" windowHeight="9225" activeTab="0"/>
  </bookViews>
  <sheets>
    <sheet name="Rekapitulace" sheetId="1" r:id="rId1"/>
    <sheet name="PS 11-01-31" sheetId="2" r:id="rId2"/>
    <sheet name="SO 98-98" sheetId="3" r:id="rId3"/>
    <sheet name="SO 11-10a11-01" sheetId="4" r:id="rId4"/>
    <sheet name="SO 11-13-01" sheetId="5" r:id="rId5"/>
    <sheet name="SO11-86-01" sheetId="6" r:id="rId6"/>
  </sheets>
  <definedNames/>
  <calcPr/>
  <webPublishing/>
</workbook>
</file>

<file path=xl/sharedStrings.xml><?xml version="1.0" encoding="utf-8"?>
<sst xmlns="http://schemas.openxmlformats.org/spreadsheetml/2006/main" count="2553" uniqueCount="677">
  <si>
    <t>Aspe</t>
  </si>
  <si>
    <t>Rekapitulace ceny</t>
  </si>
  <si>
    <t>S632000204-zm01</t>
  </si>
  <si>
    <t>Rekonstrukce a doplnění závor na přejezdu P1383 v km 39,830 trati Březnice - Strakonice</t>
  </si>
  <si>
    <t>ZŘ</t>
  </si>
  <si>
    <t>20220510</t>
  </si>
  <si>
    <t>Celková cena bez DPH:</t>
  </si>
  <si>
    <t>Celková cena s DPH:</t>
  </si>
  <si>
    <t>Objekt</t>
  </si>
  <si>
    <t>Popis</t>
  </si>
  <si>
    <t>Cena bez DPH</t>
  </si>
  <si>
    <t>DPH</t>
  </si>
  <si>
    <t>Cena s DPH</t>
  </si>
  <si>
    <t>Počet neoceněných položek</t>
  </si>
  <si>
    <t>D.1.1</t>
  </si>
  <si>
    <t>Železniční zabezpečovací zařízení</t>
  </si>
  <si>
    <t xml:space="preserve">  PS 11-01-31</t>
  </si>
  <si>
    <t>Zabezpečení přejezdu v km 39,830</t>
  </si>
  <si>
    <t>SŽDC05</t>
  </si>
  <si>
    <t>S</t>
  </si>
  <si>
    <t>O</t>
  </si>
  <si>
    <t>Soupis prací objektu</t>
  </si>
  <si>
    <t xml:space="preserve">Stavba: </t>
  </si>
  <si>
    <t>0,00</t>
  </si>
  <si>
    <t>15,00</t>
  </si>
  <si>
    <t>21,00</t>
  </si>
  <si>
    <t>3</t>
  </si>
  <si>
    <t>2</t>
  </si>
  <si>
    <t>Objekt:</t>
  </si>
  <si>
    <t>Typ</t>
  </si>
  <si>
    <t>Poř. číslo</t>
  </si>
  <si>
    <t>Kód položky</t>
  </si>
  <si>
    <t>Varianta</t>
  </si>
  <si>
    <t>Název položky</t>
  </si>
  <si>
    <t>MJ</t>
  </si>
  <si>
    <t>Množství</t>
  </si>
  <si>
    <t>Jednotková hmotnost</t>
  </si>
  <si>
    <t>Celková hmotnost</t>
  </si>
  <si>
    <t>Jednotková cena</t>
  </si>
  <si>
    <t>Dodávka</t>
  </si>
  <si>
    <t>Jednotková</t>
  </si>
  <si>
    <t>Celkem</t>
  </si>
  <si>
    <t>Cenové soustavy</t>
  </si>
  <si>
    <t>Počet položek s nulovou cenou</t>
  </si>
  <si>
    <t>O1</t>
  </si>
  <si>
    <t>PS 11-01-31</t>
  </si>
  <si>
    <t>SD</t>
  </si>
  <si>
    <t>1</t>
  </si>
  <si>
    <t>Zemní práce</t>
  </si>
  <si>
    <t>P</t>
  </si>
  <si>
    <t>111201</t>
  </si>
  <si>
    <t/>
  </si>
  <si>
    <t>ODSTRANĚNÍ KŘOVIN S ODVOZEM DO 1KM</t>
  </si>
  <si>
    <t>M2</t>
  </si>
  <si>
    <t>2021_OTSKP</t>
  </si>
  <si>
    <t>PP</t>
  </si>
  <si>
    <t>VV</t>
  </si>
  <si>
    <t>D.1.1.3.2.101_Polohopisny vykres</t>
  </si>
  <si>
    <t>TS</t>
  </si>
  <si>
    <t>odstranění křovin a stromů do průměru 100 mm  
doprava dřevin na předepsanou vzdálenost  
spálení na hromadách nebo štěpkování</t>
  </si>
  <si>
    <t>12293A</t>
  </si>
  <si>
    <t>ODKOPÁVKY A PROKOPÁVKY OBECNÉ TŘ. III - BEZ DOPRAVY</t>
  </si>
  <si>
    <t>M3</t>
  </si>
  <si>
    <t>položka zahrnuje:  
-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</si>
  <si>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17411</t>
  </si>
  <si>
    <t>ZÁSYP JAM A RÝH ZEMINOU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</si>
  <si>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t>
  </si>
  <si>
    <t>4</t>
  </si>
  <si>
    <t>13293A</t>
  </si>
  <si>
    <t>HLOUBENÍ RÝH ŠÍŘ DO 2M PAŽ I NEPAŽ TŘ. III - BEZ DOPRAVY</t>
  </si>
  <si>
    <t>položka zahrnuje:    
-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</si>
  <si>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5</t>
  </si>
  <si>
    <t>13193A</t>
  </si>
  <si>
    <t>HLOUBENÍ JAM ZAPAŽ I NEPAŽ TŘ III - BEZ DOPRAVY</t>
  </si>
  <si>
    <t>položka zahrnuje:  
-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</si>
  <si>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6</t>
  </si>
  <si>
    <t>14113</t>
  </si>
  <si>
    <t>PROTLAČOVÁNÍ OCELOVÉHO POTRUBÍ DN DO 200MM</t>
  </si>
  <si>
    <t>M</t>
  </si>
  <si>
    <t>položka zahrnuje dodávku protlačovaného potrubí a veškeré pomocné práce (startovací zařízení, startovací a cílová jáma, opěrné a vodící bloky a pod.)</t>
  </si>
  <si>
    <t>Silnoproud</t>
  </si>
  <si>
    <t>7</t>
  </si>
  <si>
    <t>701004</t>
  </si>
  <si>
    <t>VYHLEDÁVACÍ MARKER ZEMNÍ</t>
  </si>
  <si>
    <t>KUS</t>
  </si>
  <si>
    <t>1. Položka obsahuje:    
 – obsahuje i demontáž po skončení provizorního stavu    
 – dopravu do skladu nebo na likvidaci    
 – obrátkovost, opotřebení zapůjčeného materiálu    
 – poplatek za likvidaci odpadů, pokud je materiál likvidován    
2. Položka neobsahuje:    
 X    
3. Způsob měření:    
Udává se počet kusů kompletní konstrukce nebo práce.</t>
  </si>
  <si>
    <t>8</t>
  </si>
  <si>
    <t>702111</t>
  </si>
  <si>
    <t>KABELOVÝ ŽLAB ZEMNÍ VČETNĚ KRYTU SVĚTLÉ ŠÍŘKY DO 120 MM</t>
  </si>
  <si>
    <t>1. Položka obsahuje:    
 – kompletní montáž, rozměření, upevnění, řezání, spojování a pod.     
 – veškerý spojovací a montážní materiál vč. upevňovacího materiálu ( držáky apod.)    
 – pomocné mechanismy    
2. Položka neobsahuje:    
 X    
3. Způsob měření:    
Měří se metr délkový.</t>
  </si>
  <si>
    <t>9</t>
  </si>
  <si>
    <t>702212</t>
  </si>
  <si>
    <t>KABELOVÁ CHRÁNIČKA ZEMNÍ DN PŘES 100 DO 200 MM</t>
  </si>
  <si>
    <t>1. Položka obsahuje:    
 – proražení otvoru zdivem o průřezu od 0,01 do 0,025m2    
 – úpravu a začištění omítky po montáži vedení    
 – pomocné mechanismy    
2. Položka neobsahuje:    
 – protipožární ucpávku    
3. Způsob měření:    
Udává se počet kusů kompletní konstrukce nebo práce.</t>
  </si>
  <si>
    <t>10</t>
  </si>
  <si>
    <t>702311</t>
  </si>
  <si>
    <t>ZAKRYTÍ KABELŮ VÝSTRAŽNOU FÓLIÍ ŠÍŘKY DO 20 CM</t>
  </si>
  <si>
    <t>1. Položka obsahuje:    
 – kompletní montáž, návrh, rozměření, upevnění, začištění, sváření, vrtání, řezání, spojování a pod.     
 – veškerý spojovací a montážní materiál vč. upevňovacího materiálu    
 – sestavení a upevnění konstrukce na stanovišti    
 – pomocné mechanismy a povrchovou úpravu    
2. Položka neobsahuje:    
 X    
3. Způsob měření:    
Udává se počet sad, které se skládají z předepsaných dílů, jež tvoří požadovaný celek, za každý započatý měsíc pronájmu.</t>
  </si>
  <si>
    <t>11</t>
  </si>
  <si>
    <t>741B13</t>
  </si>
  <si>
    <t>ZEMNÍCÍ TYČ FEZN DÉLKY PŘES 4,5 M</t>
  </si>
  <si>
    <t>D.1.1.3.2.106_Kabelové schema</t>
  </si>
  <si>
    <t>1. Položka obsahuje:    
 – přípravu podkladu pro osazení    
 – spojování    
 – ochranný nátěr spoje dle příslušných norem    
2. Položka neobsahuje:    
 X    
3. Způsob měření:    
Udává se počet kusů kompletní konstrukce nebo práce.</t>
  </si>
  <si>
    <t>12</t>
  </si>
  <si>
    <t>744231</t>
  </si>
  <si>
    <t>KABELOVÁ SKŘÍŇ VENKOVNÍ SPOLEČNÁ PŘÍSTROJOVÁ PRO PŘEJEZDY</t>
  </si>
  <si>
    <t>1. Položka obsahuje:    
 – přípravu podkladu pro osazení vč. upevňovacího materiálu    
 – typová plastová pilířová lakovaná dle schválených technických podmínek, prázdná pro montáž výstroje elektro, telefonu a nouzových tlačítek včetně přívodky pro DA a příslušenství, veškerý podružný a pomocný materiál    
 – provedení zkoušek, dodání předepsaných zkoušek, revizí a atestů    
2. Položka neobsahuje:    
 X    
3. Způsob měření:    
Udává se počet kusů kompletní konstrukce nebo práce.</t>
  </si>
  <si>
    <t>13</t>
  </si>
  <si>
    <t>74665C</t>
  </si>
  <si>
    <t>PŘIPOJENÍ, OŽIVENÍ A ZPROVOZNĚNÍ PŘENOSOVÉ CESTY V OBJEKTU ŽST</t>
  </si>
  <si>
    <t>D.1.1.3.1.101_Technická zpráva</t>
  </si>
  <si>
    <t>1. Položka obsahuje:    
 – veškerý podružný, spojovací a pomocný materiál. Dále obsahuje úpravu SW , parametrizaci, nastavení přenosových prvků a uvedení do provozu nebo komplexní přenastavení přenosových prvků stávajících po úpravách technologie, nastavení komunikace, nastavení komunikace přenosové prvky – nadřízený ŘS vč. úpravy nebo definice protokolu    
 – dodávku včetně kompletní montáže    
 – technický popis viz. projektová dokumentace    
 – výrobní dokumentaci, uvedení do provozu, předepsané zkoušky, revize a atesty    
 – veškeré potřebné mechanizmy, včetně obsluhy, náklady na mzdy a přibližné (průměrné) náklady na pořízení potřebných materiálů    
2. Položka neobsahuje:    
 X    
3. Způsob měření:    
Udává se počet kusů kompletní konstrukce nebo práce.</t>
  </si>
  <si>
    <t>14</t>
  </si>
  <si>
    <t>747213</t>
  </si>
  <si>
    <t>CELKOVÁ PROHLÍDKA, ZKOUŠENÍ, MĚŘENÍ A VYHOTOVENÍ VÝCHOZÍ REVIZNÍ ZPRÁVY, PRO OBJEM IN PŘES 500 DO 1000 TIS. KČ</t>
  </si>
  <si>
    <t>1. Položka obsahuje:    
 – cenu za celkovou prohlídku zařízení PS/SO, vč. měření, komplexních zkoušek a revizi zařízení tohoto PS/SO autorizovaným revizním technikem na silnoproudá zařízení podle požadavku ČSN, včetně hodnocení a vyhotovení celkové revizní zprávy    
2. Položka neobsahuje:    
 X    
3. Způsob měření:    
Udává se počet kusů kompletní konstrukce nebo práce.</t>
  </si>
  <si>
    <t>15</t>
  </si>
  <si>
    <t>747214</t>
  </si>
  <si>
    <t>CELKOVÁ PROHLÍDKA, ZKOUŠENÍ, MĚŘENÍ A VYHOTOVENÍ VÝCHOZÍ REVIZNÍ ZPRÁVY, PRO OBJEM IN - PŘÍPLATEK ZA KAŽDÝCH DALŠÍCH I ZAPOČATÝCH 500 TIS. KČ</t>
  </si>
  <si>
    <t>16</t>
  </si>
  <si>
    <t>747413</t>
  </si>
  <si>
    <t>MĚŘENÍ ZEMNÍCH ODPORŮ - ZEMNICÍ SÍTĚ DÉLKY PÁSKU DO 100 M</t>
  </si>
  <si>
    <t>1. Položka obsahuje:    
 – cenu za měření dle příslušných norem a předpisů, včetně vystavení protokolu    
2. Položka neobsahuje:    
 X    
3. Způsob měření:    
Udává se počet kusů kompletní konstrukce nebo práce.</t>
  </si>
  <si>
    <t>17</t>
  </si>
  <si>
    <t>75A111</t>
  </si>
  <si>
    <t>KABEL METALICKÝ JEDNOPLÁŠŤOVÝ DO 12 PÁRŮ - DODÁVKA</t>
  </si>
  <si>
    <t>KMPÁR</t>
  </si>
  <si>
    <t>1. Položka obsahuje:  
– dodání kabelů podle typu od výrobců včetně mimostaveništní dopravy  
2. Položka neobsahuje:  
X  
3. Způsob měření:  
Měří se n-násobky páru vodičů na kilometr.</t>
  </si>
  <si>
    <t>18</t>
  </si>
  <si>
    <t>75A217</t>
  </si>
  <si>
    <t>ZATAŽENÍ A SPOJKOVÁNÍ KABELŮ DO 12 PÁRŮ - MONTÁŽ</t>
  </si>
  <si>
    <t>1. Položka obsahuje:    
 – uložení kabelu zatažením, dodávka a zhotovení plastové spojky včetně dodávky v počtu 3 kusy na 1 km kabelu, příprava spojovacího přípravku, spojení žil kabelu, kontrola správnosti spojení žil, vysušení, zajištění přívodu el. energie, zatavení konců kabelu a svaření středu spojky     
 – kontrolní a závěrečné měření na kabelu pro rozvod signalizace, zapojení po měření    
 – dodávka štítku průběhu v počtu 2 ks na 1 km kabelu včetně montáže, montáž označovacího štítku kabelové spojky a kabelové formy, dodávka a montáž kabelových objímek    
 – veškeré potřebné mechanizmy, jejich obsluhu a pořízení všech potřebných materiálů, přesun hmot    
2. Položka neobsahuje:    
 X    
3. Způsob měření:    
Měří se n-násobky páru vodičů na kilometr.</t>
  </si>
  <si>
    <t>19</t>
  </si>
  <si>
    <t>75A121</t>
  </si>
  <si>
    <t>KABEL METALICKÝ JEDNOPLÁŠŤOVÝ PŘES 12 PÁRŮ - DODÁVKA</t>
  </si>
  <si>
    <t>1. Položka obsahuje:  
 – dodání kabelů podle typu od výrobců včetně mimostaveništní dopravy  
2. Položka neobsahuje:  
 X  
3. Způsob měření:  
Měří se n-násobky páru vodičů na kilometr.</t>
  </si>
  <si>
    <t>20</t>
  </si>
  <si>
    <t>75A227</t>
  </si>
  <si>
    <t>ZATAŽENÍ A SPOJKOVÁNÍ KABELŮ PŘES 12 PÁRŮ - MONTÁŽ</t>
  </si>
  <si>
    <t>1. Položka obsahuje:  
 – uložení kabelu zatažením, dodávka a zhotovení plastové spojky včetně dodávky v počtu 3 kusy na 1 km kabelu, příprava spojovacího přípravku, spojení žil kabelu, kontrola správnosti spojení žil, vysušení, zajištění přívodu el. energie, zatavení konců kabelu a svaření středu spojky  
 – kontrolní a závěrečné měření na kabelu pro rozvod signalizace, zapojení po měření  
 – montáž štítku průběhu v počtu 2 ks na 1 km kabelu včetně montáže, montáž označovacího štítku kabelové spojky a kabelové formy, dodávka a montáž kabelových objímek  
 – veškeré potřebné mechanizmy, jejich obsluhu a pořízení všech potřebných materiálů, přesun hmot  
2. Položka neobsahuje:  
 X  
3. Způsob měření:  
Měří se n-násobky páru vodičů na kilometr.</t>
  </si>
  <si>
    <t>21</t>
  </si>
  <si>
    <t>75A311</t>
  </si>
  <si>
    <t>KABELOVÁ FORMA (UKONČENÍ KABELŮ) PRO KABELY ZABEZPEČOVACÍ DO 12 PÁRŮ</t>
  </si>
  <si>
    <t>1. Položka obsahuje:    
 – odstranění pláště kabelu, odstranění izolace z konců žil na svorkovnici, zhotovení vodní zábrany, zformování a konečná úprava kabelu    
 – kontrolní a závěrečné měření na kabelu pro rozvod signalizace, zapojení po měření, montáž příchytky a štítku    
2. Položka neobsahuje:    
 X    
3. Způsob měření:    
Udává se počet kusů kompletní konstrukce nebo práce.</t>
  </si>
  <si>
    <t>22</t>
  </si>
  <si>
    <t>75A410</t>
  </si>
  <si>
    <t>OZNAČENÍ KABELŮ ZNAČKOVACÍ KABELOVOU OBJÍMKOU</t>
  </si>
  <si>
    <t>1. Položka obsahuje:    
 – zhotovení kabelového štítku, vyražení znaku kabelu, ovinutí štítku páskou PVC, připevnění objímky na kabel    
 – výrobu štítků, použití mechanizmu, dopravu k místnímu použití, mzdy    
2. Položka neobsahuje:    
 X    
3. Způsob měření:    
Udává se počet kusů kompletní konstrukce nebo práce.</t>
  </si>
  <si>
    <t>23</t>
  </si>
  <si>
    <t>75B6A1</t>
  </si>
  <si>
    <t>USMĚRŇOVAČ 24 V/50 A - DODÁVKA</t>
  </si>
  <si>
    <t>1. Položka obsahuje:    
 – dodání kompletního usměrňovače podle typu včetně potřebného pomocného materiálu a jeho dopravy na místo určení    
 – pořízení příslušného usměrňovače, na dopravu do místa určení    
2. Položka neobsahuje:    
 X    
3. Způsob měření:    
Udává se počet kusů kompletní konstrukce nebo práce.</t>
  </si>
  <si>
    <t>24</t>
  </si>
  <si>
    <t>75B6G7</t>
  </si>
  <si>
    <t>USMĚRŇOVAČ - MONTÁŽ</t>
  </si>
  <si>
    <t>v1. Položka obsahuje:    
 – montáž usměrňovače na místo určení, jeho připojení a přezkoušení    
 – montáž dodaného zařízení se všemi pomocnými a doplňujícími pracemi a součástmi, případné použití mechanizmů    
2. Položka neobsahuje:    
 X    
3. Způsob měření:    
Udává se počet kusů kompletní konstrukce nebo práce.</t>
  </si>
  <si>
    <t>25</t>
  </si>
  <si>
    <t>75C331</t>
  </si>
  <si>
    <t>POMOCNÉ STAVĚDLO (SE ČTYŘMI ŘADIČI) - DODÁVKA</t>
  </si>
  <si>
    <t>D.1.1.3.2.102_Situační_schéma</t>
  </si>
  <si>
    <t>1. Položka obsahuje:  
 – dodávka pomocného stavědla (se čtyřmi řadiči) včetně potřebného pomocného materiálu a jeho dopravy do staveništního skladu  
 – dodávku pomocného stavědla (se čtyřmi řadiči) včetně pomocného materiálu, na dopravu do staveništního skladu  
2. Položka neobsahuje:  
 X  
3. Způsob měření:  
Udává se počet kusů kompletní konstrukce nebo práce.</t>
  </si>
  <si>
    <t>26</t>
  </si>
  <si>
    <t>75C337</t>
  </si>
  <si>
    <t>POMOCNÉ STAVĚDLO (SE ČTYŘMI ŘADIČI) - MONTÁŽ</t>
  </si>
  <si>
    <t>1. Položka obsahuje:  
 – montáž pomocného stavědla (se čtyřmi řadiči), zapojení kabelových forem (včetně měření a zapojení po měření), přezkoušení  
 – montáž pomocného stavědla (se čtyřmi řadiči) se všemi pomocnými a doplňujícími pracemi a součástmi, případné použití mechanizmů, včetně dopravy ze skladu k místu montáže  
2. Položka neobsahuje:  
 X  
3. Způsob měření:  
Udává se počet kusů kompletní konstrukce nebo práce.</t>
  </si>
  <si>
    <t>27</t>
  </si>
  <si>
    <t>75C911</t>
  </si>
  <si>
    <t>SNÍMAČ POČÍTAČE NÁPRAV - DODÁVKA</t>
  </si>
  <si>
    <t>1. Položka obsahuje:    
 – kompletní dodávka snímače počítače náprav, potřebného pomocného materiálu a dopravy do staveništního skladu    
 – dodávku snímače počítače náprav a pomocného materiálu, dopravu do staveništního skladu    
2. Položka neobsahuje:    
 X    
3. Způsob měření:    
Udává se počet kusů kompletní konstrukce nebo práce.</t>
  </si>
  <si>
    <t>28</t>
  </si>
  <si>
    <t>75C917</t>
  </si>
  <si>
    <t>SNÍMAČ POČÍTAČE NÁPRAV - MONTÁŽ</t>
  </si>
  <si>
    <t>1. Položka obsahuje:    
 – montáž snímače počítače náprav včetně zapojení kabelových forem (včetně měření a zapojení po měření), přezkoušení    
 – montáž snímače počítače náprav se všemi pomocnými a doplňujícími pracemi a součástmi, případné použití mechanizmů, včetně dopravy ze skladu k místu montáže    
2. Položka neobsahuje:    
 X    
3. Způsob měření:    
Udává se počet kusů kompletní konstrukce nebo práce.</t>
  </si>
  <si>
    <t>29</t>
  </si>
  <si>
    <t>75C931</t>
  </si>
  <si>
    <t>SKŘÍŇ S POČÍTAČI NÁPRAV 8 BODŮ/7 ÚSEKŮ - DODÁVKA</t>
  </si>
  <si>
    <t>1. Položka obsahuje:    
 – dodávka skříně s počítači náprav 8 bodů/7 úseků včetně potřebného pomocného materiálu a dopravy do staveništního skladu    
 – dodávku skříně s počítači náprav 8 bodů/7 úseků do stavědlové ústředny včetně skříně podle určení a pomocného materiálu, dopravu do staveništního skladu    
2. Položka neobsahuje:    
 X    
3. Způsob měření:    
Udává se počet kusů kompletní konstrukce nebo práce.</t>
  </si>
  <si>
    <t>30</t>
  </si>
  <si>
    <t>75C937</t>
  </si>
  <si>
    <t>SKŘÍŇ S POČÍTAČI NÁPRAV 8 BODŮ/7 ÚSEKŮ - MONTÁŽ</t>
  </si>
  <si>
    <t>1. Položka obsahuje:    
 – montáž skříně s počítači náprav 8 bodů/7 úseků, osazení vnitřních prvků skříně, přezkoušení    
 – montáž skříně s počítači náprav 8 bodů/7 úseků se všemi pomocnými a doplňujícími pracemi a součástmi, případné použití mechanizmů, včetně dopravy ze skladu k místu montáže    
2. Položka neobsahuje:    
 X    
3. Způsob měření:    
Udává se počet kusů kompletní konstrukce nebo práce.</t>
  </si>
  <si>
    <t>31</t>
  </si>
  <si>
    <t>75D111</t>
  </si>
  <si>
    <t>SKŘÍŇ LOGIKY RELÉOVÉHO PŘEJEZDOVÉHO ZABEZPEČOVACÍHO ZAŘÍZENÍ - DODÁVKA</t>
  </si>
  <si>
    <t>1. Položka obsahuje:    
 – dodávka skříně logiky reléového přejezdového zabezpečovacího zařízení, potřebného pomocného materiálu a dopravy do staveništního skladu    
 – dodávku skříně logiky reléového přejezdového zabezpečovacího zařízení včetně pomocného materiálu, dopravu do staveništního skladu    
2. Položka neobsahuje:    
 X    
3. Způsob měření:    
Udává se počet kusů kompletní konstrukce nebo práce.</t>
  </si>
  <si>
    <t>32</t>
  </si>
  <si>
    <t>75D117</t>
  </si>
  <si>
    <t>SKŘÍŇ LOGIKY RELÉOVÉHO PŘEJEZDOVÉHO ZABEZPEČOVACÍHO ZAŘÍZENÍ - MONTÁŽ</t>
  </si>
  <si>
    <t>1. Položka obsahuje:    
 – určení místa umístění, montáž skříně logiky reléového přejezdového zabezpečovacího zařízení včetně potřebných závislostních prvků, zatažení kabelů, kontroly izolačního stavu, případný nátěr, přezkoušení    
 – montáž skříně logiky reléového přejezdového zabezpečovacího zařízení se všemi pomocnými a doplňujícími pracemi a součástmi, případné použití mechanizmů, včetně dopravy ze skladu k místu montáže    
2. Položka neobsahuje:    
 X    
3. Způsob měření:    
Udává se počet kusů kompletní konstrukce nebo práce.</t>
  </si>
  <si>
    <t>33</t>
  </si>
  <si>
    <t>75D131</t>
  </si>
  <si>
    <t>BATERIOVÁ SKŘÍŇ - DODÁVKA</t>
  </si>
  <si>
    <t>1. Položka obsahuje:    
 – dodávka bateriové skříně, potřebného pomocného materiálu a dopravy do staveništního skladu    
 – dodávku bateriové skříně včetně pomocného materiálu, dopravu do staveništního skladu    
2. Položka neobsahuje:    
 X    
3. Způsob měření:    
Udává se počet kusů kompletní konstrukce nebo práce.</t>
  </si>
  <si>
    <t>34</t>
  </si>
  <si>
    <t>75D137</t>
  </si>
  <si>
    <t>BATERIOVÁ SKŘÍŇ - MONTÁŽ</t>
  </si>
  <si>
    <t>1. Položka obsahuje:    
 – určení místa umístění, montáž bateriové skříně dle typu dané položkou    
 – montáž bateriové skříně se všemi pomocnými a doplňujícími pracemi a součástmi, případné použití mechanizmů, včetně dopravy ze skladu k místu montáže    
2. Položka neobsahuje:    
 X    
3. Způsob měření:    
Udává se počet kusů kompletní konstrukce nebo práce.</t>
  </si>
  <si>
    <t>35</t>
  </si>
  <si>
    <t>R75D166</t>
  </si>
  <si>
    <t>RELÉOVÝ DOMEK (DO 20 M2) PREFABRIKOVANÝ, IZOLOVANÝ, S KLIMATIZACÍ A VNITŘNÍ KABELIZACÍ - DODÁVKA</t>
  </si>
  <si>
    <t>1. Položka obsahuje:  
 – pronájem reléového domku prefabrikovaného, izolovaného, s klimatizací a vnitřní kabelizací, doprava do staveništního skladu a zpět  
 – pronájem reléového domku prefabrikovaného, izolovaného, s klimatizací a vnitřní kabelizací včetně pomocného materiálu, dopravu do staveništního skladu a zpět  
2. Položka neobsahuje:  
 – montáž a po skončení pronájmu i demontáž zařízení  
3. Způsob měření:  
Udává se počet kusů kompletní konstrukce za každý započatý měsíc.</t>
  </si>
  <si>
    <t>36</t>
  </si>
  <si>
    <t>R75D167</t>
  </si>
  <si>
    <t>RELÉOVÝ DOMEK (DO 20 M2) PREFABRIKOVANÝ - MONTÁŽ</t>
  </si>
  <si>
    <t>1. Položka obsahuje:  
 – určení místa umístění, usazení reléového domku na základy, montáž reléového domku prefabrikovaného, izolovaného, s klimatizací a vnitřní kabelizací, určeného vnitřního zařízení včetně potřebných závislostních prvků, zatažení kabelů, kontroly izolačního stavu, případný nátěr, přezkoušení  
 – montáž reléového domku prefabrikovaného, izolovaného, s klimatizací a vnitřní kabelizací, vnitřního zařízení se všemi pomocnými a doplňujícími pracemi a součástmi, případné použití mechanizmů, včetně dopravy ze skladu k místu montáže  
2. Položka neobsahuje:  
 X  
3. Způsob měření:  
Udává se počet kusů kompletní konstrukce nebo práce.</t>
  </si>
  <si>
    <t>37</t>
  </si>
  <si>
    <t>75D181</t>
  </si>
  <si>
    <t>NAPÁJECÍ SKŘÍŇ PŘEJEZDOVÉHO ZABEZPEČOVACÍHO ZAŘÍZENÍ - DODÁVKA</t>
  </si>
  <si>
    <t>1. Položka obsahuje:    
 – dodávka napájecí skříně přejezdového zabezpečovacího zařízení, potřebného pomocného materiálu a dopravy do staveništního skladu    
 – dodávku napájecí skříně přejezdového zabezpečovacího zařízení včetně pomocného materiálu, dopravu do staveništního skladu    
2. Položka neobsahuje:    
 X    
3. Způsob měření:    
Udává se počet kusů kompletní konstrukce nebo práce.</t>
  </si>
  <si>
    <t>38</t>
  </si>
  <si>
    <t>75D187</t>
  </si>
  <si>
    <t>NAPÁJECÍ SKŘÍŇ PŘEJEZDOVÉHO ZABEZPEČOVACÍHO ZAŘÍZENÍ - MONTÁŽ</t>
  </si>
  <si>
    <t>1. Položka obsahuje:    
 – určení místa umístění, montáž napájecí skříně přejezdového zabezpečovacího zařízení dle typu dané položkou    
 – montáž napájecí skříně přejezdového zabezpečovacího zařízení se všemi pomocnými a doplňujícími pracemi a součástmi, případné použití mechanizmů, včetně dopravy ze skladu k místu montáže    
2. Položka neobsahuje:    
 X    
3. Způsob měření:    
Udává se počet kusů kompletní konstrukce nebo práce.</t>
  </si>
  <si>
    <t>39</t>
  </si>
  <si>
    <t>75D211</t>
  </si>
  <si>
    <t>VÝSTRAŽNÍK SE ZÁVOROU, 1 SKŘÍŇ - DODÁVKA</t>
  </si>
  <si>
    <t>1. Položka obsahuje:  
 – dodávka výstražníku se závorou 1 skříň podle jeho typu a potřebného pomocného materiálu a dopravy do staveništního skladu  
 – dodávku výstražníku se závorou 1 skříň včetně pomocného materiálu, dopravu do místa určení  
2. Položka neobsahuje:  
 X  
3. Způsob měření:  
Udává se počet kusů kompletní konstrukce nebo práce.</t>
  </si>
  <si>
    <t>40</t>
  </si>
  <si>
    <t>75D217</t>
  </si>
  <si>
    <t>VÝSTRAŽNÍK SE ZÁVOROU, 1 SKŘÍŇ - MONTÁŽ</t>
  </si>
  <si>
    <t>1. Položka obsahuje:  
 – výkop jámy pro BETONOVÝ základ výstražníku  
 – usazení betonového základu, montáž výstražníku se závorou 1 skříň, zapojení kabelových forem (včetně měření a zapojení po měření)  
 – montáž výstražníku se závorou 1 skříň se všemi pomocnými a doplňujícími pracemi a součástmi, případné použití mechanizmů, včetně dopravy ze skladu k místu montáže  
2. Položka neobsahuje:  
 X  
3. Způsob měření:  
Udává se počet kusů kompletní konstrukce nebo práce.</t>
  </si>
  <si>
    <t>41</t>
  </si>
  <si>
    <t>75D231</t>
  </si>
  <si>
    <t>VÝSTRAŽNÍK SE ZÁVOROU, 2 SKŘÍNĚ - DODÁVKA</t>
  </si>
  <si>
    <t>1. Položka obsahuje:  
 – dodávka výstražníku se závorou 2 skříně podle jeho typu a potřebného pomocného materiálu a dopravy do staveništního skladu  
 – dodávku výstražníku se závorou 2 skříně včetně pomocného materiálu, dopravu do místa určení  
2. Položka neobsahuje:  
 X  
3. Způsob měření:  
Udává se počet kusů kompletní konstrukce nebo práce.</t>
  </si>
  <si>
    <t>42</t>
  </si>
  <si>
    <t>75D237</t>
  </si>
  <si>
    <t>VÝSTRAŽNÍK SE ZÁVOROU, 2 SKŘÍNĚ - MONTÁŽ</t>
  </si>
  <si>
    <t>1. Položka obsahuje:  
 – výkop jámy pro BETONOVÝ základ výstražníku  
 – usazení betonového základu, montáž výstražníku se závorou 2 skříně, zapojení kabelových forem (včetně měření a zapojení po měření)  
 – montáž výstražníku se závorou 2 skříně se všemi pomocnými a doplňujícími pracemi a součástmi, případné použití mechanizmů, včetně dopravy ze skladu k místu montáže  
2. Položka neobsahuje:  
 X  
3. Způsob měření:  
Udává se počet kusů kompletní konstrukce nebo práce.</t>
  </si>
  <si>
    <t>43</t>
  </si>
  <si>
    <t>75D261</t>
  </si>
  <si>
    <t>PŘEJEZDNÍK - DODÁVKA</t>
  </si>
  <si>
    <t>1. Položka obsahuje:  
 – dodávka přejezdníku podle jeho typu a potřebného pomocného materiálu a dopravy do staveništního skladu  
 – dodávku přejezdníku včetně pomocného materiálu, dopravu do místa určení  
2. Položka neobsahuje:  
 X  
3. Způsob měření:  
Udává se počet kusů kompletní konstrukce nebo práce.</t>
  </si>
  <si>
    <t>44</t>
  </si>
  <si>
    <t>75D267</t>
  </si>
  <si>
    <t>PŘEJEZDNÍK - MONTÁŽ</t>
  </si>
  <si>
    <t>1. Položka obsahuje:  
 – výkop jámy pro betonový základ  
 – usazení betonového základu, montáž přejezdníku, připojení na kabelové rozvody  
 – montáž přejezdníku se všemi pomocnými a doplňujícími pracemi a součástmi, případné použití mechanizmů, včetně dopravy ze skladu k místu montáže  
 – zapojení kabelových forem (včetně měření a zapojení po měření)  
2. Položka neobsahuje:  
 X  
3. Způsob měření:  
Udává se počet kusů kompletní konstrukce nebo práce.</t>
  </si>
  <si>
    <t>45</t>
  </si>
  <si>
    <t>75E117</t>
  </si>
  <si>
    <t>DOZOR PRACOVNÍKŮ PROVOZOVATELE PŘI PRÁCI NA ŽIVÉM ZAŘÍZENÍ</t>
  </si>
  <si>
    <t>HOD</t>
  </si>
  <si>
    <t>1. Položka obsahuje:    
 – při provádění prací na zařízení, které je v provozu, určují pracovníci správy dopravní cesty kdy a jak je možné potřebný zásah provést    
 – ztrátu času pracovníků prozozovatele, kteří tento čas využijí ve prospěch prováděné stavby    
2. Položka neobsahuje:    
 X    
3. Způsob měření:    
Udává se počet hodin provádění dozoru, revize nebo práce.</t>
  </si>
  <si>
    <t>46</t>
  </si>
  <si>
    <t>75E137</t>
  </si>
  <si>
    <t>PŘEZKOUŠENÍ VLAKOVÝCH CEST</t>
  </si>
  <si>
    <t>1. Položka obsahuje:    
 – postavení vlakové cesty a kontrola návěstního znaku, přezkoušení změny návěstního znaku z povolujícího na zakazující a poruchy žárovek    
 – simulace jízdy vlaku    
 – přezkoušení nouzového vybavení    
 – přezkoušení vazeb na traťové zabezpečovací zařízení    
 – kompletní zkoušky    
2. Položka neobsahuje:    
 X    
3. Způsob měření:    
Udává se počet kusů kompletní konstrukce nebo práce.</t>
  </si>
  <si>
    <t>47</t>
  </si>
  <si>
    <t>75E157</t>
  </si>
  <si>
    <t>PŘEZKOUŠENÍ A REGULACE NÁVĚSTIDEL</t>
  </si>
  <si>
    <t>1. Položka obsahuje:  
 – přezkoušení správné činnosti relé, přezkoušení všech návěstních znaků  
 – přeměření a regulace napětí na žárovkách  
 – případné odstranění zaclonění žárovek  
 – kompletní přezkoušení a regulaci  
2. Položka neobsahuje:  
 X  
3. Způsob měření:  
Udává se počet kusů kompletní konstrukce nebo práce.</t>
  </si>
  <si>
    <t>48</t>
  </si>
  <si>
    <t>75E197</t>
  </si>
  <si>
    <t>PŘÍPRAVA A CELKOVÉ ZKOUŠKY PŘEJEZDOVÉHO ZABEZPEČOVACÍHO ZAŘÍZENÍ PRO JEDNU KOLEJ</t>
  </si>
  <si>
    <t>1. Položka obsahuje:    
 – regulování a aktivování automatického přejezdového zařízení    
 – příprava a provedení celkových zkoušek přejezdového zab.zařízení    
 – kompletní přezkoušení a regulaci    
2. Položka neobsahuje:    
 X    
3. Způsob měření:    
Udává se počet kusů kompletní konstrukce nebo práce.</t>
  </si>
  <si>
    <t>49</t>
  </si>
  <si>
    <t>75E1C7</t>
  </si>
  <si>
    <t>PROTOKOL UTZ</t>
  </si>
  <si>
    <t>1. Položka obsahuje:    
 – protokol autorizovanou osobou podle požadavku ČSN, včetně hodnocení    
2. Položka neobsahuje:    
 X    
3. Způsob měření:    
Udává se počet kusů kompletní konstrukce nebo práce.</t>
  </si>
  <si>
    <t>50</t>
  </si>
  <si>
    <t>75ID11</t>
  </si>
  <si>
    <t>PLASTOVÁ ZEMNÍ KOMORA PRO ULOŽENÍ REZERVY</t>
  </si>
  <si>
    <t>1. Položka obsahuje:    
 – dodávku specifikovaného bloku/zařízení včetně potřebného drobného montážního materiálu    
 – dodávku souvisejícího příslušenství pro specifikovaný blok/zařízení    
 – dopravu a skladování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a práce.</t>
  </si>
  <si>
    <t>51</t>
  </si>
  <si>
    <t>75ID1X</t>
  </si>
  <si>
    <t>PLASTOVÁ ZEMNÍ KOMORA PRO ULOŽENÍ REZERVY - MONTÁŽ</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</si>
  <si>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</si>
  <si>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52</t>
  </si>
  <si>
    <t>75IFC1</t>
  </si>
  <si>
    <t>KABELOVÝ ZÁVĚR DO 20 ŽIL</t>
  </si>
  <si>
    <t>1. Položka obsahuje:  
 – dodávku specifikovaného bloku/zařízení včetně potřebného drobného montážního materiálu  
 – dodávku souvisejícího příslušenství pro specifikovaný blok/zařízení  
 – dopravu a skladování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a práce.</t>
  </si>
  <si>
    <t>53</t>
  </si>
  <si>
    <t>75IFCX</t>
  </si>
  <si>
    <t>KABELOVÝ ZÁVĚR - MONTÁŽ</t>
  </si>
  <si>
    <t>54</t>
  </si>
  <si>
    <t>75I911</t>
  </si>
  <si>
    <t>OPTOTRUBKA HDPE PRŮMĚRU DO 40 MM</t>
  </si>
  <si>
    <t>1. Položka obsahuje:  
 – dodávku specifikované kabelizace včetně potřebného drobného montážního materiálu  
 – dopravu a skladování  
 – práce spojené s montáží specifikované kabelizace specifikovaným způsobem (uložení na konstrukci, uložení, zatažení)  
 – veškeré potřebné mechanizmy, včetně obsluhy, náklady na mzdy a přibližné (průměrné) náklady na pořízení potřebných materiálů  
2. Položka neobsahuje:  
 X  
3. Způsob měření:  
Dodávka a montáž specifikované kabelizace se měří v délce udané v metrech.</t>
  </si>
  <si>
    <t>55</t>
  </si>
  <si>
    <t>75I91X</t>
  </si>
  <si>
    <t>OPTOTRUBKA HDPE - MONTÁŽ</t>
  </si>
  <si>
    <t>1. Položka obsahuje:  
 – práce spojené s montáží specifikované kabelizace specifikovaným způsobem (uložení na konstrukci, uložení, zatažení)  
 – veškeré potřebné mechanizmy, včetně obsluhy, náklady na mzdy a přibližné (průměrné) náklady na pořízení potřebných materiálů  
2. Položka neobsahuje:  
 X  
3. Způsob měření:  
Práce specifikovaného se měří délce kabelizace udané v metrech.</t>
  </si>
  <si>
    <t>56</t>
  </si>
  <si>
    <t>75K621</t>
  </si>
  <si>
    <t>AKUMULÁTOROVÁ BATERIE DO 500 VAH - DODÁVKA</t>
  </si>
  <si>
    <t>1. Položka obsahuje:  
 – dodávku specifikovaného bloku/zařízení včetně potřebného drobného montážního materiálu  
 – dodávku souvisejícího příslušenství pro specifikovaný blok/zařízení  
 – dopravu a skladování  
2. Položka neobsahuje:  
 X  
3. Způsob měření:  
Udává se počet kusů kompletní konstrukce nebo práce.</t>
  </si>
  <si>
    <t>57</t>
  </si>
  <si>
    <t>75K62X</t>
  </si>
  <si>
    <t>AKUMULÁTOROVÁ BATERIE DO 500 VAH - MONTÁŽ</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</si>
  <si>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</si>
  <si>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58</t>
  </si>
  <si>
    <t>R75L221</t>
  </si>
  <si>
    <t>PŘIJÍMAČ PRO RADIOVÉ OVLADÁNÍ PŘEJEZDU</t>
  </si>
  <si>
    <t>59</t>
  </si>
  <si>
    <t>923381</t>
  </si>
  <si>
    <t>VZDÁLENOSTNÍ UPOZORŇOVADLO - ZÁKLADNÍ TABULE</t>
  </si>
  <si>
    <t>1. Položka obsahuje:  
 – dodávku a montáž návěsti v příslušném provedení na sloupek, popř. jinou podpůrnou konstrukci včetně upevňovacího a pomocného materiálu  
 – protikorozní úpravu, není-li tato provedena již z výroby nebo daná vlastnostmi použitého materiálu  
 – odrazky nebo retroreflexní fólie  
2. Položka neobsahuje:  
 – nosnou konstrukci, např. sloupek, konzolu apod. včetně základu a zemních prácí  
3. Způsob měření:  
Udává se počet kusů kompletní konstrukce nebo práce.</t>
  </si>
  <si>
    <t>60</t>
  </si>
  <si>
    <t>R02940</t>
  </si>
  <si>
    <t>REALIZAČNÍ DOKUMENTACE</t>
  </si>
  <si>
    <t>KPL</t>
  </si>
  <si>
    <t>zahrnuje veškeré náklady spojené s objednatelem požadovanými pracemi   
Položka obsahuje:   
 – vyhotovení realizační dokumentace včetně  výrobní a montážní dokumentace   
 – zkoušení u zhotovitele</t>
  </si>
  <si>
    <t>61</t>
  </si>
  <si>
    <t>75B219</t>
  </si>
  <si>
    <t>JEDNOTNÉ OVLÁDACÍ PRACOVIŠTĚ (JOP), TECHNOLOGIE, NEZÁLOHOVANÉ - ÚPRAVA</t>
  </si>
  <si>
    <t>1. Položka obsahuje:    
 – demontáž a montáž počítačového vybavení kanceláře    
 – demontáž a montáž výpočetní techniky, včetně propojovacích vedení a monitorů    
 – demontáž a montáž vybavení pro jednotné obslužné pracoviště (JOP) se všemi pomocnými a doplňujícími pracemi a součástmi, případné použití mechanizmů, včetně dopravy z místa demontáže do skladu    
 – naložení vybouraného materiálu na dopravní prostředek    
 – odvoz vybouraného materiálu do skladu nebo na likvidaci    
2. Položka neobsahuje:    
 – poplatek za likvidaci odpadů (nacení se dle SSD 0)    
- demontáž nábytku    
3. Způsob měření:    
Udává se počet kusů kompletní konstrukce nebo práce.</t>
  </si>
  <si>
    <t>62</t>
  </si>
  <si>
    <t>75B999</t>
  </si>
  <si>
    <t>SW PRO DOZ JEDNÉ STANICE - ÚPRAVA</t>
  </si>
  <si>
    <t>1. Položka obsahuje:    
 – úprava a instalace SW pro DOZ jedné stanice podle specifikace místa použití    
 – úprava a instalaci příslušného programového vybavení    
2. Položka neobsahuje:    
 X    
3. Způsob měření:    
Udává se počet kusů kompletní konstrukce nebo práce.</t>
  </si>
  <si>
    <t>63</t>
  </si>
  <si>
    <t>75G212</t>
  </si>
  <si>
    <t>MODUL PODŘÍZENÉ ČÁSTI ELEKTRONICKÉHO STAVĚDLA ZÁKLADNÍ - DODÁVKA I MONTÁŽ</t>
  </si>
  <si>
    <t>(Základní podřízený modul stavědla je nutné vždy doplnit o Modul podřízené části elektronického stavědla rozšiřující v dopravně dle počtu v.j. dopravny. Podřízený modul elektronického stavědla vyžaduje vždy v rámci jednoho stavědla i Modul řídící části elektronického stavědla.)    
1. Položka obsahuje:    
 – podřízenou vnitřní část elektronického stavědla včetně SW    
 – vnitřní část systému PN či KO    
 – diagnostiku    
 – pořízení zařízení a montáž včetně pomocného materiálu a dopravu do místa určení    
2. Položka neobsahuje:    
 – napájení    
 – JOP    
 – DOZ    
 – modul podřízené části elektronického stavědla rozšiřující v dopravně    
 – modul řídící části elektronického stavědla    
3. Způsob měření:    
Udává se počet kusů kompletní konstrukce nebo práce.</t>
  </si>
  <si>
    <t>64</t>
  </si>
  <si>
    <t>75B91R</t>
  </si>
  <si>
    <t>ZÁKLADNÍ SW ELEKTRONICKÉHO STAVĚDLA S RELÉOVÝM ROZHRANÍM - ÚPRAVA</t>
  </si>
  <si>
    <t>1. Položka obsahuje:  
 – úpravu základního SW elektronického stavědla podle typu určeného položkou  
 – pořízení příslušného programového vybavení  
2. Položka neobsahuje:  
 X  
3. Způsob měření:  
Udává se počet kusů kompletní konstrukce nebo práce.</t>
  </si>
  <si>
    <t>65</t>
  </si>
  <si>
    <t>75L3B1</t>
  </si>
  <si>
    <t>MONITOR IS LCD DO 24" PRO PROVOZ 24/7</t>
  </si>
  <si>
    <t>1. Položka obsahuje:  
 – dodávku specifikovaného bloku/zařízení včetně potřebného drobného montážního materiálu  
 – dodávku souvisejícího příslušenství pro specifikovaný blok/zařízení  
 – dopravu a skladování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a práce.</t>
  </si>
  <si>
    <t>66</t>
  </si>
  <si>
    <t>75L3BX</t>
  </si>
  <si>
    <t>MONITOR IS - MONTÁŽ</t>
  </si>
  <si>
    <t>1. Položka obsahuje: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</si>
  <si>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D.1.4</t>
  </si>
  <si>
    <t>Ostatní technologická zařízení</t>
  </si>
  <si>
    <t xml:space="preserve">  SO 98-98</t>
  </si>
  <si>
    <t>Všeobecný objekt</t>
  </si>
  <si>
    <t>SO 98-98</t>
  </si>
  <si>
    <t>Dokumentace stavby</t>
  </si>
  <si>
    <t>VSEOB001</t>
  </si>
  <si>
    <t>Geodetická dokumentace skutečného provedení stavby</t>
  </si>
  <si>
    <t>R-položka</t>
  </si>
  <si>
    <t>Vypracování geodetické části dokumentace skutečného provedení</t>
  </si>
  <si>
    <t>v předepsaném rozsahu a počtu dle VTP a ZTP</t>
  </si>
  <si>
    <t>Položka zahrnuje veškeré činnosti nezbytné k vypracování dokumentace skutečného provedení dle SOD na zhotovení stavby a v rozsahu vyhlášky č. 499/2006 Sb., v platném znění,  a dle požadavků VTP a ZTP. Jedná se o souhrn činností zahrnujících vyhotovení dokumentace skutečného provedení stavby, která mimo jiné zahrnuje geodetické měření, zapracování všech změn během výstavby, geometrické plány pro zápis vlastnických a jiných věcných práv do katastru nemovitostí, výsledné měřící protokoly, aktuální údaje apod.</t>
  </si>
  <si>
    <t>VSEOB002</t>
  </si>
  <si>
    <t>Dokumentace skutečného provedení v listinné formě</t>
  </si>
  <si>
    <t>Vypracování technické části dokumentace skutečného provedení</t>
  </si>
  <si>
    <t>Položka zahrnuje veškeré činnosti nezbytné k vypracování dokumentace skutečného provedení dle SOD na zhotovení stavby a v rozsahu vyhlášky č. 499/2006 Sb. v platném znění a dle požadavků VTP a ZTP.  Jedná se o souhrn činností zahrnujících vyhotovení dokumentace skutečného provedení stavby v předepsaném počtu, která mimo jiné zahrnuje , zapracování všech změn během výstavby, výsledné měřící protokoly, aktuální údaje a dokumenty k zařízení (vlastní SW, knihy kabelových plánů s měřícími protokoly a protokoly o jejich uložení, předpisy pro obsluhu, doklady ověřovacího provozu apod.), závěrečnou zprávu o nakládání s odpady apod</t>
  </si>
  <si>
    <t>VSEOB003</t>
  </si>
  <si>
    <t>Dokumentace skutečného provedení v elektronické formě</t>
  </si>
  <si>
    <t>Vypracování kompletní dokumentace skutečného provedení v elektronické formě.</t>
  </si>
  <si>
    <t>Položka zahrnuje veškeré činnosti nezbytné k vypracování kompletní elketroniké dokumentace skutečného provedení dle SOD na zhotovení stavby a v rozsahu vyhlášky č. 499/2006 Sb. v platném znění a dle požadavků VTP a ZTP.</t>
  </si>
  <si>
    <t>Ostatní</t>
  </si>
  <si>
    <t>VSEOB004</t>
  </si>
  <si>
    <t>Osvědčení o shodě notifikovanou osobou</t>
  </si>
  <si>
    <t>Zajištění vydání osvědčení o shodě notifikovanou osobou</t>
  </si>
  <si>
    <t>Položka zahrnuje veškeré činnosti nezbytné k zajištění vydání platného prohlášení o ověření subsystému notifikovanou osobou ve stádiu realizace podle Směrnice Evropského parlamentu a Rady 2008/57/ES ze dne 17. června 2008 o interoperabilitě železničního systému, ve znění pozdějších předpisů  v souhrnu pro stavební objekty a provozní soubory.   
Položka zahrnuje  všechny nezbytné práce, náklady a zařízení  včetně  všech doprav a pomocného materiálu nutných  pro uskutečnění dané činnosti.</t>
  </si>
  <si>
    <t>VSEOB005</t>
  </si>
  <si>
    <t>Osvědčení o bezpečnosti před uvedením do provozu</t>
  </si>
  <si>
    <t>Zajištění vydání osvědčení o bezpečnosti před uvedením do provozu.</t>
  </si>
  <si>
    <t>Položka zahrnuje veškeré činnosti nezbytné k zajištění vydání zprávy o posouzení bezpečnosti dle prováděcího nařízení Komise (EU) č. 402/2013 ze dne 30. dubna 2013 o společné bezpečnostní metodě pro hodnocení a posuzování rizik a požadavky Drážního úřadu.  
Položka zahrnuje  všechny nezbytné práce, náklady a zařízení  včetně  všech doprav a pomocného materiálu nutných  pro uskutečnění dané činnosti.</t>
  </si>
  <si>
    <t>VSEOB006</t>
  </si>
  <si>
    <t>Exkurze</t>
  </si>
  <si>
    <t>Exkurze dle zákona o zadávání veřejných zakázek</t>
  </si>
  <si>
    <t>Předpoklad 1 exkurze</t>
  </si>
  <si>
    <t>Položka zahrnuje veškeré činnosti nezbytné pro zajištění exkurze. Veškerá požadavky na rozsah exkurzí je dán smlouvou o dílo.</t>
  </si>
  <si>
    <t>D.2.1.1</t>
  </si>
  <si>
    <t>Železniční svršek a spodek</t>
  </si>
  <si>
    <t xml:space="preserve">  SO 11-10a11-01</t>
  </si>
  <si>
    <t>SO 11-10a11-01</t>
  </si>
  <si>
    <t>0</t>
  </si>
  <si>
    <t>VŠEOBECNÉ KONSTRUKCE A PRÁCE</t>
  </si>
  <si>
    <t>015111</t>
  </si>
  <si>
    <t>POPLATKY ZA LIKVIDACŮ ODPADŮ NEKONTAMINOVANÝCH - 17 05 04 VYTĚŽENÉ ZEMINY A HORNINY - I. TŘÍDA TĚŽITELNOSTI</t>
  </si>
  <si>
    <t>T</t>
  </si>
  <si>
    <t>15,979 m (odměřeno ze situace) * 5,142 m (odměřeno z řezu) * 2,1 t/m3 + 34,021 m (odměřeno ze situace) * 2,594 m2 (odměřeno z řezu) * 2,1 t/m3 + 89,974 m (vsakovací příkop) * 1,316 m2 (odměřeno z řezu) * 2,1 t/m3 + rezerva 10%</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</si>
  <si>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</si>
  <si>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015140</t>
  </si>
  <si>
    <t>POPLATKY ZA LIKVIDACŮ ODPADŮ NEKONTAMINOVANÝCH - 17 01 01 BETON Z DEMOLIC OBJEKTŮ, ZÁKLADŮ TV</t>
  </si>
  <si>
    <t>25 t (skryté betonové objekty)</t>
  </si>
  <si>
    <t>015150</t>
  </si>
  <si>
    <t>POPLATKY ZA LIKVIDACŮ ODPADŮ NEKONTAMINOVANÝCH - 17 05 08 ŠTĚRK Z KOLEJIŠTĚ (ODPAD PO RECYKLACI)</t>
  </si>
  <si>
    <t>50 m (demontáž koleje) * 2,45 m3/m * 1,8 t/m3</t>
  </si>
  <si>
    <t>015160</t>
  </si>
  <si>
    <t>POPLATKY ZA LIKVIDACŮ ODPADŮ NEKONTAMINOVANÝCH - 02 01 03 SMÝCENÉ STROMY A KEŘE</t>
  </si>
  <si>
    <t>1 t (likvidace náletových dřevin)</t>
  </si>
  <si>
    <t>1. Položka obsahuje: – veškeré poplatky provozovateli skládky, recyklační linky nebo jiného zařízení na zpracování nebo likvidaci odpadů související s převzetím, uložením, zpracováním nebo likvidací odpadu2. Položka neobsahuje: – náklady spojené s dopravou odpadu z místa stavby na místo převzetí provozovatelem skládky, recyklační linky nebo jiného zařízení na zpracování nebo likvidaci odpadů3. Způsob měření:Tunou se rozumí hmotnost odpadu</t>
  </si>
  <si>
    <t>015210</t>
  </si>
  <si>
    <t>POPLATKY ZA LIKVIDACŮ ODPADŮ NEKONTAMINOVANÝCH - 17 01 01 ŽELEZNIČNÍ PRAŽCE BETONOVÉ</t>
  </si>
  <si>
    <t>25 m (demontáž koleje) / 0,6 m/ks * 0,272 t/ks</t>
  </si>
  <si>
    <t>1. Položka obsahuje: – veškeré poplatky provozovateli skládky, recyklační linky nebo jiného zařízení na zpracování nebo likvidaci odpadů související s převzetím, uložením, zpracováním nebo likvidací odpadu2. Položka neobsahuje: – náklady spojené s dopravou odpadu z místa stavby na místo převzetí provozovatelem skládky, recyklační linky nebo jiného zařízení na zpracování nebo likvidaci odpadů3. Způsob měření:Tunou se rozumí hmotnost odpadu vytříděného v souladu se zákonem č. 185/2001 Sb., o nakládání s odpady, v platném znění.</t>
  </si>
  <si>
    <t>015250</t>
  </si>
  <si>
    <t>POPLATKY ZA LIKVIDACŮ ODPADŮ NEKONTAMINOVANÝCH - 17 02 03 POLYETYLÉNOVÉ PODLOŽKY (ŽEL. SVRŠEK)</t>
  </si>
  <si>
    <t>(50 + 55,255) m (demontáž koleje + výhybkových pražců) / 0,6 m/pražec * 2 ks * 0,00009 t/ks</t>
  </si>
  <si>
    <t>015260</t>
  </si>
  <si>
    <t>POPLATKY ZA LIKVIDACŮ ODPADŮ NEKONTAMINOVANÝCH - 07 02 99 PRYŽOVÉ PODLOŽKY (ŽEL. SVRŠEK)</t>
  </si>
  <si>
    <t>(50 + 55,255) m (demontáž koleje + výhybkových pražců) / 0,6 m/pražec * 2 ks * 0,000182 t/ks</t>
  </si>
  <si>
    <t>015510</t>
  </si>
  <si>
    <t>POPLATKY ZA LIKVIDACŮ ODPADŮ NEBEZPEČNÝCH - 17 05 07* LOKÁLNĚ ZNEČIŠTĚNÝ ŠTĚRK A ZEMINA Z KOLEJIŠTĚ (VÝHYBKY)</t>
  </si>
  <si>
    <t>10 m3 (štěrk z čištění kolejového lože v prostoru výhybky 3sv) * 2 t/m3</t>
  </si>
  <si>
    <t>015520</t>
  </si>
  <si>
    <t>POPLATKY ZA LIKVIDACŮ ODPADŮ NEBEZPEČNÝCH - 17 02 04* ŽELEZNIČNÍ PRAŽCE DŘEVĚNÉ</t>
  </si>
  <si>
    <t>(25 + 55,255) m (demontáž koleje + výhybkových pražců) / 0,6 m/ks * 0,105 t/ks</t>
  </si>
  <si>
    <t>0518</t>
  </si>
  <si>
    <t>KOLEJNICE E 49 E1</t>
  </si>
  <si>
    <t>2,7 m (posun kolejnic v koleji č. 2) * 2 ks * 0,049 kg/t</t>
  </si>
  <si>
    <t>dodávka materiálu železničního svršku dle požadavků Technických kvalitativních podmínek staveb SŽDC, případně dle požadavků Zvláštních technických kvalitativních podmínek konkrétní stavby</t>
  </si>
  <si>
    <t>ZEMNÍ PRÁCE</t>
  </si>
  <si>
    <t>111208</t>
  </si>
  <si>
    <t>ODSTRANĚNÍ KŘOVIN S ODVOZEM DO 20KM</t>
  </si>
  <si>
    <t>80 m2 (likvidace náletových dřevin)</t>
  </si>
  <si>
    <t>odstranění křovin a stromů do průměru 100 mm    
doprava dřevin na předepsanou vzdálenost    
spálení na hromadách nebo štěpkování</t>
  </si>
  <si>
    <t>121108</t>
  </si>
  <si>
    <t>SEJMUTÍ ORNICE NEBO LESNÍ PŮDY S ODVOZEM DO 20KM</t>
  </si>
  <si>
    <t>191,98 m2 (odměřeno ze situace) * 0,4 m</t>
  </si>
  <si>
    <t>položka zahrnuje sejmutí ornice bez ohledu na tloušťku vrstvy a její vodorovnou dopravunezahrnuje uložení na trvalou skládku</t>
  </si>
  <si>
    <t>123738</t>
  </si>
  <si>
    <t>ODKOP PRO SPOD STAVBU SILNIC A ŽELEZNIC TŘ. I, ODVOZ DO 20KM</t>
  </si>
  <si>
    <t>15,979 m (odměřeno ze situace) * 5,142 m (odměřeno z řezu) + 34,021 m (odměřeno ze situace) * 2,594 m2 (odměřeno z řezu) + 89,974 m (vsakovací příkop) * 1,316 m2 (odměřeno z řezu) + rezerva 10%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</si>
  <si>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t>
  </si>
  <si>
    <t>17120</t>
  </si>
  <si>
    <t>ULOŽENÍ SYPANINY DO NÁSYPŮ A NA SKLÁDKY BEZ ZHUTNĚNÍ</t>
  </si>
  <si>
    <t>317,702 m3 (uložení na skládku)</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</si>
  <si>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</si>
  <si>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17491</t>
  </si>
  <si>
    <t>ZÁSYP JAM A RÝH Z JINÝCH MATERIÁLŮ</t>
  </si>
  <si>
    <t>89,974 m (vsakovací příkop) * 0,35 m2 (odměřeno z řezu) + rezerva 10%</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</si>
  <si>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</si>
  <si>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</si>
  <si>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</si>
  <si>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542.322 m2 (odměřeno ze situace)</t>
  </si>
  <si>
    <t>položka zahrnuje úpravu pláně včetně vyrovnání výškových rozdílů. Míru zhutnění určuje projekt.</t>
  </si>
  <si>
    <t>ZÁKLADY</t>
  </si>
  <si>
    <t>212635</t>
  </si>
  <si>
    <t>TRATIVODY KOMPL Z TRUB Z PLAST HM DN DO 150MM, RÝHA TŘ I</t>
  </si>
  <si>
    <t>19,241 m</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</si>
  <si>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</si>
  <si>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KOMUNIKACE</t>
  </si>
  <si>
    <t>501101</t>
  </si>
  <si>
    <t>ZŘÍZENÍ KONSTRUKČNÍ VRSTVY TĚLESA ŽELEZNIČNÍHO SPODKU ZE ŠTĚRKODRTI NOVÉ</t>
  </si>
  <si>
    <t>15,979 m (odměřeno ze situace) * 1,440 m (odměřeno z řezu) + 34,021 m (odměřeno ze situace) * 2,600 m2 (odměřeno z řezu) + rezerva 10%</t>
  </si>
  <si>
    <t>1. Položka obsahuje:    
– nákup a dodání štěrkodrtě v požadované kvalitě podle zadávací dokumentace    
– očištění podkladu, případně zřízení spojovací vrstvy    
– uložení štěrkodrtě dle předepsaného technologického předpisu    
– zřízení podkladní nebo konstrukční vrstvy ze štěrkodrtě bez rozlišení šířky, pokládání vrstvy po etapách, případně dílčích vrstvách, včetně pracovních spar a spojů    
– hutnění na předepsanou míru hutnění    
– průkazní zkoušky, kontrolní zkoušky a kontrolní měření    
– úpravu napojení, ukončení a těsnění podél odvodňovacích zařízení, vpustí, šachet apod.    
– těsnění, tmelení a výplň spar a otvorů    
– ošetření úložiště po celou dobu práce v něm vč. klimatických opatření    
– ztížení v okolí inženýrských vedení, konstrukcí a objektů a jejich dočasné zajištění    
– ztížení provádění včetně hutnění ve ztížených podmínkách a stísněných prostorech    
– úpravu povrchu vrstvy</t>
  </si>
  <si>
    <t>501410</t>
  </si>
  <si>
    <t>ZŘÍZENÍ KONSTRUKČNÍ VRSTVY TĚLESA ŽELEZNIČNÍHO SPODKU ZE ZEMINY ZLEPŠENÉ (STABILIZOVANÉ) CEMENTEM</t>
  </si>
  <si>
    <t>15,979 m (odměřeno ze situace) * 2,1 m2 (odměřeno z řezu) + rezerva 10%</t>
  </si>
  <si>
    <t>1. Položka obsahuje:    
 – nákup a dodání materiálů pro uvedenou stabilizaci v požadované kvalitě podle zadávací dokumentace, včetně pojiva    
 – očištění podkladu případně zřízení spojovací vrstvy    
 – uložení materiálů pro stabilizaci dle předepsaného technologického předpisu    
 – zřízení vrstvy na místě nebo z dovezeného materiálu (z mísícího centra), bez rozlišení šířky, pokládání vrstvy po etapách, příp. dílčích vrstvách, včetně pracovních spar a spojů    
 – hutnění na předepsanou míru hutnění    
 – průkazní zkoušky, kontrolní zkoušky a kontrolní měření    
 – úpravu napojení, ukončení a těsnění podél odvodňovacích zařízení, vpustí, šachet apod.    
 – těsnění, tmelení a výplň spar a otvorů    
 – ošetření úložiště po celou dobu práce v něm včetně klimatických opatření    
 – ztížení v okolí vedení, konstrukcí a objektů a jejich dočasné zajištění    
 – ztížení provádění vč. hutnění ve ztížených podmínkách a stísněných prostorech    
 – úpravu povrchu vrstvy    
2. Položka neobsahuje:    
 X    
3. Způsob měření:    
Měří se metr krychlový.</t>
  </si>
  <si>
    <t>502941</t>
  </si>
  <si>
    <t>ZŘÍZENÍ KONSTRUKČNÍ VRSTVY TĚLESA ŽELEZNIČNÍHO SPODKU Z GEOTEXTILIE</t>
  </si>
  <si>
    <t>15,979 m (odměřeno ze situace) * 7,146 m (odměřeno z řezu) + 34,021 m (odměřeno ze situace) * 6,817 m2 (odměřeno z řezu) + 89,974 m (vsakovací příkop) * 1,6 m (odměřeno z řezu) + rezerva 10%</t>
  </si>
  <si>
    <t>Položka obsahuje:    
– nákup a dodání geosyntetika v požadované kvalitě    
– očištění a urovnání podkladu    
– uložení geosyntetika dle předepsaného technologického předpisu    
– zřízení konstrukční vrstvy z geosyntetika bez rozlišení šířky, pokládání vrstvy po etapách, včetně pracovních spar a    
spojů    
– průkazní zkoušky, kontrolní zkoušky a kontrolní měření    
– úpravu napojení, ukončení a těsnění podél trativodů, vpustí, šachet a pod.    
– úpravu povrchu vrstvy</t>
  </si>
  <si>
    <t>512550</t>
  </si>
  <si>
    <t>KOLEJOVÉ LOŽE - ZŘÍZENÍ Z KAMENIVA HRUBÉHO DRCENÉHO (ŠTĚRK)</t>
  </si>
  <si>
    <t>50 m (odměřeno ze situace) * 2,66 m2 (odměřeno z řezů)</t>
  </si>
  <si>
    <t>1. Položka obsahuje: – dodávku, dopravu a uložení kameniva předepsané specifikace a frakce v požadované míře zhutnění2. Položka neobsahuje: X3. Způsob měření:Měří se objem kolejového lože v projektovaném profilu.</t>
  </si>
  <si>
    <t>513550</t>
  </si>
  <si>
    <t>KOLEJOVÉ LOŽE - DOPLNĚNÍ Z KAMENIVA HRUBÉHO DRCENÉHO (ŠTĚRK)</t>
  </si>
  <si>
    <t>(50 + 55,255) m (směrové a výškové vyrovnání koleje směr Strakonice + výhybky č. 3sv) * 0,25 m3/m + 5% kamenivo na vyrovnání</t>
  </si>
  <si>
    <t>514000</t>
  </si>
  <si>
    <t>KOLEJOVÉ LOŽE - PROČIŠTĚNÍ</t>
  </si>
  <si>
    <t>(50 + 55,255) m (směrové a výškové vyrovnání koleje směr Strakonice + výhybky č. 3sv) * 1.5 m2 (odměřeno z řezu)</t>
  </si>
  <si>
    <t>1. Položka obsahuje:    
 – veškeré práce a materiál obsažený v názvu položky    
2. Položka neobsahuje:    
 – případné doplnění lože, vykazuje se položkami 5135x0    
 – poplatek za likvidaci odpadů (nacení se dle SSD 0)    
3. Způsob měření:    
Měří se metr krychlový kolejového lože ve stavu před pročištěním, tj. před odečtením odpadního materiálu.</t>
  </si>
  <si>
    <t>528352</t>
  </si>
  <si>
    <t>KOLEJ 49 E1, ROZD. "U", BEZSTYKOVÁ, PR. BET. BEZPODKLADNICOVÝ, UP. PRUŽNÉ</t>
  </si>
  <si>
    <t>50 m</t>
  </si>
  <si>
    <t>1. Položka obsahuje: – defektoskopické zkoušky kolejnic, jsou-li vyžadovány – dodávku uvedeného typu kolejnic, pražců (popř. mostnic), upevňovadel a drobného kolejiva v uvedeném rozdělení koleje pro normální rozchod kolejí (1435 mm) – montáž kolejových polí ze součástí železničního svršku uvedených typů na montážní základně, popř. přímo na staveništi nebo strojní linkou – dopravu smontovaných kolejových polí nebo součástí z montážní základny na místo určení, pokud si to zvolená technologie pokládky vyžaduje – zřízení koleje pomocí kolejových polí za použití vhodného kladecího prostředku – sespojkování kolejových polí bez jejich svaření – směrovou a výškovou úpravu koleje do předepsané polohy včetně stabilizace kolejového lože – očištění a naolejování spojkových a svěrkových šroubů před zahájením provozu – pomocné a dokončovací práce – případné ztížení práce při překážách na jedné nebo obou stranách, v tunelu i při rekonstrukcích2. Položka neobsahuje: – zřízení kolejového lože – svařování kolejnic do bezstykové koleje – broušení koleje – případnou dodávku a montáž pražcových kotev – následnou úpravu směrového a výškového uspořádání koleje3. Způsob měření:Měří se délka koleje ve smyslu ČSN 73 6360, tj. v ose koleje.</t>
  </si>
  <si>
    <t>545122</t>
  </si>
  <si>
    <t>SVAR KOLEJNIC (STEJNÉHO TVARU) 49 E1, T SPOJITĚ</t>
  </si>
  <si>
    <t>8 ks</t>
  </si>
  <si>
    <t>Jednotlivým svarem se rozumí svar, který splňuje některé z následujících kriterií: počet svarů v jednom objektu je menší než 20 ks. při vevařování lepených izolovaných styků a dilatačních zařízení do kolejí. závěrný svar při zřizování bezstykové koleje ve smyslu předpisu S3/2    
Svar, který nesplňuje ani jedno z výše uvedených kriterií, je svar průběžný    
1. Položka obsahuje: úpravu koleje nebo výhybky, tj. povolení upevňovadel do vzdálenosti předepsané předpisem S3/2, jejich případná ojedinělá výměna, úprava dilatačních spar, vyrovnání kolejnic výškové a směrové, podbití stykových pražců, demontáž spojek a jejich odvoz na určené místo nebo do šrotu, případné obroušení nutných ploch apod., tak, aby mohl být vyhotoven svar, utažení upevňovadel. úpravu kolejového lože pro nasazení formy, zpětnou úprava do profilu. svaření kolejnic nebo části výhybek, opracování a obroušení svaru. úprava koleje nebo výhybkové konstrukce do stavu před svařováním. příplatky za ztížené podmínky při práci v koleji, např. překážky po stranách koleje, práci v tunelu ap.    
2. Položka neobsahuje: případné řezání koleje    
3. Způsob měření: Udává se počet kusů kompletní konstrukce nebo práce.</t>
  </si>
  <si>
    <t>545230</t>
  </si>
  <si>
    <t>SVAR PŘECHODOVÝ (PŘECHODOVÁ KOLEJNICE) 49 E1/OSTATNÍ</t>
  </si>
  <si>
    <t>2 ks (přechod do stávající koleje směr Strakonice)</t>
  </si>
  <si>
    <t>1. Položka obsahuje:    
 – úpravu koleje nebo výhybky, tj. povolení upevňovadel, jejich případná výměna, úprava DILATAČNÍích spar, vyrovnání kolejnic výškové a směrové, případné obroušení nutných ploch apod., tak, aby mohl být vyhotoven svar    
 – svaření kolejnic nebo části výhybek, jeho opracování a obroušení    
 – úprava koleje nebo výhybkové konstrukce do stavu před svařováním    
 – příplatky za ztížené podmínky při práci v koleji, např. překážky po stranách koleje, práci v tunelu ap.    
2. Položka neobsahuje:    
 – případné řezání koleje    
 – zřízení bezstykové koleje    
3. Způsob měření:    
Udává se počet kusů kompletní konstrukce nebo práce.</t>
  </si>
  <si>
    <t>549111</t>
  </si>
  <si>
    <t>BROUŠENÍ KOLEJE A VÝHYBEK</t>
  </si>
  <si>
    <t>(100 + 55,255) m (kolej + výhybka č. 3sv)</t>
  </si>
  <si>
    <t>1. Položka obsahuje: přípravné práce, zejména odstraňování překážek v koleji a výhybce, např. odstranění kolejových propojek, ukolejnění ap.. vlastní broušení a související práce a materiál, např. brusivo. dokončovací práce, zejména zpětná montáž odstraněného zařízení, např. kolejových propojek, ukolejnění ap.. dopravu brousící soupravy a doprovodných vozů na místo broušení a zpět. příplatky za ztížené podmínky při práci v koleji, např. překážky po stranách koleje, práci v tunelu ap.    
2. Položka neobsahuje:    
3. Způsob měření:Měří se délka koleje ve smyslu ČSN 73 6360, tj. v ose koleje.</t>
  </si>
  <si>
    <t>542121</t>
  </si>
  <si>
    <t>SMĚROVÉ A VÝŠKOVÉ VYROVNÁNÍ KOLEJE NA PRAŽCÍCH BETONOVÝCH DO 0,05 M</t>
  </si>
  <si>
    <t>50 m (kolej směr Strakonice)</t>
  </si>
  <si>
    <t>Položka obsahuje:    
– podbíjení pražců, vyrovnání nivelety stávající koleje nebo výhybkové konstrukce do 50 mm při zapojování na    
novostavbu (přechodový úsek)    
– příplatky za ztížené podmínky při práci v koleji, např. překážky po stranách koleje, práci v tunelu apod.    
2. Položka neobsahuje:    
– případné doplnění štěrkového lože</t>
  </si>
  <si>
    <t>542211</t>
  </si>
  <si>
    <t>SMĚROVÉ A VÝŠKOVÉ VYROVNÁNÍ VÝHYBKOVÉ KONSTRUKCE NA PRAŽCÍCH DŘEVĚNÝCH DO 0,05 M</t>
  </si>
  <si>
    <t>55,255 m (výhybka č. 3sv)</t>
  </si>
  <si>
    <t>1. Položka obsahuje:    
 – podbíjení pražců, vyrovnání nivelety stávající koleje nebo výhybkové konstrukce do 50 mm při zapojování na novostavbu (přechodový úsek)    
 – příplatky za ztížené podmínky při práci v koleji, např. překážky po stranách koleje, práci v tunelu apod.    
2. Položka neobsahuje:    
 – případné doplnění štěrkového lože    
3. Způsob měření:    
Měří se délka koleje ve smyslu ČSN 73 6360, tj. v ose koleje.</t>
  </si>
  <si>
    <t>R-543111</t>
  </si>
  <si>
    <t>VÝMĚNA SPOJITÁ PRAŽCŮ DŘEVĚNÝCH VÝHYBKOVÝCH, UPEVNĚNÍ TUHÉ</t>
  </si>
  <si>
    <t>1. Položka obsahuje:    
 – dodávku a uložení vyměňovaného materiálu, ať nového, regenerovaného nebo vyzískaného    
 – doplnění podložek, spojkových šroubů, svěrkových šroubů, matic a dvojitých pružných kroužků apod.    
 – naložení a odvoz demontovaného materiálu do skladu nebo na likvidaci    
 – příplatky za ztížené podmínky při práci v koleji, např. překážky po stranách koleje, práci v tunelu ap.    
2. Položka neobsahuje:    
 – poplatek za likvidaci odpadů (nacení se dle SSD 0)    
3. Způsob měření:    
Udává se počet kusů kompletní konstrukce nebo práce.</t>
  </si>
  <si>
    <t>R-543211</t>
  </si>
  <si>
    <t>VÝMĚNA JEDNOTLIVÉHO PRAŽCE DŘEVĚNÉHO VÝHYBKOVÉHO DLOUHÉHO, UPEVNĚNÍ TUHÉ</t>
  </si>
  <si>
    <t>6 ks (výhybka č. 3sv)</t>
  </si>
  <si>
    <t>543272</t>
  </si>
  <si>
    <t>VÝMĚNA JEDNOTLIVÉHO PRAŽCE BETONOVÉHO VÝHYBKOVÉHO KRÁTKÉHO (ATYPICKÉHO), UPEVNĚNÍ PRUŽNÉ</t>
  </si>
  <si>
    <t>10 ks (výhybka č. 3sv - výměna krátkých dřevěných výhybkových pražců za betonové)</t>
  </si>
  <si>
    <t>POTRUBÍ</t>
  </si>
  <si>
    <t>894846</t>
  </si>
  <si>
    <t>ŠACHTY KANALIZAČNÍ PLASTOVÉ D 400MM</t>
  </si>
  <si>
    <t>1 ks (šachta č. 1)</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</si>
  <si>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</si>
  <si>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OSTATNÍ PRÁCE</t>
  </si>
  <si>
    <t>921930</t>
  </si>
  <si>
    <t>ANTIKOROZNÍ PROVEDENÍ UPEVŇOVADEL A JINÉHO DROBNÉHO KOLEJIVA</t>
  </si>
  <si>
    <t>9,2 m</t>
  </si>
  <si>
    <t>Položka obsahuje:    
 – antikorozní provedení určených částí upevnění žárovým zinkováním nebo jiným vhodným způsobem ve výrobním závodu    
 – příplatky za ztížené podmínky vyskytující se při zřízení kolejových vah, např. za překážky na straně koleje apod.    
Položka neobsahuje:    
 – dodávku materiálu, je součástí položek zřízení koleje nebo přejezdu</t>
  </si>
  <si>
    <t>923121</t>
  </si>
  <si>
    <t>HEKTOMETROVNÍK</t>
  </si>
  <si>
    <t>1 ks</t>
  </si>
  <si>
    <t>Položka obsahuje:    
– vyvrtání otvoru požadovaného průměru a další práce dle předpisu SŽDC M 21    
– dodávku a montáž značky referenčního bodu    
– veškerý pomocný materiál a nářadí    
– kontrolní měření    
– vyhotovení příslušné dokumentace</t>
  </si>
  <si>
    <t>965010</t>
  </si>
  <si>
    <t>ODSTRANĚNÍ KOLEJOVÉHO LOŽE A DRÁŽNÍCH STEZEK</t>
  </si>
  <si>
    <t>50 m (demontáž koleje) * 2,45 m3/m</t>
  </si>
  <si>
    <t>1. Položka obsahuje: – odstranění kolejového lože ručně nebo mechanizací, a to po nebo bez sejmutí kolejového roštu – příplatky za ztížené podmínky při práci v kolejišti, např. za překážky na straně koleje apod. – naložení vybouraného materiálu na dopravní prostředek2. Položka neobsahuje: – odvoz vybouraného materiálu do skladu nebo na likvidaci – poplatky za likvidaci odpadů, nacení se položkami ze ssd 03. Způsob měření:Měří se metry krychlové odtěženého kolejového lože v ulehlém (původním) stavu.</t>
  </si>
  <si>
    <t>965021</t>
  </si>
  <si>
    <t>ODSTRANĚNÍ KOLEJOVÉHO LOŽE A DRÁŽNÍCH STEZEK - ODVOZ NA SKLÁDKU</t>
  </si>
  <si>
    <t>M3KM</t>
  </si>
  <si>
    <t>50 m (demontáž koleje) * 2,45 m3/m * 20 km</t>
  </si>
  <si>
    <t>1. Položka obsahuje: – odvoz jakýmkoliv dopravním prostředkem a složení – případné překládky na trase2. Položka neobsahuje: – naložení vybouraného materiálu na dopravní prostředek (je zahrnuto ve zdrojové položce) – poplatky za likvidaci odpadů, nacení se položkami ze ssd 03. Způsob měření:Výměra je součtem součinů metrů krychlových vytěženého v rostlém (původním) stavu nebo vybouraného materiálu a jednotlivých vzdáleností v kilometrech.</t>
  </si>
  <si>
    <t>965114</t>
  </si>
  <si>
    <t>DEMONTÁŽ KOLEJE NA BETONOVÝCH PRAŽCÍCH ROZEBRÁNÍM DO SOUČÁSTÍ</t>
  </si>
  <si>
    <t>25 m (demontáž koleje)</t>
  </si>
  <si>
    <t>1. Položka obsahuje:    
 – uvolnění kolejového roštu z kolejového lože    
 – odstranění kolejnicových propojek, uzemnění a jiného vybavení    
 – případné rozřezání kolejového roštu    
 – úplné rozebrání koleje v místě demontáže do jednotlivých součástí a jejich hrubé očištění    
 – naložení vybouraného materiálu na dopravní prostředek    
 – příplatky za ztížené podmínky při práci v kolejišti, např. za překážky na straně koleje apod.    
2. Položka neobsahuje:    
 – odvoz vybouraného materiálu na montážní základnu nebo na likvidaci    
 – poplatky za likvidaci odpadů, nacení se položkami ze ssd 0    
3. Způsob měření:    
Měří se délka koleje ve smyslu ČSN 73 6360, tj. v ose koleje.</t>
  </si>
  <si>
    <t>965116</t>
  </si>
  <si>
    <t>DEMONTÁŽ KOLEJE NA BETONOVÝCH PRAŽCÍCH - ODVOZ ROZEBRANÝCH SOUČÁSTÍ (Z MÍSTA DEMONTÁŽE NEBO Z MONTÁŽNÍ ZÁKLADNY) K LIKVIDACI</t>
  </si>
  <si>
    <t>tkm</t>
  </si>
  <si>
    <t>25 m (demontáž koleje) * 0,553 t * 20 km    
25 m (demontáž koleje)</t>
  </si>
  <si>
    <t>1. Položka obsahuje:    
 – naložení na dopravní prostředek, odvoz a složení    
 – případné překládky na trase    
2. Položka neobsahuje:    
 – poplatky za likvidaci odpadů, nacení se položkami ze ssd 0    
3. Způsob měření:    
Výměra je sumou součinů tun vybouraného materiálu v původním stavu a k nim příslušných jednotlivých odvozových vzdáleností v kilometrech.    
1. Položka obsahuje:    
 – uvolnění kolejového roštu z kolejového lože    
 – odstranění kolejnicových propojek, uzemnění a jiného vybavení    
 – případné rozřezání kolejového roštu    
 – úplné rozebrání koleje v místě demontáže do jednotlivých součástí a jejich hrubé očištění    
 – naložení vybouraného materiálu na dopravní prostředek    
 – příplatky za ztížené podmínky při práci v kolejišti, např. za překážky na straně koleje apod.    
2. Položka neobsahuje:    
 – odvoz vybouraného materiálu na montážní základnu nebo na likvidaci    
 – poplatky za likvidaci odpadů, nacení se položkami ze ssd 0    
3. Způsob měření:    
Měří se délka koleje ve smyslu ČSN 73 6360, tj. v ose koleje.</t>
  </si>
  <si>
    <t>965126</t>
  </si>
  <si>
    <t>DEMONTÁŽ KOLEJE NA DŘEVĚNÝCH PRAŽCÍCH - ODVOZ ROZEBRANÝCH SOUČÁSTÍ (Z MÍSTA DEMONTÁŽE NEBO Z MONTÁŽNÍ ZÁKLADNY) K LIKVIDACI</t>
  </si>
  <si>
    <t>25 m (demontáž koleje) * 0,275 t * 20 km</t>
  </si>
  <si>
    <t>1. Položka obsahuje:    
 – naložení na dopravní prostředek, odvoz a složení    
 – případné překládky na trase    
2. Položka neobsahuje:    
 – poplatky za likvidaci odpadů, nacení se položkami ze ssd 0    
3. Způsob měření:    
Výměra je sumou součinů tun vybouraného materiálu v původním stavu a k nim příslušných jednotlivých odvozových vzdáleností v kilometrech.</t>
  </si>
  <si>
    <t>965821</t>
  </si>
  <si>
    <t>DEMONTÁŽ KILOMETROVNÍKU, HEKTOMETROVNÍKU, MEZNÍKU</t>
  </si>
  <si>
    <t>Položka obsahuje:    
– zahrnuje veškeré činnosti, zařízení a materiál nutných k odstranění konstrukce    
– naložení vybouraného materiálu na dopravní prostředek    
– příplatky za ztížené podmínky při práci v kolejišti, např. za překážky na straně koleje apod.    
Položka neobsahuje:    
– odvoz vybouraného materiálu do skladu nebo na likvidaci    
– poplatky za likvidaci odpadů, nacení se položkami ze ssd 0</t>
  </si>
  <si>
    <t>965822</t>
  </si>
  <si>
    <t>DEMONTÁŽ KILOMETROVNÍKU, HEKTOMETROVNÍKU, MEZNÍKU - ODVOZ (NA LIKVIDACI ODPADŮ NEBO JINÉ URČENÉ MÍSTO)</t>
  </si>
  <si>
    <t>1 ks x 0,157 t x 20 km</t>
  </si>
  <si>
    <t>Položka obsahuje:    
– odvoz jakýmkoliv dopravním prostředkem a složení    
– případné překládky na trase    
Položka neobsahuje:    
– naložení vybouraného materiálu na dopravní prostředek (je zahrnuto ve zdrojové položce)    
– poplatky za likvidaci odpadů, nacení se položkami ze ssd 0</t>
  </si>
  <si>
    <t>R-965841</t>
  </si>
  <si>
    <t>DEMONTÁŽ A OPĚTOVNÁ MONTÁŽ JAKÉKOLIV NÁVĚSTI</t>
  </si>
  <si>
    <t>3 ks (2x rychlostník, 1x název stanice)</t>
  </si>
  <si>
    <t>1. Položka obsahuje:    
 – zahrnuje veškeré činnosti, zařízení a materiál nutných k odstranění konstrukce    
 – naložení vybouraného materiálu na dopravní prostředek    
 – příplatky za ztížené podmínky při práci v kolejišti, např. za překážky na straně koleje apod.    
 – dodávku a osazení včetně nutných zemních prací a obetonování    
 – odrazky nebo retroreflexní fólie</t>
  </si>
  <si>
    <t>965124</t>
  </si>
  <si>
    <t>DEMONTÁŽ KOLEJE NA DŘEVĚNÝCH PRAŽCÍCH ROZEBRÁNÍM DO SOUČÁSTÍ</t>
  </si>
  <si>
    <t>1. Položka obsahuje:    
– uvolnění kolejového roštu z kolejového lože    
– odstranění kolejnicových propojek, uzemnění a jiného vybavení    
– případné rozřezání kolejového roštu    
– úplné rozebrání koleje v místě demontáže do jednotlivých součástí a jejich hrubé očištění    
– naložení vybouraného materiálu na dopravní prostředek    
– příplatky za ztížené podmínky při práci v kolejišti, např. za překážky na straně koleje apod.    
2. Položka neobsahuje:    
– odvoz vybouraného materiálu na montážní základnu nebo na likvidaci    
– poplatky za likvidaci odpadů, nacení se položkami ze ssd 0    
3. Způsob měření:    
Měří se délka koleje ve smyslu ČSN 73 6360, tj. v ose koleje.</t>
  </si>
  <si>
    <t>D.2.1.3</t>
  </si>
  <si>
    <t>Železniční přejezdy</t>
  </si>
  <si>
    <t xml:space="preserve">  SO 11-13-01</t>
  </si>
  <si>
    <t>Železniční přejezd P1383</t>
  </si>
  <si>
    <t>SO 11-13-01</t>
  </si>
  <si>
    <t>(1,893 - 0,487) m2 (odměřeno z řezu, odečten ukládaný materiál) * 47,33 m (odměřeno ze situace) * 2,1 t/m3 + rezerva 10%</t>
  </si>
  <si>
    <t>015130</t>
  </si>
  <si>
    <t>POPLATKY ZA LIKVIDACŮ ODPADŮ NEKONTAMINOVANÝCH - 17 03 02 VYBOURANÝ ASFALTOVÝ BETON BEZ DEHTU</t>
  </si>
  <si>
    <t>(194,75 + 57,06) m2 (odměřeno ze situace) * 0,15 m * 2,0 t/m3 (demolice stávající vozovky)</t>
  </si>
  <si>
    <t>113138</t>
  </si>
  <si>
    <t>ODSTRANĚNÍ KRYTU ZPEVNĚNÝCH PLOCH S ASFALT POJIVEM, ODVOZ DO 20KM</t>
  </si>
  <si>
    <t>(194,75 + 57,06) m2 (odměřeno ze situace) * 0,15 m</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</si>
  <si>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</si>
  <si>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96,378 m2 (odměřeno ze situace) * 0,4 m</t>
  </si>
  <si>
    <t>1,893 m2 (odměřeno z řezu) * 47,33 m (odměřeno ze situace) + rezerva 10%</t>
  </si>
  <si>
    <t>17110</t>
  </si>
  <si>
    <t>ULOŽENÍ SYPANINY DO NÁSYPŮ SE ZHUTNĚNÍM</t>
  </si>
  <si>
    <t>0.487 m2 (odměřeno z řezu) * 47,33 m (odměřeno ze situace) + rezerva 10%</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</si>
  <si>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</si>
  <si>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260,227 m2 (odměřeno ze situace)</t>
  </si>
  <si>
    <t>VODOROVNÉ KONSTRUKCE</t>
  </si>
  <si>
    <t>451311</t>
  </si>
  <si>
    <t>PODKL. A VÝPLŇ. VRSTVY Z PROST BET DO C8/10</t>
  </si>
  <si>
    <t>2 * 0,055 m2 (odměřeno z řezu) * 7,2 m (odměřeno ze situace) + rezerva 10%</t>
  </si>
  <si>
    <t>položka obsahuje: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</si>
  <si>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45145</t>
  </si>
  <si>
    <t>PODKL A VÝPLŇ VRSTVY Z MALTY CEMENTOVÉ</t>
  </si>
  <si>
    <t>2 * 0,01 m2 (odměřeno z řezu) * 7,2 m (odměřeno ze situace) + rezerva 10%</t>
  </si>
  <si>
    <t>Položka zahrnuje veškerý materiál, výrobky a polotovary, včetně mimostaveništní a vnitrostaveništní dopravy (rovněž</t>
  </si>
  <si>
    <t>56313</t>
  </si>
  <si>
    <t>VOZOVKOVÉ VRSTVY Z MECHANICKY ZPEVNĚNÉHO KAMENIVA TL. DO 150MM</t>
  </si>
  <si>
    <t>- dodání kameniva předepsané kvality a zrnitosti    
- rozprostření a zhutnění vrstvy v předepsané tloušťce    
- zřízení vrstvy bez rozlišení šířky, pokládání vrstvy po etapách    
- nezahrnuje postřiky, nátěry</t>
  </si>
  <si>
    <t>56334</t>
  </si>
  <si>
    <t>VOZOVKOVÉ VRSTVY ZE ŠTĚRKODRTI TL. DO 200MM</t>
  </si>
  <si>
    <t>572143</t>
  </si>
  <si>
    <t>INFILTRAČNÍ POSTŘIK Z EMULZE DO 2,0KG/M2</t>
  </si>
  <si>
    <t>- dodání všech předepsaných materiálů pro postřiky v předepsaném množství    
- provedení dle předepsaného technologického předpisu    
- zřízení vrstvy bez rozlišení šířky, pokládání vrstvy po etapách    
- úpravu napojení, ukončení</t>
  </si>
  <si>
    <t>572223</t>
  </si>
  <si>
    <t>SPOJOVACÍ POSTŘIK Z EMULZE DO 1,0KG/M2</t>
  </si>
  <si>
    <t>574A03</t>
  </si>
  <si>
    <t>ASFALTOVÝ BETON PRO OBRUSNÉ VRSTVY ACO 11</t>
  </si>
  <si>
    <t>260,227 m2 (odměřeno ze situace) * 0,04 m</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</si>
  <si>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</si>
  <si>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574E06</t>
  </si>
  <si>
    <t>ASFALTOVÝ BETON PRO PODKLADNÍ VRSTVY ACP 16+, 16S</t>
  </si>
  <si>
    <t>260,227 m2 (odměřeno ze situace) * 0,08 m</t>
  </si>
  <si>
    <t>58920</t>
  </si>
  <si>
    <t>VÝPLŇ SPAR MODIFIKOVANÝM ASFALTEM</t>
  </si>
  <si>
    <t>5,490 m + 7,911 m + 2 * 6,213 m (odměřeno ze situace)</t>
  </si>
  <si>
    <t>1. Položka obsahuje:    
 – veškeré práce spojené s příčným posunem roštu výhybkové konstrukce včetně přeházení a úpravy štěrkového lože    
 – příplatky za ztížené podmínky při práci v koleji, např. překážky po stranách koleje, práci v tunelu apod.    
2. Položka neobsahuje:    
 – zrušení a znovuzřízení bezstykové koleje    
 – případné doplnění štěrkového lože    
3. Způsob měření:    
Měří se délka koleje ve smyslu ČSN 73 6360, tj. v ose koleje.</t>
  </si>
  <si>
    <t>914161</t>
  </si>
  <si>
    <t>DOPRAVNÍ ZNAČKY ZÁKLADNÍ VELIKOSTI HLINÍKOVÉ FÓLIE TŘ 1 - DODÁVKA A MONTÁŽ</t>
  </si>
  <si>
    <t>15 ks (5x A29, 3x A31a, 3x A31b, 2x A31c, 2x E7b)</t>
  </si>
  <si>
    <t>položka zahrnuje:    
- dodávku a montáž značek v požadovaném provedení</t>
  </si>
  <si>
    <t>914163</t>
  </si>
  <si>
    <t>DOPRAVNÍ ZNAČKY ZÁKLADNÍ VELIKOSTI HLINÍKOVÉ FÓLIE TŘ 1 - DEMONTÁŽ</t>
  </si>
  <si>
    <t>3 ks (3x A30)</t>
  </si>
  <si>
    <t>Položka zahrnuje odstranění, demontáž a odklizení materiálu s odvozem na předepsané místo</t>
  </si>
  <si>
    <t>914931</t>
  </si>
  <si>
    <t>SLOUPKY A STOJKY DZ Z HLINÍK TRUBEK ZABETON DOD A MONTÁŽ</t>
  </si>
  <si>
    <t>8 ks (2x (A29 + A31a), 1x (A29 + E7b + A31a), 2x A31b, 1x (E7b + A31b), 2x A31c)</t>
  </si>
  <si>
    <t>položka zahrnuje:    
- sloupky a upevňovací zařízení včetně jejich osazení (betonová patka, zemní práce)</t>
  </si>
  <si>
    <t>915211</t>
  </si>
  <si>
    <t>VODOROVNÉ DOPRAVNÍ ZNAČENÍ PLASTEM HLADKÉ - DODÁVKA A POKLÁDKA</t>
  </si>
  <si>
    <t>16,705 m2 + 4,494 m2 (VDZ V1a, V2b a V13)</t>
  </si>
  <si>
    <t>položka zahrnuje:    
- dodání a pokládku nátěrového materiálu (měří se pouze natíraná plocha)    
- předznačení a reflexní úpravu</t>
  </si>
  <si>
    <t>921112</t>
  </si>
  <si>
    <t>ŽELEZNIČNÍ PŘEJEZD CELOPRYŽOVÝ NA BETONOVÝCH PRAŽCÍCH</t>
  </si>
  <si>
    <t>34,164 m2 (odměřeno ze situace)</t>
  </si>
  <si>
    <t>1. Položka obsahuje:    
 – úpravu a hutnění podloží přejezdové konstrukce    
 – dodávku přejezdové konstrukce s veškerými prvky a částmi daného typu přejezdové konstrukce včetně závěrných zídek a jejich betonového základu dle odpovídajících vzorových listů a TKP    
 – montáž přejezdové konstrukce z dílů a součástí na místě při přerušení železničního a silničního provozu    
 – speciální montážní nářadí, závěsné zařízení    
 – ochranné náběhy, koncové i mezilehlé zarážky, podélnou fixaci atd.    
 – příplatky za ztížené podmínky vyskytující se při zřízení přejezdu, např. za překážky na straně koleje ap.    
2. Položka neobsahuje:    
 – zřízení, pronájem a odstranění dopravního značení objízdné trasy    
 – úpravy koleje (např. posun pražců, doplnění kolejového lože, směrová a výšková úprava)    
 – silniční panely v přechodu těles a prefabrikované základy pod závěrnými zídkami    
 – prahovou vpusť    
3. Způsob měření:    
Měří se půdorysná plocha (pojízdná nebo pochozí) vlastní přejezdové konstrukce tvořené daným systémem. kolejnice a žlábky se z plochy neodečítají. Do plochy se nezapočítávají ochranné klíny, prahové vpusti apod.</t>
  </si>
  <si>
    <t>965321</t>
  </si>
  <si>
    <t>ROZEBRÁNÍ PŘEJEZDU, PŘECHODU OSTATNÍCH</t>
  </si>
  <si>
    <t>40,226 m2 (odměřeno ze situace)</t>
  </si>
  <si>
    <t>1. Položka obsahuje:    
 – rozebrání železničního přejezdu nebo přechodu do součástí včetně hrubého očištění    
 – naložení vybouraného materiálu na dopravní prostředek    
 – příplatky za ztížené podmínky při práci v kolejišti, např. za překážky na straně koleje apod.    
2. Položka neobsahuje:    
 – náklady na zřízení a odstranění dopravního značení objízdné trasy    
 – odvoz vybouraného materiálu do skladu nebo na likvidaci    
 – poplatky za likvidaci odpadů, nacení se položkami ze ssd 0    
3. Způsob měření:    
Měří se půdorysná plocha (pojízdná nebo pochozí) vlastní přejezdové konstrukce tvořené daným systémem. kolejnice a žlábky se z plochy neodečítají. Do plochy se nezapočítávají ochranné klíny, prahové vpusti apod.</t>
  </si>
  <si>
    <t>965322</t>
  </si>
  <si>
    <t>ROZEBRÁNÍ PŘEJEZDU, PŘECHODU OSTATNÍCH - ODVOZ (NA LIKVIDACI ODPADŮ NEBO JINÉ URČENÉ MÍSTO)</t>
  </si>
  <si>
    <t>40,226 m2 (odměřeno ze situace) * 0,4 t/m2 * 20 km</t>
  </si>
  <si>
    <t>D.2.3.6</t>
  </si>
  <si>
    <t>Rozvodny vn, nn, osvětlení a dálkové ovládání odpojovačů</t>
  </si>
  <si>
    <t xml:space="preserve">  SO11-86-01</t>
  </si>
  <si>
    <t>Přípojka nn pro napájení RD</t>
  </si>
  <si>
    <t>SO11-86-01</t>
  </si>
  <si>
    <t>Všeobecné konstrukce a práce</t>
  </si>
  <si>
    <t>744634</t>
  </si>
  <si>
    <t>JISTIČ TŘÍPÓLOVÝ (10 KA) OD 25 DO 40 A</t>
  </si>
  <si>
    <t>popis položky</t>
  </si>
  <si>
    <t>výkaz výměr</t>
  </si>
  <si>
    <t>1. Položka obsahuje:  
 – veškerý spojovací materiál vč. připojovacího vedení  
 – technický popis viz. projektová dokumentace  
2. Položka neobsahuje:  
 X  
3. Způsob měření:  
Udává se počet kusů kompletní konstrukce nebo práce.</t>
  </si>
  <si>
    <t>DEMONTÁŽ POJIST</t>
  </si>
  <si>
    <t>POJISTKOVÁ VLOŽKA DO 160 A</t>
  </si>
  <si>
    <t>1. Položka obsahuje:  
 – technický popis viz. projektová dokumentace  
2. Položka neobsahuje:  
 X  
3. Způsob měření:  
Udává se počet kusů kompletní konstrukce nebo práce.</t>
  </si>
  <si>
    <t>744Z05</t>
  </si>
  <si>
    <t>DEMONTÁŽ JISTIČE NEBO VYPÍNAČE Z ROZVADĚČE NN</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</si>
  <si>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</si>
  <si>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744Z04</t>
  </si>
  <si>
    <t>DEMONTÁŽ POJISTKOVÉHO SYSTÉMU Z ROZVADĚČE NN</t>
  </si>
  <si>
    <t>742G12</t>
  </si>
  <si>
    <t>KABEL NN DVOU- A TŘÍŽÍLOVÝ CU S PLASTOVOU IZOLACÍ OD 4 DO 16 MM2</t>
  </si>
  <si>
    <t>1. Položka obsahuje:  
 – manipulace a uložení kabelu (do země, chráničky, kanálu, na rošty, na TV a pod.)  
2. Položka neobsahuje:  
 – příchytky, spojky, koncovky, chráničky apod.  
3. Způsob měření:  
Měří se metr délkový.</t>
  </si>
  <si>
    <t>702211</t>
  </si>
  <si>
    <t>KABELOVÁ CHRÁNIČKA ZEMNÍ DN DO 100 MM</t>
  </si>
  <si>
    <t>1. Položka obsahuje:  
 – proražení otvoru zdivem o průřezu od 0,01 do 0,025m2  
 – úpravu a začištění omítky po montáži vedení  
 – pomocné mechanismy  
2. Položka neobsahuje:  
 – protipožární ucpávku  
3. Způsob měření:  
Udává se počet kusů kompletní konstrukce nebo práce.</t>
  </si>
  <si>
    <t>702312</t>
  </si>
  <si>
    <t>ZAKRYTÍ KABELŮ VÝSTRAŽNOU FÓLIÍ ŠÍŘKY PŘES 20 DO 40 CM</t>
  </si>
  <si>
    <t>1. Položka obsahuje:  
 – kompletní montáž, návrh, rozměření, upevnění, začištění, sváření, vrtání, řezání, spojování a pod.   
 – veškerý spojovací a montážní materiál vč. upevňovacího materiálu  
 – sestavení a upevnění konstrukce na stanovišti  
 – pomocné mechanismy  
2. Položka neobsahuje:  
 X  
3. Způsob měření:  
Udává se počet sad, které se skládají z předepsaných dílů, jež tvoří požadovaný celek, za každý započatý měsíc pronájmu.</t>
  </si>
  <si>
    <t>742P13</t>
  </si>
  <si>
    <t>ZATAŽENÍ KABELU DO CHRÁNIČKY - KABEL PŘES 4 KG/M</t>
  </si>
  <si>
    <t>1. Položka obsahuje:  
 – montáž kabelu o váze do 4 kg/m do chráničky/ kolektoru  
2. Položka neobsahuje:  
 X  
3. Způsob měření:  
Měří se metr délkový.</t>
  </si>
  <si>
    <t>741B11</t>
  </si>
  <si>
    <t>ZEMNÍCÍ TYČ FEZN DÉLKY DO 2 M</t>
  </si>
  <si>
    <t>1. Položka obsahuje:  
 – přípravu podkladu pro osazení  
 – spojování  
 – ochranný nátěr spoje dle příslušných norem  
2. Položka neobsahuje:  
 X  
3. Způsob měření:  
Udává se počet kusů kompletní konstrukce nebo práce.</t>
  </si>
  <si>
    <t>741911</t>
  </si>
  <si>
    <t>UZEMŇOVACÍ VODIČ V ZEMI FEZN DO 120 MM2</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</si>
  <si>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</si>
  <si>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747411</t>
  </si>
  <si>
    <t>MĚŘENÍ ZEMNÍCH ODPORŮ - ZEMNIČE PRVNÍHO NEBO SAMOSTATNÉHO</t>
  </si>
  <si>
    <t>1. Položka obsahuje:  
 – cenu za měření dle příslušných norem a předpisů, včetně vystavení protokolu  
2. Položka neobsahuje:  
 X  
3. Způsob měření:  
Udává se počet kusů kompletní konstrukce nebo práce.</t>
  </si>
  <si>
    <t>747412</t>
  </si>
  <si>
    <t>MĚŘENÍ ZEMNÍCH ODPORŮ - PŘÍPLATEK K CENĚ ZA KAŽDÝ DALŠÍ ZEMNIČ</t>
  </si>
  <si>
    <t>743Z33</t>
  </si>
  <si>
    <t>DEMONTÁŽ NOSNÝCH KONSTRUKCÍ PRO OSVĚTLENÍ</t>
  </si>
  <si>
    <t>743Z41</t>
  </si>
  <si>
    <t>DEMONTÁŽ ZAŘÍZENÍ EOV NA VÝHYBCE</t>
  </si>
  <si>
    <t>743Z43</t>
  </si>
  <si>
    <t>DEMONTÁŽ ČIDEL AUTOMATICKÉHO CHODU EOV</t>
  </si>
  <si>
    <t>741D11</t>
  </si>
  <si>
    <t>HROMOSVODOVÝ VODIČ FEZN NA POVRCHU</t>
  </si>
  <si>
    <t>1. Položka obsahuje:  
 – dělení, spojování  
 – upevnění vč. veškerého příslušenství  
2. Položka neobsahuje:  
 X  
3. Způsob měření:  
Měří se metr délkový.</t>
  </si>
  <si>
    <t>747702</t>
  </si>
  <si>
    <t>ÚPRAVA ZAPOJENÍ STÁVAJÍCÍCH KABELOVÝCH SKŘÍNÍ/ROZVADĚČŮ</t>
  </si>
  <si>
    <t>1. Položka obsahuje:  
 – cenu za veškeré náklady na provedení provizorních úprav zapojení stávajících kabelových skříní / rozvaděčů v průběhu výstavy ( pro montáž nových i provizorních kabelů, drobné úpravy výstroje apod. )  
2. Položka neobsahuje:  
 X  
3. Způsob měření:  
Udává se čas v hodinách.</t>
  </si>
  <si>
    <t>742L12</t>
  </si>
  <si>
    <t>UKONČENÍ DVOU AŽ PĚTIŽÍLOVÉHO KABELU V ROZVADĚČI NEBO NA PŘÍSTROJI OD 4 DO 16 MM2</t>
  </si>
  <si>
    <t>1. Položka obsahuje:  
 – všechny práce spojené s úpravou kabelů pro montáž včetně veškerého příslušentsví  
2. Položka neobsahuje:  
 X  
3. Způsob měření:  
Udává se počet kusů kompletní konstrukce nebo práce.</t>
  </si>
  <si>
    <t>747212</t>
  </si>
  <si>
    <t>CELKOVÁ PROHLÍDKA, ZKOUŠENÍ, MĚŘENÍ A VYHOTOVENÍ VÝCHOZÍ REVIZNÍ ZPRÁVY, PRO OBJEM IN PŘES 100 DO 500 TIS. KČ</t>
  </si>
  <si>
    <t>1. Položka obsahuje:  
 – cenu za celkovou prohlídku zařízení PS/SO, vč. měření, komplexních zkoušek a revizi zařízení tohoto PS/SO autorizovaným revizním technikem na silnoproudá zařízení podle požadavku ČSN, včetně hodnocení a vyhotovení celkové revizní zprávy  
2. Položka neobsahuje:  
 X  
3. Způsob měření:  
Udává se počet kusů kompletní konstrukce nebo práce.</t>
  </si>
  <si>
    <t>13283A</t>
  </si>
  <si>
    <t>HLOUBENÍ RÝH ŠÍŘ DO 2M PAŽ I NEPAŽ TŘ. II - BEZ DOPRAVY</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</si>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</sst>
</file>

<file path=xl/styles.xml><?xml version="1.0" encoding="utf-8"?>
<styleSheet xmlns="http://schemas.openxmlformats.org/spreadsheetml/2006/main">
  <numFmts count="2">
    <numFmt numFmtId="177" formatCode="#,##0.00"/>
    <numFmt numFmtId="178" formatCode="#,##0.000"/>
  </numFmts>
  <fonts count="6">
    <font>
      <sz val="10"/>
      <name val="Arial"/>
      <family val="0"/>
    </font>
    <font>
      <b/>
      <sz val="10"/>
      <name val="Arial"/>
      <family val="0"/>
    </font>
    <font>
      <b/>
      <sz val="16"/>
      <color rgb="FFFFFFFF"/>
      <name val="Arial"/>
      <family val="0"/>
    </font>
    <font>
      <b/>
      <sz val="16"/>
      <name val="Arial"/>
      <family val="0"/>
    </font>
    <font>
      <b/>
      <sz val="11"/>
      <name val="Arial"/>
      <family val="0"/>
    </font>
    <font>
      <i/>
      <sz val="10"/>
      <name val="Arial"/>
      <family val="0"/>
    </font>
  </fonts>
  <fills count="6">
    <fill>
      <patternFill/>
    </fill>
    <fill>
      <patternFill patternType="gray125"/>
    </fill>
    <fill>
      <patternFill patternType="solid">
        <fgColor rgb="FFFF5200"/>
        <bgColor indexed="64"/>
      </patternFill>
    </fill>
    <fill>
      <patternFill patternType="solid">
        <fgColor rgb="FFD3D3D3"/>
        <bgColor indexed="64"/>
      </patternFill>
    </fill>
    <fill>
      <patternFill patternType="solid">
        <fgColor rgb="FFFFA500"/>
        <bgColor indexed="64"/>
      </patternFill>
    </fill>
    <fill>
      <patternFill patternType="solid">
        <fgColor rgb="FFADD8E6"/>
        <bgColor indexed="64"/>
      </patternFill>
    </fill>
  </fills>
  <borders count="5">
    <border>
      <left/>
      <right/>
      <top/>
      <bottom/>
      <diagonal/>
    </border>
    <border>
      <left style="thin"/>
      <right style="thin"/>
      <top style="thin"/>
      <bottom style="thin"/>
    </border>
    <border>
      <left/>
      <right/>
      <top/>
      <bottom style="thin"/>
    </border>
    <border>
      <left style="thin"/>
      <right/>
      <top/>
      <bottom/>
    </border>
    <border>
      <left/>
      <right/>
      <top style="thin"/>
      <bottom/>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2">
    <xf numFmtId="0" fontId="0" fillId="0" borderId="0" xfId="0"/>
    <xf numFmtId="0" fontId="1" fillId="0" borderId="0" xfId="0" applyFont="1" applyAlignment="1">
      <alignment horizontal="center" vertical="center"/>
    </xf>
    <xf numFmtId="0" fontId="0" fillId="2" borderId="0" xfId="0" applyFill="1"/>
    <xf numFmtId="0" fontId="2" fillId="2" borderId="0" xfId="0" applyFont="1" applyFill="1" applyAlignment="1">
      <alignment horizontal="center" vertical="center"/>
    </xf>
    <xf numFmtId="0" fontId="3" fillId="0" borderId="0" xfId="0" applyFont="1" applyAlignment="1">
      <alignment horizontal="right" vertical="center"/>
    </xf>
    <xf numFmtId="0" fontId="3" fillId="0" borderId="0" xfId="0" applyFont="1" applyAlignment="1">
      <alignment vertical="center" wrapText="1"/>
    </xf>
    <xf numFmtId="0" fontId="0" fillId="0" borderId="0" xfId="0" applyAlignment="1">
      <alignment vertical="center" wrapText="1"/>
    </xf>
    <xf numFmtId="0" fontId="0" fillId="0" borderId="0" xfId="0" applyAlignment="1">
      <alignment horizontal="right" vertical="center"/>
    </xf>
    <xf numFmtId="0" fontId="1" fillId="0" borderId="0" xfId="0" applyFont="1" applyAlignment="1">
      <alignment horizontal="right"/>
    </xf>
    <xf numFmtId="0" fontId="0" fillId="3" borderId="1" xfId="0" applyFill="1" applyBorder="1" applyAlignment="1">
      <alignment horizontal="center"/>
    </xf>
    <xf numFmtId="177" fontId="0" fillId="0" borderId="0" xfId="0" applyNumberFormat="1"/>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right" vertical="top"/>
    </xf>
    <xf numFmtId="177" fontId="0" fillId="0" borderId="1" xfId="0" applyNumberFormat="1" applyBorder="1" applyAlignment="1">
      <alignment horizontal="right" vertical="top"/>
    </xf>
    <xf numFmtId="0" fontId="0" fillId="0" borderId="0" xfId="0" applyAlignment="1">
      <alignment vertical="center"/>
    </xf>
    <xf numFmtId="0" fontId="0" fillId="4" borderId="0" xfId="0" applyFill="1"/>
    <xf numFmtId="0" fontId="0" fillId="0" borderId="1" xfId="0" applyBorder="1" applyAlignment="1">
      <alignment horizontal="center" vertical="center"/>
    </xf>
    <xf numFmtId="0" fontId="0" fillId="2" borderId="2" xfId="0" applyFill="1" applyBorder="1"/>
    <xf numFmtId="0" fontId="0" fillId="0" borderId="3" xfId="0" applyBorder="1" applyAlignment="1">
      <alignment vertical="center"/>
    </xf>
    <xf numFmtId="0" fontId="1" fillId="0" borderId="3" xfId="0" applyFont="1"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0" fillId="3" borderId="1" xfId="0" applyFill="1" applyBorder="1" applyAlignment="1">
      <alignment horizontal="center" vertical="center" wrapText="1"/>
    </xf>
    <xf numFmtId="0" fontId="0" fillId="4" borderId="2" xfId="0" applyFill="1" applyBorder="1"/>
    <xf numFmtId="0" fontId="4" fillId="0" borderId="2" xfId="0" applyFont="1" applyBorder="1" applyAlignment="1">
      <alignment vertical="center"/>
    </xf>
    <xf numFmtId="0" fontId="4" fillId="0" borderId="2" xfId="0" applyFont="1" applyBorder="1" applyAlignment="1">
      <alignment vertical="center" wrapText="1"/>
    </xf>
    <xf numFmtId="0" fontId="4" fillId="0" borderId="0" xfId="0" applyFont="1" applyAlignment="1">
      <alignment horizontal="right" vertical="center"/>
    </xf>
    <xf numFmtId="0" fontId="1" fillId="0" borderId="4" xfId="0" applyFont="1" applyBorder="1" applyAlignment="1">
      <alignment horizontal="right" vertical="top"/>
    </xf>
    <xf numFmtId="177" fontId="0" fillId="0" borderId="4" xfId="0" applyNumberFormat="1" applyBorder="1" applyAlignment="1">
      <alignment horizontal="center" vertical="top"/>
    </xf>
    <xf numFmtId="0" fontId="1" fillId="0" borderId="4" xfId="0" applyFont="1" applyBorder="1" applyAlignment="1">
      <alignment wrapText="1"/>
    </xf>
    <xf numFmtId="0" fontId="1" fillId="0" borderId="0" xfId="0" applyFont="1" applyAlignment="1">
      <alignment horizontal="right" vertical="top"/>
    </xf>
    <xf numFmtId="177" fontId="0" fillId="0" borderId="0" xfId="0" applyNumberFormat="1" applyAlignment="1">
      <alignment horizontal="center" vertical="top"/>
    </xf>
    <xf numFmtId="0" fontId="1" fillId="0" borderId="0" xfId="0" applyFont="1" applyAlignment="1">
      <alignment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center" vertical="top"/>
    </xf>
    <xf numFmtId="178" fontId="0" fillId="0" borderId="0" xfId="0" applyNumberFormat="1" applyAlignment="1">
      <alignment horizontal="center" vertical="top"/>
    </xf>
    <xf numFmtId="177" fontId="0" fillId="5" borderId="0" xfId="0" applyNumberFormat="1" applyFill="1" applyAlignment="1" applyProtection="1">
      <alignment horizontal="center" vertical="top"/>
      <protection locked="0"/>
    </xf>
    <xf numFmtId="0" fontId="0" fillId="0" borderId="0" xfId="0" applyAlignment="1">
      <alignment horizontal="left" vertical="center" wrapText="1"/>
    </xf>
    <xf numFmtId="0" fontId="5" fillId="0" borderId="0" xfId="0" applyFont="1" applyAlignment="1">
      <alignment horizontal="left" vertical="center" wrapText="1"/>
    </xf>
    <xf numFmtId="177" fontId="0" fillId="0" borderId="1" xfId="0" applyNumberFormat="1" applyBorder="1" applyAlignment="1">
      <alignment horizontal="center" vertic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sharedStrings" Target="sharedStrings.xml" /><Relationship Id="rId9"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dr:col>5</xdr:col>
      <xdr:colOff>704850</xdr:colOff>
      <xdr:row>3</xdr:row>
      <xdr:rowOff>180975</xdr:rowOff>
    </xdr:from>
    <xdr:to>
      <xdr:col>5</xdr:col>
      <xdr:colOff>866775</xdr:colOff>
      <xdr:row>3</xdr:row>
      <xdr:rowOff>323850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11010900" y="1323975"/>
          <a:ext cx="161925" cy="152400"/>
        </a:xfrm>
        <a:prstGeom prst="rect">
          <a:avLst/>
        </a:prstGeom>
        <a:noFill/>
        <a:ln w="9525" cmpd="sng">
          <a:noFill/>
        </a:ln>
      </xdr:spPr>
    </xdr:pic>
    <xdr:clientData/>
  </xdr:twoCellAnchor>
  <xdr:twoCellAnchor>
    <xdr:from>
      <xdr:col>0</xdr:col>
      <xdr:colOff>0</xdr:colOff>
      <xdr:row>0</xdr:row>
      <xdr:rowOff>0</xdr:rowOff>
    </xdr:from>
    <xdr:to>
      <xdr:col>0</xdr:col>
      <xdr:colOff>1657350</xdr:colOff>
      <xdr:row>3</xdr:row>
      <xdr:rowOff>0</xdr:rowOff>
    </xdr:to>
    <xdr:pic>
      <xdr:nvPicPr>
        <xdr:cNvPr id="2" name="Picture 2" descr=""/>
        <xdr:cNvPicPr>
          <a:picLocks noChangeAspect="1"/>
        </xdr:cNvPicPr>
      </xdr:nvPicPr>
      <xdr:blipFill>
        <a:blip xmlns:r="http://schemas.openxmlformats.org/officeDocument/2006/relationships" r:embed="rId2"/>
        <a:stretch>
          <a:fillRect/>
        </a:stretch>
      </xdr:blipFill>
      <xdr:spPr>
        <a:xfrm>
          <a:off x="0" y="0"/>
          <a:ext cx="1657350" cy="1143000"/>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228600</xdr:colOff>
      <xdr:row>2</xdr:row>
      <xdr:rowOff>123825</xdr:rowOff>
    </xdr:from>
    <xdr:to>
      <xdr:col>13</xdr:col>
      <xdr:colOff>381000</xdr:colOff>
      <xdr:row>2</xdr:row>
      <xdr:rowOff>266700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13706475" y="828675"/>
          <a:ext cx="152400" cy="142875"/>
        </a:xfrm>
        <a:prstGeom prst="rect">
          <a:avLst/>
        </a:prstGeom>
        <a:noFill/>
        <a:ln w="9525" cmpd="sng">
          <a:noFill/>
        </a:ln>
      </xdr:spPr>
    </xdr:pic>
    <xdr:clientData/>
  </xdr:twoCellAnchor>
  <xdr:twoCellAnchor>
    <xdr:from>
      <xdr:col>2</xdr:col>
      <xdr:colOff>0</xdr:colOff>
      <xdr:row>0</xdr:row>
      <xdr:rowOff>0</xdr:rowOff>
    </xdr:from>
    <xdr:to>
      <xdr:col>3</xdr:col>
      <xdr:colOff>0</xdr:colOff>
      <xdr:row>2</xdr:row>
      <xdr:rowOff>0</xdr:rowOff>
    </xdr:to>
    <xdr:pic>
      <xdr:nvPicPr>
        <xdr:cNvPr id="2" name="Picture 2" descr=""/>
        <xdr:cNvPicPr>
          <a:picLocks noChangeAspect="1"/>
        </xdr:cNvPicPr>
      </xdr:nvPicPr>
      <xdr:blipFill>
        <a:blip xmlns:r="http://schemas.openxmlformats.org/officeDocument/2006/relationships" r:embed="rId2"/>
        <a:stretch>
          <a:fillRect/>
        </a:stretch>
      </xdr:blipFill>
      <xdr:spPr>
        <a:xfrm>
          <a:off x="781050" y="0"/>
          <a:ext cx="981075" cy="704850"/>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228600</xdr:colOff>
      <xdr:row>2</xdr:row>
      <xdr:rowOff>123825</xdr:rowOff>
    </xdr:from>
    <xdr:to>
      <xdr:col>13</xdr:col>
      <xdr:colOff>381000</xdr:colOff>
      <xdr:row>2</xdr:row>
      <xdr:rowOff>266700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13706475" y="828675"/>
          <a:ext cx="152400" cy="142875"/>
        </a:xfrm>
        <a:prstGeom prst="rect">
          <a:avLst/>
        </a:prstGeom>
        <a:noFill/>
        <a:ln w="9525" cmpd="sng">
          <a:noFill/>
        </a:ln>
      </xdr:spPr>
    </xdr:pic>
    <xdr:clientData/>
  </xdr:twoCellAnchor>
  <xdr:twoCellAnchor>
    <xdr:from>
      <xdr:col>2</xdr:col>
      <xdr:colOff>0</xdr:colOff>
      <xdr:row>0</xdr:row>
      <xdr:rowOff>0</xdr:rowOff>
    </xdr:from>
    <xdr:to>
      <xdr:col>3</xdr:col>
      <xdr:colOff>0</xdr:colOff>
      <xdr:row>2</xdr:row>
      <xdr:rowOff>0</xdr:rowOff>
    </xdr:to>
    <xdr:pic>
      <xdr:nvPicPr>
        <xdr:cNvPr id="2" name="Picture 2" descr=""/>
        <xdr:cNvPicPr>
          <a:picLocks noChangeAspect="1"/>
        </xdr:cNvPicPr>
      </xdr:nvPicPr>
      <xdr:blipFill>
        <a:blip xmlns:r="http://schemas.openxmlformats.org/officeDocument/2006/relationships" r:embed="rId2"/>
        <a:stretch>
          <a:fillRect/>
        </a:stretch>
      </xdr:blipFill>
      <xdr:spPr>
        <a:xfrm>
          <a:off x="781050" y="0"/>
          <a:ext cx="981075" cy="704850"/>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228600</xdr:colOff>
      <xdr:row>2</xdr:row>
      <xdr:rowOff>123825</xdr:rowOff>
    </xdr:from>
    <xdr:to>
      <xdr:col>13</xdr:col>
      <xdr:colOff>381000</xdr:colOff>
      <xdr:row>2</xdr:row>
      <xdr:rowOff>266700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13706475" y="828675"/>
          <a:ext cx="152400" cy="142875"/>
        </a:xfrm>
        <a:prstGeom prst="rect">
          <a:avLst/>
        </a:prstGeom>
        <a:noFill/>
        <a:ln w="9525" cmpd="sng">
          <a:noFill/>
        </a:ln>
      </xdr:spPr>
    </xdr:pic>
    <xdr:clientData/>
  </xdr:twoCellAnchor>
  <xdr:twoCellAnchor>
    <xdr:from>
      <xdr:col>2</xdr:col>
      <xdr:colOff>0</xdr:colOff>
      <xdr:row>0</xdr:row>
      <xdr:rowOff>0</xdr:rowOff>
    </xdr:from>
    <xdr:to>
      <xdr:col>3</xdr:col>
      <xdr:colOff>0</xdr:colOff>
      <xdr:row>2</xdr:row>
      <xdr:rowOff>0</xdr:rowOff>
    </xdr:to>
    <xdr:pic>
      <xdr:nvPicPr>
        <xdr:cNvPr id="2" name="Picture 2" descr=""/>
        <xdr:cNvPicPr>
          <a:picLocks noChangeAspect="1"/>
        </xdr:cNvPicPr>
      </xdr:nvPicPr>
      <xdr:blipFill>
        <a:blip xmlns:r="http://schemas.openxmlformats.org/officeDocument/2006/relationships" r:embed="rId2"/>
        <a:stretch>
          <a:fillRect/>
        </a:stretch>
      </xdr:blipFill>
      <xdr:spPr>
        <a:xfrm>
          <a:off x="781050" y="0"/>
          <a:ext cx="981075" cy="704850"/>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228600</xdr:colOff>
      <xdr:row>2</xdr:row>
      <xdr:rowOff>123825</xdr:rowOff>
    </xdr:from>
    <xdr:to>
      <xdr:col>13</xdr:col>
      <xdr:colOff>381000</xdr:colOff>
      <xdr:row>2</xdr:row>
      <xdr:rowOff>266700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13706475" y="828675"/>
          <a:ext cx="152400" cy="142875"/>
        </a:xfrm>
        <a:prstGeom prst="rect">
          <a:avLst/>
        </a:prstGeom>
        <a:noFill/>
        <a:ln w="9525" cmpd="sng">
          <a:noFill/>
        </a:ln>
      </xdr:spPr>
    </xdr:pic>
    <xdr:clientData/>
  </xdr:twoCellAnchor>
  <xdr:twoCellAnchor>
    <xdr:from>
      <xdr:col>2</xdr:col>
      <xdr:colOff>0</xdr:colOff>
      <xdr:row>0</xdr:row>
      <xdr:rowOff>0</xdr:rowOff>
    </xdr:from>
    <xdr:to>
      <xdr:col>3</xdr:col>
      <xdr:colOff>0</xdr:colOff>
      <xdr:row>2</xdr:row>
      <xdr:rowOff>0</xdr:rowOff>
    </xdr:to>
    <xdr:pic>
      <xdr:nvPicPr>
        <xdr:cNvPr id="2" name="Picture 2" descr=""/>
        <xdr:cNvPicPr>
          <a:picLocks noChangeAspect="1"/>
        </xdr:cNvPicPr>
      </xdr:nvPicPr>
      <xdr:blipFill>
        <a:blip xmlns:r="http://schemas.openxmlformats.org/officeDocument/2006/relationships" r:embed="rId2"/>
        <a:stretch>
          <a:fillRect/>
        </a:stretch>
      </xdr:blipFill>
      <xdr:spPr>
        <a:xfrm>
          <a:off x="781050" y="0"/>
          <a:ext cx="981075" cy="704850"/>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228600</xdr:colOff>
      <xdr:row>2</xdr:row>
      <xdr:rowOff>123825</xdr:rowOff>
    </xdr:from>
    <xdr:to>
      <xdr:col>13</xdr:col>
      <xdr:colOff>381000</xdr:colOff>
      <xdr:row>2</xdr:row>
      <xdr:rowOff>266700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13706475" y="828675"/>
          <a:ext cx="152400" cy="142875"/>
        </a:xfrm>
        <a:prstGeom prst="rect">
          <a:avLst/>
        </a:prstGeom>
        <a:noFill/>
        <a:ln w="9525" cmpd="sng">
          <a:noFill/>
        </a:ln>
      </xdr:spPr>
    </xdr:pic>
    <xdr:clientData/>
  </xdr:twoCellAnchor>
  <xdr:twoCellAnchor>
    <xdr:from>
      <xdr:col>2</xdr:col>
      <xdr:colOff>0</xdr:colOff>
      <xdr:row>0</xdr:row>
      <xdr:rowOff>0</xdr:rowOff>
    </xdr:from>
    <xdr:to>
      <xdr:col>3</xdr:col>
      <xdr:colOff>0</xdr:colOff>
      <xdr:row>2</xdr:row>
      <xdr:rowOff>0</xdr:rowOff>
    </xdr:to>
    <xdr:pic>
      <xdr:nvPicPr>
        <xdr:cNvPr id="2" name="Picture 2" descr=""/>
        <xdr:cNvPicPr>
          <a:picLocks noChangeAspect="1"/>
        </xdr:cNvPicPr>
      </xdr:nvPicPr>
      <xdr:blipFill>
        <a:blip xmlns:r="http://schemas.openxmlformats.org/officeDocument/2006/relationships" r:embed="rId2"/>
        <a:stretch>
          <a:fillRect/>
        </a:stretch>
      </xdr:blipFill>
      <xdr:spPr>
        <a:xfrm>
          <a:off x="781050" y="0"/>
          <a:ext cx="981075" cy="704850"/>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dimension ref="A1:F19"/>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 min="6" max="6" width="30.7142857142857" customWidth="1"/>
  </cols>
  <sheetData>
    <row r="1" spans="1:6" ht="57" customHeight="1">
      <c r="B1" s="3" t="s">
        <v>1</v>
      </c>
      <c s="2"/>
      <c s="2"/>
      <c s="2"/>
      <c s="2"/>
    </row>
    <row r="2" spans="2:6" ht="20" customHeight="1">
      <c r="B2" s="2"/>
      <c s="2"/>
      <c s="2"/>
      <c s="2"/>
      <c s="2"/>
    </row>
    <row r="3" spans="2:6" ht="12.75" customHeight="1">
      <c r="B3" s="2"/>
      <c s="2"/>
      <c s="2"/>
      <c s="2"/>
      <c s="2"/>
    </row>
    <row r="4" spans="1:6" ht="40" customHeight="1">
      <c r="A4" s="4" t="s">
        <v>2</v>
      </c>
      <c s="5" t="s">
        <v>3</v>
      </c>
      <c r="F4" s="1" t="s">
        <v>0</v>
      </c>
    </row>
    <row r="5" spans="1:2" ht="30" customHeight="1">
      <c r="A5" s="7" t="s">
        <v>4</v>
      </c>
      <c s="6" t="s">
        <v>5</v>
      </c>
    </row>
    <row r="6" spans="2:3" ht="12.75" customHeight="1">
      <c r="B6" s="8" t="s">
        <v>6</v>
      </c>
      <c s="10">
        <f>0+C10+C12+C14+C16+C18</f>
      </c>
    </row>
    <row r="7" spans="2:3" ht="12.75" customHeight="1">
      <c r="B7" s="8" t="s">
        <v>7</v>
      </c>
      <c s="10">
        <f>0+E10+E12+E14+E16+E18</f>
      </c>
    </row>
    <row r="9" spans="1:6" ht="12.75" customHeight="1">
      <c r="A9" s="9" t="s">
        <v>8</v>
      </c>
      <c s="9" t="s">
        <v>9</v>
      </c>
      <c s="9" t="s">
        <v>10</v>
      </c>
      <c s="9" t="s">
        <v>11</v>
      </c>
      <c s="9" t="s">
        <v>12</v>
      </c>
      <c s="9" t="s">
        <v>13</v>
      </c>
    </row>
    <row r="10" spans="1:6" ht="12.75">
      <c r="A10" s="11" t="s">
        <v>14</v>
      </c>
      <c s="12" t="s">
        <v>15</v>
      </c>
      <c s="14">
        <f>0+C11</f>
      </c>
      <c s="14">
        <f>C10*0.21</f>
      </c>
      <c s="14">
        <f>0+E11</f>
      </c>
      <c s="13">
        <f>0+F11</f>
      </c>
    </row>
    <row r="11" spans="1:6" ht="12.75">
      <c r="A11" s="11" t="s">
        <v>16</v>
      </c>
      <c s="12" t="s">
        <v>17</v>
      </c>
      <c s="14">
        <f>'PS 11-01-31'!K8+'PS 11-01-31'!M8</f>
      </c>
      <c s="14">
        <f>C11*0.21</f>
      </c>
      <c s="14">
        <f>C11+D11</f>
      </c>
      <c s="13">
        <f>'PS 11-01-31'!T7</f>
      </c>
    </row>
    <row r="12" spans="1:6" ht="12.75">
      <c r="A12" s="11" t="s">
        <v>325</v>
      </c>
      <c s="12" t="s">
        <v>326</v>
      </c>
      <c s="14">
        <f>0+C13</f>
      </c>
      <c s="14">
        <f>C12*0.21</f>
      </c>
      <c s="14">
        <f>0+E13</f>
      </c>
      <c s="13">
        <f>0+F13</f>
      </c>
    </row>
    <row r="13" spans="1:6" ht="12.75">
      <c r="A13" s="11" t="s">
        <v>327</v>
      </c>
      <c s="12" t="s">
        <v>328</v>
      </c>
      <c s="14">
        <f>'SO 98-98'!K8+'SO 98-98'!M8</f>
      </c>
      <c s="14">
        <f>C13*0.21</f>
      </c>
      <c s="14">
        <f>C13+D13</f>
      </c>
      <c s="13">
        <f>'SO 98-98'!T7</f>
      </c>
    </row>
    <row r="14" spans="1:6" ht="12.75">
      <c r="A14" s="11" t="s">
        <v>359</v>
      </c>
      <c s="12" t="s">
        <v>360</v>
      </c>
      <c s="14">
        <f>0+C15</f>
      </c>
      <c s="14">
        <f>C14*0.21</f>
      </c>
      <c s="14">
        <f>0+E15</f>
      </c>
      <c s="13">
        <f>0+F15</f>
      </c>
    </row>
    <row r="15" spans="1:6" ht="12.75">
      <c r="A15" s="11" t="s">
        <v>361</v>
      </c>
      <c s="12" t="s">
        <v>360</v>
      </c>
      <c s="14">
        <f>'SO 11-10a11-01'!K8+'SO 11-10a11-01'!M8</f>
      </c>
      <c s="14">
        <f>C15*0.21</f>
      </c>
      <c s="14">
        <f>C15+D15</f>
      </c>
      <c s="13">
        <f>'SO 11-10a11-01'!T7</f>
      </c>
    </row>
    <row r="16" spans="1:6" ht="12.75">
      <c r="A16" s="11" t="s">
        <v>537</v>
      </c>
      <c s="12" t="s">
        <v>538</v>
      </c>
      <c s="14">
        <f>0+C17</f>
      </c>
      <c s="14">
        <f>C16*0.21</f>
      </c>
      <c s="14">
        <f>0+E17</f>
      </c>
      <c s="13">
        <f>0+F17</f>
      </c>
    </row>
    <row r="17" spans="1:6" ht="12.75">
      <c r="A17" s="11" t="s">
        <v>539</v>
      </c>
      <c s="12" t="s">
        <v>540</v>
      </c>
      <c s="14">
        <f>'SO 11-13-01'!K8+'SO 11-13-01'!M8</f>
      </c>
      <c s="14">
        <f>C17*0.21</f>
      </c>
      <c s="14">
        <f>C17+D17</f>
      </c>
      <c s="13">
        <f>'SO 11-13-01'!T7</f>
      </c>
    </row>
    <row r="18" spans="1:6" ht="12.75">
      <c r="A18" s="11" t="s">
        <v>614</v>
      </c>
      <c s="12" t="s">
        <v>615</v>
      </c>
      <c s="14">
        <f>0+C19</f>
      </c>
      <c s="14">
        <f>C18*0.21</f>
      </c>
      <c s="14">
        <f>0+E19</f>
      </c>
      <c s="13">
        <f>0+F19</f>
      </c>
    </row>
    <row r="19" spans="1:6" ht="12.75">
      <c r="A19" s="11" t="s">
        <v>616</v>
      </c>
      <c s="12" t="s">
        <v>617</v>
      </c>
      <c s="14">
        <f>'SO11-86-01'!K8+'SO11-86-01'!M8</f>
      </c>
      <c s="14">
        <f>C19*0.21</f>
      </c>
      <c s="14">
        <f>C19+D19</f>
      </c>
      <c s="13">
        <f>'SO11-86-01'!T7</f>
      </c>
    </row>
  </sheetData>
  <sheetProtection password="923D" sheet="1" objects="1" scenarios="1"/>
  <mergeCells count="4">
    <mergeCell ref="A1:A3"/>
    <mergeCell ref="B1:B3"/>
    <mergeCell ref="B4:E4"/>
    <mergeCell ref="B5:E5"/>
  </mergeCells>
  <printOptions/>
  <pageMargins left="0.75" right="0.75" top="1" bottom="1" header="0.5" footer="0.5"/>
  <pageSetup horizontalDpi="300" verticalDpi="300" orientation="landscape" paperSize="9"/>
  <drawing r:id="rId1"/>
</worksheet>
</file>

<file path=xl/worksheets/sheet2.xml><?xml version="1.0" encoding="utf-8"?>
<worksheet xmlns="http://schemas.openxmlformats.org/spreadsheetml/2006/main" xmlns:r="http://schemas.openxmlformats.org/officeDocument/2006/relationships">
  <dimension ref="A1:T27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1" width="9.14285714285714" hidden="1" customWidth="1"/>
    <col min="12" max="14" width="16.7142857142857" customWidth="1"/>
    <col min="15" max="17" width="9.14285714285714" hidden="1" customWidth="1"/>
    <col min="19" max="19" width="30.7142857142857" customWidth="1"/>
  </cols>
  <sheetData>
    <row r="1" spans="1:16" ht="35" customHeight="1">
      <c r="A1" s="16" t="s">
        <v>18</v>
      </c>
      <c s="2"/>
      <c r="D1" s="2"/>
      <c s="3" t="s">
        <v>21</v>
      </c>
      <c s="2"/>
      <c s="2"/>
      <c s="2"/>
      <c s="2"/>
      <c s="2"/>
      <c s="2"/>
      <c s="2"/>
      <c s="2"/>
      <c s="2"/>
      <c r="P1" t="s">
        <v>26</v>
      </c>
    </row>
    <row r="2" spans="1:16" ht="20" customHeight="1">
      <c r="A2" s="16"/>
      <c s="2"/>
      <c r="D2" s="2"/>
      <c s="2"/>
      <c s="2"/>
      <c s="2"/>
      <c s="2"/>
      <c s="2"/>
      <c s="2"/>
      <c s="2"/>
      <c s="18"/>
      <c s="18"/>
      <c s="2"/>
      <c r="P2" t="s">
        <v>26</v>
      </c>
    </row>
    <row r="3" spans="1:16" ht="32" customHeight="1">
      <c r="A3" s="16" t="s">
        <v>19</v>
      </c>
      <c s="21" t="s">
        <v>22</v>
      </c>
      <c s="27" t="s">
        <v>2</v>
      </c>
      <c r="E3" s="22" t="s">
        <v>3</v>
      </c>
      <c r="L3" s="17" t="s">
        <v>14</v>
      </c>
      <c s="41">
        <f>Rekapitulace!C10</f>
      </c>
      <c s="20" t="s">
        <v>0</v>
      </c>
      <c t="s">
        <v>23</v>
      </c>
      <c t="s">
        <v>27</v>
      </c>
    </row>
    <row r="4" spans="1:16" ht="32" customHeight="1">
      <c r="A4" s="24" t="s">
        <v>20</v>
      </c>
      <c s="25" t="s">
        <v>28</v>
      </c>
      <c s="27" t="s">
        <v>14</v>
      </c>
      <c r="E4" s="26" t="s">
        <v>15</v>
      </c>
      <c r="O4" t="s">
        <v>24</v>
      </c>
      <c t="s">
        <v>27</v>
      </c>
    </row>
    <row r="5" spans="1:16" ht="12.75" customHeight="1">
      <c r="A5" s="23" t="s">
        <v>29</v>
      </c>
      <c s="23" t="s">
        <v>30</v>
      </c>
      <c s="23" t="s">
        <v>31</v>
      </c>
      <c s="23" t="s">
        <v>32</v>
      </c>
      <c s="23" t="s">
        <v>33</v>
      </c>
      <c s="23" t="s">
        <v>34</v>
      </c>
      <c s="23" t="s">
        <v>35</v>
      </c>
      <c s="23" t="s">
        <v>36</v>
      </c>
      <c s="23" t="s">
        <v>37</v>
      </c>
      <c s="23"/>
      <c s="23"/>
      <c s="23" t="s">
        <v>38</v>
      </c>
      <c s="23"/>
      <c s="23" t="s">
        <v>42</v>
      </c>
      <c t="s">
        <v>25</v>
      </c>
      <c t="s">
        <v>27</v>
      </c>
    </row>
    <row r="6" spans="1:14" ht="12.75" customHeight="1">
      <c r="A6" s="23"/>
      <c s="23"/>
      <c s="23"/>
      <c s="23"/>
      <c s="23"/>
      <c s="23"/>
      <c s="23"/>
      <c s="23"/>
      <c s="23"/>
      <c s="23" t="s">
        <v>39</v>
      </c>
      <c s="23"/>
      <c s="23"/>
      <c s="23"/>
      <c s="23"/>
    </row>
    <row r="7" spans="1:20" ht="12.75" customHeight="1">
      <c r="A7" s="23"/>
      <c s="23"/>
      <c s="23"/>
      <c s="23"/>
      <c s="23"/>
      <c s="23"/>
      <c s="23"/>
      <c s="23"/>
      <c s="23"/>
      <c s="23" t="s">
        <v>40</v>
      </c>
      <c s="23" t="s">
        <v>41</v>
      </c>
      <c s="23" t="s">
        <v>40</v>
      </c>
      <c s="23" t="s">
        <v>41</v>
      </c>
      <c s="23"/>
      <c r="S7" t="s">
        <v>43</v>
      </c>
      <c>
        <f>COUNTIFS(L8:L271,"=0",A8:A271,"P")+COUNTIFS(L8:L271,"",A8:A271,"P")+SUM(Q8:Q271)</f>
      </c>
    </row>
    <row r="8" spans="1:13" ht="12.75">
      <c r="A8" t="s">
        <v>44</v>
      </c>
      <c r="C8" s="28" t="s">
        <v>45</v>
      </c>
      <c r="E8" s="30" t="s">
        <v>17</v>
      </c>
      <c r="J8" s="29">
        <f>0+J9+J34</f>
      </c>
      <c s="29">
        <f>0+K9+K34</f>
      </c>
      <c s="29">
        <f>0+L9+L34</f>
      </c>
      <c s="29">
        <f>0+M9+M34</f>
      </c>
    </row>
    <row r="9" spans="1:13" ht="12.75">
      <c r="A9" t="s">
        <v>46</v>
      </c>
      <c r="C9" s="31" t="s">
        <v>47</v>
      </c>
      <c r="E9" s="33" t="s">
        <v>48</v>
      </c>
      <c r="J9" s="32">
        <f>0</f>
      </c>
      <c s="32">
        <f>0</f>
      </c>
      <c s="32">
        <f>0+L10+L14+L18+L22+L26+L30</f>
      </c>
      <c s="32">
        <f>0+M10+M14+M18+M22+M26+M30</f>
      </c>
    </row>
    <row r="10" spans="1:16" ht="12.75">
      <c r="A10" t="s">
        <v>49</v>
      </c>
      <c s="34" t="s">
        <v>47</v>
      </c>
      <c s="34" t="s">
        <v>50</v>
      </c>
      <c s="35" t="s">
        <v>51</v>
      </c>
      <c s="6" t="s">
        <v>52</v>
      </c>
      <c s="36" t="s">
        <v>53</v>
      </c>
      <c s="37">
        <v>40</v>
      </c>
      <c s="36">
        <v>0</v>
      </c>
      <c s="36">
        <f>ROUND(G10*H10,6)</f>
      </c>
      <c r="L10" s="38">
        <v>0</v>
      </c>
      <c s="32">
        <f>ROUND(ROUND(L10,2)*ROUND(G10,3),2)</f>
      </c>
      <c s="36" t="s">
        <v>54</v>
      </c>
      <c>
        <f>(M10*21)/100</f>
      </c>
      <c t="s">
        <v>27</v>
      </c>
    </row>
    <row r="11" spans="1:5" ht="12.75">
      <c r="A11" s="35" t="s">
        <v>55</v>
      </c>
      <c r="E11" s="39" t="s">
        <v>51</v>
      </c>
    </row>
    <row r="12" spans="1:5" ht="12.75">
      <c r="A12" s="35" t="s">
        <v>56</v>
      </c>
      <c r="E12" s="40" t="s">
        <v>57</v>
      </c>
    </row>
    <row r="13" spans="1:5" ht="38.25">
      <c r="A13" t="s">
        <v>58</v>
      </c>
      <c r="E13" s="39" t="s">
        <v>59</v>
      </c>
    </row>
    <row r="14" spans="1:16" ht="12.75">
      <c r="A14" t="s">
        <v>49</v>
      </c>
      <c s="34" t="s">
        <v>27</v>
      </c>
      <c s="34" t="s">
        <v>60</v>
      </c>
      <c s="35" t="s">
        <v>51</v>
      </c>
      <c s="6" t="s">
        <v>61</v>
      </c>
      <c s="36" t="s">
        <v>62</v>
      </c>
      <c s="37">
        <v>8</v>
      </c>
      <c s="36">
        <v>0</v>
      </c>
      <c s="36">
        <f>ROUND(G14*H14,6)</f>
      </c>
      <c r="L14" s="38">
        <v>0</v>
      </c>
      <c s="32">
        <f>ROUND(ROUND(L14,2)*ROUND(G14,3),2)</f>
      </c>
      <c s="36" t="s">
        <v>54</v>
      </c>
      <c>
        <f>(M14*21)/100</f>
      </c>
      <c t="s">
        <v>27</v>
      </c>
    </row>
    <row r="15" spans="1:5" ht="12.75">
      <c r="A15" s="35" t="s">
        <v>55</v>
      </c>
      <c r="E15" s="39" t="s">
        <v>51</v>
      </c>
    </row>
    <row r="16" spans="1:5" ht="12.75">
      <c r="A16" s="35" t="s">
        <v>56</v>
      </c>
      <c r="E16" s="40" t="s">
        <v>57</v>
      </c>
    </row>
    <row r="17" spans="1:5" ht="382.5">
      <c r="A17" t="s">
        <v>58</v>
      </c>
      <c r="E17" s="39" t="s">
        <v>63</v>
      </c>
    </row>
    <row r="18" spans="1:16" ht="12.75">
      <c r="A18" t="s">
        <v>49</v>
      </c>
      <c s="34" t="s">
        <v>26</v>
      </c>
      <c s="34" t="s">
        <v>64</v>
      </c>
      <c s="35" t="s">
        <v>51</v>
      </c>
      <c s="6" t="s">
        <v>65</v>
      </c>
      <c s="36" t="s">
        <v>62</v>
      </c>
      <c s="37">
        <v>270</v>
      </c>
      <c s="36">
        <v>0</v>
      </c>
      <c s="36">
        <f>ROUND(G18*H18,6)</f>
      </c>
      <c r="L18" s="38">
        <v>0</v>
      </c>
      <c s="32">
        <f>ROUND(ROUND(L18,2)*ROUND(G18,3),2)</f>
      </c>
      <c s="36" t="s">
        <v>54</v>
      </c>
      <c>
        <f>(M18*21)/100</f>
      </c>
      <c t="s">
        <v>27</v>
      </c>
    </row>
    <row r="19" spans="1:5" ht="12.75">
      <c r="A19" s="35" t="s">
        <v>55</v>
      </c>
      <c r="E19" s="39" t="s">
        <v>51</v>
      </c>
    </row>
    <row r="20" spans="1:5" ht="12.75">
      <c r="A20" s="35" t="s">
        <v>56</v>
      </c>
      <c r="E20" s="40" t="s">
        <v>57</v>
      </c>
    </row>
    <row r="21" spans="1:5" ht="229.5">
      <c r="A21" t="s">
        <v>58</v>
      </c>
      <c r="E21" s="39" t="s">
        <v>66</v>
      </c>
    </row>
    <row r="22" spans="1:16" ht="12.75">
      <c r="A22" t="s">
        <v>49</v>
      </c>
      <c s="34" t="s">
        <v>67</v>
      </c>
      <c s="34" t="s">
        <v>68</v>
      </c>
      <c s="35" t="s">
        <v>51</v>
      </c>
      <c s="6" t="s">
        <v>69</v>
      </c>
      <c s="36" t="s">
        <v>62</v>
      </c>
      <c s="37">
        <v>280</v>
      </c>
      <c s="36">
        <v>0</v>
      </c>
      <c s="36">
        <f>ROUND(G22*H22,6)</f>
      </c>
      <c r="L22" s="38">
        <v>0</v>
      </c>
      <c s="32">
        <f>ROUND(ROUND(L22,2)*ROUND(G22,3),2)</f>
      </c>
      <c s="36" t="s">
        <v>54</v>
      </c>
      <c>
        <f>(M22*21)/100</f>
      </c>
      <c t="s">
        <v>27</v>
      </c>
    </row>
    <row r="23" spans="1:5" ht="12.75">
      <c r="A23" s="35" t="s">
        <v>55</v>
      </c>
      <c r="E23" s="39" t="s">
        <v>51</v>
      </c>
    </row>
    <row r="24" spans="1:5" ht="12.75">
      <c r="A24" s="35" t="s">
        <v>56</v>
      </c>
      <c r="E24" s="40" t="s">
        <v>57</v>
      </c>
    </row>
    <row r="25" spans="1:5" ht="318.75">
      <c r="A25" t="s">
        <v>58</v>
      </c>
      <c r="E25" s="39" t="s">
        <v>70</v>
      </c>
    </row>
    <row r="26" spans="1:16" ht="12.75">
      <c r="A26" t="s">
        <v>49</v>
      </c>
      <c s="34" t="s">
        <v>71</v>
      </c>
      <c s="34" t="s">
        <v>72</v>
      </c>
      <c s="35" t="s">
        <v>51</v>
      </c>
      <c s="6" t="s">
        <v>73</v>
      </c>
      <c s="36" t="s">
        <v>62</v>
      </c>
      <c s="37">
        <v>20</v>
      </c>
      <c s="36">
        <v>0</v>
      </c>
      <c s="36">
        <f>ROUND(G26*H26,6)</f>
      </c>
      <c r="L26" s="38">
        <v>0</v>
      </c>
      <c s="32">
        <f>ROUND(ROUND(L26,2)*ROUND(G26,3),2)</f>
      </c>
      <c s="36" t="s">
        <v>54</v>
      </c>
      <c>
        <f>(M26*21)/100</f>
      </c>
      <c t="s">
        <v>27</v>
      </c>
    </row>
    <row r="27" spans="1:5" ht="12.75">
      <c r="A27" s="35" t="s">
        <v>55</v>
      </c>
      <c r="E27" s="39" t="s">
        <v>51</v>
      </c>
    </row>
    <row r="28" spans="1:5" ht="12.75">
      <c r="A28" s="35" t="s">
        <v>56</v>
      </c>
      <c r="E28" s="40" t="s">
        <v>57</v>
      </c>
    </row>
    <row r="29" spans="1:5" ht="318.75">
      <c r="A29" t="s">
        <v>58</v>
      </c>
      <c r="E29" s="39" t="s">
        <v>74</v>
      </c>
    </row>
    <row r="30" spans="1:16" ht="12.75">
      <c r="A30" t="s">
        <v>49</v>
      </c>
      <c s="34" t="s">
        <v>75</v>
      </c>
      <c s="34" t="s">
        <v>76</v>
      </c>
      <c s="35" t="s">
        <v>51</v>
      </c>
      <c s="6" t="s">
        <v>77</v>
      </c>
      <c s="36" t="s">
        <v>78</v>
      </c>
      <c s="37">
        <v>30</v>
      </c>
      <c s="36">
        <v>0</v>
      </c>
      <c s="36">
        <f>ROUND(G30*H30,6)</f>
      </c>
      <c r="L30" s="38">
        <v>0</v>
      </c>
      <c s="32">
        <f>ROUND(ROUND(L30,2)*ROUND(G30,3),2)</f>
      </c>
      <c s="36" t="s">
        <v>54</v>
      </c>
      <c>
        <f>(M30*21)/100</f>
      </c>
      <c t="s">
        <v>27</v>
      </c>
    </row>
    <row r="31" spans="1:5" ht="12.75">
      <c r="A31" s="35" t="s">
        <v>55</v>
      </c>
      <c r="E31" s="39" t="s">
        <v>51</v>
      </c>
    </row>
    <row r="32" spans="1:5" ht="12.75">
      <c r="A32" s="35" t="s">
        <v>56</v>
      </c>
      <c r="E32" s="40" t="s">
        <v>57</v>
      </c>
    </row>
    <row r="33" spans="1:5" ht="25.5">
      <c r="A33" t="s">
        <v>58</v>
      </c>
      <c r="E33" s="39" t="s">
        <v>79</v>
      </c>
    </row>
    <row r="34" spans="1:13" ht="12.75">
      <c r="A34" t="s">
        <v>46</v>
      </c>
      <c r="C34" s="31" t="s">
        <v>27</v>
      </c>
      <c r="E34" s="33" t="s">
        <v>80</v>
      </c>
      <c r="J34" s="32">
        <f>0</f>
      </c>
      <c s="32">
        <f>0</f>
      </c>
      <c s="32">
        <f>0+L35+L39+L43+L47+L51+L55+L59+L63+L67+L71+L75+L79+L83+L87+L91+L95+L99+L103+L107+L111+L115+L119+L123+L127+L131+L135+L139+L143+L147+L151+L155+L159+L163+L167+L171+L175+L179+L183+L187+L191+L195+L199+L203+L207+L211+L215+L219+L223+L227+L231+L235+L239+L243+L247+L251+L255+L259+L263+L267+L271</f>
      </c>
      <c s="32">
        <f>0+M35+M39+M43+M47+M51+M55+M59+M63+M67+M71+M75+M79+M83+M87+M91+M95+M99+M103+M107+M111+M115+M119+M123+M127+M131+M135+M139+M143+M147+M151+M155+M159+M163+M167+M171+M175+M179+M183+M187+M191+M195+M199+M203+M207+M211+M215+M219+M223+M227+M231+M235+M239+M243+M247+M251+M255+M259+M263+M267+M271</f>
      </c>
    </row>
    <row r="35" spans="1:16" ht="12.75">
      <c r="A35" t="s">
        <v>49</v>
      </c>
      <c s="34" t="s">
        <v>81</v>
      </c>
      <c s="34" t="s">
        <v>82</v>
      </c>
      <c s="35" t="s">
        <v>51</v>
      </c>
      <c s="6" t="s">
        <v>83</v>
      </c>
      <c s="36" t="s">
        <v>84</v>
      </c>
      <c s="37">
        <v>30</v>
      </c>
      <c s="36">
        <v>0</v>
      </c>
      <c s="36">
        <f>ROUND(G35*H35,6)</f>
      </c>
      <c r="L35" s="38">
        <v>0</v>
      </c>
      <c s="32">
        <f>ROUND(ROUND(L35,2)*ROUND(G35,3),2)</f>
      </c>
      <c s="36" t="s">
        <v>54</v>
      </c>
      <c>
        <f>(M35*21)/100</f>
      </c>
      <c t="s">
        <v>27</v>
      </c>
    </row>
    <row r="36" spans="1:5" ht="12.75">
      <c r="A36" s="35" t="s">
        <v>55</v>
      </c>
      <c r="E36" s="39" t="s">
        <v>51</v>
      </c>
    </row>
    <row r="37" spans="1:5" ht="12.75">
      <c r="A37" s="35" t="s">
        <v>56</v>
      </c>
      <c r="E37" s="40" t="s">
        <v>57</v>
      </c>
    </row>
    <row r="38" spans="1:5" ht="114.75">
      <c r="A38" t="s">
        <v>58</v>
      </c>
      <c r="E38" s="39" t="s">
        <v>85</v>
      </c>
    </row>
    <row r="39" spans="1:16" ht="12.75">
      <c r="A39" t="s">
        <v>49</v>
      </c>
      <c s="34" t="s">
        <v>86</v>
      </c>
      <c s="34" t="s">
        <v>87</v>
      </c>
      <c s="35" t="s">
        <v>51</v>
      </c>
      <c s="6" t="s">
        <v>88</v>
      </c>
      <c s="36" t="s">
        <v>78</v>
      </c>
      <c s="37">
        <v>60</v>
      </c>
      <c s="36">
        <v>0</v>
      </c>
      <c s="36">
        <f>ROUND(G39*H39,6)</f>
      </c>
      <c r="L39" s="38">
        <v>0</v>
      </c>
      <c s="32">
        <f>ROUND(ROUND(L39,2)*ROUND(G39,3),2)</f>
      </c>
      <c s="36" t="s">
        <v>54</v>
      </c>
      <c>
        <f>(M39*21)/100</f>
      </c>
      <c t="s">
        <v>27</v>
      </c>
    </row>
    <row r="40" spans="1:5" ht="12.75">
      <c r="A40" s="35" t="s">
        <v>55</v>
      </c>
      <c r="E40" s="39" t="s">
        <v>51</v>
      </c>
    </row>
    <row r="41" spans="1:5" ht="12.75">
      <c r="A41" s="35" t="s">
        <v>56</v>
      </c>
      <c r="E41" s="40" t="s">
        <v>57</v>
      </c>
    </row>
    <row r="42" spans="1:5" ht="114.75">
      <c r="A42" t="s">
        <v>58</v>
      </c>
      <c r="E42" s="39" t="s">
        <v>89</v>
      </c>
    </row>
    <row r="43" spans="1:16" ht="12.75">
      <c r="A43" t="s">
        <v>49</v>
      </c>
      <c s="34" t="s">
        <v>90</v>
      </c>
      <c s="34" t="s">
        <v>91</v>
      </c>
      <c s="35" t="s">
        <v>51</v>
      </c>
      <c s="6" t="s">
        <v>92</v>
      </c>
      <c s="36" t="s">
        <v>78</v>
      </c>
      <c s="37">
        <v>30</v>
      </c>
      <c s="36">
        <v>0</v>
      </c>
      <c s="36">
        <f>ROUND(G43*H43,6)</f>
      </c>
      <c r="L43" s="38">
        <v>0</v>
      </c>
      <c s="32">
        <f>ROUND(ROUND(L43,2)*ROUND(G43,3),2)</f>
      </c>
      <c s="36" t="s">
        <v>54</v>
      </c>
      <c>
        <f>(M43*21)/100</f>
      </c>
      <c t="s">
        <v>27</v>
      </c>
    </row>
    <row r="44" spans="1:5" ht="12.75">
      <c r="A44" s="35" t="s">
        <v>55</v>
      </c>
      <c r="E44" s="39" t="s">
        <v>51</v>
      </c>
    </row>
    <row r="45" spans="1:5" ht="12.75">
      <c r="A45" s="35" t="s">
        <v>56</v>
      </c>
      <c r="E45" s="40" t="s">
        <v>57</v>
      </c>
    </row>
    <row r="46" spans="1:5" ht="102">
      <c r="A46" t="s">
        <v>58</v>
      </c>
      <c r="E46" s="39" t="s">
        <v>93</v>
      </c>
    </row>
    <row r="47" spans="1:16" ht="12.75">
      <c r="A47" t="s">
        <v>49</v>
      </c>
      <c s="34" t="s">
        <v>94</v>
      </c>
      <c s="34" t="s">
        <v>95</v>
      </c>
      <c s="35" t="s">
        <v>51</v>
      </c>
      <c s="6" t="s">
        <v>96</v>
      </c>
      <c s="36" t="s">
        <v>78</v>
      </c>
      <c s="37">
        <v>900</v>
      </c>
      <c s="36">
        <v>0</v>
      </c>
      <c s="36">
        <f>ROUND(G47*H47,6)</f>
      </c>
      <c r="L47" s="38">
        <v>0</v>
      </c>
      <c s="32">
        <f>ROUND(ROUND(L47,2)*ROUND(G47,3),2)</f>
      </c>
      <c s="36" t="s">
        <v>54</v>
      </c>
      <c>
        <f>(M47*21)/100</f>
      </c>
      <c t="s">
        <v>27</v>
      </c>
    </row>
    <row r="48" spans="1:5" ht="12.75">
      <c r="A48" s="35" t="s">
        <v>55</v>
      </c>
      <c r="E48" s="39" t="s">
        <v>51</v>
      </c>
    </row>
    <row r="49" spans="1:5" ht="12.75">
      <c r="A49" s="35" t="s">
        <v>56</v>
      </c>
      <c r="E49" s="40" t="s">
        <v>57</v>
      </c>
    </row>
    <row r="50" spans="1:5" ht="140.25">
      <c r="A50" t="s">
        <v>58</v>
      </c>
      <c r="E50" s="39" t="s">
        <v>97</v>
      </c>
    </row>
    <row r="51" spans="1:16" ht="12.75">
      <c r="A51" t="s">
        <v>49</v>
      </c>
      <c s="34" t="s">
        <v>98</v>
      </c>
      <c s="34" t="s">
        <v>99</v>
      </c>
      <c s="35" t="s">
        <v>51</v>
      </c>
      <c s="6" t="s">
        <v>100</v>
      </c>
      <c s="36" t="s">
        <v>84</v>
      </c>
      <c s="37">
        <v>4</v>
      </c>
      <c s="36">
        <v>0</v>
      </c>
      <c s="36">
        <f>ROUND(G51*H51,6)</f>
      </c>
      <c r="L51" s="38">
        <v>0</v>
      </c>
      <c s="32">
        <f>ROUND(ROUND(L51,2)*ROUND(G51,3),2)</f>
      </c>
      <c s="36" t="s">
        <v>54</v>
      </c>
      <c>
        <f>(M51*21)/100</f>
      </c>
      <c t="s">
        <v>27</v>
      </c>
    </row>
    <row r="52" spans="1:5" ht="12.75">
      <c r="A52" s="35" t="s">
        <v>55</v>
      </c>
      <c r="E52" s="39" t="s">
        <v>51</v>
      </c>
    </row>
    <row r="53" spans="1:5" ht="12.75">
      <c r="A53" s="35" t="s">
        <v>56</v>
      </c>
      <c r="E53" s="40" t="s">
        <v>101</v>
      </c>
    </row>
    <row r="54" spans="1:5" ht="102">
      <c r="A54" t="s">
        <v>58</v>
      </c>
      <c r="E54" s="39" t="s">
        <v>102</v>
      </c>
    </row>
    <row r="55" spans="1:16" ht="12.75">
      <c r="A55" t="s">
        <v>49</v>
      </c>
      <c s="34" t="s">
        <v>103</v>
      </c>
      <c s="34" t="s">
        <v>104</v>
      </c>
      <c s="35" t="s">
        <v>51</v>
      </c>
      <c s="6" t="s">
        <v>105</v>
      </c>
      <c s="36" t="s">
        <v>84</v>
      </c>
      <c s="37">
        <v>1</v>
      </c>
      <c s="36">
        <v>0</v>
      </c>
      <c s="36">
        <f>ROUND(G55*H55,6)</f>
      </c>
      <c r="L55" s="38">
        <v>0</v>
      </c>
      <c s="32">
        <f>ROUND(ROUND(L55,2)*ROUND(G55,3),2)</f>
      </c>
      <c s="36" t="s">
        <v>54</v>
      </c>
      <c>
        <f>(M55*21)/100</f>
      </c>
      <c t="s">
        <v>27</v>
      </c>
    </row>
    <row r="56" spans="1:5" ht="12.75">
      <c r="A56" s="35" t="s">
        <v>55</v>
      </c>
      <c r="E56" s="39" t="s">
        <v>51</v>
      </c>
    </row>
    <row r="57" spans="1:5" ht="12.75">
      <c r="A57" s="35" t="s">
        <v>56</v>
      </c>
      <c r="E57" s="40" t="s">
        <v>101</v>
      </c>
    </row>
    <row r="58" spans="1:5" ht="127.5">
      <c r="A58" t="s">
        <v>58</v>
      </c>
      <c r="E58" s="39" t="s">
        <v>106</v>
      </c>
    </row>
    <row r="59" spans="1:16" ht="12.75">
      <c r="A59" t="s">
        <v>49</v>
      </c>
      <c s="34" t="s">
        <v>107</v>
      </c>
      <c s="34" t="s">
        <v>108</v>
      </c>
      <c s="35" t="s">
        <v>51</v>
      </c>
      <c s="6" t="s">
        <v>109</v>
      </c>
      <c s="36" t="s">
        <v>84</v>
      </c>
      <c s="37">
        <v>1</v>
      </c>
      <c s="36">
        <v>0</v>
      </c>
      <c s="36">
        <f>ROUND(G59*H59,6)</f>
      </c>
      <c r="L59" s="38">
        <v>0</v>
      </c>
      <c s="32">
        <f>ROUND(ROUND(L59,2)*ROUND(G59,3),2)</f>
      </c>
      <c s="36" t="s">
        <v>54</v>
      </c>
      <c>
        <f>(M59*21)/100</f>
      </c>
      <c t="s">
        <v>27</v>
      </c>
    </row>
    <row r="60" spans="1:5" ht="12.75">
      <c r="A60" s="35" t="s">
        <v>55</v>
      </c>
      <c r="E60" s="39" t="s">
        <v>51</v>
      </c>
    </row>
    <row r="61" spans="1:5" ht="12.75">
      <c r="A61" s="35" t="s">
        <v>56</v>
      </c>
      <c r="E61" s="40" t="s">
        <v>110</v>
      </c>
    </row>
    <row r="62" spans="1:5" ht="191.25">
      <c r="A62" t="s">
        <v>58</v>
      </c>
      <c r="E62" s="39" t="s">
        <v>111</v>
      </c>
    </row>
    <row r="63" spans="1:16" ht="25.5">
      <c r="A63" t="s">
        <v>49</v>
      </c>
      <c s="34" t="s">
        <v>112</v>
      </c>
      <c s="34" t="s">
        <v>113</v>
      </c>
      <c s="35" t="s">
        <v>51</v>
      </c>
      <c s="6" t="s">
        <v>114</v>
      </c>
      <c s="36" t="s">
        <v>84</v>
      </c>
      <c s="37">
        <v>1</v>
      </c>
      <c s="36">
        <v>0</v>
      </c>
      <c s="36">
        <f>ROUND(G63*H63,6)</f>
      </c>
      <c r="L63" s="38">
        <v>0</v>
      </c>
      <c s="32">
        <f>ROUND(ROUND(L63,2)*ROUND(G63,3),2)</f>
      </c>
      <c s="36" t="s">
        <v>54</v>
      </c>
      <c>
        <f>(M63*21)/100</f>
      </c>
      <c t="s">
        <v>27</v>
      </c>
    </row>
    <row r="64" spans="1:5" ht="12.75">
      <c r="A64" s="35" t="s">
        <v>55</v>
      </c>
      <c r="E64" s="39" t="s">
        <v>51</v>
      </c>
    </row>
    <row r="65" spans="1:5" ht="12.75">
      <c r="A65" s="35" t="s">
        <v>56</v>
      </c>
      <c r="E65" s="40" t="s">
        <v>110</v>
      </c>
    </row>
    <row r="66" spans="1:5" ht="114.75">
      <c r="A66" t="s">
        <v>58</v>
      </c>
      <c r="E66" s="39" t="s">
        <v>115</v>
      </c>
    </row>
    <row r="67" spans="1:16" ht="38.25">
      <c r="A67" t="s">
        <v>49</v>
      </c>
      <c s="34" t="s">
        <v>116</v>
      </c>
      <c s="34" t="s">
        <v>117</v>
      </c>
      <c s="35" t="s">
        <v>51</v>
      </c>
      <c s="6" t="s">
        <v>118</v>
      </c>
      <c s="36" t="s">
        <v>84</v>
      </c>
      <c s="37">
        <v>14</v>
      </c>
      <c s="36">
        <v>0</v>
      </c>
      <c s="36">
        <f>ROUND(G67*H67,6)</f>
      </c>
      <c r="L67" s="38">
        <v>0</v>
      </c>
      <c s="32">
        <f>ROUND(ROUND(L67,2)*ROUND(G67,3),2)</f>
      </c>
      <c s="36" t="s">
        <v>54</v>
      </c>
      <c>
        <f>(M67*21)/100</f>
      </c>
      <c t="s">
        <v>27</v>
      </c>
    </row>
    <row r="68" spans="1:5" ht="12.75">
      <c r="A68" s="35" t="s">
        <v>55</v>
      </c>
      <c r="E68" s="39" t="s">
        <v>51</v>
      </c>
    </row>
    <row r="69" spans="1:5" ht="12.75">
      <c r="A69" s="35" t="s">
        <v>56</v>
      </c>
      <c r="E69" s="40" t="s">
        <v>110</v>
      </c>
    </row>
    <row r="70" spans="1:5" ht="114.75">
      <c r="A70" t="s">
        <v>58</v>
      </c>
      <c r="E70" s="39" t="s">
        <v>115</v>
      </c>
    </row>
    <row r="71" spans="1:16" ht="12.75">
      <c r="A71" t="s">
        <v>49</v>
      </c>
      <c s="34" t="s">
        <v>119</v>
      </c>
      <c s="34" t="s">
        <v>120</v>
      </c>
      <c s="35" t="s">
        <v>51</v>
      </c>
      <c s="6" t="s">
        <v>121</v>
      </c>
      <c s="36" t="s">
        <v>84</v>
      </c>
      <c s="37">
        <v>4</v>
      </c>
      <c s="36">
        <v>0</v>
      </c>
      <c s="36">
        <f>ROUND(G71*H71,6)</f>
      </c>
      <c r="L71" s="38">
        <v>0</v>
      </c>
      <c s="32">
        <f>ROUND(ROUND(L71,2)*ROUND(G71,3),2)</f>
      </c>
      <c s="36" t="s">
        <v>54</v>
      </c>
      <c>
        <f>(M71*21)/100</f>
      </c>
      <c t="s">
        <v>27</v>
      </c>
    </row>
    <row r="72" spans="1:5" ht="12.75">
      <c r="A72" s="35" t="s">
        <v>55</v>
      </c>
      <c r="E72" s="39" t="s">
        <v>51</v>
      </c>
    </row>
    <row r="73" spans="1:5" ht="12.75">
      <c r="A73" s="35" t="s">
        <v>56</v>
      </c>
      <c r="E73" s="40" t="s">
        <v>101</v>
      </c>
    </row>
    <row r="74" spans="1:5" ht="76.5">
      <c r="A74" t="s">
        <v>58</v>
      </c>
      <c r="E74" s="39" t="s">
        <v>122</v>
      </c>
    </row>
    <row r="75" spans="1:16" ht="12.75">
      <c r="A75" t="s">
        <v>49</v>
      </c>
      <c s="34" t="s">
        <v>123</v>
      </c>
      <c s="34" t="s">
        <v>124</v>
      </c>
      <c s="35" t="s">
        <v>51</v>
      </c>
      <c s="6" t="s">
        <v>125</v>
      </c>
      <c s="36" t="s">
        <v>126</v>
      </c>
      <c s="37">
        <v>9.275</v>
      </c>
      <c s="36">
        <v>0</v>
      </c>
      <c s="36">
        <f>ROUND(G75*H75,6)</f>
      </c>
      <c r="L75" s="38">
        <v>0</v>
      </c>
      <c s="32">
        <f>ROUND(ROUND(L75,2)*ROUND(G75,3),2)</f>
      </c>
      <c s="36" t="s">
        <v>54</v>
      </c>
      <c>
        <f>(M75*21)/100</f>
      </c>
      <c t="s">
        <v>27</v>
      </c>
    </row>
    <row r="76" spans="1:5" ht="12.75">
      <c r="A76" s="35" t="s">
        <v>55</v>
      </c>
      <c r="E76" s="39" t="s">
        <v>51</v>
      </c>
    </row>
    <row r="77" spans="1:5" ht="12.75">
      <c r="A77" s="35" t="s">
        <v>56</v>
      </c>
      <c r="E77" s="40" t="s">
        <v>101</v>
      </c>
    </row>
    <row r="78" spans="1:5" ht="76.5">
      <c r="A78" t="s">
        <v>58</v>
      </c>
      <c r="E78" s="39" t="s">
        <v>127</v>
      </c>
    </row>
    <row r="79" spans="1:16" ht="12.75">
      <c r="A79" t="s">
        <v>49</v>
      </c>
      <c s="34" t="s">
        <v>128</v>
      </c>
      <c s="34" t="s">
        <v>129</v>
      </c>
      <c s="35" t="s">
        <v>51</v>
      </c>
      <c s="6" t="s">
        <v>130</v>
      </c>
      <c s="36" t="s">
        <v>126</v>
      </c>
      <c s="37">
        <v>9.275</v>
      </c>
      <c s="36">
        <v>0</v>
      </c>
      <c s="36">
        <f>ROUND(G79*H79,6)</f>
      </c>
      <c r="L79" s="38">
        <v>0</v>
      </c>
      <c s="32">
        <f>ROUND(ROUND(L79,2)*ROUND(G79,3),2)</f>
      </c>
      <c s="36" t="s">
        <v>54</v>
      </c>
      <c>
        <f>(M79*21)/100</f>
      </c>
      <c t="s">
        <v>27</v>
      </c>
    </row>
    <row r="80" spans="1:5" ht="12.75">
      <c r="A80" s="35" t="s">
        <v>55</v>
      </c>
      <c r="E80" s="39" t="s">
        <v>51</v>
      </c>
    </row>
    <row r="81" spans="1:5" ht="12.75">
      <c r="A81" s="35" t="s">
        <v>56</v>
      </c>
      <c r="E81" s="40" t="s">
        <v>101</v>
      </c>
    </row>
    <row r="82" spans="1:5" ht="204">
      <c r="A82" t="s">
        <v>58</v>
      </c>
      <c r="E82" s="39" t="s">
        <v>131</v>
      </c>
    </row>
    <row r="83" spans="1:16" ht="12.75">
      <c r="A83" t="s">
        <v>49</v>
      </c>
      <c s="34" t="s">
        <v>132</v>
      </c>
      <c s="34" t="s">
        <v>133</v>
      </c>
      <c s="35" t="s">
        <v>51</v>
      </c>
      <c s="6" t="s">
        <v>134</v>
      </c>
      <c s="36" t="s">
        <v>126</v>
      </c>
      <c s="37">
        <v>6.18</v>
      </c>
      <c s="36">
        <v>0</v>
      </c>
      <c s="36">
        <f>ROUND(G83*H83,6)</f>
      </c>
      <c r="L83" s="38">
        <v>0</v>
      </c>
      <c s="32">
        <f>ROUND(ROUND(L83,2)*ROUND(G83,3),2)</f>
      </c>
      <c s="36" t="s">
        <v>54</v>
      </c>
      <c>
        <f>(M83*21)/100</f>
      </c>
      <c t="s">
        <v>27</v>
      </c>
    </row>
    <row r="84" spans="1:5" ht="12.75">
      <c r="A84" s="35" t="s">
        <v>55</v>
      </c>
      <c r="E84" s="39" t="s">
        <v>51</v>
      </c>
    </row>
    <row r="85" spans="1:5" ht="12.75">
      <c r="A85" s="35" t="s">
        <v>56</v>
      </c>
      <c r="E85" s="40" t="s">
        <v>101</v>
      </c>
    </row>
    <row r="86" spans="1:5" ht="76.5">
      <c r="A86" t="s">
        <v>58</v>
      </c>
      <c r="E86" s="39" t="s">
        <v>135</v>
      </c>
    </row>
    <row r="87" spans="1:16" ht="12.75">
      <c r="A87" t="s">
        <v>49</v>
      </c>
      <c s="34" t="s">
        <v>136</v>
      </c>
      <c s="34" t="s">
        <v>137</v>
      </c>
      <c s="35" t="s">
        <v>51</v>
      </c>
      <c s="6" t="s">
        <v>138</v>
      </c>
      <c s="36" t="s">
        <v>126</v>
      </c>
      <c s="37">
        <v>6.18</v>
      </c>
      <c s="36">
        <v>0</v>
      </c>
      <c s="36">
        <f>ROUND(G87*H87,6)</f>
      </c>
      <c r="L87" s="38">
        <v>0</v>
      </c>
      <c s="32">
        <f>ROUND(ROUND(L87,2)*ROUND(G87,3),2)</f>
      </c>
      <c s="36" t="s">
        <v>54</v>
      </c>
      <c>
        <f>(M87*21)/100</f>
      </c>
      <c t="s">
        <v>27</v>
      </c>
    </row>
    <row r="88" spans="1:5" ht="12.75">
      <c r="A88" s="35" t="s">
        <v>55</v>
      </c>
      <c r="E88" s="39" t="s">
        <v>51</v>
      </c>
    </row>
    <row r="89" spans="1:5" ht="12.75">
      <c r="A89" s="35" t="s">
        <v>56</v>
      </c>
      <c r="E89" s="40" t="s">
        <v>101</v>
      </c>
    </row>
    <row r="90" spans="1:5" ht="204">
      <c r="A90" t="s">
        <v>58</v>
      </c>
      <c r="E90" s="39" t="s">
        <v>139</v>
      </c>
    </row>
    <row r="91" spans="1:16" ht="25.5">
      <c r="A91" t="s">
        <v>49</v>
      </c>
      <c s="34" t="s">
        <v>140</v>
      </c>
      <c s="34" t="s">
        <v>141</v>
      </c>
      <c s="35" t="s">
        <v>51</v>
      </c>
      <c s="6" t="s">
        <v>142</v>
      </c>
      <c s="36" t="s">
        <v>84</v>
      </c>
      <c s="37">
        <v>34</v>
      </c>
      <c s="36">
        <v>0</v>
      </c>
      <c s="36">
        <f>ROUND(G91*H91,6)</f>
      </c>
      <c r="L91" s="38">
        <v>0</v>
      </c>
      <c s="32">
        <f>ROUND(ROUND(L91,2)*ROUND(G91,3),2)</f>
      </c>
      <c s="36" t="s">
        <v>54</v>
      </c>
      <c>
        <f>(M91*21)/100</f>
      </c>
      <c t="s">
        <v>27</v>
      </c>
    </row>
    <row r="92" spans="1:5" ht="12.75">
      <c r="A92" s="35" t="s">
        <v>55</v>
      </c>
      <c r="E92" s="39" t="s">
        <v>51</v>
      </c>
    </row>
    <row r="93" spans="1:5" ht="12.75">
      <c r="A93" s="35" t="s">
        <v>56</v>
      </c>
      <c r="E93" s="40" t="s">
        <v>101</v>
      </c>
    </row>
    <row r="94" spans="1:5" ht="114.75">
      <c r="A94" t="s">
        <v>58</v>
      </c>
      <c r="E94" s="39" t="s">
        <v>143</v>
      </c>
    </row>
    <row r="95" spans="1:16" ht="12.75">
      <c r="A95" t="s">
        <v>49</v>
      </c>
      <c s="34" t="s">
        <v>144</v>
      </c>
      <c s="34" t="s">
        <v>145</v>
      </c>
      <c s="35" t="s">
        <v>51</v>
      </c>
      <c s="6" t="s">
        <v>146</v>
      </c>
      <c s="36" t="s">
        <v>84</v>
      </c>
      <c s="37">
        <v>15</v>
      </c>
      <c s="36">
        <v>0</v>
      </c>
      <c s="36">
        <f>ROUND(G95*H95,6)</f>
      </c>
      <c r="L95" s="38">
        <v>0</v>
      </c>
      <c s="32">
        <f>ROUND(ROUND(L95,2)*ROUND(G95,3),2)</f>
      </c>
      <c s="36" t="s">
        <v>54</v>
      </c>
      <c>
        <f>(M95*21)/100</f>
      </c>
      <c t="s">
        <v>27</v>
      </c>
    </row>
    <row r="96" spans="1:5" ht="12.75">
      <c r="A96" s="35" t="s">
        <v>55</v>
      </c>
      <c r="E96" s="39" t="s">
        <v>51</v>
      </c>
    </row>
    <row r="97" spans="1:5" ht="12.75">
      <c r="A97" s="35" t="s">
        <v>56</v>
      </c>
      <c r="E97" s="40" t="s">
        <v>101</v>
      </c>
    </row>
    <row r="98" spans="1:5" ht="102">
      <c r="A98" t="s">
        <v>58</v>
      </c>
      <c r="E98" s="39" t="s">
        <v>147</v>
      </c>
    </row>
    <row r="99" spans="1:16" ht="12.75">
      <c r="A99" t="s">
        <v>49</v>
      </c>
      <c s="34" t="s">
        <v>148</v>
      </c>
      <c s="34" t="s">
        <v>149</v>
      </c>
      <c s="35" t="s">
        <v>51</v>
      </c>
      <c s="6" t="s">
        <v>150</v>
      </c>
      <c s="36" t="s">
        <v>84</v>
      </c>
      <c s="37">
        <v>1</v>
      </c>
      <c s="36">
        <v>0</v>
      </c>
      <c s="36">
        <f>ROUND(G99*H99,6)</f>
      </c>
      <c r="L99" s="38">
        <v>0</v>
      </c>
      <c s="32">
        <f>ROUND(ROUND(L99,2)*ROUND(G99,3),2)</f>
      </c>
      <c s="36" t="s">
        <v>54</v>
      </c>
      <c>
        <f>(M99*21)/100</f>
      </c>
      <c t="s">
        <v>27</v>
      </c>
    </row>
    <row r="100" spans="1:5" ht="12.75">
      <c r="A100" s="35" t="s">
        <v>55</v>
      </c>
      <c r="E100" s="39" t="s">
        <v>51</v>
      </c>
    </row>
    <row r="101" spans="1:5" ht="12.75">
      <c r="A101" s="35" t="s">
        <v>56</v>
      </c>
      <c r="E101" s="40" t="s">
        <v>110</v>
      </c>
    </row>
    <row r="102" spans="1:5" ht="102">
      <c r="A102" t="s">
        <v>58</v>
      </c>
      <c r="E102" s="39" t="s">
        <v>151</v>
      </c>
    </row>
    <row r="103" spans="1:16" ht="12.75">
      <c r="A103" t="s">
        <v>49</v>
      </c>
      <c s="34" t="s">
        <v>152</v>
      </c>
      <c s="34" t="s">
        <v>153</v>
      </c>
      <c s="35" t="s">
        <v>51</v>
      </c>
      <c s="6" t="s">
        <v>154</v>
      </c>
      <c s="36" t="s">
        <v>84</v>
      </c>
      <c s="37">
        <v>1</v>
      </c>
      <c s="36">
        <v>0</v>
      </c>
      <c s="36">
        <f>ROUND(G103*H103,6)</f>
      </c>
      <c r="L103" s="38">
        <v>0</v>
      </c>
      <c s="32">
        <f>ROUND(ROUND(L103,2)*ROUND(G103,3),2)</f>
      </c>
      <c s="36" t="s">
        <v>54</v>
      </c>
      <c>
        <f>(M103*21)/100</f>
      </c>
      <c t="s">
        <v>27</v>
      </c>
    </row>
    <row r="104" spans="1:5" ht="12.75">
      <c r="A104" s="35" t="s">
        <v>55</v>
      </c>
      <c r="E104" s="39" t="s">
        <v>51</v>
      </c>
    </row>
    <row r="105" spans="1:5" ht="12.75">
      <c r="A105" s="35" t="s">
        <v>56</v>
      </c>
      <c r="E105" s="40" t="s">
        <v>110</v>
      </c>
    </row>
    <row r="106" spans="1:5" ht="102">
      <c r="A106" t="s">
        <v>58</v>
      </c>
      <c r="E106" s="39" t="s">
        <v>155</v>
      </c>
    </row>
    <row r="107" spans="1:16" ht="12.75">
      <c r="A107" t="s">
        <v>49</v>
      </c>
      <c s="34" t="s">
        <v>156</v>
      </c>
      <c s="34" t="s">
        <v>157</v>
      </c>
      <c s="35" t="s">
        <v>51</v>
      </c>
      <c s="6" t="s">
        <v>158</v>
      </c>
      <c s="36" t="s">
        <v>84</v>
      </c>
      <c s="37">
        <v>1</v>
      </c>
      <c s="36">
        <v>0</v>
      </c>
      <c s="36">
        <f>ROUND(G107*H107,6)</f>
      </c>
      <c r="L107" s="38">
        <v>0</v>
      </c>
      <c s="32">
        <f>ROUND(ROUND(L107,2)*ROUND(G107,3),2)</f>
      </c>
      <c s="36" t="s">
        <v>54</v>
      </c>
      <c>
        <f>(M107*21)/100</f>
      </c>
      <c t="s">
        <v>27</v>
      </c>
    </row>
    <row r="108" spans="1:5" ht="12.75">
      <c r="A108" s="35" t="s">
        <v>55</v>
      </c>
      <c r="E108" s="39" t="s">
        <v>51</v>
      </c>
    </row>
    <row r="109" spans="1:5" ht="12.75">
      <c r="A109" s="35" t="s">
        <v>56</v>
      </c>
      <c r="E109" s="40" t="s">
        <v>159</v>
      </c>
    </row>
    <row r="110" spans="1:5" ht="114.75">
      <c r="A110" t="s">
        <v>58</v>
      </c>
      <c r="E110" s="39" t="s">
        <v>160</v>
      </c>
    </row>
    <row r="111" spans="1:16" ht="12.75">
      <c r="A111" t="s">
        <v>49</v>
      </c>
      <c s="34" t="s">
        <v>161</v>
      </c>
      <c s="34" t="s">
        <v>162</v>
      </c>
      <c s="35" t="s">
        <v>51</v>
      </c>
      <c s="6" t="s">
        <v>163</v>
      </c>
      <c s="36" t="s">
        <v>84</v>
      </c>
      <c s="37">
        <v>1</v>
      </c>
      <c s="36">
        <v>0</v>
      </c>
      <c s="36">
        <f>ROUND(G111*H111,6)</f>
      </c>
      <c r="L111" s="38">
        <v>0</v>
      </c>
      <c s="32">
        <f>ROUND(ROUND(L111,2)*ROUND(G111,3),2)</f>
      </c>
      <c s="36" t="s">
        <v>54</v>
      </c>
      <c>
        <f>(M111*21)/100</f>
      </c>
      <c t="s">
        <v>27</v>
      </c>
    </row>
    <row r="112" spans="1:5" ht="12.75">
      <c r="A112" s="35" t="s">
        <v>55</v>
      </c>
      <c r="E112" s="39" t="s">
        <v>51</v>
      </c>
    </row>
    <row r="113" spans="1:5" ht="12.75">
      <c r="A113" s="35" t="s">
        <v>56</v>
      </c>
      <c r="E113" s="40" t="s">
        <v>159</v>
      </c>
    </row>
    <row r="114" spans="1:5" ht="127.5">
      <c r="A114" t="s">
        <v>58</v>
      </c>
      <c r="E114" s="39" t="s">
        <v>164</v>
      </c>
    </row>
    <row r="115" spans="1:16" ht="12.75">
      <c r="A115" t="s">
        <v>49</v>
      </c>
      <c s="34" t="s">
        <v>165</v>
      </c>
      <c s="34" t="s">
        <v>166</v>
      </c>
      <c s="35" t="s">
        <v>51</v>
      </c>
      <c s="6" t="s">
        <v>167</v>
      </c>
      <c s="36" t="s">
        <v>84</v>
      </c>
      <c s="37">
        <v>5</v>
      </c>
      <c s="36">
        <v>0</v>
      </c>
      <c s="36">
        <f>ROUND(G115*H115,6)</f>
      </c>
      <c r="L115" s="38">
        <v>0</v>
      </c>
      <c s="32">
        <f>ROUND(ROUND(L115,2)*ROUND(G115,3),2)</f>
      </c>
      <c s="36" t="s">
        <v>54</v>
      </c>
      <c>
        <f>(M115*21)/100</f>
      </c>
      <c t="s">
        <v>27</v>
      </c>
    </row>
    <row r="116" spans="1:5" ht="12.75">
      <c r="A116" s="35" t="s">
        <v>55</v>
      </c>
      <c r="E116" s="39" t="s">
        <v>51</v>
      </c>
    </row>
    <row r="117" spans="1:5" ht="12.75">
      <c r="A117" s="35" t="s">
        <v>56</v>
      </c>
      <c r="E117" s="40" t="s">
        <v>159</v>
      </c>
    </row>
    <row r="118" spans="1:5" ht="114.75">
      <c r="A118" t="s">
        <v>58</v>
      </c>
      <c r="E118" s="39" t="s">
        <v>168</v>
      </c>
    </row>
    <row r="119" spans="1:16" ht="12.75">
      <c r="A119" t="s">
        <v>49</v>
      </c>
      <c s="34" t="s">
        <v>169</v>
      </c>
      <c s="34" t="s">
        <v>170</v>
      </c>
      <c s="35" t="s">
        <v>51</v>
      </c>
      <c s="6" t="s">
        <v>171</v>
      </c>
      <c s="36" t="s">
        <v>84</v>
      </c>
      <c s="37">
        <v>5</v>
      </c>
      <c s="36">
        <v>0</v>
      </c>
      <c s="36">
        <f>ROUND(G119*H119,6)</f>
      </c>
      <c r="L119" s="38">
        <v>0</v>
      </c>
      <c s="32">
        <f>ROUND(ROUND(L119,2)*ROUND(G119,3),2)</f>
      </c>
      <c s="36" t="s">
        <v>54</v>
      </c>
      <c>
        <f>(M119*21)/100</f>
      </c>
      <c t="s">
        <v>27</v>
      </c>
    </row>
    <row r="120" spans="1:5" ht="12.75">
      <c r="A120" s="35" t="s">
        <v>55</v>
      </c>
      <c r="E120" s="39" t="s">
        <v>51</v>
      </c>
    </row>
    <row r="121" spans="1:5" ht="12.75">
      <c r="A121" s="35" t="s">
        <v>56</v>
      </c>
      <c r="E121" s="40" t="s">
        <v>159</v>
      </c>
    </row>
    <row r="122" spans="1:5" ht="127.5">
      <c r="A122" t="s">
        <v>58</v>
      </c>
      <c r="E122" s="39" t="s">
        <v>172</v>
      </c>
    </row>
    <row r="123" spans="1:16" ht="12.75">
      <c r="A123" t="s">
        <v>49</v>
      </c>
      <c s="34" t="s">
        <v>173</v>
      </c>
      <c s="34" t="s">
        <v>174</v>
      </c>
      <c s="35" t="s">
        <v>51</v>
      </c>
      <c s="6" t="s">
        <v>175</v>
      </c>
      <c s="36" t="s">
        <v>84</v>
      </c>
      <c s="37">
        <v>1</v>
      </c>
      <c s="36">
        <v>0</v>
      </c>
      <c s="36">
        <f>ROUND(G123*H123,6)</f>
      </c>
      <c r="L123" s="38">
        <v>0</v>
      </c>
      <c s="32">
        <f>ROUND(ROUND(L123,2)*ROUND(G123,3),2)</f>
      </c>
      <c s="36" t="s">
        <v>54</v>
      </c>
      <c>
        <f>(M123*21)/100</f>
      </c>
      <c t="s">
        <v>27</v>
      </c>
    </row>
    <row r="124" spans="1:5" ht="12.75">
      <c r="A124" s="35" t="s">
        <v>55</v>
      </c>
      <c r="E124" s="39" t="s">
        <v>51</v>
      </c>
    </row>
    <row r="125" spans="1:5" ht="12.75">
      <c r="A125" s="35" t="s">
        <v>56</v>
      </c>
      <c r="E125" s="40" t="s">
        <v>51</v>
      </c>
    </row>
    <row r="126" spans="1:5" ht="114.75">
      <c r="A126" t="s">
        <v>58</v>
      </c>
      <c r="E126" s="39" t="s">
        <v>176</v>
      </c>
    </row>
    <row r="127" spans="1:16" ht="12.75">
      <c r="A127" t="s">
        <v>49</v>
      </c>
      <c s="34" t="s">
        <v>177</v>
      </c>
      <c s="34" t="s">
        <v>178</v>
      </c>
      <c s="35" t="s">
        <v>51</v>
      </c>
      <c s="6" t="s">
        <v>179</v>
      </c>
      <c s="36" t="s">
        <v>84</v>
      </c>
      <c s="37">
        <v>1</v>
      </c>
      <c s="36">
        <v>0</v>
      </c>
      <c s="36">
        <f>ROUND(G127*H127,6)</f>
      </c>
      <c r="L127" s="38">
        <v>0</v>
      </c>
      <c s="32">
        <f>ROUND(ROUND(L127,2)*ROUND(G127,3),2)</f>
      </c>
      <c s="36" t="s">
        <v>54</v>
      </c>
      <c>
        <f>(M127*21)/100</f>
      </c>
      <c t="s">
        <v>27</v>
      </c>
    </row>
    <row r="128" spans="1:5" ht="12.75">
      <c r="A128" s="35" t="s">
        <v>55</v>
      </c>
      <c r="E128" s="39" t="s">
        <v>51</v>
      </c>
    </row>
    <row r="129" spans="1:5" ht="12.75">
      <c r="A129" s="35" t="s">
        <v>56</v>
      </c>
      <c r="E129" s="40" t="s">
        <v>159</v>
      </c>
    </row>
    <row r="130" spans="1:5" ht="127.5">
      <c r="A130" t="s">
        <v>58</v>
      </c>
      <c r="E130" s="39" t="s">
        <v>180</v>
      </c>
    </row>
    <row r="131" spans="1:16" ht="25.5">
      <c r="A131" t="s">
        <v>49</v>
      </c>
      <c s="34" t="s">
        <v>181</v>
      </c>
      <c s="34" t="s">
        <v>182</v>
      </c>
      <c s="35" t="s">
        <v>51</v>
      </c>
      <c s="6" t="s">
        <v>183</v>
      </c>
      <c s="36" t="s">
        <v>84</v>
      </c>
      <c s="37">
        <v>1</v>
      </c>
      <c s="36">
        <v>0</v>
      </c>
      <c s="36">
        <f>ROUND(G131*H131,6)</f>
      </c>
      <c r="L131" s="38">
        <v>0</v>
      </c>
      <c s="32">
        <f>ROUND(ROUND(L131,2)*ROUND(G131,3),2)</f>
      </c>
      <c s="36" t="s">
        <v>54</v>
      </c>
      <c>
        <f>(M131*21)/100</f>
      </c>
      <c t="s">
        <v>27</v>
      </c>
    </row>
    <row r="132" spans="1:5" ht="12.75">
      <c r="A132" s="35" t="s">
        <v>55</v>
      </c>
      <c r="E132" s="39" t="s">
        <v>51</v>
      </c>
    </row>
    <row r="133" spans="1:5" ht="12.75">
      <c r="A133" s="35" t="s">
        <v>56</v>
      </c>
      <c r="E133" s="40" t="s">
        <v>159</v>
      </c>
    </row>
    <row r="134" spans="1:5" ht="114.75">
      <c r="A134" t="s">
        <v>58</v>
      </c>
      <c r="E134" s="39" t="s">
        <v>184</v>
      </c>
    </row>
    <row r="135" spans="1:16" ht="25.5">
      <c r="A135" t="s">
        <v>49</v>
      </c>
      <c s="34" t="s">
        <v>185</v>
      </c>
      <c s="34" t="s">
        <v>186</v>
      </c>
      <c s="35" t="s">
        <v>51</v>
      </c>
      <c s="6" t="s">
        <v>187</v>
      </c>
      <c s="36" t="s">
        <v>84</v>
      </c>
      <c s="37">
        <v>1</v>
      </c>
      <c s="36">
        <v>0</v>
      </c>
      <c s="36">
        <f>ROUND(G135*H135,6)</f>
      </c>
      <c r="L135" s="38">
        <v>0</v>
      </c>
      <c s="32">
        <f>ROUND(ROUND(L135,2)*ROUND(G135,3),2)</f>
      </c>
      <c s="36" t="s">
        <v>54</v>
      </c>
      <c>
        <f>(M135*21)/100</f>
      </c>
      <c t="s">
        <v>27</v>
      </c>
    </row>
    <row r="136" spans="1:5" ht="12.75">
      <c r="A136" s="35" t="s">
        <v>55</v>
      </c>
      <c r="E136" s="39" t="s">
        <v>51</v>
      </c>
    </row>
    <row r="137" spans="1:5" ht="12.75">
      <c r="A137" s="35" t="s">
        <v>56</v>
      </c>
      <c r="E137" s="40" t="s">
        <v>159</v>
      </c>
    </row>
    <row r="138" spans="1:5" ht="140.25">
      <c r="A138" t="s">
        <v>58</v>
      </c>
      <c r="E138" s="39" t="s">
        <v>188</v>
      </c>
    </row>
    <row r="139" spans="1:16" ht="12.75">
      <c r="A139" t="s">
        <v>49</v>
      </c>
      <c s="34" t="s">
        <v>189</v>
      </c>
      <c s="34" t="s">
        <v>190</v>
      </c>
      <c s="35" t="s">
        <v>51</v>
      </c>
      <c s="6" t="s">
        <v>191</v>
      </c>
      <c s="36" t="s">
        <v>84</v>
      </c>
      <c s="37">
        <v>1</v>
      </c>
      <c s="36">
        <v>0</v>
      </c>
      <c s="36">
        <f>ROUND(G139*H139,6)</f>
      </c>
      <c r="L139" s="38">
        <v>0</v>
      </c>
      <c s="32">
        <f>ROUND(ROUND(L139,2)*ROUND(G139,3),2)</f>
      </c>
      <c s="36" t="s">
        <v>54</v>
      </c>
      <c>
        <f>(M139*21)/100</f>
      </c>
      <c t="s">
        <v>27</v>
      </c>
    </row>
    <row r="140" spans="1:5" ht="12.75">
      <c r="A140" s="35" t="s">
        <v>55</v>
      </c>
      <c r="E140" s="39" t="s">
        <v>51</v>
      </c>
    </row>
    <row r="141" spans="1:5" ht="12.75">
      <c r="A141" s="35" t="s">
        <v>56</v>
      </c>
      <c r="E141" s="40" t="s">
        <v>159</v>
      </c>
    </row>
    <row r="142" spans="1:5" ht="114.75">
      <c r="A142" t="s">
        <v>58</v>
      </c>
      <c r="E142" s="39" t="s">
        <v>192</v>
      </c>
    </row>
    <row r="143" spans="1:16" ht="12.75">
      <c r="A143" t="s">
        <v>49</v>
      </c>
      <c s="34" t="s">
        <v>193</v>
      </c>
      <c s="34" t="s">
        <v>194</v>
      </c>
      <c s="35" t="s">
        <v>51</v>
      </c>
      <c s="6" t="s">
        <v>195</v>
      </c>
      <c s="36" t="s">
        <v>84</v>
      </c>
      <c s="37">
        <v>1</v>
      </c>
      <c s="36">
        <v>0</v>
      </c>
      <c s="36">
        <f>ROUND(G143*H143,6)</f>
      </c>
      <c r="L143" s="38">
        <v>0</v>
      </c>
      <c s="32">
        <f>ROUND(ROUND(L143,2)*ROUND(G143,3),2)</f>
      </c>
      <c s="36" t="s">
        <v>54</v>
      </c>
      <c>
        <f>(M143*21)/100</f>
      </c>
      <c t="s">
        <v>27</v>
      </c>
    </row>
    <row r="144" spans="1:5" ht="12.75">
      <c r="A144" s="35" t="s">
        <v>55</v>
      </c>
      <c r="E144" s="39" t="s">
        <v>51</v>
      </c>
    </row>
    <row r="145" spans="1:5" ht="12.75">
      <c r="A145" s="35" t="s">
        <v>56</v>
      </c>
      <c r="E145" s="40" t="s">
        <v>159</v>
      </c>
    </row>
    <row r="146" spans="1:5" ht="102">
      <c r="A146" t="s">
        <v>58</v>
      </c>
      <c r="E146" s="39" t="s">
        <v>196</v>
      </c>
    </row>
    <row r="147" spans="1:16" ht="25.5">
      <c r="A147" t="s">
        <v>49</v>
      </c>
      <c s="34" t="s">
        <v>197</v>
      </c>
      <c s="34" t="s">
        <v>198</v>
      </c>
      <c s="35" t="s">
        <v>51</v>
      </c>
      <c s="6" t="s">
        <v>199</v>
      </c>
      <c s="36" t="s">
        <v>84</v>
      </c>
      <c s="37">
        <v>1</v>
      </c>
      <c s="36">
        <v>0</v>
      </c>
      <c s="36">
        <f>ROUND(G147*H147,6)</f>
      </c>
      <c r="L147" s="38">
        <v>0</v>
      </c>
      <c s="32">
        <f>ROUND(ROUND(L147,2)*ROUND(G147,3),2)</f>
      </c>
      <c s="36" t="s">
        <v>54</v>
      </c>
      <c>
        <f>(M147*21)/100</f>
      </c>
      <c t="s">
        <v>27</v>
      </c>
    </row>
    <row r="148" spans="1:5" ht="12.75">
      <c r="A148" s="35" t="s">
        <v>55</v>
      </c>
      <c r="E148" s="39" t="s">
        <v>51</v>
      </c>
    </row>
    <row r="149" spans="1:5" ht="12.75">
      <c r="A149" s="35" t="s">
        <v>56</v>
      </c>
      <c r="E149" s="40" t="s">
        <v>159</v>
      </c>
    </row>
    <row r="150" spans="1:5" ht="114.75">
      <c r="A150" t="s">
        <v>58</v>
      </c>
      <c r="E150" s="39" t="s">
        <v>200</v>
      </c>
    </row>
    <row r="151" spans="1:16" ht="12.75">
      <c r="A151" t="s">
        <v>49</v>
      </c>
      <c s="34" t="s">
        <v>201</v>
      </c>
      <c s="34" t="s">
        <v>202</v>
      </c>
      <c s="35" t="s">
        <v>51</v>
      </c>
      <c s="6" t="s">
        <v>203</v>
      </c>
      <c s="36" t="s">
        <v>84</v>
      </c>
      <c s="37">
        <v>1</v>
      </c>
      <c s="36">
        <v>0</v>
      </c>
      <c s="36">
        <f>ROUND(G151*H151,6)</f>
      </c>
      <c r="L151" s="38">
        <v>0</v>
      </c>
      <c s="32">
        <f>ROUND(ROUND(L151,2)*ROUND(G151,3),2)</f>
      </c>
      <c s="36" t="s">
        <v>54</v>
      </c>
      <c>
        <f>(M151*21)/100</f>
      </c>
      <c t="s">
        <v>27</v>
      </c>
    </row>
    <row r="152" spans="1:5" ht="12.75">
      <c r="A152" s="35" t="s">
        <v>55</v>
      </c>
      <c r="E152" s="39" t="s">
        <v>51</v>
      </c>
    </row>
    <row r="153" spans="1:5" ht="12.75">
      <c r="A153" s="35" t="s">
        <v>56</v>
      </c>
      <c r="E153" s="40" t="s">
        <v>159</v>
      </c>
    </row>
    <row r="154" spans="1:5" ht="165.75">
      <c r="A154" t="s">
        <v>58</v>
      </c>
      <c r="E154" s="39" t="s">
        <v>204</v>
      </c>
    </row>
    <row r="155" spans="1:16" ht="12.75">
      <c r="A155" t="s">
        <v>49</v>
      </c>
      <c s="34" t="s">
        <v>205</v>
      </c>
      <c s="34" t="s">
        <v>206</v>
      </c>
      <c s="35" t="s">
        <v>51</v>
      </c>
      <c s="6" t="s">
        <v>207</v>
      </c>
      <c s="36" t="s">
        <v>84</v>
      </c>
      <c s="37">
        <v>1</v>
      </c>
      <c s="36">
        <v>0</v>
      </c>
      <c s="36">
        <f>ROUND(G155*H155,6)</f>
      </c>
      <c r="L155" s="38">
        <v>0</v>
      </c>
      <c s="32">
        <f>ROUND(ROUND(L155,2)*ROUND(G155,3),2)</f>
      </c>
      <c s="36" t="s">
        <v>54</v>
      </c>
      <c>
        <f>(M155*21)/100</f>
      </c>
      <c t="s">
        <v>27</v>
      </c>
    </row>
    <row r="156" spans="1:5" ht="12.75">
      <c r="A156" s="35" t="s">
        <v>55</v>
      </c>
      <c r="E156" s="39" t="s">
        <v>51</v>
      </c>
    </row>
    <row r="157" spans="1:5" ht="12.75">
      <c r="A157" s="35" t="s">
        <v>56</v>
      </c>
      <c r="E157" s="40" t="s">
        <v>159</v>
      </c>
    </row>
    <row r="158" spans="1:5" ht="114.75">
      <c r="A158" t="s">
        <v>58</v>
      </c>
      <c r="E158" s="39" t="s">
        <v>208</v>
      </c>
    </row>
    <row r="159" spans="1:16" ht="12.75">
      <c r="A159" t="s">
        <v>49</v>
      </c>
      <c s="34" t="s">
        <v>209</v>
      </c>
      <c s="34" t="s">
        <v>210</v>
      </c>
      <c s="35" t="s">
        <v>51</v>
      </c>
      <c s="6" t="s">
        <v>211</v>
      </c>
      <c s="36" t="s">
        <v>84</v>
      </c>
      <c s="37">
        <v>1</v>
      </c>
      <c s="36">
        <v>0</v>
      </c>
      <c s="36">
        <f>ROUND(G159*H159,6)</f>
      </c>
      <c r="L159" s="38">
        <v>0</v>
      </c>
      <c s="32">
        <f>ROUND(ROUND(L159,2)*ROUND(G159,3),2)</f>
      </c>
      <c s="36" t="s">
        <v>54</v>
      </c>
      <c>
        <f>(M159*21)/100</f>
      </c>
      <c t="s">
        <v>27</v>
      </c>
    </row>
    <row r="160" spans="1:5" ht="12.75">
      <c r="A160" s="35" t="s">
        <v>55</v>
      </c>
      <c r="E160" s="39" t="s">
        <v>51</v>
      </c>
    </row>
    <row r="161" spans="1:5" ht="12.75">
      <c r="A161" s="35" t="s">
        <v>56</v>
      </c>
      <c r="E161" s="40" t="s">
        <v>159</v>
      </c>
    </row>
    <row r="162" spans="1:5" ht="127.5">
      <c r="A162" t="s">
        <v>58</v>
      </c>
      <c r="E162" s="39" t="s">
        <v>212</v>
      </c>
    </row>
    <row r="163" spans="1:16" ht="12.75">
      <c r="A163" t="s">
        <v>49</v>
      </c>
      <c s="34" t="s">
        <v>213</v>
      </c>
      <c s="34" t="s">
        <v>214</v>
      </c>
      <c s="35" t="s">
        <v>51</v>
      </c>
      <c s="6" t="s">
        <v>215</v>
      </c>
      <c s="36" t="s">
        <v>84</v>
      </c>
      <c s="37">
        <v>1</v>
      </c>
      <c s="36">
        <v>0</v>
      </c>
      <c s="36">
        <f>ROUND(G163*H163,6)</f>
      </c>
      <c r="L163" s="38">
        <v>0</v>
      </c>
      <c s="32">
        <f>ROUND(ROUND(L163,2)*ROUND(G163,3),2)</f>
      </c>
      <c s="36" t="s">
        <v>54</v>
      </c>
      <c>
        <f>(M163*21)/100</f>
      </c>
      <c t="s">
        <v>27</v>
      </c>
    </row>
    <row r="164" spans="1:5" ht="12.75">
      <c r="A164" s="35" t="s">
        <v>55</v>
      </c>
      <c r="E164" s="39" t="s">
        <v>51</v>
      </c>
    </row>
    <row r="165" spans="1:5" ht="12.75">
      <c r="A165" s="35" t="s">
        <v>56</v>
      </c>
      <c r="E165" s="40" t="s">
        <v>159</v>
      </c>
    </row>
    <row r="166" spans="1:5" ht="114.75">
      <c r="A166" t="s">
        <v>58</v>
      </c>
      <c r="E166" s="39" t="s">
        <v>216</v>
      </c>
    </row>
    <row r="167" spans="1:16" ht="12.75">
      <c r="A167" t="s">
        <v>49</v>
      </c>
      <c s="34" t="s">
        <v>217</v>
      </c>
      <c s="34" t="s">
        <v>218</v>
      </c>
      <c s="35" t="s">
        <v>51</v>
      </c>
      <c s="6" t="s">
        <v>219</v>
      </c>
      <c s="36" t="s">
        <v>84</v>
      </c>
      <c s="37">
        <v>1</v>
      </c>
      <c s="36">
        <v>0</v>
      </c>
      <c s="36">
        <f>ROUND(G167*H167,6)</f>
      </c>
      <c r="L167" s="38">
        <v>0</v>
      </c>
      <c s="32">
        <f>ROUND(ROUND(L167,2)*ROUND(G167,3),2)</f>
      </c>
      <c s="36" t="s">
        <v>54</v>
      </c>
      <c>
        <f>(M167*21)/100</f>
      </c>
      <c t="s">
        <v>27</v>
      </c>
    </row>
    <row r="168" spans="1:5" ht="12.75">
      <c r="A168" s="35" t="s">
        <v>55</v>
      </c>
      <c r="E168" s="39" t="s">
        <v>51</v>
      </c>
    </row>
    <row r="169" spans="1:5" ht="12.75">
      <c r="A169" s="35" t="s">
        <v>56</v>
      </c>
      <c r="E169" s="40" t="s">
        <v>159</v>
      </c>
    </row>
    <row r="170" spans="1:5" ht="140.25">
      <c r="A170" t="s">
        <v>58</v>
      </c>
      <c r="E170" s="39" t="s">
        <v>220</v>
      </c>
    </row>
    <row r="171" spans="1:16" ht="12.75">
      <c r="A171" t="s">
        <v>49</v>
      </c>
      <c s="34" t="s">
        <v>221</v>
      </c>
      <c s="34" t="s">
        <v>222</v>
      </c>
      <c s="35" t="s">
        <v>51</v>
      </c>
      <c s="6" t="s">
        <v>223</v>
      </c>
      <c s="36" t="s">
        <v>84</v>
      </c>
      <c s="37">
        <v>1</v>
      </c>
      <c s="36">
        <v>0</v>
      </c>
      <c s="36">
        <f>ROUND(G171*H171,6)</f>
      </c>
      <c r="L171" s="38">
        <v>0</v>
      </c>
      <c s="32">
        <f>ROUND(ROUND(L171,2)*ROUND(G171,3),2)</f>
      </c>
      <c s="36" t="s">
        <v>54</v>
      </c>
      <c>
        <f>(M171*21)/100</f>
      </c>
      <c t="s">
        <v>27</v>
      </c>
    </row>
    <row r="172" spans="1:5" ht="12.75">
      <c r="A172" s="35" t="s">
        <v>55</v>
      </c>
      <c r="E172" s="39" t="s">
        <v>51</v>
      </c>
    </row>
    <row r="173" spans="1:5" ht="12.75">
      <c r="A173" s="35" t="s">
        <v>56</v>
      </c>
      <c r="E173" s="40" t="s">
        <v>159</v>
      </c>
    </row>
    <row r="174" spans="1:5" ht="114.75">
      <c r="A174" t="s">
        <v>58</v>
      </c>
      <c r="E174" s="39" t="s">
        <v>224</v>
      </c>
    </row>
    <row r="175" spans="1:16" ht="12.75">
      <c r="A175" t="s">
        <v>49</v>
      </c>
      <c s="34" t="s">
        <v>225</v>
      </c>
      <c s="34" t="s">
        <v>226</v>
      </c>
      <c s="35" t="s">
        <v>51</v>
      </c>
      <c s="6" t="s">
        <v>227</v>
      </c>
      <c s="36" t="s">
        <v>84</v>
      </c>
      <c s="37">
        <v>1</v>
      </c>
      <c s="36">
        <v>0</v>
      </c>
      <c s="36">
        <f>ROUND(G175*H175,6)</f>
      </c>
      <c r="L175" s="38">
        <v>0</v>
      </c>
      <c s="32">
        <f>ROUND(ROUND(L175,2)*ROUND(G175,3),2)</f>
      </c>
      <c s="36" t="s">
        <v>54</v>
      </c>
      <c>
        <f>(M175*21)/100</f>
      </c>
      <c t="s">
        <v>27</v>
      </c>
    </row>
    <row r="176" spans="1:5" ht="12.75">
      <c r="A176" s="35" t="s">
        <v>55</v>
      </c>
      <c r="E176" s="39" t="s">
        <v>51</v>
      </c>
    </row>
    <row r="177" spans="1:5" ht="12.75">
      <c r="A177" s="35" t="s">
        <v>56</v>
      </c>
      <c r="E177" s="40" t="s">
        <v>159</v>
      </c>
    </row>
    <row r="178" spans="1:5" ht="140.25">
      <c r="A178" t="s">
        <v>58</v>
      </c>
      <c r="E178" s="39" t="s">
        <v>228</v>
      </c>
    </row>
    <row r="179" spans="1:16" ht="12.75">
      <c r="A179" t="s">
        <v>49</v>
      </c>
      <c s="34" t="s">
        <v>229</v>
      </c>
      <c s="34" t="s">
        <v>230</v>
      </c>
      <c s="35" t="s">
        <v>47</v>
      </c>
      <c s="6" t="s">
        <v>231</v>
      </c>
      <c s="36" t="s">
        <v>84</v>
      </c>
      <c s="37">
        <v>3</v>
      </c>
      <c s="36">
        <v>0</v>
      </c>
      <c s="36">
        <f>ROUND(G179*H179,6)</f>
      </c>
      <c r="L179" s="38">
        <v>0</v>
      </c>
      <c s="32">
        <f>ROUND(ROUND(L179,2)*ROUND(G179,3),2)</f>
      </c>
      <c s="36" t="s">
        <v>54</v>
      </c>
      <c>
        <f>(M179*21)/100</f>
      </c>
      <c t="s">
        <v>27</v>
      </c>
    </row>
    <row r="180" spans="1:5" ht="12.75">
      <c r="A180" s="35" t="s">
        <v>55</v>
      </c>
      <c r="E180" s="39" t="s">
        <v>51</v>
      </c>
    </row>
    <row r="181" spans="1:5" ht="12.75">
      <c r="A181" s="35" t="s">
        <v>56</v>
      </c>
      <c r="E181" s="40" t="s">
        <v>159</v>
      </c>
    </row>
    <row r="182" spans="1:5" ht="102">
      <c r="A182" t="s">
        <v>58</v>
      </c>
      <c r="E182" s="39" t="s">
        <v>232</v>
      </c>
    </row>
    <row r="183" spans="1:16" ht="12.75">
      <c r="A183" t="s">
        <v>49</v>
      </c>
      <c s="34" t="s">
        <v>233</v>
      </c>
      <c s="34" t="s">
        <v>234</v>
      </c>
      <c s="35" t="s">
        <v>47</v>
      </c>
      <c s="6" t="s">
        <v>235</v>
      </c>
      <c s="36" t="s">
        <v>84</v>
      </c>
      <c s="37">
        <v>3</v>
      </c>
      <c s="36">
        <v>0</v>
      </c>
      <c s="36">
        <f>ROUND(G183*H183,6)</f>
      </c>
      <c r="L183" s="38">
        <v>0</v>
      </c>
      <c s="32">
        <f>ROUND(ROUND(L183,2)*ROUND(G183,3),2)</f>
      </c>
      <c s="36" t="s">
        <v>54</v>
      </c>
      <c>
        <f>(M183*21)/100</f>
      </c>
      <c t="s">
        <v>27</v>
      </c>
    </row>
    <row r="184" spans="1:5" ht="12.75">
      <c r="A184" s="35" t="s">
        <v>55</v>
      </c>
      <c r="E184" s="39" t="s">
        <v>51</v>
      </c>
    </row>
    <row r="185" spans="1:5" ht="12.75">
      <c r="A185" s="35" t="s">
        <v>56</v>
      </c>
      <c r="E185" s="40" t="s">
        <v>159</v>
      </c>
    </row>
    <row r="186" spans="1:5" ht="127.5">
      <c r="A186" t="s">
        <v>58</v>
      </c>
      <c r="E186" s="39" t="s">
        <v>236</v>
      </c>
    </row>
    <row r="187" spans="1:16" ht="12.75">
      <c r="A187" t="s">
        <v>49</v>
      </c>
      <c s="34" t="s">
        <v>237</v>
      </c>
      <c s="34" t="s">
        <v>238</v>
      </c>
      <c s="35" t="s">
        <v>51</v>
      </c>
      <c s="6" t="s">
        <v>239</v>
      </c>
      <c s="36" t="s">
        <v>240</v>
      </c>
      <c s="37">
        <v>80</v>
      </c>
      <c s="36">
        <v>0</v>
      </c>
      <c s="36">
        <f>ROUND(G187*H187,6)</f>
      </c>
      <c r="L187" s="38">
        <v>0</v>
      </c>
      <c s="32">
        <f>ROUND(ROUND(L187,2)*ROUND(G187,3),2)</f>
      </c>
      <c s="36" t="s">
        <v>54</v>
      </c>
      <c>
        <f>(M187*21)/100</f>
      </c>
      <c t="s">
        <v>27</v>
      </c>
    </row>
    <row r="188" spans="1:5" ht="12.75">
      <c r="A188" s="35" t="s">
        <v>55</v>
      </c>
      <c r="E188" s="39" t="s">
        <v>51</v>
      </c>
    </row>
    <row r="189" spans="1:5" ht="12.75">
      <c r="A189" s="35" t="s">
        <v>56</v>
      </c>
      <c r="E189" s="40" t="s">
        <v>110</v>
      </c>
    </row>
    <row r="190" spans="1:5" ht="114.75">
      <c r="A190" t="s">
        <v>58</v>
      </c>
      <c r="E190" s="39" t="s">
        <v>241</v>
      </c>
    </row>
    <row r="191" spans="1:16" ht="12.75">
      <c r="A191" t="s">
        <v>49</v>
      </c>
      <c s="34" t="s">
        <v>242</v>
      </c>
      <c s="34" t="s">
        <v>243</v>
      </c>
      <c s="35" t="s">
        <v>51</v>
      </c>
      <c s="6" t="s">
        <v>244</v>
      </c>
      <c s="36" t="s">
        <v>84</v>
      </c>
      <c s="37">
        <v>2</v>
      </c>
      <c s="36">
        <v>0</v>
      </c>
      <c s="36">
        <f>ROUND(G191*H191,6)</f>
      </c>
      <c r="L191" s="38">
        <v>0</v>
      </c>
      <c s="32">
        <f>ROUND(ROUND(L191,2)*ROUND(G191,3),2)</f>
      </c>
      <c s="36" t="s">
        <v>54</v>
      </c>
      <c>
        <f>(M191*21)/100</f>
      </c>
      <c t="s">
        <v>27</v>
      </c>
    </row>
    <row r="192" spans="1:5" ht="12.75">
      <c r="A192" s="35" t="s">
        <v>55</v>
      </c>
      <c r="E192" s="39" t="s">
        <v>51</v>
      </c>
    </row>
    <row r="193" spans="1:5" ht="12.75">
      <c r="A193" s="35" t="s">
        <v>56</v>
      </c>
      <c r="E193" s="40" t="s">
        <v>159</v>
      </c>
    </row>
    <row r="194" spans="1:5" ht="140.25">
      <c r="A194" t="s">
        <v>58</v>
      </c>
      <c r="E194" s="39" t="s">
        <v>245</v>
      </c>
    </row>
    <row r="195" spans="1:16" ht="12.75">
      <c r="A195" t="s">
        <v>49</v>
      </c>
      <c s="34" t="s">
        <v>246</v>
      </c>
      <c s="34" t="s">
        <v>247</v>
      </c>
      <c s="35" t="s">
        <v>51</v>
      </c>
      <c s="6" t="s">
        <v>248</v>
      </c>
      <c s="36" t="s">
        <v>84</v>
      </c>
      <c s="37">
        <v>2</v>
      </c>
      <c s="36">
        <v>0</v>
      </c>
      <c s="36">
        <f>ROUND(G195*H195,6)</f>
      </c>
      <c r="L195" s="38">
        <v>0</v>
      </c>
      <c s="32">
        <f>ROUND(ROUND(L195,2)*ROUND(G195,3),2)</f>
      </c>
      <c s="36" t="s">
        <v>54</v>
      </c>
      <c>
        <f>(M195*21)/100</f>
      </c>
      <c t="s">
        <v>27</v>
      </c>
    </row>
    <row r="196" spans="1:5" ht="12.75">
      <c r="A196" s="35" t="s">
        <v>55</v>
      </c>
      <c r="E196" s="39" t="s">
        <v>51</v>
      </c>
    </row>
    <row r="197" spans="1:5" ht="12.75">
      <c r="A197" s="35" t="s">
        <v>56</v>
      </c>
      <c r="E197" s="40" t="s">
        <v>159</v>
      </c>
    </row>
    <row r="198" spans="1:5" ht="114.75">
      <c r="A198" t="s">
        <v>58</v>
      </c>
      <c r="E198" s="39" t="s">
        <v>249</v>
      </c>
    </row>
    <row r="199" spans="1:16" ht="25.5">
      <c r="A199" t="s">
        <v>49</v>
      </c>
      <c s="34" t="s">
        <v>250</v>
      </c>
      <c s="34" t="s">
        <v>251</v>
      </c>
      <c s="35" t="s">
        <v>51</v>
      </c>
      <c s="6" t="s">
        <v>252</v>
      </c>
      <c s="36" t="s">
        <v>84</v>
      </c>
      <c s="37">
        <v>1</v>
      </c>
      <c s="36">
        <v>0</v>
      </c>
      <c s="36">
        <f>ROUND(G199*H199,6)</f>
      </c>
      <c r="L199" s="38">
        <v>0</v>
      </c>
      <c s="32">
        <f>ROUND(ROUND(L199,2)*ROUND(G199,3),2)</f>
      </c>
      <c s="36" t="s">
        <v>54</v>
      </c>
      <c>
        <f>(M199*21)/100</f>
      </c>
      <c t="s">
        <v>27</v>
      </c>
    </row>
    <row r="200" spans="1:5" ht="12.75">
      <c r="A200" s="35" t="s">
        <v>55</v>
      </c>
      <c r="E200" s="39" t="s">
        <v>51</v>
      </c>
    </row>
    <row r="201" spans="1:5" ht="12.75">
      <c r="A201" s="35" t="s">
        <v>56</v>
      </c>
      <c r="E201" s="40" t="s">
        <v>159</v>
      </c>
    </row>
    <row r="202" spans="1:5" ht="102">
      <c r="A202" t="s">
        <v>58</v>
      </c>
      <c r="E202" s="39" t="s">
        <v>253</v>
      </c>
    </row>
    <row r="203" spans="1:16" ht="12.75">
      <c r="A203" t="s">
        <v>49</v>
      </c>
      <c s="34" t="s">
        <v>254</v>
      </c>
      <c s="34" t="s">
        <v>255</v>
      </c>
      <c s="35" t="s">
        <v>51</v>
      </c>
      <c s="6" t="s">
        <v>256</v>
      </c>
      <c s="36" t="s">
        <v>84</v>
      </c>
      <c s="37">
        <v>1</v>
      </c>
      <c s="36">
        <v>0</v>
      </c>
      <c s="36">
        <f>ROUND(G203*H203,6)</f>
      </c>
      <c r="L203" s="38">
        <v>0</v>
      </c>
      <c s="32">
        <f>ROUND(ROUND(L203,2)*ROUND(G203,3),2)</f>
      </c>
      <c s="36" t="s">
        <v>54</v>
      </c>
      <c>
        <f>(M203*21)/100</f>
      </c>
      <c t="s">
        <v>27</v>
      </c>
    </row>
    <row r="204" spans="1:5" ht="12.75">
      <c r="A204" s="35" t="s">
        <v>55</v>
      </c>
      <c r="E204" s="39" t="s">
        <v>51</v>
      </c>
    </row>
    <row r="205" spans="1:5" ht="12.75">
      <c r="A205" s="35" t="s">
        <v>56</v>
      </c>
      <c r="E205" s="40" t="s">
        <v>110</v>
      </c>
    </row>
    <row r="206" spans="1:5" ht="76.5">
      <c r="A206" t="s">
        <v>58</v>
      </c>
      <c r="E206" s="39" t="s">
        <v>257</v>
      </c>
    </row>
    <row r="207" spans="1:16" ht="12.75">
      <c r="A207" t="s">
        <v>49</v>
      </c>
      <c s="34" t="s">
        <v>258</v>
      </c>
      <c s="34" t="s">
        <v>259</v>
      </c>
      <c s="35" t="s">
        <v>51</v>
      </c>
      <c s="6" t="s">
        <v>260</v>
      </c>
      <c s="36" t="s">
        <v>84</v>
      </c>
      <c s="37">
        <v>1</v>
      </c>
      <c s="36">
        <v>0</v>
      </c>
      <c s="36">
        <f>ROUND(G207*H207,6)</f>
      </c>
      <c r="L207" s="38">
        <v>0</v>
      </c>
      <c s="32">
        <f>ROUND(ROUND(L207,2)*ROUND(G207,3),2)</f>
      </c>
      <c s="36" t="s">
        <v>54</v>
      </c>
      <c>
        <f>(M207*21)/100</f>
      </c>
      <c t="s">
        <v>27</v>
      </c>
    </row>
    <row r="208" spans="1:5" ht="12.75">
      <c r="A208" s="35" t="s">
        <v>55</v>
      </c>
      <c r="E208" s="39" t="s">
        <v>51</v>
      </c>
    </row>
    <row r="209" spans="1:5" ht="12.75">
      <c r="A209" s="35" t="s">
        <v>56</v>
      </c>
      <c r="E209" s="40" t="s">
        <v>101</v>
      </c>
    </row>
    <row r="210" spans="1:5" ht="178.5">
      <c r="A210" t="s">
        <v>58</v>
      </c>
      <c r="E210" s="39" t="s">
        <v>261</v>
      </c>
    </row>
    <row r="211" spans="1:16" ht="12.75">
      <c r="A211" t="s">
        <v>49</v>
      </c>
      <c s="34" t="s">
        <v>262</v>
      </c>
      <c s="34" t="s">
        <v>263</v>
      </c>
      <c s="35" t="s">
        <v>51</v>
      </c>
      <c s="6" t="s">
        <v>264</v>
      </c>
      <c s="36" t="s">
        <v>84</v>
      </c>
      <c s="37">
        <v>1</v>
      </c>
      <c s="36">
        <v>0</v>
      </c>
      <c s="36">
        <f>ROUND(G211*H211,6)</f>
      </c>
      <c r="L211" s="38">
        <v>0</v>
      </c>
      <c s="32">
        <f>ROUND(ROUND(L211,2)*ROUND(G211,3),2)</f>
      </c>
      <c s="36" t="s">
        <v>54</v>
      </c>
      <c>
        <f>(M211*21)/100</f>
      </c>
      <c t="s">
        <v>27</v>
      </c>
    </row>
    <row r="212" spans="1:5" ht="12.75">
      <c r="A212" s="35" t="s">
        <v>55</v>
      </c>
      <c r="E212" s="39" t="s">
        <v>51</v>
      </c>
    </row>
    <row r="213" spans="1:5" ht="12.75">
      <c r="A213" s="35" t="s">
        <v>56</v>
      </c>
      <c r="E213" s="40" t="s">
        <v>101</v>
      </c>
    </row>
    <row r="214" spans="1:5" ht="127.5">
      <c r="A214" t="s">
        <v>58</v>
      </c>
      <c r="E214" s="39" t="s">
        <v>265</v>
      </c>
    </row>
    <row r="215" spans="1:16" ht="12.75">
      <c r="A215" t="s">
        <v>49</v>
      </c>
      <c s="34" t="s">
        <v>266</v>
      </c>
      <c s="34" t="s">
        <v>267</v>
      </c>
      <c s="35" t="s">
        <v>51</v>
      </c>
      <c s="6" t="s">
        <v>268</v>
      </c>
      <c s="36" t="s">
        <v>84</v>
      </c>
      <c s="37">
        <v>5</v>
      </c>
      <c s="36">
        <v>0</v>
      </c>
      <c s="36">
        <f>ROUND(G215*H215,6)</f>
      </c>
      <c r="L215" s="38">
        <v>0</v>
      </c>
      <c s="32">
        <f>ROUND(ROUND(L215,2)*ROUND(G215,3),2)</f>
      </c>
      <c s="36" t="s">
        <v>54</v>
      </c>
      <c>
        <f>(M215*21)/100</f>
      </c>
      <c t="s">
        <v>27</v>
      </c>
    </row>
    <row r="216" spans="1:5" ht="12.75">
      <c r="A216" s="35" t="s">
        <v>55</v>
      </c>
      <c r="E216" s="39" t="s">
        <v>51</v>
      </c>
    </row>
    <row r="217" spans="1:5" ht="12.75">
      <c r="A217" s="35" t="s">
        <v>56</v>
      </c>
      <c r="E217" s="40" t="s">
        <v>101</v>
      </c>
    </row>
    <row r="218" spans="1:5" ht="178.5">
      <c r="A218" t="s">
        <v>58</v>
      </c>
      <c r="E218" s="39" t="s">
        <v>269</v>
      </c>
    </row>
    <row r="219" spans="1:16" ht="12.75">
      <c r="A219" t="s">
        <v>49</v>
      </c>
      <c s="34" t="s">
        <v>270</v>
      </c>
      <c s="34" t="s">
        <v>271</v>
      </c>
      <c s="35" t="s">
        <v>51</v>
      </c>
      <c s="6" t="s">
        <v>272</v>
      </c>
      <c s="36" t="s">
        <v>84</v>
      </c>
      <c s="37">
        <v>5</v>
      </c>
      <c s="36">
        <v>0</v>
      </c>
      <c s="36">
        <f>ROUND(G219*H219,6)</f>
      </c>
      <c r="L219" s="38">
        <v>0</v>
      </c>
      <c s="32">
        <f>ROUND(ROUND(L219,2)*ROUND(G219,3),2)</f>
      </c>
      <c s="36" t="s">
        <v>54</v>
      </c>
      <c>
        <f>(M219*21)/100</f>
      </c>
      <c t="s">
        <v>27</v>
      </c>
    </row>
    <row r="220" spans="1:5" ht="12.75">
      <c r="A220" s="35" t="s">
        <v>55</v>
      </c>
      <c r="E220" s="39" t="s">
        <v>51</v>
      </c>
    </row>
    <row r="221" spans="1:5" ht="12.75">
      <c r="A221" s="35" t="s">
        <v>56</v>
      </c>
      <c r="E221" s="40" t="s">
        <v>101</v>
      </c>
    </row>
    <row r="222" spans="1:5" ht="127.5">
      <c r="A222" t="s">
        <v>58</v>
      </c>
      <c r="E222" s="39" t="s">
        <v>265</v>
      </c>
    </row>
    <row r="223" spans="1:16" ht="12.75">
      <c r="A223" t="s">
        <v>49</v>
      </c>
      <c s="34" t="s">
        <v>273</v>
      </c>
      <c s="34" t="s">
        <v>274</v>
      </c>
      <c s="35" t="s">
        <v>51</v>
      </c>
      <c s="6" t="s">
        <v>275</v>
      </c>
      <c s="36" t="s">
        <v>78</v>
      </c>
      <c s="37">
        <v>2300</v>
      </c>
      <c s="36">
        <v>0</v>
      </c>
      <c s="36">
        <f>ROUND(G223*H223,6)</f>
      </c>
      <c r="L223" s="38">
        <v>0</v>
      </c>
      <c s="32">
        <f>ROUND(ROUND(L223,2)*ROUND(G223,3),2)</f>
      </c>
      <c s="36" t="s">
        <v>54</v>
      </c>
      <c>
        <f>(M223*21)/100</f>
      </c>
      <c t="s">
        <v>27</v>
      </c>
    </row>
    <row r="224" spans="1:5" ht="12.75">
      <c r="A224" s="35" t="s">
        <v>55</v>
      </c>
      <c r="E224" s="39" t="s">
        <v>101</v>
      </c>
    </row>
    <row r="225" spans="1:5" ht="12.75">
      <c r="A225" s="35" t="s">
        <v>56</v>
      </c>
      <c r="E225" s="40" t="s">
        <v>51</v>
      </c>
    </row>
    <row r="226" spans="1:5" ht="153">
      <c r="A226" t="s">
        <v>58</v>
      </c>
      <c r="E226" s="39" t="s">
        <v>276</v>
      </c>
    </row>
    <row r="227" spans="1:16" ht="12.75">
      <c r="A227" t="s">
        <v>49</v>
      </c>
      <c s="34" t="s">
        <v>277</v>
      </c>
      <c s="34" t="s">
        <v>278</v>
      </c>
      <c s="35" t="s">
        <v>51</v>
      </c>
      <c s="6" t="s">
        <v>279</v>
      </c>
      <c s="36" t="s">
        <v>78</v>
      </c>
      <c s="37">
        <v>2300</v>
      </c>
      <c s="36">
        <v>0</v>
      </c>
      <c s="36">
        <f>ROUND(G227*H227,6)</f>
      </c>
      <c r="L227" s="38">
        <v>0</v>
      </c>
      <c s="32">
        <f>ROUND(ROUND(L227,2)*ROUND(G227,3),2)</f>
      </c>
      <c s="36" t="s">
        <v>54</v>
      </c>
      <c>
        <f>(M227*21)/100</f>
      </c>
      <c t="s">
        <v>27</v>
      </c>
    </row>
    <row r="228" spans="1:5" ht="12.75">
      <c r="A228" s="35" t="s">
        <v>55</v>
      </c>
      <c r="E228" s="39" t="s">
        <v>51</v>
      </c>
    </row>
    <row r="229" spans="1:5" ht="12.75">
      <c r="A229" s="35" t="s">
        <v>56</v>
      </c>
      <c r="E229" s="40" t="s">
        <v>101</v>
      </c>
    </row>
    <row r="230" spans="1:5" ht="114.75">
      <c r="A230" t="s">
        <v>58</v>
      </c>
      <c r="E230" s="39" t="s">
        <v>280</v>
      </c>
    </row>
    <row r="231" spans="1:16" ht="12.75">
      <c r="A231" t="s">
        <v>49</v>
      </c>
      <c s="34" t="s">
        <v>281</v>
      </c>
      <c s="34" t="s">
        <v>282</v>
      </c>
      <c s="35" t="s">
        <v>51</v>
      </c>
      <c s="6" t="s">
        <v>283</v>
      </c>
      <c s="36" t="s">
        <v>84</v>
      </c>
      <c s="37">
        <v>1</v>
      </c>
      <c s="36">
        <v>0</v>
      </c>
      <c s="36">
        <f>ROUND(G231*H231,6)</f>
      </c>
      <c r="L231" s="38">
        <v>0</v>
      </c>
      <c s="32">
        <f>ROUND(ROUND(L231,2)*ROUND(G231,3),2)</f>
      </c>
      <c s="36" t="s">
        <v>54</v>
      </c>
      <c>
        <f>(M231*21)/100</f>
      </c>
      <c t="s">
        <v>27</v>
      </c>
    </row>
    <row r="232" spans="1:5" ht="12.75">
      <c r="A232" s="35" t="s">
        <v>55</v>
      </c>
      <c r="E232" s="39" t="s">
        <v>51</v>
      </c>
    </row>
    <row r="233" spans="1:5" ht="12.75">
      <c r="A233" s="35" t="s">
        <v>56</v>
      </c>
      <c r="E233" s="40" t="s">
        <v>110</v>
      </c>
    </row>
    <row r="234" spans="1:5" ht="114.75">
      <c r="A234" t="s">
        <v>58</v>
      </c>
      <c r="E234" s="39" t="s">
        <v>284</v>
      </c>
    </row>
    <row r="235" spans="1:16" ht="12.75">
      <c r="A235" t="s">
        <v>49</v>
      </c>
      <c s="34" t="s">
        <v>285</v>
      </c>
      <c s="34" t="s">
        <v>286</v>
      </c>
      <c s="35" t="s">
        <v>51</v>
      </c>
      <c s="6" t="s">
        <v>287</v>
      </c>
      <c s="36" t="s">
        <v>84</v>
      </c>
      <c s="37">
        <v>1</v>
      </c>
      <c s="36">
        <v>0</v>
      </c>
      <c s="36">
        <f>ROUND(G235*H235,6)</f>
      </c>
      <c r="L235" s="38">
        <v>0</v>
      </c>
      <c s="32">
        <f>ROUND(ROUND(L235,2)*ROUND(G235,3),2)</f>
      </c>
      <c s="36" t="s">
        <v>54</v>
      </c>
      <c>
        <f>(M235*21)/100</f>
      </c>
      <c t="s">
        <v>27</v>
      </c>
    </row>
    <row r="236" spans="1:5" ht="12.75">
      <c r="A236" s="35" t="s">
        <v>55</v>
      </c>
      <c r="E236" s="39" t="s">
        <v>51</v>
      </c>
    </row>
    <row r="237" spans="1:5" ht="12.75">
      <c r="A237" s="35" t="s">
        <v>56</v>
      </c>
      <c r="E237" s="40" t="s">
        <v>110</v>
      </c>
    </row>
    <row r="238" spans="1:5" ht="127.5">
      <c r="A238" t="s">
        <v>58</v>
      </c>
      <c r="E238" s="39" t="s">
        <v>288</v>
      </c>
    </row>
    <row r="239" spans="1:16" ht="12.75">
      <c r="A239" t="s">
        <v>49</v>
      </c>
      <c s="34" t="s">
        <v>289</v>
      </c>
      <c s="34" t="s">
        <v>290</v>
      </c>
      <c s="35" t="s">
        <v>51</v>
      </c>
      <c s="6" t="s">
        <v>291</v>
      </c>
      <c s="36" t="s">
        <v>84</v>
      </c>
      <c s="37">
        <v>1</v>
      </c>
      <c s="36">
        <v>0</v>
      </c>
      <c s="36">
        <f>ROUND(G239*H239,6)</f>
      </c>
      <c r="L239" s="38">
        <v>0</v>
      </c>
      <c s="32">
        <f>ROUND(ROUND(L239,2)*ROUND(G239,3),2)</f>
      </c>
      <c s="36" t="s">
        <v>54</v>
      </c>
      <c>
        <f>(M239*21)/100</f>
      </c>
      <c t="s">
        <v>27</v>
      </c>
    </row>
    <row r="240" spans="1:5" ht="12.75">
      <c r="A240" s="35" t="s">
        <v>55</v>
      </c>
      <c r="E240" s="39" t="s">
        <v>51</v>
      </c>
    </row>
    <row r="241" spans="1:5" ht="12.75">
      <c r="A241" s="35" t="s">
        <v>56</v>
      </c>
      <c r="E241" s="40" t="s">
        <v>159</v>
      </c>
    </row>
    <row r="242" spans="1:5" ht="114.75">
      <c r="A242" t="s">
        <v>58</v>
      </c>
      <c r="E242" s="39" t="s">
        <v>284</v>
      </c>
    </row>
    <row r="243" spans="1:16" ht="12.75">
      <c r="A243" t="s">
        <v>49</v>
      </c>
      <c s="34" t="s">
        <v>292</v>
      </c>
      <c s="34" t="s">
        <v>293</v>
      </c>
      <c s="35" t="s">
        <v>51</v>
      </c>
      <c s="6" t="s">
        <v>294</v>
      </c>
      <c s="36" t="s">
        <v>84</v>
      </c>
      <c s="37">
        <v>1</v>
      </c>
      <c s="36">
        <v>0</v>
      </c>
      <c s="36">
        <f>ROUND(G243*H243,6)</f>
      </c>
      <c r="L243" s="38">
        <v>0</v>
      </c>
      <c s="32">
        <f>ROUND(ROUND(L243,2)*ROUND(G243,3),2)</f>
      </c>
      <c s="36" t="s">
        <v>54</v>
      </c>
      <c>
        <f>(M243*21)/100</f>
      </c>
      <c t="s">
        <v>27</v>
      </c>
    </row>
    <row r="244" spans="1:5" ht="12.75">
      <c r="A244" s="35" t="s">
        <v>55</v>
      </c>
      <c r="E244" s="39" t="s">
        <v>51</v>
      </c>
    </row>
    <row r="245" spans="1:5" ht="12.75">
      <c r="A245" s="35" t="s">
        <v>56</v>
      </c>
      <c r="E245" s="40" t="s">
        <v>159</v>
      </c>
    </row>
    <row r="246" spans="1:5" ht="127.5">
      <c r="A246" t="s">
        <v>58</v>
      </c>
      <c r="E246" s="39" t="s">
        <v>295</v>
      </c>
    </row>
    <row r="247" spans="1:16" ht="12.75">
      <c r="A247" t="s">
        <v>49</v>
      </c>
      <c s="34" t="s">
        <v>296</v>
      </c>
      <c s="34" t="s">
        <v>297</v>
      </c>
      <c s="35" t="s">
        <v>51</v>
      </c>
      <c s="6" t="s">
        <v>298</v>
      </c>
      <c s="36" t="s">
        <v>299</v>
      </c>
      <c s="37">
        <v>1</v>
      </c>
      <c s="36">
        <v>0</v>
      </c>
      <c s="36">
        <f>ROUND(G247*H247,6)</f>
      </c>
      <c r="L247" s="38">
        <v>0</v>
      </c>
      <c s="32">
        <f>ROUND(ROUND(L247,2)*ROUND(G247,3),2)</f>
      </c>
      <c s="36" t="s">
        <v>54</v>
      </c>
      <c>
        <f>(M247*21)/100</f>
      </c>
      <c t="s">
        <v>27</v>
      </c>
    </row>
    <row r="248" spans="1:5" ht="12.75">
      <c r="A248" s="35" t="s">
        <v>55</v>
      </c>
      <c r="E248" s="39" t="s">
        <v>51</v>
      </c>
    </row>
    <row r="249" spans="1:5" ht="12.75">
      <c r="A249" s="35" t="s">
        <v>56</v>
      </c>
      <c r="E249" s="40" t="s">
        <v>110</v>
      </c>
    </row>
    <row r="250" spans="1:5" ht="51">
      <c r="A250" t="s">
        <v>58</v>
      </c>
      <c r="E250" s="39" t="s">
        <v>300</v>
      </c>
    </row>
    <row r="251" spans="1:16" ht="25.5">
      <c r="A251" t="s">
        <v>49</v>
      </c>
      <c s="34" t="s">
        <v>301</v>
      </c>
      <c s="34" t="s">
        <v>302</v>
      </c>
      <c s="35" t="s">
        <v>51</v>
      </c>
      <c s="6" t="s">
        <v>303</v>
      </c>
      <c s="36" t="s">
        <v>84</v>
      </c>
      <c s="37">
        <v>1</v>
      </c>
      <c s="36">
        <v>0</v>
      </c>
      <c s="36">
        <f>ROUND(G251*H251,6)</f>
      </c>
      <c r="L251" s="38">
        <v>0</v>
      </c>
      <c s="32">
        <f>ROUND(ROUND(L251,2)*ROUND(G251,3),2)</f>
      </c>
      <c s="36" t="s">
        <v>54</v>
      </c>
      <c>
        <f>(M251*21)/100</f>
      </c>
      <c t="s">
        <v>27</v>
      </c>
    </row>
    <row r="252" spans="1:5" ht="12.75">
      <c r="A252" s="35" t="s">
        <v>55</v>
      </c>
      <c r="E252" s="39" t="s">
        <v>51</v>
      </c>
    </row>
    <row r="253" spans="1:5" ht="12.75">
      <c r="A253" s="35" t="s">
        <v>56</v>
      </c>
      <c r="E253" s="40" t="s">
        <v>110</v>
      </c>
    </row>
    <row r="254" spans="1:5" ht="165.75">
      <c r="A254" t="s">
        <v>58</v>
      </c>
      <c r="E254" s="39" t="s">
        <v>304</v>
      </c>
    </row>
    <row r="255" spans="1:16" ht="12.75">
      <c r="A255" t="s">
        <v>49</v>
      </c>
      <c s="34" t="s">
        <v>305</v>
      </c>
      <c s="34" t="s">
        <v>306</v>
      </c>
      <c s="35" t="s">
        <v>51</v>
      </c>
      <c s="6" t="s">
        <v>307</v>
      </c>
      <c s="36" t="s">
        <v>84</v>
      </c>
      <c s="37">
        <v>1</v>
      </c>
      <c s="36">
        <v>0</v>
      </c>
      <c s="36">
        <f>ROUND(G255*H255,6)</f>
      </c>
      <c r="L255" s="38">
        <v>0</v>
      </c>
      <c s="32">
        <f>ROUND(ROUND(L255,2)*ROUND(G255,3),2)</f>
      </c>
      <c s="36" t="s">
        <v>54</v>
      </c>
      <c>
        <f>(M255*21)/100</f>
      </c>
      <c t="s">
        <v>27</v>
      </c>
    </row>
    <row r="256" spans="1:5" ht="12.75">
      <c r="A256" s="35" t="s">
        <v>55</v>
      </c>
      <c r="E256" s="39" t="s">
        <v>51</v>
      </c>
    </row>
    <row r="257" spans="1:5" ht="12.75">
      <c r="A257" s="35" t="s">
        <v>56</v>
      </c>
      <c r="E257" s="40" t="s">
        <v>110</v>
      </c>
    </row>
    <row r="258" spans="1:5" ht="89.25">
      <c r="A258" t="s">
        <v>58</v>
      </c>
      <c r="E258" s="39" t="s">
        <v>308</v>
      </c>
    </row>
    <row r="259" spans="1:16" ht="25.5">
      <c r="A259" t="s">
        <v>49</v>
      </c>
      <c s="34" t="s">
        <v>309</v>
      </c>
      <c s="34" t="s">
        <v>310</v>
      </c>
      <c s="35" t="s">
        <v>51</v>
      </c>
      <c s="6" t="s">
        <v>311</v>
      </c>
      <c s="36" t="s">
        <v>84</v>
      </c>
      <c s="37">
        <v>1</v>
      </c>
      <c s="36">
        <v>0</v>
      </c>
      <c s="36">
        <f>ROUND(G259*H259,6)</f>
      </c>
      <c r="L259" s="38">
        <v>0</v>
      </c>
      <c s="32">
        <f>ROUND(ROUND(L259,2)*ROUND(G259,3),2)</f>
      </c>
      <c s="36" t="s">
        <v>54</v>
      </c>
      <c>
        <f>(M259*21)/100</f>
      </c>
      <c t="s">
        <v>27</v>
      </c>
    </row>
    <row r="260" spans="1:5" ht="12.75">
      <c r="A260" s="35" t="s">
        <v>55</v>
      </c>
      <c r="E260" s="39" t="s">
        <v>51</v>
      </c>
    </row>
    <row r="261" spans="1:5" ht="12.75">
      <c r="A261" s="35" t="s">
        <v>56</v>
      </c>
      <c r="E261" s="40" t="s">
        <v>110</v>
      </c>
    </row>
    <row r="262" spans="1:5" ht="229.5">
      <c r="A262" t="s">
        <v>58</v>
      </c>
      <c r="E262" s="39" t="s">
        <v>312</v>
      </c>
    </row>
    <row r="263" spans="1:16" ht="25.5">
      <c r="A263" t="s">
        <v>49</v>
      </c>
      <c s="34" t="s">
        <v>313</v>
      </c>
      <c s="34" t="s">
        <v>314</v>
      </c>
      <c s="35" t="s">
        <v>51</v>
      </c>
      <c s="6" t="s">
        <v>315</v>
      </c>
      <c s="36" t="s">
        <v>84</v>
      </c>
      <c s="37">
        <v>1</v>
      </c>
      <c s="36">
        <v>0</v>
      </c>
      <c s="36">
        <f>ROUND(G263*H263,6)</f>
      </c>
      <c r="L263" s="38">
        <v>0</v>
      </c>
      <c s="32">
        <f>ROUND(ROUND(L263,2)*ROUND(G263,3),2)</f>
      </c>
      <c s="36" t="s">
        <v>54</v>
      </c>
      <c>
        <f>(M263*21)/100</f>
      </c>
      <c t="s">
        <v>27</v>
      </c>
    </row>
    <row r="264" spans="1:5" ht="12.75">
      <c r="A264" s="35" t="s">
        <v>55</v>
      </c>
      <c r="E264" s="39" t="s">
        <v>51</v>
      </c>
    </row>
    <row r="265" spans="1:5" ht="12.75">
      <c r="A265" s="35" t="s">
        <v>56</v>
      </c>
      <c r="E265" s="40" t="s">
        <v>110</v>
      </c>
    </row>
    <row r="266" spans="1:5" ht="89.25">
      <c r="A266" t="s">
        <v>58</v>
      </c>
      <c r="E266" s="39" t="s">
        <v>316</v>
      </c>
    </row>
    <row r="267" spans="1:16" ht="12.75">
      <c r="A267" t="s">
        <v>49</v>
      </c>
      <c s="34" t="s">
        <v>317</v>
      </c>
      <c s="34" t="s">
        <v>318</v>
      </c>
      <c s="35" t="s">
        <v>51</v>
      </c>
      <c s="6" t="s">
        <v>319</v>
      </c>
      <c s="36" t="s">
        <v>84</v>
      </c>
      <c s="37">
        <v>1</v>
      </c>
      <c s="36">
        <v>0</v>
      </c>
      <c s="36">
        <f>ROUND(G267*H267,6)</f>
      </c>
      <c r="L267" s="38">
        <v>0</v>
      </c>
      <c s="32">
        <f>ROUND(ROUND(L267,2)*ROUND(G267,3),2)</f>
      </c>
      <c s="36" t="s">
        <v>54</v>
      </c>
      <c>
        <f>(M267*21)/100</f>
      </c>
      <c t="s">
        <v>27</v>
      </c>
    </row>
    <row r="268" spans="1:5" ht="12.75">
      <c r="A268" s="35" t="s">
        <v>55</v>
      </c>
      <c r="E268" s="39" t="s">
        <v>51</v>
      </c>
    </row>
    <row r="269" spans="1:5" ht="12.75">
      <c r="A269" s="35" t="s">
        <v>56</v>
      </c>
      <c r="E269" s="40" t="s">
        <v>110</v>
      </c>
    </row>
    <row r="270" spans="1:5" ht="191.25">
      <c r="A270" t="s">
        <v>58</v>
      </c>
      <c r="E270" s="39" t="s">
        <v>320</v>
      </c>
    </row>
    <row r="271" spans="1:16" ht="12.75">
      <c r="A271" t="s">
        <v>49</v>
      </c>
      <c s="34" t="s">
        <v>321</v>
      </c>
      <c s="34" t="s">
        <v>322</v>
      </c>
      <c s="35" t="s">
        <v>51</v>
      </c>
      <c s="6" t="s">
        <v>323</v>
      </c>
      <c s="36" t="s">
        <v>84</v>
      </c>
      <c s="37">
        <v>1</v>
      </c>
      <c s="36">
        <v>0</v>
      </c>
      <c s="36">
        <f>ROUND(G271*H271,6)</f>
      </c>
      <c r="L271" s="38">
        <v>0</v>
      </c>
      <c s="32">
        <f>ROUND(ROUND(L271,2)*ROUND(G271,3),2)</f>
      </c>
      <c s="36" t="s">
        <v>54</v>
      </c>
      <c>
        <f>(M271*21)/100</f>
      </c>
      <c t="s">
        <v>27</v>
      </c>
    </row>
    <row r="272" spans="1:5" ht="12.75">
      <c r="A272" s="35" t="s">
        <v>55</v>
      </c>
      <c r="E272" s="39" t="s">
        <v>51</v>
      </c>
    </row>
    <row r="273" spans="1:5" ht="12.75">
      <c r="A273" s="35" t="s">
        <v>56</v>
      </c>
      <c r="E273" s="40" t="s">
        <v>110</v>
      </c>
    </row>
    <row r="274" spans="1:5" ht="140.25">
      <c r="A274" t="s">
        <v>58</v>
      </c>
      <c r="E274" s="39" t="s">
        <v>324</v>
      </c>
    </row>
  </sheetData>
  <sheetProtection password="923D" sheet="1" objects="1" scenarios="1"/>
  <mergeCells count="18">
    <mergeCell ref="C1:C2"/>
    <mergeCell ref="E1:E2"/>
    <mergeCell ref="E3:H3"/>
    <mergeCell ref="E4:H4"/>
    <mergeCell ref="C3:D3"/>
    <mergeCell ref="C4:D4"/>
    <mergeCell ref="A5:A7"/>
    <mergeCell ref="B5:B7"/>
    <mergeCell ref="C5:C7"/>
    <mergeCell ref="D5:D7"/>
    <mergeCell ref="E5:E7"/>
    <mergeCell ref="F5:F7"/>
    <mergeCell ref="G5:G7"/>
    <mergeCell ref="H5:H7"/>
    <mergeCell ref="I5:I7"/>
    <mergeCell ref="L5:M6"/>
    <mergeCell ref="J6:K6"/>
    <mergeCell ref="N5:N7"/>
  </mergeCells>
  <printOptions/>
  <pageMargins left="0.75" right="0.75" top="1" bottom="1" header="0.5" footer="0.5"/>
  <pageSetup horizontalDpi="300" verticalDpi="300" orientation="landscape" paperSize="9"/>
  <drawing r:id="rId1"/>
</worksheet>
</file>

<file path=xl/worksheets/sheet3.xml><?xml version="1.0" encoding="utf-8"?>
<worksheet xmlns="http://schemas.openxmlformats.org/spreadsheetml/2006/main" xmlns:r="http://schemas.openxmlformats.org/officeDocument/2006/relationships">
  <dimension ref="A1:T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1" width="9.14285714285714" hidden="1" customWidth="1"/>
    <col min="12" max="14" width="16.7142857142857" customWidth="1"/>
    <col min="15" max="17" width="9.14285714285714" hidden="1" customWidth="1"/>
    <col min="19" max="19" width="30.7142857142857" customWidth="1"/>
  </cols>
  <sheetData>
    <row r="1" spans="1:16" ht="35" customHeight="1">
      <c r="A1" s="16" t="s">
        <v>18</v>
      </c>
      <c s="2"/>
      <c r="D1" s="2"/>
      <c s="3" t="s">
        <v>21</v>
      </c>
      <c s="2"/>
      <c s="2"/>
      <c s="2"/>
      <c s="2"/>
      <c s="2"/>
      <c s="2"/>
      <c s="2"/>
      <c s="2"/>
      <c s="2"/>
      <c r="P1" t="s">
        <v>26</v>
      </c>
    </row>
    <row r="2" spans="1:16" ht="20" customHeight="1">
      <c r="A2" s="16"/>
      <c s="2"/>
      <c r="D2" s="2"/>
      <c s="2"/>
      <c s="2"/>
      <c s="2"/>
      <c s="2"/>
      <c s="2"/>
      <c s="2"/>
      <c s="2"/>
      <c s="18"/>
      <c s="18"/>
      <c s="2"/>
      <c r="P2" t="s">
        <v>26</v>
      </c>
    </row>
    <row r="3" spans="1:16" ht="32" customHeight="1">
      <c r="A3" s="16" t="s">
        <v>19</v>
      </c>
      <c s="21" t="s">
        <v>22</v>
      </c>
      <c s="27" t="s">
        <v>2</v>
      </c>
      <c r="E3" s="22" t="s">
        <v>3</v>
      </c>
      <c r="L3" s="17" t="s">
        <v>325</v>
      </c>
      <c s="41">
        <f>Rekapitulace!C12</f>
      </c>
      <c s="20" t="s">
        <v>0</v>
      </c>
      <c t="s">
        <v>23</v>
      </c>
      <c t="s">
        <v>27</v>
      </c>
    </row>
    <row r="4" spans="1:16" ht="32" customHeight="1">
      <c r="A4" s="24" t="s">
        <v>20</v>
      </c>
      <c s="25" t="s">
        <v>28</v>
      </c>
      <c s="27" t="s">
        <v>325</v>
      </c>
      <c r="E4" s="26" t="s">
        <v>326</v>
      </c>
      <c r="O4" t="s">
        <v>24</v>
      </c>
      <c t="s">
        <v>27</v>
      </c>
    </row>
    <row r="5" spans="1:16" ht="12.75" customHeight="1">
      <c r="A5" s="23" t="s">
        <v>29</v>
      </c>
      <c s="23" t="s">
        <v>30</v>
      </c>
      <c s="23" t="s">
        <v>31</v>
      </c>
      <c s="23" t="s">
        <v>32</v>
      </c>
      <c s="23" t="s">
        <v>33</v>
      </c>
      <c s="23" t="s">
        <v>34</v>
      </c>
      <c s="23" t="s">
        <v>35</v>
      </c>
      <c s="23" t="s">
        <v>36</v>
      </c>
      <c s="23" t="s">
        <v>37</v>
      </c>
      <c s="23"/>
      <c s="23"/>
      <c s="23" t="s">
        <v>38</v>
      </c>
      <c s="23"/>
      <c s="23" t="s">
        <v>42</v>
      </c>
      <c t="s">
        <v>25</v>
      </c>
      <c t="s">
        <v>27</v>
      </c>
    </row>
    <row r="6" spans="1:14" ht="12.75" customHeight="1">
      <c r="A6" s="23"/>
      <c s="23"/>
      <c s="23"/>
      <c s="23"/>
      <c s="23"/>
      <c s="23"/>
      <c s="23"/>
      <c s="23"/>
      <c s="23"/>
      <c s="23" t="s">
        <v>39</v>
      </c>
      <c s="23"/>
      <c s="23"/>
      <c s="23"/>
      <c s="23"/>
    </row>
    <row r="7" spans="1:20" ht="12.75" customHeight="1">
      <c r="A7" s="23"/>
      <c s="23"/>
      <c s="23"/>
      <c s="23"/>
      <c s="23"/>
      <c s="23"/>
      <c s="23"/>
      <c s="23"/>
      <c s="23"/>
      <c s="23" t="s">
        <v>40</v>
      </c>
      <c s="23" t="s">
        <v>41</v>
      </c>
      <c s="23" t="s">
        <v>40</v>
      </c>
      <c s="23" t="s">
        <v>41</v>
      </c>
      <c s="23"/>
      <c r="S7" t="s">
        <v>43</v>
      </c>
      <c>
        <f>COUNTIFS(L8:L31,"=0",A8:A31,"P")+COUNTIFS(L8:L31,"",A8:A31,"P")+SUM(Q8:Q31)</f>
      </c>
    </row>
    <row r="8" spans="1:13" ht="12.75">
      <c r="A8" t="s">
        <v>44</v>
      </c>
      <c r="C8" s="28" t="s">
        <v>329</v>
      </c>
      <c r="E8" s="30" t="s">
        <v>328</v>
      </c>
      <c r="J8" s="29">
        <f>0+J9+J22</f>
      </c>
      <c s="29">
        <f>0+K9+K22</f>
      </c>
      <c s="29">
        <f>0+L9+L22</f>
      </c>
      <c s="29">
        <f>0+M9+M22</f>
      </c>
    </row>
    <row r="9" spans="1:13" ht="12.75">
      <c r="A9" t="s">
        <v>46</v>
      </c>
      <c r="C9" s="31" t="s">
        <v>47</v>
      </c>
      <c r="E9" s="33" t="s">
        <v>330</v>
      </c>
      <c r="J9" s="32">
        <f>0</f>
      </c>
      <c s="32">
        <f>0</f>
      </c>
      <c s="32">
        <f>0+L10+L14+L18</f>
      </c>
      <c s="32">
        <f>0+M10+M14+M18</f>
      </c>
    </row>
    <row r="10" spans="1:16" ht="12.75">
      <c r="A10" t="s">
        <v>49</v>
      </c>
      <c s="34" t="s">
        <v>47</v>
      </c>
      <c s="34" t="s">
        <v>331</v>
      </c>
      <c s="35" t="s">
        <v>51</v>
      </c>
      <c s="6" t="s">
        <v>332</v>
      </c>
      <c s="36" t="s">
        <v>299</v>
      </c>
      <c s="37">
        <v>1</v>
      </c>
      <c s="36">
        <v>0</v>
      </c>
      <c s="36">
        <f>ROUND(G10*H10,6)</f>
      </c>
      <c r="L10" s="38">
        <v>0</v>
      </c>
      <c s="32">
        <f>ROUND(ROUND(L10,2)*ROUND(G10,3),2)</f>
      </c>
      <c s="36" t="s">
        <v>333</v>
      </c>
      <c>
        <f>(M10*21)/100</f>
      </c>
      <c t="s">
        <v>27</v>
      </c>
    </row>
    <row r="11" spans="1:5" ht="12.75">
      <c r="A11" s="35" t="s">
        <v>55</v>
      </c>
      <c r="E11" s="39" t="s">
        <v>334</v>
      </c>
    </row>
    <row r="12" spans="1:5" ht="12.75">
      <c r="A12" s="35" t="s">
        <v>56</v>
      </c>
      <c r="E12" s="40" t="s">
        <v>335</v>
      </c>
    </row>
    <row r="13" spans="1:5" ht="89.25">
      <c r="A13" t="s">
        <v>58</v>
      </c>
      <c r="E13" s="39" t="s">
        <v>336</v>
      </c>
    </row>
    <row r="14" spans="1:16" ht="12.75">
      <c r="A14" t="s">
        <v>49</v>
      </c>
      <c s="34" t="s">
        <v>27</v>
      </c>
      <c s="34" t="s">
        <v>337</v>
      </c>
      <c s="35" t="s">
        <v>51</v>
      </c>
      <c s="6" t="s">
        <v>338</v>
      </c>
      <c s="36" t="s">
        <v>299</v>
      </c>
      <c s="37">
        <v>1</v>
      </c>
      <c s="36">
        <v>0</v>
      </c>
      <c s="36">
        <f>ROUND(G14*H14,6)</f>
      </c>
      <c r="L14" s="38">
        <v>0</v>
      </c>
      <c s="32">
        <f>ROUND(ROUND(L14,2)*ROUND(G14,3),2)</f>
      </c>
      <c s="36" t="s">
        <v>333</v>
      </c>
      <c>
        <f>(M14*21)/100</f>
      </c>
      <c t="s">
        <v>27</v>
      </c>
    </row>
    <row r="15" spans="1:5" ht="12.75">
      <c r="A15" s="35" t="s">
        <v>55</v>
      </c>
      <c r="E15" s="39" t="s">
        <v>339</v>
      </c>
    </row>
    <row r="16" spans="1:5" ht="12.75">
      <c r="A16" s="35" t="s">
        <v>56</v>
      </c>
      <c r="E16" s="40" t="s">
        <v>335</v>
      </c>
    </row>
    <row r="17" spans="1:5" ht="102">
      <c r="A17" t="s">
        <v>58</v>
      </c>
      <c r="E17" s="39" t="s">
        <v>340</v>
      </c>
    </row>
    <row r="18" spans="1:16" ht="12.75">
      <c r="A18" t="s">
        <v>49</v>
      </c>
      <c s="34" t="s">
        <v>26</v>
      </c>
      <c s="34" t="s">
        <v>341</v>
      </c>
      <c s="35" t="s">
        <v>51</v>
      </c>
      <c s="6" t="s">
        <v>342</v>
      </c>
      <c s="36" t="s">
        <v>299</v>
      </c>
      <c s="37">
        <v>1</v>
      </c>
      <c s="36">
        <v>0</v>
      </c>
      <c s="36">
        <f>ROUND(G18*H18,6)</f>
      </c>
      <c r="L18" s="38">
        <v>0</v>
      </c>
      <c s="32">
        <f>ROUND(ROUND(L18,2)*ROUND(G18,3),2)</f>
      </c>
      <c s="36" t="s">
        <v>333</v>
      </c>
      <c>
        <f>(M18*21)/100</f>
      </c>
      <c t="s">
        <v>27</v>
      </c>
    </row>
    <row r="19" spans="1:5" ht="12.75">
      <c r="A19" s="35" t="s">
        <v>55</v>
      </c>
      <c r="E19" s="39" t="s">
        <v>343</v>
      </c>
    </row>
    <row r="20" spans="1:5" ht="12.75">
      <c r="A20" s="35" t="s">
        <v>56</v>
      </c>
      <c r="E20" s="40" t="s">
        <v>335</v>
      </c>
    </row>
    <row r="21" spans="1:5" ht="38.25">
      <c r="A21" t="s">
        <v>58</v>
      </c>
      <c r="E21" s="39" t="s">
        <v>344</v>
      </c>
    </row>
    <row r="22" spans="1:13" ht="12.75">
      <c r="A22" t="s">
        <v>46</v>
      </c>
      <c r="C22" s="31" t="s">
        <v>27</v>
      </c>
      <c r="E22" s="33" t="s">
        <v>345</v>
      </c>
      <c r="J22" s="32">
        <f>0</f>
      </c>
      <c s="32">
        <f>0</f>
      </c>
      <c s="32">
        <f>0+L23+L27+L31</f>
      </c>
      <c s="32">
        <f>0+M23+M27+M31</f>
      </c>
    </row>
    <row r="23" spans="1:16" ht="12.75">
      <c r="A23" t="s">
        <v>49</v>
      </c>
      <c s="34" t="s">
        <v>67</v>
      </c>
      <c s="34" t="s">
        <v>346</v>
      </c>
      <c s="35" t="s">
        <v>51</v>
      </c>
      <c s="6" t="s">
        <v>347</v>
      </c>
      <c s="36" t="s">
        <v>299</v>
      </c>
      <c s="37">
        <v>1</v>
      </c>
      <c s="36">
        <v>0</v>
      </c>
      <c s="36">
        <f>ROUND(G23*H23,6)</f>
      </c>
      <c r="L23" s="38">
        <v>0</v>
      </c>
      <c s="32">
        <f>ROUND(ROUND(L23,2)*ROUND(G23,3),2)</f>
      </c>
      <c s="36" t="s">
        <v>333</v>
      </c>
      <c>
        <f>(M23*21)/100</f>
      </c>
      <c t="s">
        <v>27</v>
      </c>
    </row>
    <row r="24" spans="1:5" ht="12.75">
      <c r="A24" s="35" t="s">
        <v>55</v>
      </c>
      <c r="E24" s="39" t="s">
        <v>348</v>
      </c>
    </row>
    <row r="25" spans="1:5" ht="12.75">
      <c r="A25" s="35" t="s">
        <v>56</v>
      </c>
      <c r="E25" s="40" t="s">
        <v>335</v>
      </c>
    </row>
    <row r="26" spans="1:5" ht="89.25">
      <c r="A26" t="s">
        <v>58</v>
      </c>
      <c r="E26" s="39" t="s">
        <v>349</v>
      </c>
    </row>
    <row r="27" spans="1:16" ht="12.75">
      <c r="A27" t="s">
        <v>49</v>
      </c>
      <c s="34" t="s">
        <v>71</v>
      </c>
      <c s="34" t="s">
        <v>350</v>
      </c>
      <c s="35" t="s">
        <v>51</v>
      </c>
      <c s="6" t="s">
        <v>351</v>
      </c>
      <c s="36" t="s">
        <v>299</v>
      </c>
      <c s="37">
        <v>1</v>
      </c>
      <c s="36">
        <v>0</v>
      </c>
      <c s="36">
        <f>ROUND(G27*H27,6)</f>
      </c>
      <c r="L27" s="38">
        <v>0</v>
      </c>
      <c s="32">
        <f>ROUND(ROUND(L27,2)*ROUND(G27,3),2)</f>
      </c>
      <c s="36" t="s">
        <v>333</v>
      </c>
      <c>
        <f>(M27*21)/100</f>
      </c>
      <c t="s">
        <v>27</v>
      </c>
    </row>
    <row r="28" spans="1:5" ht="12.75">
      <c r="A28" s="35" t="s">
        <v>55</v>
      </c>
      <c r="E28" s="39" t="s">
        <v>352</v>
      </c>
    </row>
    <row r="29" spans="1:5" ht="12.75">
      <c r="A29" s="35" t="s">
        <v>56</v>
      </c>
      <c r="E29" s="40" t="s">
        <v>335</v>
      </c>
    </row>
    <row r="30" spans="1:5" ht="76.5">
      <c r="A30" t="s">
        <v>58</v>
      </c>
      <c r="E30" s="39" t="s">
        <v>353</v>
      </c>
    </row>
    <row r="31" spans="1:16" ht="12.75">
      <c r="A31" t="s">
        <v>49</v>
      </c>
      <c s="34" t="s">
        <v>75</v>
      </c>
      <c s="34" t="s">
        <v>354</v>
      </c>
      <c s="35" t="s">
        <v>51</v>
      </c>
      <c s="6" t="s">
        <v>355</v>
      </c>
      <c s="36" t="s">
        <v>84</v>
      </c>
      <c s="37">
        <v>1</v>
      </c>
      <c s="36">
        <v>0</v>
      </c>
      <c s="36">
        <f>ROUND(G31*H31,6)</f>
      </c>
      <c r="L31" s="38">
        <v>0</v>
      </c>
      <c s="32">
        <f>ROUND(ROUND(L31,2)*ROUND(G31,3),2)</f>
      </c>
      <c s="36" t="s">
        <v>333</v>
      </c>
      <c>
        <f>(M31*21)/100</f>
      </c>
      <c t="s">
        <v>27</v>
      </c>
    </row>
    <row r="32" spans="1:5" ht="12.75">
      <c r="A32" s="35" t="s">
        <v>55</v>
      </c>
      <c r="E32" s="39" t="s">
        <v>356</v>
      </c>
    </row>
    <row r="33" spans="1:5" ht="12.75">
      <c r="A33" s="35" t="s">
        <v>56</v>
      </c>
      <c r="E33" s="40" t="s">
        <v>357</v>
      </c>
    </row>
    <row r="34" spans="1:5" ht="25.5">
      <c r="A34" t="s">
        <v>58</v>
      </c>
      <c r="E34" s="39" t="s">
        <v>358</v>
      </c>
    </row>
  </sheetData>
  <sheetProtection password="923D" sheet="1" objects="1" scenarios="1"/>
  <mergeCells count="18">
    <mergeCell ref="C1:C2"/>
    <mergeCell ref="E1:E2"/>
    <mergeCell ref="E3:H3"/>
    <mergeCell ref="E4:H4"/>
    <mergeCell ref="C3:D3"/>
    <mergeCell ref="C4:D4"/>
    <mergeCell ref="A5:A7"/>
    <mergeCell ref="B5:B7"/>
    <mergeCell ref="C5:C7"/>
    <mergeCell ref="D5:D7"/>
    <mergeCell ref="E5:E7"/>
    <mergeCell ref="F5:F7"/>
    <mergeCell ref="G5:G7"/>
    <mergeCell ref="H5:H7"/>
    <mergeCell ref="I5:I7"/>
    <mergeCell ref="L5:M6"/>
    <mergeCell ref="J6:K6"/>
    <mergeCell ref="N5:N7"/>
  </mergeCells>
  <printOptions/>
  <pageMargins left="0.75" right="0.75" top="1" bottom="1" header="0.5" footer="0.5"/>
  <pageSetup horizontalDpi="300" verticalDpi="300" orientation="landscape" paperSize="9"/>
  <drawing r:id="rId1"/>
</worksheet>
</file>

<file path=xl/worksheets/sheet4.xml><?xml version="1.0" encoding="utf-8"?>
<worksheet xmlns="http://schemas.openxmlformats.org/spreadsheetml/2006/main" xmlns:r="http://schemas.openxmlformats.org/officeDocument/2006/relationships">
  <dimension ref="A1:T19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1" width="9.14285714285714" hidden="1" customWidth="1"/>
    <col min="12" max="14" width="16.7142857142857" customWidth="1"/>
    <col min="15" max="17" width="9.14285714285714" hidden="1" customWidth="1"/>
    <col min="19" max="19" width="30.7142857142857" customWidth="1"/>
  </cols>
  <sheetData>
    <row r="1" spans="1:16" ht="35" customHeight="1">
      <c r="A1" s="16" t="s">
        <v>18</v>
      </c>
      <c s="2"/>
      <c r="D1" s="2"/>
      <c s="3" t="s">
        <v>21</v>
      </c>
      <c s="2"/>
      <c s="2"/>
      <c s="2"/>
      <c s="2"/>
      <c s="2"/>
      <c s="2"/>
      <c s="2"/>
      <c s="2"/>
      <c s="2"/>
      <c r="P1" t="s">
        <v>26</v>
      </c>
    </row>
    <row r="2" spans="1:16" ht="20" customHeight="1">
      <c r="A2" s="16"/>
      <c s="2"/>
      <c r="D2" s="2"/>
      <c s="2"/>
      <c s="2"/>
      <c s="2"/>
      <c s="2"/>
      <c s="2"/>
      <c s="2"/>
      <c s="2"/>
      <c s="18"/>
      <c s="18"/>
      <c s="2"/>
      <c r="P2" t="s">
        <v>26</v>
      </c>
    </row>
    <row r="3" spans="1:16" ht="32" customHeight="1">
      <c r="A3" s="16" t="s">
        <v>19</v>
      </c>
      <c s="21" t="s">
        <v>22</v>
      </c>
      <c s="27" t="s">
        <v>2</v>
      </c>
      <c r="E3" s="22" t="s">
        <v>3</v>
      </c>
      <c r="L3" s="17" t="s">
        <v>359</v>
      </c>
      <c s="41">
        <f>Rekapitulace!C14</f>
      </c>
      <c s="20" t="s">
        <v>0</v>
      </c>
      <c t="s">
        <v>23</v>
      </c>
      <c t="s">
        <v>27</v>
      </c>
    </row>
    <row r="4" spans="1:16" ht="32" customHeight="1">
      <c r="A4" s="24" t="s">
        <v>20</v>
      </c>
      <c s="25" t="s">
        <v>28</v>
      </c>
      <c s="27" t="s">
        <v>359</v>
      </c>
      <c r="E4" s="26" t="s">
        <v>360</v>
      </c>
      <c r="O4" t="s">
        <v>24</v>
      </c>
      <c t="s">
        <v>27</v>
      </c>
    </row>
    <row r="5" spans="1:16" ht="12.75" customHeight="1">
      <c r="A5" s="23" t="s">
        <v>29</v>
      </c>
      <c s="23" t="s">
        <v>30</v>
      </c>
      <c s="23" t="s">
        <v>31</v>
      </c>
      <c s="23" t="s">
        <v>32</v>
      </c>
      <c s="23" t="s">
        <v>33</v>
      </c>
      <c s="23" t="s">
        <v>34</v>
      </c>
      <c s="23" t="s">
        <v>35</v>
      </c>
      <c s="23" t="s">
        <v>36</v>
      </c>
      <c s="23" t="s">
        <v>37</v>
      </c>
      <c s="23"/>
      <c s="23"/>
      <c s="23" t="s">
        <v>38</v>
      </c>
      <c s="23"/>
      <c s="23" t="s">
        <v>42</v>
      </c>
      <c t="s">
        <v>25</v>
      </c>
      <c t="s">
        <v>27</v>
      </c>
    </row>
    <row r="6" spans="1:14" ht="12.75" customHeight="1">
      <c r="A6" s="23"/>
      <c s="23"/>
      <c s="23"/>
      <c s="23"/>
      <c s="23"/>
      <c s="23"/>
      <c s="23"/>
      <c s="23"/>
      <c s="23"/>
      <c s="23" t="s">
        <v>39</v>
      </c>
      <c s="23"/>
      <c s="23"/>
      <c s="23"/>
      <c s="23"/>
    </row>
    <row r="7" spans="1:20" ht="12.75" customHeight="1">
      <c r="A7" s="23"/>
      <c s="23"/>
      <c s="23"/>
      <c s="23"/>
      <c s="23"/>
      <c s="23"/>
      <c s="23"/>
      <c s="23"/>
      <c s="23"/>
      <c s="23" t="s">
        <v>40</v>
      </c>
      <c s="23" t="s">
        <v>41</v>
      </c>
      <c s="23" t="s">
        <v>40</v>
      </c>
      <c s="23" t="s">
        <v>41</v>
      </c>
      <c s="23"/>
      <c r="S7" t="s">
        <v>43</v>
      </c>
      <c>
        <f>COUNTIFS(L8:L191,"=0",A8:A191,"P")+COUNTIFS(L8:L191,"",A8:A191,"P")+SUM(Q8:Q191)</f>
      </c>
    </row>
    <row r="8" spans="1:13" ht="12.75">
      <c r="A8" t="s">
        <v>44</v>
      </c>
      <c r="C8" s="28" t="s">
        <v>362</v>
      </c>
      <c r="E8" s="30" t="s">
        <v>360</v>
      </c>
      <c r="J8" s="29">
        <f>0+J9+J50+J75+J80+J145+J150</f>
      </c>
      <c s="29">
        <f>0+K9+K50+K75+K80+K145+K150</f>
      </c>
      <c s="29">
        <f>0+L9+L50+L75+L80+L145+L150</f>
      </c>
      <c s="29">
        <f>0+M9+M50+M75+M80+M145+M150</f>
      </c>
    </row>
    <row r="9" spans="1:13" ht="12.75">
      <c r="A9" t="s">
        <v>46</v>
      </c>
      <c r="C9" s="31" t="s">
        <v>363</v>
      </c>
      <c r="E9" s="33" t="s">
        <v>364</v>
      </c>
      <c r="J9" s="32">
        <f>0</f>
      </c>
      <c s="32">
        <f>0</f>
      </c>
      <c s="32">
        <f>0+L10+L14+L18+L22+L26+L30+L34+L38+L42+L46</f>
      </c>
      <c s="32">
        <f>0+M10+M14+M18+M22+M26+M30+M34+M38+M42+M46</f>
      </c>
    </row>
    <row r="10" spans="1:16" ht="25.5">
      <c r="A10" t="s">
        <v>49</v>
      </c>
      <c s="34" t="s">
        <v>47</v>
      </c>
      <c s="34" t="s">
        <v>365</v>
      </c>
      <c s="35" t="s">
        <v>47</v>
      </c>
      <c s="6" t="s">
        <v>366</v>
      </c>
      <c s="36" t="s">
        <v>367</v>
      </c>
      <c s="37">
        <v>667.175</v>
      </c>
      <c s="36">
        <v>0</v>
      </c>
      <c s="36">
        <f>ROUND(G10*H10,6)</f>
      </c>
      <c r="L10" s="38">
        <v>0</v>
      </c>
      <c s="32">
        <f>ROUND(ROUND(L10,2)*ROUND(G10,3),2)</f>
      </c>
      <c s="36" t="s">
        <v>54</v>
      </c>
      <c>
        <f>(M10*21)/100</f>
      </c>
      <c t="s">
        <v>27</v>
      </c>
    </row>
    <row r="11" spans="1:5" ht="12.75">
      <c r="A11" s="35" t="s">
        <v>55</v>
      </c>
      <c r="E11" s="39" t="s">
        <v>51</v>
      </c>
    </row>
    <row r="12" spans="1:5" ht="38.25">
      <c r="A12" s="35" t="s">
        <v>56</v>
      </c>
      <c r="E12" s="40" t="s">
        <v>368</v>
      </c>
    </row>
    <row r="13" spans="1:5" ht="140.25">
      <c r="A13" t="s">
        <v>58</v>
      </c>
      <c r="E13" s="39" t="s">
        <v>369</v>
      </c>
    </row>
    <row r="14" spans="1:16" ht="25.5">
      <c r="A14" t="s">
        <v>49</v>
      </c>
      <c s="34" t="s">
        <v>27</v>
      </c>
      <c s="34" t="s">
        <v>370</v>
      </c>
      <c s="35" t="s">
        <v>47</v>
      </c>
      <c s="6" t="s">
        <v>371</v>
      </c>
      <c s="36" t="s">
        <v>367</v>
      </c>
      <c s="37">
        <v>25</v>
      </c>
      <c s="36">
        <v>0</v>
      </c>
      <c s="36">
        <f>ROUND(G14*H14,6)</f>
      </c>
      <c r="L14" s="38">
        <v>0</v>
      </c>
      <c s="32">
        <f>ROUND(ROUND(L14,2)*ROUND(G14,3),2)</f>
      </c>
      <c s="36" t="s">
        <v>54</v>
      </c>
      <c>
        <f>(M14*21)/100</f>
      </c>
      <c t="s">
        <v>27</v>
      </c>
    </row>
    <row r="15" spans="1:5" ht="12.75">
      <c r="A15" s="35" t="s">
        <v>55</v>
      </c>
      <c r="E15" s="39" t="s">
        <v>51</v>
      </c>
    </row>
    <row r="16" spans="1:5" ht="12.75">
      <c r="A16" s="35" t="s">
        <v>56</v>
      </c>
      <c r="E16" s="40" t="s">
        <v>372</v>
      </c>
    </row>
    <row r="17" spans="1:5" ht="140.25">
      <c r="A17" t="s">
        <v>58</v>
      </c>
      <c r="E17" s="39" t="s">
        <v>369</v>
      </c>
    </row>
    <row r="18" spans="1:16" ht="25.5">
      <c r="A18" t="s">
        <v>49</v>
      </c>
      <c s="34" t="s">
        <v>26</v>
      </c>
      <c s="34" t="s">
        <v>373</v>
      </c>
      <c s="35" t="s">
        <v>47</v>
      </c>
      <c s="6" t="s">
        <v>374</v>
      </c>
      <c s="36" t="s">
        <v>367</v>
      </c>
      <c s="37">
        <v>220.5</v>
      </c>
      <c s="36">
        <v>0</v>
      </c>
      <c s="36">
        <f>ROUND(G18*H18,6)</f>
      </c>
      <c r="L18" s="38">
        <v>0</v>
      </c>
      <c s="32">
        <f>ROUND(ROUND(L18,2)*ROUND(G18,3),2)</f>
      </c>
      <c s="36" t="s">
        <v>54</v>
      </c>
      <c>
        <f>(M18*21)/100</f>
      </c>
      <c t="s">
        <v>27</v>
      </c>
    </row>
    <row r="19" spans="1:5" ht="12.75">
      <c r="A19" s="35" t="s">
        <v>55</v>
      </c>
      <c r="E19" s="39" t="s">
        <v>51</v>
      </c>
    </row>
    <row r="20" spans="1:5" ht="12.75">
      <c r="A20" s="35" t="s">
        <v>56</v>
      </c>
      <c r="E20" s="40" t="s">
        <v>375</v>
      </c>
    </row>
    <row r="21" spans="1:5" ht="140.25">
      <c r="A21" t="s">
        <v>58</v>
      </c>
      <c r="E21" s="39" t="s">
        <v>369</v>
      </c>
    </row>
    <row r="22" spans="1:16" ht="25.5">
      <c r="A22" t="s">
        <v>49</v>
      </c>
      <c s="34" t="s">
        <v>67</v>
      </c>
      <c s="34" t="s">
        <v>376</v>
      </c>
      <c s="35" t="s">
        <v>47</v>
      </c>
      <c s="6" t="s">
        <v>377</v>
      </c>
      <c s="36" t="s">
        <v>367</v>
      </c>
      <c s="37">
        <v>1</v>
      </c>
      <c s="36">
        <v>0</v>
      </c>
      <c s="36">
        <f>ROUND(G22*H22,6)</f>
      </c>
      <c r="L22" s="38">
        <v>0</v>
      </c>
      <c s="32">
        <f>ROUND(ROUND(L22,2)*ROUND(G22,3),2)</f>
      </c>
      <c s="36" t="s">
        <v>54</v>
      </c>
      <c>
        <f>(M22*21)/100</f>
      </c>
      <c t="s">
        <v>27</v>
      </c>
    </row>
    <row r="23" spans="1:5" ht="12.75">
      <c r="A23" s="35" t="s">
        <v>55</v>
      </c>
      <c r="E23" s="39" t="s">
        <v>51</v>
      </c>
    </row>
    <row r="24" spans="1:5" ht="12.75">
      <c r="A24" s="35" t="s">
        <v>56</v>
      </c>
      <c r="E24" s="40" t="s">
        <v>378</v>
      </c>
    </row>
    <row r="25" spans="1:5" ht="76.5">
      <c r="A25" t="s">
        <v>58</v>
      </c>
      <c r="E25" s="39" t="s">
        <v>379</v>
      </c>
    </row>
    <row r="26" spans="1:16" ht="25.5">
      <c r="A26" t="s">
        <v>49</v>
      </c>
      <c s="34" t="s">
        <v>71</v>
      </c>
      <c s="34" t="s">
        <v>380</v>
      </c>
      <c s="35" t="s">
        <v>47</v>
      </c>
      <c s="6" t="s">
        <v>381</v>
      </c>
      <c s="36" t="s">
        <v>367</v>
      </c>
      <c s="37">
        <v>11.424</v>
      </c>
      <c s="36">
        <v>0</v>
      </c>
      <c s="36">
        <f>ROUND(G26*H26,6)</f>
      </c>
      <c r="L26" s="38">
        <v>0</v>
      </c>
      <c s="32">
        <f>ROUND(ROUND(L26,2)*ROUND(G26,3),2)</f>
      </c>
      <c s="36" t="s">
        <v>54</v>
      </c>
      <c>
        <f>(M26*21)/100</f>
      </c>
      <c t="s">
        <v>27</v>
      </c>
    </row>
    <row r="27" spans="1:5" ht="12.75">
      <c r="A27" s="35" t="s">
        <v>55</v>
      </c>
      <c r="E27" s="39" t="s">
        <v>51</v>
      </c>
    </row>
    <row r="28" spans="1:5" ht="12.75">
      <c r="A28" s="35" t="s">
        <v>56</v>
      </c>
      <c r="E28" s="40" t="s">
        <v>382</v>
      </c>
    </row>
    <row r="29" spans="1:5" ht="89.25">
      <c r="A29" t="s">
        <v>58</v>
      </c>
      <c r="E29" s="39" t="s">
        <v>383</v>
      </c>
    </row>
    <row r="30" spans="1:16" ht="25.5">
      <c r="A30" t="s">
        <v>49</v>
      </c>
      <c s="34" t="s">
        <v>75</v>
      </c>
      <c s="34" t="s">
        <v>384</v>
      </c>
      <c s="35" t="s">
        <v>47</v>
      </c>
      <c s="6" t="s">
        <v>385</v>
      </c>
      <c s="36" t="s">
        <v>367</v>
      </c>
      <c s="37">
        <v>0.032</v>
      </c>
      <c s="36">
        <v>0</v>
      </c>
      <c s="36">
        <f>ROUND(G30*H30,6)</f>
      </c>
      <c r="L30" s="38">
        <v>0</v>
      </c>
      <c s="32">
        <f>ROUND(ROUND(L30,2)*ROUND(G30,3),2)</f>
      </c>
      <c s="36" t="s">
        <v>54</v>
      </c>
      <c>
        <f>(M30*21)/100</f>
      </c>
      <c t="s">
        <v>27</v>
      </c>
    </row>
    <row r="31" spans="1:5" ht="12.75">
      <c r="A31" s="35" t="s">
        <v>55</v>
      </c>
      <c r="E31" s="39" t="s">
        <v>51</v>
      </c>
    </row>
    <row r="32" spans="1:5" ht="25.5">
      <c r="A32" s="35" t="s">
        <v>56</v>
      </c>
      <c r="E32" s="40" t="s">
        <v>386</v>
      </c>
    </row>
    <row r="33" spans="1:5" ht="89.25">
      <c r="A33" t="s">
        <v>58</v>
      </c>
      <c r="E33" s="39" t="s">
        <v>383</v>
      </c>
    </row>
    <row r="34" spans="1:16" ht="25.5">
      <c r="A34" t="s">
        <v>49</v>
      </c>
      <c s="34" t="s">
        <v>81</v>
      </c>
      <c s="34" t="s">
        <v>387</v>
      </c>
      <c s="35" t="s">
        <v>47</v>
      </c>
      <c s="6" t="s">
        <v>388</v>
      </c>
      <c s="36" t="s">
        <v>367</v>
      </c>
      <c s="37">
        <v>0.064</v>
      </c>
      <c s="36">
        <v>0</v>
      </c>
      <c s="36">
        <f>ROUND(G34*H34,6)</f>
      </c>
      <c r="L34" s="38">
        <v>0</v>
      </c>
      <c s="32">
        <f>ROUND(ROUND(L34,2)*ROUND(G34,3),2)</f>
      </c>
      <c s="36" t="s">
        <v>54</v>
      </c>
      <c>
        <f>(M34*21)/100</f>
      </c>
      <c t="s">
        <v>27</v>
      </c>
    </row>
    <row r="35" spans="1:5" ht="12.75">
      <c r="A35" s="35" t="s">
        <v>55</v>
      </c>
      <c r="E35" s="39" t="s">
        <v>51</v>
      </c>
    </row>
    <row r="36" spans="1:5" ht="25.5">
      <c r="A36" s="35" t="s">
        <v>56</v>
      </c>
      <c r="E36" s="40" t="s">
        <v>389</v>
      </c>
    </row>
    <row r="37" spans="1:5" ht="89.25">
      <c r="A37" t="s">
        <v>58</v>
      </c>
      <c r="E37" s="39" t="s">
        <v>383</v>
      </c>
    </row>
    <row r="38" spans="1:16" ht="25.5">
      <c r="A38" t="s">
        <v>49</v>
      </c>
      <c s="34" t="s">
        <v>86</v>
      </c>
      <c s="34" t="s">
        <v>390</v>
      </c>
      <c s="35" t="s">
        <v>47</v>
      </c>
      <c s="6" t="s">
        <v>391</v>
      </c>
      <c s="36" t="s">
        <v>367</v>
      </c>
      <c s="37">
        <v>20</v>
      </c>
      <c s="36">
        <v>0</v>
      </c>
      <c s="36">
        <f>ROUND(G38*H38,6)</f>
      </c>
      <c r="L38" s="38">
        <v>0</v>
      </c>
      <c s="32">
        <f>ROUND(ROUND(L38,2)*ROUND(G38,3),2)</f>
      </c>
      <c s="36" t="s">
        <v>54</v>
      </c>
      <c>
        <f>(M38*21)/100</f>
      </c>
      <c t="s">
        <v>27</v>
      </c>
    </row>
    <row r="39" spans="1:5" ht="12.75">
      <c r="A39" s="35" t="s">
        <v>55</v>
      </c>
      <c r="E39" s="39" t="s">
        <v>51</v>
      </c>
    </row>
    <row r="40" spans="1:5" ht="12.75">
      <c r="A40" s="35" t="s">
        <v>56</v>
      </c>
      <c r="E40" s="40" t="s">
        <v>392</v>
      </c>
    </row>
    <row r="41" spans="1:5" ht="89.25">
      <c r="A41" t="s">
        <v>58</v>
      </c>
      <c r="E41" s="39" t="s">
        <v>383</v>
      </c>
    </row>
    <row r="42" spans="1:16" ht="25.5">
      <c r="A42" t="s">
        <v>49</v>
      </c>
      <c s="34" t="s">
        <v>90</v>
      </c>
      <c s="34" t="s">
        <v>393</v>
      </c>
      <c s="35" t="s">
        <v>47</v>
      </c>
      <c s="6" t="s">
        <v>394</v>
      </c>
      <c s="36" t="s">
        <v>367</v>
      </c>
      <c s="37">
        <v>14.07</v>
      </c>
      <c s="36">
        <v>0</v>
      </c>
      <c s="36">
        <f>ROUND(G42*H42,6)</f>
      </c>
      <c r="L42" s="38">
        <v>0</v>
      </c>
      <c s="32">
        <f>ROUND(ROUND(L42,2)*ROUND(G42,3),2)</f>
      </c>
      <c s="36" t="s">
        <v>54</v>
      </c>
      <c>
        <f>(M42*21)/100</f>
      </c>
      <c t="s">
        <v>27</v>
      </c>
    </row>
    <row r="43" spans="1:5" ht="12.75">
      <c r="A43" s="35" t="s">
        <v>55</v>
      </c>
      <c r="E43" s="39" t="s">
        <v>51</v>
      </c>
    </row>
    <row r="44" spans="1:5" ht="12.75">
      <c r="A44" s="35" t="s">
        <v>56</v>
      </c>
      <c r="E44" s="40" t="s">
        <v>395</v>
      </c>
    </row>
    <row r="45" spans="1:5" ht="89.25">
      <c r="A45" t="s">
        <v>58</v>
      </c>
      <c r="E45" s="39" t="s">
        <v>383</v>
      </c>
    </row>
    <row r="46" spans="1:16" ht="12.75">
      <c r="A46" t="s">
        <v>49</v>
      </c>
      <c s="34" t="s">
        <v>94</v>
      </c>
      <c s="34" t="s">
        <v>396</v>
      </c>
      <c s="35" t="s">
        <v>47</v>
      </c>
      <c s="6" t="s">
        <v>397</v>
      </c>
      <c s="36" t="s">
        <v>367</v>
      </c>
      <c s="37">
        <v>0.265</v>
      </c>
      <c s="36">
        <v>0</v>
      </c>
      <c s="36">
        <f>ROUND(G46*H46,6)</f>
      </c>
      <c r="L46" s="38">
        <v>0</v>
      </c>
      <c s="32">
        <f>ROUND(ROUND(L46,2)*ROUND(G46,3),2)</f>
      </c>
      <c s="36" t="s">
        <v>54</v>
      </c>
      <c>
        <f>(M46*21)/100</f>
      </c>
      <c t="s">
        <v>27</v>
      </c>
    </row>
    <row r="47" spans="1:5" ht="12.75">
      <c r="A47" s="35" t="s">
        <v>55</v>
      </c>
      <c r="E47" s="39" t="s">
        <v>51</v>
      </c>
    </row>
    <row r="48" spans="1:5" ht="12.75">
      <c r="A48" s="35" t="s">
        <v>56</v>
      </c>
      <c r="E48" s="40" t="s">
        <v>398</v>
      </c>
    </row>
    <row r="49" spans="1:5" ht="38.25">
      <c r="A49" t="s">
        <v>58</v>
      </c>
      <c r="E49" s="39" t="s">
        <v>399</v>
      </c>
    </row>
    <row r="50" spans="1:13" ht="12.75">
      <c r="A50" t="s">
        <v>46</v>
      </c>
      <c r="C50" s="31" t="s">
        <v>47</v>
      </c>
      <c r="E50" s="33" t="s">
        <v>400</v>
      </c>
      <c r="J50" s="32">
        <f>0</f>
      </c>
      <c s="32">
        <f>0</f>
      </c>
      <c s="32">
        <f>0+L51+L55+L59+L63+L67+L71</f>
      </c>
      <c s="32">
        <f>0+M51+M55+M59+M63+M67+M71</f>
      </c>
    </row>
    <row r="51" spans="1:16" ht="12.75">
      <c r="A51" t="s">
        <v>49</v>
      </c>
      <c s="34" t="s">
        <v>98</v>
      </c>
      <c s="34" t="s">
        <v>401</v>
      </c>
      <c s="35" t="s">
        <v>47</v>
      </c>
      <c s="6" t="s">
        <v>402</v>
      </c>
      <c s="36" t="s">
        <v>53</v>
      </c>
      <c s="37">
        <v>80</v>
      </c>
      <c s="36">
        <v>0</v>
      </c>
      <c s="36">
        <f>ROUND(G51*H51,6)</f>
      </c>
      <c r="L51" s="38">
        <v>0</v>
      </c>
      <c s="32">
        <f>ROUND(ROUND(L51,2)*ROUND(G51,3),2)</f>
      </c>
      <c s="36" t="s">
        <v>54</v>
      </c>
      <c>
        <f>(M51*21)/100</f>
      </c>
      <c t="s">
        <v>27</v>
      </c>
    </row>
    <row r="52" spans="1:5" ht="12.75">
      <c r="A52" s="35" t="s">
        <v>55</v>
      </c>
      <c r="E52" s="39" t="s">
        <v>51</v>
      </c>
    </row>
    <row r="53" spans="1:5" ht="12.75">
      <c r="A53" s="35" t="s">
        <v>56</v>
      </c>
      <c r="E53" s="40" t="s">
        <v>403</v>
      </c>
    </row>
    <row r="54" spans="1:5" ht="63.75">
      <c r="A54" t="s">
        <v>58</v>
      </c>
      <c r="E54" s="39" t="s">
        <v>404</v>
      </c>
    </row>
    <row r="55" spans="1:16" ht="12.75">
      <c r="A55" t="s">
        <v>49</v>
      </c>
      <c s="34" t="s">
        <v>107</v>
      </c>
      <c s="34" t="s">
        <v>405</v>
      </c>
      <c s="35" t="s">
        <v>47</v>
      </c>
      <c s="6" t="s">
        <v>406</v>
      </c>
      <c s="36" t="s">
        <v>62</v>
      </c>
      <c s="37">
        <v>76.792</v>
      </c>
      <c s="36">
        <v>0</v>
      </c>
      <c s="36">
        <f>ROUND(G55*H55,6)</f>
      </c>
      <c r="L55" s="38">
        <v>0</v>
      </c>
      <c s="32">
        <f>ROUND(ROUND(L55,2)*ROUND(G55,3),2)</f>
      </c>
      <c s="36" t="s">
        <v>54</v>
      </c>
      <c>
        <f>(M55*21)/100</f>
      </c>
      <c t="s">
        <v>27</v>
      </c>
    </row>
    <row r="56" spans="1:5" ht="12.75">
      <c r="A56" s="35" t="s">
        <v>55</v>
      </c>
      <c r="E56" s="39" t="s">
        <v>51</v>
      </c>
    </row>
    <row r="57" spans="1:5" ht="12.75">
      <c r="A57" s="35" t="s">
        <v>56</v>
      </c>
      <c r="E57" s="40" t="s">
        <v>407</v>
      </c>
    </row>
    <row r="58" spans="1:5" ht="25.5">
      <c r="A58" t="s">
        <v>58</v>
      </c>
      <c r="E58" s="39" t="s">
        <v>408</v>
      </c>
    </row>
    <row r="59" spans="1:16" ht="12.75">
      <c r="A59" t="s">
        <v>49</v>
      </c>
      <c s="34" t="s">
        <v>112</v>
      </c>
      <c s="34" t="s">
        <v>409</v>
      </c>
      <c s="35" t="s">
        <v>47</v>
      </c>
      <c s="6" t="s">
        <v>410</v>
      </c>
      <c s="36" t="s">
        <v>62</v>
      </c>
      <c s="37">
        <v>317.702</v>
      </c>
      <c s="36">
        <v>0</v>
      </c>
      <c s="36">
        <f>ROUND(G59*H59,6)</f>
      </c>
      <c r="L59" s="38">
        <v>0</v>
      </c>
      <c s="32">
        <f>ROUND(ROUND(L59,2)*ROUND(G59,3),2)</f>
      </c>
      <c s="36" t="s">
        <v>54</v>
      </c>
      <c>
        <f>(M59*21)/100</f>
      </c>
      <c t="s">
        <v>27</v>
      </c>
    </row>
    <row r="60" spans="1:5" ht="12.75">
      <c r="A60" s="35" t="s">
        <v>55</v>
      </c>
      <c r="E60" s="39" t="s">
        <v>51</v>
      </c>
    </row>
    <row r="61" spans="1:5" ht="38.25">
      <c r="A61" s="35" t="s">
        <v>56</v>
      </c>
      <c r="E61" s="40" t="s">
        <v>411</v>
      </c>
    </row>
    <row r="62" spans="1:5" ht="344.25">
      <c r="A62" t="s">
        <v>58</v>
      </c>
      <c r="E62" s="39" t="s">
        <v>412</v>
      </c>
    </row>
    <row r="63" spans="1:16" ht="12.75">
      <c r="A63" t="s">
        <v>49</v>
      </c>
      <c s="34" t="s">
        <v>116</v>
      </c>
      <c s="34" t="s">
        <v>413</v>
      </c>
      <c s="35" t="s">
        <v>47</v>
      </c>
      <c s="6" t="s">
        <v>414</v>
      </c>
      <c s="36" t="s">
        <v>62</v>
      </c>
      <c s="37">
        <v>317.702</v>
      </c>
      <c s="36">
        <v>0</v>
      </c>
      <c s="36">
        <f>ROUND(G63*H63,6)</f>
      </c>
      <c r="L63" s="38">
        <v>0</v>
      </c>
      <c s="32">
        <f>ROUND(ROUND(L63,2)*ROUND(G63,3),2)</f>
      </c>
      <c s="36" t="s">
        <v>54</v>
      </c>
      <c>
        <f>(M63*21)/100</f>
      </c>
      <c t="s">
        <v>27</v>
      </c>
    </row>
    <row r="64" spans="1:5" ht="12.75">
      <c r="A64" s="35" t="s">
        <v>55</v>
      </c>
      <c r="E64" s="39" t="s">
        <v>51</v>
      </c>
    </row>
    <row r="65" spans="1:5" ht="12.75">
      <c r="A65" s="35" t="s">
        <v>56</v>
      </c>
      <c r="E65" s="40" t="s">
        <v>415</v>
      </c>
    </row>
    <row r="66" spans="1:5" ht="191.25">
      <c r="A66" t="s">
        <v>58</v>
      </c>
      <c r="E66" s="39" t="s">
        <v>416</v>
      </c>
    </row>
    <row r="67" spans="1:16" ht="12.75">
      <c r="A67" t="s">
        <v>49</v>
      </c>
      <c s="34" t="s">
        <v>119</v>
      </c>
      <c s="34" t="s">
        <v>417</v>
      </c>
      <c s="35" t="s">
        <v>47</v>
      </c>
      <c s="6" t="s">
        <v>418</v>
      </c>
      <c s="36" t="s">
        <v>62</v>
      </c>
      <c s="37">
        <v>34.64</v>
      </c>
      <c s="36">
        <v>0</v>
      </c>
      <c s="36">
        <f>ROUND(G67*H67,6)</f>
      </c>
      <c r="L67" s="38">
        <v>0</v>
      </c>
      <c s="32">
        <f>ROUND(ROUND(L67,2)*ROUND(G67,3),2)</f>
      </c>
      <c s="36" t="s">
        <v>54</v>
      </c>
      <c>
        <f>(M67*21)/100</f>
      </c>
      <c t="s">
        <v>27</v>
      </c>
    </row>
    <row r="68" spans="1:5" ht="12.75">
      <c r="A68" s="35" t="s">
        <v>55</v>
      </c>
      <c r="E68" s="39" t="s">
        <v>51</v>
      </c>
    </row>
    <row r="69" spans="1:5" ht="12.75">
      <c r="A69" s="35" t="s">
        <v>56</v>
      </c>
      <c r="E69" s="40" t="s">
        <v>419</v>
      </c>
    </row>
    <row r="70" spans="1:5" ht="229.5">
      <c r="A70" t="s">
        <v>58</v>
      </c>
      <c r="E70" s="39" t="s">
        <v>420</v>
      </c>
    </row>
    <row r="71" spans="1:16" ht="12.75">
      <c r="A71" t="s">
        <v>49</v>
      </c>
      <c s="34" t="s">
        <v>123</v>
      </c>
      <c s="34" t="s">
        <v>421</v>
      </c>
      <c s="35" t="s">
        <v>47</v>
      </c>
      <c s="6" t="s">
        <v>422</v>
      </c>
      <c s="36" t="s">
        <v>53</v>
      </c>
      <c s="37">
        <v>542.322</v>
      </c>
      <c s="36">
        <v>0</v>
      </c>
      <c s="36">
        <f>ROUND(G71*H71,6)</f>
      </c>
      <c r="L71" s="38">
        <v>0</v>
      </c>
      <c s="32">
        <f>ROUND(ROUND(L71,2)*ROUND(G71,3),2)</f>
      </c>
      <c s="36" t="s">
        <v>54</v>
      </c>
      <c>
        <f>(M71*21)/100</f>
      </c>
      <c t="s">
        <v>27</v>
      </c>
    </row>
    <row r="72" spans="1:5" ht="12.75">
      <c r="A72" s="35" t="s">
        <v>55</v>
      </c>
      <c r="E72" s="39" t="s">
        <v>51</v>
      </c>
    </row>
    <row r="73" spans="1:5" ht="12.75">
      <c r="A73" s="35" t="s">
        <v>56</v>
      </c>
      <c r="E73" s="40" t="s">
        <v>423</v>
      </c>
    </row>
    <row r="74" spans="1:5" ht="25.5">
      <c r="A74" t="s">
        <v>58</v>
      </c>
      <c r="E74" s="39" t="s">
        <v>424</v>
      </c>
    </row>
    <row r="75" spans="1:13" ht="12.75">
      <c r="A75" t="s">
        <v>46</v>
      </c>
      <c r="C75" s="31" t="s">
        <v>27</v>
      </c>
      <c r="E75" s="33" t="s">
        <v>425</v>
      </c>
      <c r="J75" s="32">
        <f>0</f>
      </c>
      <c s="32">
        <f>0</f>
      </c>
      <c s="32">
        <f>0+L76</f>
      </c>
      <c s="32">
        <f>0+M76</f>
      </c>
    </row>
    <row r="76" spans="1:16" ht="12.75">
      <c r="A76" t="s">
        <v>49</v>
      </c>
      <c s="34" t="s">
        <v>128</v>
      </c>
      <c s="34" t="s">
        <v>426</v>
      </c>
      <c s="35" t="s">
        <v>47</v>
      </c>
      <c s="6" t="s">
        <v>427</v>
      </c>
      <c s="36" t="s">
        <v>78</v>
      </c>
      <c s="37">
        <v>19.241</v>
      </c>
      <c s="36">
        <v>0</v>
      </c>
      <c s="36">
        <f>ROUND(G76*H76,6)</f>
      </c>
      <c r="L76" s="38">
        <v>0</v>
      </c>
      <c s="32">
        <f>ROUND(ROUND(L76,2)*ROUND(G76,3),2)</f>
      </c>
      <c s="36" t="s">
        <v>54</v>
      </c>
      <c>
        <f>(M76*21)/100</f>
      </c>
      <c t="s">
        <v>27</v>
      </c>
    </row>
    <row r="77" spans="1:5" ht="12.75">
      <c r="A77" s="35" t="s">
        <v>55</v>
      </c>
      <c r="E77" s="39" t="s">
        <v>51</v>
      </c>
    </row>
    <row r="78" spans="1:5" ht="12.75">
      <c r="A78" s="35" t="s">
        <v>56</v>
      </c>
      <c r="E78" s="40" t="s">
        <v>428</v>
      </c>
    </row>
    <row r="79" spans="1:5" ht="165.75">
      <c r="A79" t="s">
        <v>58</v>
      </c>
      <c r="E79" s="39" t="s">
        <v>429</v>
      </c>
    </row>
    <row r="80" spans="1:13" ht="12.75">
      <c r="A80" t="s">
        <v>46</v>
      </c>
      <c r="C80" s="31" t="s">
        <v>71</v>
      </c>
      <c r="E80" s="33" t="s">
        <v>430</v>
      </c>
      <c r="J80" s="32">
        <f>0</f>
      </c>
      <c s="32">
        <f>0</f>
      </c>
      <c s="32">
        <f>0+L81+L85+L89+L93+L97+L101+L105+L109+L113+L117+L121+L125+L129+L133+L137+L141</f>
      </c>
      <c s="32">
        <f>0+M81+M85+M89+M93+M97+M101+M105+M109+M113+M117+M121+M125+M129+M133+M137+M141</f>
      </c>
    </row>
    <row r="81" spans="1:16" ht="25.5">
      <c r="A81" t="s">
        <v>49</v>
      </c>
      <c s="34" t="s">
        <v>132</v>
      </c>
      <c s="34" t="s">
        <v>431</v>
      </c>
      <c s="35" t="s">
        <v>47</v>
      </c>
      <c s="6" t="s">
        <v>432</v>
      </c>
      <c s="36" t="s">
        <v>62</v>
      </c>
      <c s="37">
        <v>122.611</v>
      </c>
      <c s="36">
        <v>0</v>
      </c>
      <c s="36">
        <f>ROUND(G81*H81,6)</f>
      </c>
      <c r="L81" s="38">
        <v>0</v>
      </c>
      <c s="32">
        <f>ROUND(ROUND(L81,2)*ROUND(G81,3),2)</f>
      </c>
      <c s="36" t="s">
        <v>54</v>
      </c>
      <c>
        <f>(M81*21)/100</f>
      </c>
      <c t="s">
        <v>27</v>
      </c>
    </row>
    <row r="82" spans="1:5" ht="12.75">
      <c r="A82" s="35" t="s">
        <v>55</v>
      </c>
      <c r="E82" s="39" t="s">
        <v>51</v>
      </c>
    </row>
    <row r="83" spans="1:5" ht="25.5">
      <c r="A83" s="35" t="s">
        <v>56</v>
      </c>
      <c r="E83" s="40" t="s">
        <v>433</v>
      </c>
    </row>
    <row r="84" spans="1:5" ht="229.5">
      <c r="A84" t="s">
        <v>58</v>
      </c>
      <c r="E84" s="39" t="s">
        <v>434</v>
      </c>
    </row>
    <row r="85" spans="1:16" ht="25.5">
      <c r="A85" t="s">
        <v>49</v>
      </c>
      <c s="34" t="s">
        <v>136</v>
      </c>
      <c s="34" t="s">
        <v>435</v>
      </c>
      <c s="35" t="s">
        <v>47</v>
      </c>
      <c s="6" t="s">
        <v>436</v>
      </c>
      <c s="36" t="s">
        <v>62</v>
      </c>
      <c s="37">
        <v>36.911</v>
      </c>
      <c s="36">
        <v>0</v>
      </c>
      <c s="36">
        <f>ROUND(G85*H85,6)</f>
      </c>
      <c r="L85" s="38">
        <v>0</v>
      </c>
      <c s="32">
        <f>ROUND(ROUND(L85,2)*ROUND(G85,3),2)</f>
      </c>
      <c s="36" t="s">
        <v>54</v>
      </c>
      <c>
        <f>(M85*21)/100</f>
      </c>
      <c t="s">
        <v>27</v>
      </c>
    </row>
    <row r="86" spans="1:5" ht="12.75">
      <c r="A86" s="35" t="s">
        <v>55</v>
      </c>
      <c r="E86" s="39" t="s">
        <v>51</v>
      </c>
    </row>
    <row r="87" spans="1:5" ht="12.75">
      <c r="A87" s="35" t="s">
        <v>56</v>
      </c>
      <c r="E87" s="40" t="s">
        <v>437</v>
      </c>
    </row>
    <row r="88" spans="1:5" ht="267.75">
      <c r="A88" t="s">
        <v>58</v>
      </c>
      <c r="E88" s="39" t="s">
        <v>438</v>
      </c>
    </row>
    <row r="89" spans="1:16" ht="25.5">
      <c r="A89" t="s">
        <v>49</v>
      </c>
      <c s="34" t="s">
        <v>140</v>
      </c>
      <c s="34" t="s">
        <v>439</v>
      </c>
      <c s="35" t="s">
        <v>47</v>
      </c>
      <c s="6" t="s">
        <v>440</v>
      </c>
      <c s="36" t="s">
        <v>53</v>
      </c>
      <c s="37">
        <v>539.072</v>
      </c>
      <c s="36">
        <v>0</v>
      </c>
      <c s="36">
        <f>ROUND(G89*H89,6)</f>
      </c>
      <c r="L89" s="38">
        <v>0</v>
      </c>
      <c s="32">
        <f>ROUND(ROUND(L89,2)*ROUND(G89,3),2)</f>
      </c>
      <c s="36" t="s">
        <v>54</v>
      </c>
      <c>
        <f>(M89*21)/100</f>
      </c>
      <c t="s">
        <v>27</v>
      </c>
    </row>
    <row r="90" spans="1:5" ht="12.75">
      <c r="A90" s="35" t="s">
        <v>55</v>
      </c>
      <c r="E90" s="39" t="s">
        <v>51</v>
      </c>
    </row>
    <row r="91" spans="1:5" ht="38.25">
      <c r="A91" s="35" t="s">
        <v>56</v>
      </c>
      <c r="E91" s="40" t="s">
        <v>441</v>
      </c>
    </row>
    <row r="92" spans="1:5" ht="127.5">
      <c r="A92" t="s">
        <v>58</v>
      </c>
      <c r="E92" s="39" t="s">
        <v>442</v>
      </c>
    </row>
    <row r="93" spans="1:16" ht="12.75">
      <c r="A93" t="s">
        <v>49</v>
      </c>
      <c s="34" t="s">
        <v>144</v>
      </c>
      <c s="34" t="s">
        <v>443</v>
      </c>
      <c s="35" t="s">
        <v>47</v>
      </c>
      <c s="6" t="s">
        <v>444</v>
      </c>
      <c s="36" t="s">
        <v>62</v>
      </c>
      <c s="37">
        <v>132.985</v>
      </c>
      <c s="36">
        <v>0</v>
      </c>
      <c s="36">
        <f>ROUND(G93*H93,6)</f>
      </c>
      <c r="L93" s="38">
        <v>0</v>
      </c>
      <c s="32">
        <f>ROUND(ROUND(L93,2)*ROUND(G93,3),2)</f>
      </c>
      <c s="36" t="s">
        <v>54</v>
      </c>
      <c>
        <f>(M93*21)/100</f>
      </c>
      <c t="s">
        <v>27</v>
      </c>
    </row>
    <row r="94" spans="1:5" ht="12.75">
      <c r="A94" s="35" t="s">
        <v>55</v>
      </c>
      <c r="E94" s="39" t="s">
        <v>51</v>
      </c>
    </row>
    <row r="95" spans="1:5" ht="12.75">
      <c r="A95" s="35" t="s">
        <v>56</v>
      </c>
      <c r="E95" s="40" t="s">
        <v>445</v>
      </c>
    </row>
    <row r="96" spans="1:5" ht="38.25">
      <c r="A96" t="s">
        <v>58</v>
      </c>
      <c r="E96" s="39" t="s">
        <v>446</v>
      </c>
    </row>
    <row r="97" spans="1:16" ht="12.75">
      <c r="A97" t="s">
        <v>49</v>
      </c>
      <c s="34" t="s">
        <v>148</v>
      </c>
      <c s="34" t="s">
        <v>447</v>
      </c>
      <c s="35" t="s">
        <v>47</v>
      </c>
      <c s="6" t="s">
        <v>448</v>
      </c>
      <c s="36" t="s">
        <v>62</v>
      </c>
      <c s="37">
        <v>27.63</v>
      </c>
      <c s="36">
        <v>0</v>
      </c>
      <c s="36">
        <f>ROUND(G97*H97,6)</f>
      </c>
      <c r="L97" s="38">
        <v>0</v>
      </c>
      <c s="32">
        <f>ROUND(ROUND(L97,2)*ROUND(G97,3),2)</f>
      </c>
      <c s="36" t="s">
        <v>54</v>
      </c>
      <c>
        <f>(M97*21)/100</f>
      </c>
      <c t="s">
        <v>27</v>
      </c>
    </row>
    <row r="98" spans="1:5" ht="12.75">
      <c r="A98" s="35" t="s">
        <v>55</v>
      </c>
      <c r="E98" s="39" t="s">
        <v>51</v>
      </c>
    </row>
    <row r="99" spans="1:5" ht="25.5">
      <c r="A99" s="35" t="s">
        <v>56</v>
      </c>
      <c r="E99" s="40" t="s">
        <v>449</v>
      </c>
    </row>
    <row r="100" spans="1:5" ht="38.25">
      <c r="A100" t="s">
        <v>58</v>
      </c>
      <c r="E100" s="39" t="s">
        <v>446</v>
      </c>
    </row>
    <row r="101" spans="1:16" ht="12.75">
      <c r="A101" t="s">
        <v>49</v>
      </c>
      <c s="34" t="s">
        <v>152</v>
      </c>
      <c s="34" t="s">
        <v>450</v>
      </c>
      <c s="35" t="s">
        <v>47</v>
      </c>
      <c s="6" t="s">
        <v>451</v>
      </c>
      <c s="36" t="s">
        <v>62</v>
      </c>
      <c s="37">
        <v>157.883</v>
      </c>
      <c s="36">
        <v>0</v>
      </c>
      <c s="36">
        <f>ROUND(G101*H101,6)</f>
      </c>
      <c r="L101" s="38">
        <v>0</v>
      </c>
      <c s="32">
        <f>ROUND(ROUND(L101,2)*ROUND(G101,3),2)</f>
      </c>
      <c s="36" t="s">
        <v>54</v>
      </c>
      <c>
        <f>(M101*21)/100</f>
      </c>
      <c t="s">
        <v>27</v>
      </c>
    </row>
    <row r="102" spans="1:5" ht="12.75">
      <c r="A102" s="35" t="s">
        <v>55</v>
      </c>
      <c r="E102" s="39" t="s">
        <v>51</v>
      </c>
    </row>
    <row r="103" spans="1:5" ht="25.5">
      <c r="A103" s="35" t="s">
        <v>56</v>
      </c>
      <c r="E103" s="40" t="s">
        <v>452</v>
      </c>
    </row>
    <row r="104" spans="1:5" ht="102">
      <c r="A104" t="s">
        <v>58</v>
      </c>
      <c r="E104" s="39" t="s">
        <v>453</v>
      </c>
    </row>
    <row r="105" spans="1:16" ht="25.5">
      <c r="A105" t="s">
        <v>49</v>
      </c>
      <c s="34" t="s">
        <v>156</v>
      </c>
      <c s="34" t="s">
        <v>454</v>
      </c>
      <c s="35" t="s">
        <v>47</v>
      </c>
      <c s="6" t="s">
        <v>455</v>
      </c>
      <c s="36" t="s">
        <v>78</v>
      </c>
      <c s="37">
        <v>50</v>
      </c>
      <c s="36">
        <v>0</v>
      </c>
      <c s="36">
        <f>ROUND(G105*H105,6)</f>
      </c>
      <c r="L105" s="38">
        <v>0</v>
      </c>
      <c s="32">
        <f>ROUND(ROUND(L105,2)*ROUND(G105,3),2)</f>
      </c>
      <c s="36" t="s">
        <v>54</v>
      </c>
      <c>
        <f>(M105*21)/100</f>
      </c>
      <c t="s">
        <v>27</v>
      </c>
    </row>
    <row r="106" spans="1:5" ht="12.75">
      <c r="A106" s="35" t="s">
        <v>55</v>
      </c>
      <c r="E106" s="39" t="s">
        <v>51</v>
      </c>
    </row>
    <row r="107" spans="1:5" ht="12.75">
      <c r="A107" s="35" t="s">
        <v>56</v>
      </c>
      <c r="E107" s="40" t="s">
        <v>456</v>
      </c>
    </row>
    <row r="108" spans="1:5" ht="204">
      <c r="A108" t="s">
        <v>58</v>
      </c>
      <c r="E108" s="39" t="s">
        <v>457</v>
      </c>
    </row>
    <row r="109" spans="1:16" ht="12.75">
      <c r="A109" t="s">
        <v>49</v>
      </c>
      <c s="34" t="s">
        <v>161</v>
      </c>
      <c s="34" t="s">
        <v>458</v>
      </c>
      <c s="35" t="s">
        <v>47</v>
      </c>
      <c s="6" t="s">
        <v>459</v>
      </c>
      <c s="36" t="s">
        <v>84</v>
      </c>
      <c s="37">
        <v>8</v>
      </c>
      <c s="36">
        <v>0</v>
      </c>
      <c s="36">
        <f>ROUND(G109*H109,6)</f>
      </c>
      <c r="L109" s="38">
        <v>0</v>
      </c>
      <c s="32">
        <f>ROUND(ROUND(L109,2)*ROUND(G109,3),2)</f>
      </c>
      <c s="36" t="s">
        <v>54</v>
      </c>
      <c>
        <f>(M109*21)/100</f>
      </c>
      <c t="s">
        <v>27</v>
      </c>
    </row>
    <row r="110" spans="1:5" ht="12.75">
      <c r="A110" s="35" t="s">
        <v>55</v>
      </c>
      <c r="E110" s="39" t="s">
        <v>51</v>
      </c>
    </row>
    <row r="111" spans="1:5" ht="12.75">
      <c r="A111" s="35" t="s">
        <v>56</v>
      </c>
      <c r="E111" s="40" t="s">
        <v>460</v>
      </c>
    </row>
    <row r="112" spans="1:5" ht="204">
      <c r="A112" t="s">
        <v>58</v>
      </c>
      <c r="E112" s="39" t="s">
        <v>461</v>
      </c>
    </row>
    <row r="113" spans="1:16" ht="12.75">
      <c r="A113" t="s">
        <v>49</v>
      </c>
      <c s="34" t="s">
        <v>165</v>
      </c>
      <c s="34" t="s">
        <v>462</v>
      </c>
      <c s="35" t="s">
        <v>47</v>
      </c>
      <c s="6" t="s">
        <v>463</v>
      </c>
      <c s="36" t="s">
        <v>84</v>
      </c>
      <c s="37">
        <v>2</v>
      </c>
      <c s="36">
        <v>0</v>
      </c>
      <c s="36">
        <f>ROUND(G113*H113,6)</f>
      </c>
      <c r="L113" s="38">
        <v>0</v>
      </c>
      <c s="32">
        <f>ROUND(ROUND(L113,2)*ROUND(G113,3),2)</f>
      </c>
      <c s="36" t="s">
        <v>54</v>
      </c>
      <c>
        <f>(M113*21)/100</f>
      </c>
      <c t="s">
        <v>27</v>
      </c>
    </row>
    <row r="114" spans="1:5" ht="12.75">
      <c r="A114" s="35" t="s">
        <v>55</v>
      </c>
      <c r="E114" s="39" t="s">
        <v>51</v>
      </c>
    </row>
    <row r="115" spans="1:5" ht="12.75">
      <c r="A115" s="35" t="s">
        <v>56</v>
      </c>
      <c r="E115" s="40" t="s">
        <v>464</v>
      </c>
    </row>
    <row r="116" spans="1:5" ht="165.75">
      <c r="A116" t="s">
        <v>58</v>
      </c>
      <c r="E116" s="39" t="s">
        <v>465</v>
      </c>
    </row>
    <row r="117" spans="1:16" ht="12.75">
      <c r="A117" t="s">
        <v>49</v>
      </c>
      <c s="34" t="s">
        <v>169</v>
      </c>
      <c s="34" t="s">
        <v>466</v>
      </c>
      <c s="35" t="s">
        <v>47</v>
      </c>
      <c s="6" t="s">
        <v>467</v>
      </c>
      <c s="36" t="s">
        <v>78</v>
      </c>
      <c s="37">
        <v>155.255</v>
      </c>
      <c s="36">
        <v>0</v>
      </c>
      <c s="36">
        <f>ROUND(G117*H117,6)</f>
      </c>
      <c r="L117" s="38">
        <v>0</v>
      </c>
      <c s="32">
        <f>ROUND(ROUND(L117,2)*ROUND(G117,3),2)</f>
      </c>
      <c s="36" t="s">
        <v>54</v>
      </c>
      <c>
        <f>(M117*21)/100</f>
      </c>
      <c t="s">
        <v>27</v>
      </c>
    </row>
    <row r="118" spans="1:5" ht="12.75">
      <c r="A118" s="35" t="s">
        <v>55</v>
      </c>
      <c r="E118" s="39" t="s">
        <v>51</v>
      </c>
    </row>
    <row r="119" spans="1:5" ht="12.75">
      <c r="A119" s="35" t="s">
        <v>56</v>
      </c>
      <c r="E119" s="40" t="s">
        <v>468</v>
      </c>
    </row>
    <row r="120" spans="1:5" ht="114.75">
      <c r="A120" t="s">
        <v>58</v>
      </c>
      <c r="E120" s="39" t="s">
        <v>469</v>
      </c>
    </row>
    <row r="121" spans="1:16" ht="25.5">
      <c r="A121" t="s">
        <v>49</v>
      </c>
      <c s="34" t="s">
        <v>173</v>
      </c>
      <c s="34" t="s">
        <v>470</v>
      </c>
      <c s="35" t="s">
        <v>98</v>
      </c>
      <c s="6" t="s">
        <v>471</v>
      </c>
      <c s="36" t="s">
        <v>78</v>
      </c>
      <c s="37">
        <v>50</v>
      </c>
      <c s="36">
        <v>0</v>
      </c>
      <c s="36">
        <f>ROUND(G121*H121,6)</f>
      </c>
      <c r="L121" s="38">
        <v>0</v>
      </c>
      <c s="32">
        <f>ROUND(ROUND(L121,2)*ROUND(G121,3),2)</f>
      </c>
      <c s="36" t="s">
        <v>54</v>
      </c>
      <c>
        <f>(M121*21)/100</f>
      </c>
      <c t="s">
        <v>27</v>
      </c>
    </row>
    <row r="122" spans="1:5" ht="12.75">
      <c r="A122" s="35" t="s">
        <v>55</v>
      </c>
      <c r="E122" s="39" t="s">
        <v>51</v>
      </c>
    </row>
    <row r="123" spans="1:5" ht="12.75">
      <c r="A123" s="35" t="s">
        <v>56</v>
      </c>
      <c r="E123" s="40" t="s">
        <v>472</v>
      </c>
    </row>
    <row r="124" spans="1:5" ht="102">
      <c r="A124" t="s">
        <v>58</v>
      </c>
      <c r="E124" s="39" t="s">
        <v>473</v>
      </c>
    </row>
    <row r="125" spans="1:16" ht="25.5">
      <c r="A125" t="s">
        <v>49</v>
      </c>
      <c s="34" t="s">
        <v>177</v>
      </c>
      <c s="34" t="s">
        <v>474</v>
      </c>
      <c s="35" t="s">
        <v>47</v>
      </c>
      <c s="6" t="s">
        <v>475</v>
      </c>
      <c s="36" t="s">
        <v>78</v>
      </c>
      <c s="37">
        <v>55.255</v>
      </c>
      <c s="36">
        <v>0</v>
      </c>
      <c s="36">
        <f>ROUND(G125*H125,6)</f>
      </c>
      <c r="L125" s="38">
        <v>0</v>
      </c>
      <c s="32">
        <f>ROUND(ROUND(L125,2)*ROUND(G125,3),2)</f>
      </c>
      <c s="36" t="s">
        <v>54</v>
      </c>
      <c>
        <f>(M125*21)/100</f>
      </c>
      <c t="s">
        <v>27</v>
      </c>
    </row>
    <row r="126" spans="1:5" ht="12.75">
      <c r="A126" s="35" t="s">
        <v>55</v>
      </c>
      <c r="E126" s="39" t="s">
        <v>51</v>
      </c>
    </row>
    <row r="127" spans="1:5" ht="12.75">
      <c r="A127" s="35" t="s">
        <v>56</v>
      </c>
      <c r="E127" s="40" t="s">
        <v>476</v>
      </c>
    </row>
    <row r="128" spans="1:5" ht="114.75">
      <c r="A128" t="s">
        <v>58</v>
      </c>
      <c r="E128" s="39" t="s">
        <v>477</v>
      </c>
    </row>
    <row r="129" spans="1:16" ht="12.75">
      <c r="A129" t="s">
        <v>49</v>
      </c>
      <c s="34" t="s">
        <v>181</v>
      </c>
      <c s="34" t="s">
        <v>478</v>
      </c>
      <c s="35" t="s">
        <v>47</v>
      </c>
      <c s="6" t="s">
        <v>479</v>
      </c>
      <c s="36" t="s">
        <v>78</v>
      </c>
      <c s="37">
        <v>55.255</v>
      </c>
      <c s="36">
        <v>0</v>
      </c>
      <c s="36">
        <f>ROUND(G129*H129,6)</f>
      </c>
      <c r="L129" s="38">
        <v>0</v>
      </c>
      <c s="32">
        <f>ROUND(ROUND(L129,2)*ROUND(G129,3),2)</f>
      </c>
      <c s="36" t="s">
        <v>54</v>
      </c>
      <c>
        <f>(M129*21)/100</f>
      </c>
      <c t="s">
        <v>27</v>
      </c>
    </row>
    <row r="130" spans="1:5" ht="12.75">
      <c r="A130" s="35" t="s">
        <v>55</v>
      </c>
      <c r="E130" s="39" t="s">
        <v>51</v>
      </c>
    </row>
    <row r="131" spans="1:5" ht="12.75">
      <c r="A131" s="35" t="s">
        <v>56</v>
      </c>
      <c r="E131" s="40" t="s">
        <v>476</v>
      </c>
    </row>
    <row r="132" spans="1:5" ht="153">
      <c r="A132" t="s">
        <v>58</v>
      </c>
      <c r="E132" s="39" t="s">
        <v>480</v>
      </c>
    </row>
    <row r="133" spans="1:16" ht="25.5">
      <c r="A133" t="s">
        <v>49</v>
      </c>
      <c s="34" t="s">
        <v>185</v>
      </c>
      <c s="34" t="s">
        <v>481</v>
      </c>
      <c s="35" t="s">
        <v>47</v>
      </c>
      <c s="6" t="s">
        <v>482</v>
      </c>
      <c s="36" t="s">
        <v>84</v>
      </c>
      <c s="37">
        <v>6</v>
      </c>
      <c s="36">
        <v>0</v>
      </c>
      <c s="36">
        <f>ROUND(G133*H133,6)</f>
      </c>
      <c r="L133" s="38">
        <v>0</v>
      </c>
      <c s="32">
        <f>ROUND(ROUND(L133,2)*ROUND(G133,3),2)</f>
      </c>
      <c s="36" t="s">
        <v>54</v>
      </c>
      <c>
        <f>(M133*21)/100</f>
      </c>
      <c t="s">
        <v>27</v>
      </c>
    </row>
    <row r="134" spans="1:5" ht="12.75">
      <c r="A134" s="35" t="s">
        <v>55</v>
      </c>
      <c r="E134" s="39" t="s">
        <v>51</v>
      </c>
    </row>
    <row r="135" spans="1:5" ht="12.75">
      <c r="A135" s="35" t="s">
        <v>56</v>
      </c>
      <c r="E135" s="40" t="s">
        <v>483</v>
      </c>
    </row>
    <row r="136" spans="1:5" ht="153">
      <c r="A136" t="s">
        <v>58</v>
      </c>
      <c r="E136" s="39" t="s">
        <v>480</v>
      </c>
    </row>
    <row r="137" spans="1:16" ht="25.5">
      <c r="A137" t="s">
        <v>49</v>
      </c>
      <c s="34" t="s">
        <v>189</v>
      </c>
      <c s="34" t="s">
        <v>484</v>
      </c>
      <c s="35" t="s">
        <v>47</v>
      </c>
      <c s="6" t="s">
        <v>485</v>
      </c>
      <c s="36" t="s">
        <v>84</v>
      </c>
      <c s="37">
        <v>10</v>
      </c>
      <c s="36">
        <v>0</v>
      </c>
      <c s="36">
        <f>ROUND(G137*H137,6)</f>
      </c>
      <c r="L137" s="38">
        <v>0</v>
      </c>
      <c s="32">
        <f>ROUND(ROUND(L137,2)*ROUND(G137,3),2)</f>
      </c>
      <c s="36" t="s">
        <v>54</v>
      </c>
      <c>
        <f>(M137*21)/100</f>
      </c>
      <c t="s">
        <v>27</v>
      </c>
    </row>
    <row r="138" spans="1:5" ht="12.75">
      <c r="A138" s="35" t="s">
        <v>55</v>
      </c>
      <c r="E138" s="39" t="s">
        <v>51</v>
      </c>
    </row>
    <row r="139" spans="1:5" ht="25.5">
      <c r="A139" s="35" t="s">
        <v>56</v>
      </c>
      <c r="E139" s="40" t="s">
        <v>486</v>
      </c>
    </row>
    <row r="140" spans="1:5" ht="153">
      <c r="A140" t="s">
        <v>58</v>
      </c>
      <c r="E140" s="39" t="s">
        <v>480</v>
      </c>
    </row>
    <row r="141" spans="1:16" ht="25.5">
      <c r="A141" t="s">
        <v>49</v>
      </c>
      <c s="34" t="s">
        <v>193</v>
      </c>
      <c s="34" t="s">
        <v>470</v>
      </c>
      <c s="35" t="s">
        <v>47</v>
      </c>
      <c s="6" t="s">
        <v>471</v>
      </c>
      <c s="36" t="s">
        <v>78</v>
      </c>
      <c s="37">
        <v>50</v>
      </c>
      <c s="36">
        <v>0</v>
      </c>
      <c s="36">
        <f>ROUND(G141*H141,6)</f>
      </c>
      <c r="L141" s="38">
        <v>0</v>
      </c>
      <c s="32">
        <f>ROUND(ROUND(L141,2)*ROUND(G141,3),2)</f>
      </c>
      <c s="36" t="s">
        <v>54</v>
      </c>
      <c>
        <f>(M141*21)/100</f>
      </c>
      <c t="s">
        <v>27</v>
      </c>
    </row>
    <row r="142" spans="1:5" ht="12.75">
      <c r="A142" s="35" t="s">
        <v>55</v>
      </c>
      <c r="E142" s="39" t="s">
        <v>51</v>
      </c>
    </row>
    <row r="143" spans="1:5" ht="12.75">
      <c r="A143" s="35" t="s">
        <v>56</v>
      </c>
      <c r="E143" s="40" t="s">
        <v>472</v>
      </c>
    </row>
    <row r="144" spans="1:5" ht="102">
      <c r="A144" t="s">
        <v>58</v>
      </c>
      <c r="E144" s="39" t="s">
        <v>473</v>
      </c>
    </row>
    <row r="145" spans="1:13" ht="12.75">
      <c r="A145" t="s">
        <v>46</v>
      </c>
      <c r="C145" s="31" t="s">
        <v>86</v>
      </c>
      <c r="E145" s="33" t="s">
        <v>487</v>
      </c>
      <c r="J145" s="32">
        <f>0</f>
      </c>
      <c s="32">
        <f>0</f>
      </c>
      <c s="32">
        <f>0+L146</f>
      </c>
      <c s="32">
        <f>0+M146</f>
      </c>
    </row>
    <row r="146" spans="1:16" ht="12.75">
      <c r="A146" t="s">
        <v>49</v>
      </c>
      <c s="34" t="s">
        <v>197</v>
      </c>
      <c s="34" t="s">
        <v>488</v>
      </c>
      <c s="35" t="s">
        <v>47</v>
      </c>
      <c s="6" t="s">
        <v>489</v>
      </c>
      <c s="36" t="s">
        <v>84</v>
      </c>
      <c s="37">
        <v>1</v>
      </c>
      <c s="36">
        <v>0</v>
      </c>
      <c s="36">
        <f>ROUND(G146*H146,6)</f>
      </c>
      <c r="L146" s="38">
        <v>0</v>
      </c>
      <c s="32">
        <f>ROUND(ROUND(L146,2)*ROUND(G146,3),2)</f>
      </c>
      <c s="36" t="s">
        <v>54</v>
      </c>
      <c>
        <f>(M146*21)/100</f>
      </c>
      <c t="s">
        <v>27</v>
      </c>
    </row>
    <row r="147" spans="1:5" ht="12.75">
      <c r="A147" s="35" t="s">
        <v>55</v>
      </c>
      <c r="E147" s="39" t="s">
        <v>51</v>
      </c>
    </row>
    <row r="148" spans="1:5" ht="12.75">
      <c r="A148" s="35" t="s">
        <v>56</v>
      </c>
      <c r="E148" s="40" t="s">
        <v>490</v>
      </c>
    </row>
    <row r="149" spans="1:5" ht="89.25">
      <c r="A149" t="s">
        <v>58</v>
      </c>
      <c r="E149" s="39" t="s">
        <v>491</v>
      </c>
    </row>
    <row r="150" spans="1:13" ht="12.75">
      <c r="A150" t="s">
        <v>46</v>
      </c>
      <c r="C150" s="31" t="s">
        <v>90</v>
      </c>
      <c r="E150" s="33" t="s">
        <v>492</v>
      </c>
      <c r="J150" s="32">
        <f>0</f>
      </c>
      <c s="32">
        <f>0</f>
      </c>
      <c s="32">
        <f>0+L151+L155+L159+L163+L167+L171+L175+L179+L183+L187+L191</f>
      </c>
      <c s="32">
        <f>0+M151+M155+M159+M163+M167+M171+M175+M179+M183+M187+M191</f>
      </c>
    </row>
    <row r="151" spans="1:16" ht="12.75">
      <c r="A151" t="s">
        <v>49</v>
      </c>
      <c s="34" t="s">
        <v>201</v>
      </c>
      <c s="34" t="s">
        <v>493</v>
      </c>
      <c s="35" t="s">
        <v>47</v>
      </c>
      <c s="6" t="s">
        <v>494</v>
      </c>
      <c s="36" t="s">
        <v>78</v>
      </c>
      <c s="37">
        <v>9.2</v>
      </c>
      <c s="36">
        <v>0</v>
      </c>
      <c s="36">
        <f>ROUND(G151*H151,6)</f>
      </c>
      <c r="L151" s="38">
        <v>0</v>
      </c>
      <c s="32">
        <f>ROUND(ROUND(L151,2)*ROUND(G151,3),2)</f>
      </c>
      <c s="36" t="s">
        <v>54</v>
      </c>
      <c>
        <f>(M151*21)/100</f>
      </c>
      <c t="s">
        <v>27</v>
      </c>
    </row>
    <row r="152" spans="1:5" ht="12.75">
      <c r="A152" s="35" t="s">
        <v>55</v>
      </c>
      <c r="E152" s="39" t="s">
        <v>51</v>
      </c>
    </row>
    <row r="153" spans="1:5" ht="12.75">
      <c r="A153" s="35" t="s">
        <v>56</v>
      </c>
      <c r="E153" s="40" t="s">
        <v>495</v>
      </c>
    </row>
    <row r="154" spans="1:5" ht="89.25">
      <c r="A154" t="s">
        <v>58</v>
      </c>
      <c r="E154" s="39" t="s">
        <v>496</v>
      </c>
    </row>
    <row r="155" spans="1:16" ht="12.75">
      <c r="A155" t="s">
        <v>49</v>
      </c>
      <c s="34" t="s">
        <v>205</v>
      </c>
      <c s="34" t="s">
        <v>497</v>
      </c>
      <c s="35" t="s">
        <v>47</v>
      </c>
      <c s="6" t="s">
        <v>498</v>
      </c>
      <c s="36" t="s">
        <v>84</v>
      </c>
      <c s="37">
        <v>1</v>
      </c>
      <c s="36">
        <v>0</v>
      </c>
      <c s="36">
        <f>ROUND(G155*H155,6)</f>
      </c>
      <c r="L155" s="38">
        <v>0</v>
      </c>
      <c s="32">
        <f>ROUND(ROUND(L155,2)*ROUND(G155,3),2)</f>
      </c>
      <c s="36" t="s">
        <v>54</v>
      </c>
      <c>
        <f>(M155*21)/100</f>
      </c>
      <c t="s">
        <v>27</v>
      </c>
    </row>
    <row r="156" spans="1:5" ht="12.75">
      <c r="A156" s="35" t="s">
        <v>55</v>
      </c>
      <c r="E156" s="39" t="s">
        <v>51</v>
      </c>
    </row>
    <row r="157" spans="1:5" ht="12.75">
      <c r="A157" s="35" t="s">
        <v>56</v>
      </c>
      <c r="E157" s="40" t="s">
        <v>499</v>
      </c>
    </row>
    <row r="158" spans="1:5" ht="76.5">
      <c r="A158" t="s">
        <v>58</v>
      </c>
      <c r="E158" s="39" t="s">
        <v>500</v>
      </c>
    </row>
    <row r="159" spans="1:16" ht="12.75">
      <c r="A159" t="s">
        <v>49</v>
      </c>
      <c s="34" t="s">
        <v>209</v>
      </c>
      <c s="34" t="s">
        <v>501</v>
      </c>
      <c s="35" t="s">
        <v>47</v>
      </c>
      <c s="6" t="s">
        <v>502</v>
      </c>
      <c s="36" t="s">
        <v>62</v>
      </c>
      <c s="37">
        <v>122.5</v>
      </c>
      <c s="36">
        <v>0</v>
      </c>
      <c s="36">
        <f>ROUND(G159*H159,6)</f>
      </c>
      <c r="L159" s="38">
        <v>0</v>
      </c>
      <c s="32">
        <f>ROUND(ROUND(L159,2)*ROUND(G159,3),2)</f>
      </c>
      <c s="36" t="s">
        <v>54</v>
      </c>
      <c>
        <f>(M159*21)/100</f>
      </c>
      <c t="s">
        <v>27</v>
      </c>
    </row>
    <row r="160" spans="1:5" ht="12.75">
      <c r="A160" s="35" t="s">
        <v>55</v>
      </c>
      <c r="E160" s="39" t="s">
        <v>51</v>
      </c>
    </row>
    <row r="161" spans="1:5" ht="12.75">
      <c r="A161" s="35" t="s">
        <v>56</v>
      </c>
      <c r="E161" s="40" t="s">
        <v>503</v>
      </c>
    </row>
    <row r="162" spans="1:5" ht="89.25">
      <c r="A162" t="s">
        <v>58</v>
      </c>
      <c r="E162" s="39" t="s">
        <v>504</v>
      </c>
    </row>
    <row r="163" spans="1:16" ht="25.5">
      <c r="A163" t="s">
        <v>49</v>
      </c>
      <c s="34" t="s">
        <v>213</v>
      </c>
      <c s="34" t="s">
        <v>505</v>
      </c>
      <c s="35" t="s">
        <v>47</v>
      </c>
      <c s="6" t="s">
        <v>506</v>
      </c>
      <c s="36" t="s">
        <v>507</v>
      </c>
      <c s="37">
        <v>2450</v>
      </c>
      <c s="36">
        <v>0</v>
      </c>
      <c s="36">
        <f>ROUND(G163*H163,6)</f>
      </c>
      <c r="L163" s="38">
        <v>0</v>
      </c>
      <c s="32">
        <f>ROUND(ROUND(L163,2)*ROUND(G163,3),2)</f>
      </c>
      <c s="36" t="s">
        <v>54</v>
      </c>
      <c>
        <f>(M163*21)/100</f>
      </c>
      <c t="s">
        <v>27</v>
      </c>
    </row>
    <row r="164" spans="1:5" ht="12.75">
      <c r="A164" s="35" t="s">
        <v>55</v>
      </c>
      <c r="E164" s="39" t="s">
        <v>51</v>
      </c>
    </row>
    <row r="165" spans="1:5" ht="12.75">
      <c r="A165" s="35" t="s">
        <v>56</v>
      </c>
      <c r="E165" s="40" t="s">
        <v>508</v>
      </c>
    </row>
    <row r="166" spans="1:5" ht="76.5">
      <c r="A166" t="s">
        <v>58</v>
      </c>
      <c r="E166" s="39" t="s">
        <v>509</v>
      </c>
    </row>
    <row r="167" spans="1:16" ht="12.75">
      <c r="A167" t="s">
        <v>49</v>
      </c>
      <c s="34" t="s">
        <v>217</v>
      </c>
      <c s="34" t="s">
        <v>510</v>
      </c>
      <c s="35" t="s">
        <v>47</v>
      </c>
      <c s="6" t="s">
        <v>511</v>
      </c>
      <c s="36" t="s">
        <v>78</v>
      </c>
      <c s="37">
        <v>25</v>
      </c>
      <c s="36">
        <v>0</v>
      </c>
      <c s="36">
        <f>ROUND(G167*H167,6)</f>
      </c>
      <c r="L167" s="38">
        <v>0</v>
      </c>
      <c s="32">
        <f>ROUND(ROUND(L167,2)*ROUND(G167,3),2)</f>
      </c>
      <c s="36" t="s">
        <v>54</v>
      </c>
      <c>
        <f>(M167*21)/100</f>
      </c>
      <c t="s">
        <v>27</v>
      </c>
    </row>
    <row r="168" spans="1:5" ht="12.75">
      <c r="A168" s="35" t="s">
        <v>55</v>
      </c>
      <c r="E168" s="39" t="s">
        <v>51</v>
      </c>
    </row>
    <row r="169" spans="1:5" ht="12.75">
      <c r="A169" s="35" t="s">
        <v>56</v>
      </c>
      <c r="E169" s="40" t="s">
        <v>512</v>
      </c>
    </row>
    <row r="170" spans="1:5" ht="318.75">
      <c r="A170" t="s">
        <v>58</v>
      </c>
      <c r="E170" s="39" t="s">
        <v>513</v>
      </c>
    </row>
    <row r="171" spans="1:16" ht="25.5">
      <c r="A171" t="s">
        <v>49</v>
      </c>
      <c s="34" t="s">
        <v>221</v>
      </c>
      <c s="34" t="s">
        <v>514</v>
      </c>
      <c s="35" t="s">
        <v>47</v>
      </c>
      <c s="6" t="s">
        <v>515</v>
      </c>
      <c s="36" t="s">
        <v>516</v>
      </c>
      <c s="37">
        <v>276.5</v>
      </c>
      <c s="36">
        <v>0</v>
      </c>
      <c s="36">
        <f>ROUND(G171*H171,6)</f>
      </c>
      <c r="L171" s="38">
        <v>0</v>
      </c>
      <c s="32">
        <f>ROUND(ROUND(L171,2)*ROUND(G171,3),2)</f>
      </c>
      <c s="36" t="s">
        <v>54</v>
      </c>
      <c>
        <f>(M171*21)/100</f>
      </c>
      <c t="s">
        <v>27</v>
      </c>
    </row>
    <row r="172" spans="1:5" ht="12.75">
      <c r="A172" s="35" t="s">
        <v>55</v>
      </c>
      <c r="E172" s="39" t="s">
        <v>51</v>
      </c>
    </row>
    <row r="173" spans="1:5" ht="25.5">
      <c r="A173" s="35" t="s">
        <v>56</v>
      </c>
      <c r="E173" s="40" t="s">
        <v>517</v>
      </c>
    </row>
    <row r="174" spans="1:5" ht="409.5">
      <c r="A174" t="s">
        <v>58</v>
      </c>
      <c r="E174" s="39" t="s">
        <v>518</v>
      </c>
    </row>
    <row r="175" spans="1:16" ht="25.5">
      <c r="A175" t="s">
        <v>49</v>
      </c>
      <c s="34" t="s">
        <v>229</v>
      </c>
      <c s="34" t="s">
        <v>519</v>
      </c>
      <c s="35" t="s">
        <v>47</v>
      </c>
      <c s="6" t="s">
        <v>520</v>
      </c>
      <c s="36" t="s">
        <v>516</v>
      </c>
      <c s="37">
        <v>137.5</v>
      </c>
      <c s="36">
        <v>0</v>
      </c>
      <c s="36">
        <f>ROUND(G175*H175,6)</f>
      </c>
      <c r="L175" s="38">
        <v>0</v>
      </c>
      <c s="32">
        <f>ROUND(ROUND(L175,2)*ROUND(G175,3),2)</f>
      </c>
      <c s="36" t="s">
        <v>54</v>
      </c>
      <c>
        <f>(M175*21)/100</f>
      </c>
      <c t="s">
        <v>27</v>
      </c>
    </row>
    <row r="176" spans="1:5" ht="12.75">
      <c r="A176" s="35" t="s">
        <v>55</v>
      </c>
      <c r="E176" s="39" t="s">
        <v>51</v>
      </c>
    </row>
    <row r="177" spans="1:5" ht="12.75">
      <c r="A177" s="35" t="s">
        <v>56</v>
      </c>
      <c r="E177" s="40" t="s">
        <v>521</v>
      </c>
    </row>
    <row r="178" spans="1:5" ht="178.5">
      <c r="A178" t="s">
        <v>58</v>
      </c>
      <c r="E178" s="39" t="s">
        <v>522</v>
      </c>
    </row>
    <row r="179" spans="1:16" ht="12.75">
      <c r="A179" t="s">
        <v>49</v>
      </c>
      <c s="34" t="s">
        <v>233</v>
      </c>
      <c s="34" t="s">
        <v>523</v>
      </c>
      <c s="35" t="s">
        <v>47</v>
      </c>
      <c s="6" t="s">
        <v>524</v>
      </c>
      <c s="36" t="s">
        <v>84</v>
      </c>
      <c s="37">
        <v>1</v>
      </c>
      <c s="36">
        <v>0</v>
      </c>
      <c s="36">
        <f>ROUND(G179*H179,6)</f>
      </c>
      <c r="L179" s="38">
        <v>0</v>
      </c>
      <c s="32">
        <f>ROUND(ROUND(L179,2)*ROUND(G179,3),2)</f>
      </c>
      <c s="36" t="s">
        <v>54</v>
      </c>
      <c>
        <f>(M179*21)/100</f>
      </c>
      <c t="s">
        <v>27</v>
      </c>
    </row>
    <row r="180" spans="1:5" ht="12.75">
      <c r="A180" s="35" t="s">
        <v>55</v>
      </c>
      <c r="E180" s="39" t="s">
        <v>51</v>
      </c>
    </row>
    <row r="181" spans="1:5" ht="12.75">
      <c r="A181" s="35" t="s">
        <v>56</v>
      </c>
      <c r="E181" s="40" t="s">
        <v>499</v>
      </c>
    </row>
    <row r="182" spans="1:5" ht="102">
      <c r="A182" t="s">
        <v>58</v>
      </c>
      <c r="E182" s="39" t="s">
        <v>525</v>
      </c>
    </row>
    <row r="183" spans="1:16" ht="25.5">
      <c r="A183" t="s">
        <v>49</v>
      </c>
      <c s="34" t="s">
        <v>237</v>
      </c>
      <c s="34" t="s">
        <v>526</v>
      </c>
      <c s="35" t="s">
        <v>47</v>
      </c>
      <c s="6" t="s">
        <v>527</v>
      </c>
      <c s="36" t="s">
        <v>516</v>
      </c>
      <c s="37">
        <v>3.14</v>
      </c>
      <c s="36">
        <v>0</v>
      </c>
      <c s="36">
        <f>ROUND(G183*H183,6)</f>
      </c>
      <c r="L183" s="38">
        <v>0</v>
      </c>
      <c s="32">
        <f>ROUND(ROUND(L183,2)*ROUND(G183,3),2)</f>
      </c>
      <c s="36" t="s">
        <v>54</v>
      </c>
      <c>
        <f>(M183*21)/100</f>
      </c>
      <c t="s">
        <v>27</v>
      </c>
    </row>
    <row r="184" spans="1:5" ht="12.75">
      <c r="A184" s="35" t="s">
        <v>55</v>
      </c>
      <c r="E184" s="39" t="s">
        <v>51</v>
      </c>
    </row>
    <row r="185" spans="1:5" ht="12.75">
      <c r="A185" s="35" t="s">
        <v>56</v>
      </c>
      <c r="E185" s="40" t="s">
        <v>528</v>
      </c>
    </row>
    <row r="186" spans="1:5" ht="89.25">
      <c r="A186" t="s">
        <v>58</v>
      </c>
      <c r="E186" s="39" t="s">
        <v>529</v>
      </c>
    </row>
    <row r="187" spans="1:16" ht="12.75">
      <c r="A187" t="s">
        <v>49</v>
      </c>
      <c s="34" t="s">
        <v>242</v>
      </c>
      <c s="34" t="s">
        <v>530</v>
      </c>
      <c s="35" t="s">
        <v>47</v>
      </c>
      <c s="6" t="s">
        <v>531</v>
      </c>
      <c s="36" t="s">
        <v>84</v>
      </c>
      <c s="37">
        <v>3</v>
      </c>
      <c s="36">
        <v>0</v>
      </c>
      <c s="36">
        <f>ROUND(G187*H187,6)</f>
      </c>
      <c r="L187" s="38">
        <v>0</v>
      </c>
      <c s="32">
        <f>ROUND(ROUND(L187,2)*ROUND(G187,3),2)</f>
      </c>
      <c s="36" t="s">
        <v>54</v>
      </c>
      <c>
        <f>(M187*21)/100</f>
      </c>
      <c t="s">
        <v>27</v>
      </c>
    </row>
    <row r="188" spans="1:5" ht="12.75">
      <c r="A188" s="35" t="s">
        <v>55</v>
      </c>
      <c r="E188" s="39" t="s">
        <v>51</v>
      </c>
    </row>
    <row r="189" spans="1:5" ht="12.75">
      <c r="A189" s="35" t="s">
        <v>56</v>
      </c>
      <c r="E189" s="40" t="s">
        <v>532</v>
      </c>
    </row>
    <row r="190" spans="1:5" ht="89.25">
      <c r="A190" t="s">
        <v>58</v>
      </c>
      <c r="E190" s="39" t="s">
        <v>533</v>
      </c>
    </row>
    <row r="191" spans="1:16" ht="12.75">
      <c r="A191" t="s">
        <v>49</v>
      </c>
      <c s="34" t="s">
        <v>246</v>
      </c>
      <c s="34" t="s">
        <v>534</v>
      </c>
      <c s="35" t="s">
        <v>51</v>
      </c>
      <c s="6" t="s">
        <v>535</v>
      </c>
      <c s="36" t="s">
        <v>78</v>
      </c>
      <c s="37">
        <v>25</v>
      </c>
      <c s="36">
        <v>0</v>
      </c>
      <c s="36">
        <f>ROUND(G191*H191,6)</f>
      </c>
      <c r="L191" s="38">
        <v>0</v>
      </c>
      <c s="32">
        <f>ROUND(ROUND(L191,2)*ROUND(G191,3),2)</f>
      </c>
      <c s="36" t="s">
        <v>54</v>
      </c>
      <c>
        <f>(M191*21)/100</f>
      </c>
      <c t="s">
        <v>27</v>
      </c>
    </row>
    <row r="192" spans="1:5" ht="12.75">
      <c r="A192" s="35" t="s">
        <v>55</v>
      </c>
      <c r="E192" s="39" t="s">
        <v>51</v>
      </c>
    </row>
    <row r="193" spans="1:5" ht="12.75">
      <c r="A193" s="35" t="s">
        <v>56</v>
      </c>
      <c r="E193" s="40" t="s">
        <v>512</v>
      </c>
    </row>
    <row r="194" spans="1:5" ht="178.5">
      <c r="A194" t="s">
        <v>58</v>
      </c>
      <c r="E194" s="39" t="s">
        <v>536</v>
      </c>
    </row>
  </sheetData>
  <sheetProtection password="923D" sheet="1" objects="1" scenarios="1"/>
  <mergeCells count="18">
    <mergeCell ref="C1:C2"/>
    <mergeCell ref="E1:E2"/>
    <mergeCell ref="E3:H3"/>
    <mergeCell ref="E4:H4"/>
    <mergeCell ref="C3:D3"/>
    <mergeCell ref="C4:D4"/>
    <mergeCell ref="A5:A7"/>
    <mergeCell ref="B5:B7"/>
    <mergeCell ref="C5:C7"/>
    <mergeCell ref="D5:D7"/>
    <mergeCell ref="E5:E7"/>
    <mergeCell ref="F5:F7"/>
    <mergeCell ref="G5:G7"/>
    <mergeCell ref="H5:H7"/>
    <mergeCell ref="I5:I7"/>
    <mergeCell ref="L5:M6"/>
    <mergeCell ref="J6:K6"/>
    <mergeCell ref="N5:N7"/>
  </mergeCells>
  <printOptions/>
  <pageMargins left="0.75" right="0.75" top="1" bottom="1" header="0.5" footer="0.5"/>
  <pageSetup horizontalDpi="300" verticalDpi="300" orientation="landscape" paperSize="9"/>
  <drawing r:id="rId1"/>
</worksheet>
</file>

<file path=xl/worksheets/sheet5.xml><?xml version="1.0" encoding="utf-8"?>
<worksheet xmlns="http://schemas.openxmlformats.org/spreadsheetml/2006/main" xmlns:r="http://schemas.openxmlformats.org/officeDocument/2006/relationships">
  <dimension ref="A1:T10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1" width="9.14285714285714" hidden="1" customWidth="1"/>
    <col min="12" max="14" width="16.7142857142857" customWidth="1"/>
    <col min="15" max="17" width="9.14285714285714" hidden="1" customWidth="1"/>
    <col min="19" max="19" width="30.7142857142857" customWidth="1"/>
  </cols>
  <sheetData>
    <row r="1" spans="1:16" ht="35" customHeight="1">
      <c r="A1" s="16" t="s">
        <v>18</v>
      </c>
      <c s="2"/>
      <c r="D1" s="2"/>
      <c s="3" t="s">
        <v>21</v>
      </c>
      <c s="2"/>
      <c s="2"/>
      <c s="2"/>
      <c s="2"/>
      <c s="2"/>
      <c s="2"/>
      <c s="2"/>
      <c s="2"/>
      <c s="2"/>
      <c r="P1" t="s">
        <v>26</v>
      </c>
    </row>
    <row r="2" spans="1:16" ht="20" customHeight="1">
      <c r="A2" s="16"/>
      <c s="2"/>
      <c r="D2" s="2"/>
      <c s="2"/>
      <c s="2"/>
      <c s="2"/>
      <c s="2"/>
      <c s="2"/>
      <c s="2"/>
      <c s="2"/>
      <c s="18"/>
      <c s="18"/>
      <c s="2"/>
      <c r="P2" t="s">
        <v>26</v>
      </c>
    </row>
    <row r="3" spans="1:16" ht="32" customHeight="1">
      <c r="A3" s="16" t="s">
        <v>19</v>
      </c>
      <c s="21" t="s">
        <v>22</v>
      </c>
      <c s="27" t="s">
        <v>2</v>
      </c>
      <c r="E3" s="22" t="s">
        <v>3</v>
      </c>
      <c r="L3" s="17" t="s">
        <v>537</v>
      </c>
      <c s="41">
        <f>Rekapitulace!C16</f>
      </c>
      <c s="20" t="s">
        <v>0</v>
      </c>
      <c t="s">
        <v>23</v>
      </c>
      <c t="s">
        <v>27</v>
      </c>
    </row>
    <row r="4" spans="1:16" ht="32" customHeight="1">
      <c r="A4" s="24" t="s">
        <v>20</v>
      </c>
      <c s="25" t="s">
        <v>28</v>
      </c>
      <c s="27" t="s">
        <v>537</v>
      </c>
      <c r="E4" s="26" t="s">
        <v>538</v>
      </c>
      <c r="O4" t="s">
        <v>24</v>
      </c>
      <c t="s">
        <v>27</v>
      </c>
    </row>
    <row r="5" spans="1:16" ht="12.75" customHeight="1">
      <c r="A5" s="23" t="s">
        <v>29</v>
      </c>
      <c s="23" t="s">
        <v>30</v>
      </c>
      <c s="23" t="s">
        <v>31</v>
      </c>
      <c s="23" t="s">
        <v>32</v>
      </c>
      <c s="23" t="s">
        <v>33</v>
      </c>
      <c s="23" t="s">
        <v>34</v>
      </c>
      <c s="23" t="s">
        <v>35</v>
      </c>
      <c s="23" t="s">
        <v>36</v>
      </c>
      <c s="23" t="s">
        <v>37</v>
      </c>
      <c s="23"/>
      <c s="23"/>
      <c s="23" t="s">
        <v>38</v>
      </c>
      <c s="23"/>
      <c s="23" t="s">
        <v>42</v>
      </c>
      <c t="s">
        <v>25</v>
      </c>
      <c t="s">
        <v>27</v>
      </c>
    </row>
    <row r="6" spans="1:14" ht="12.75" customHeight="1">
      <c r="A6" s="23"/>
      <c s="23"/>
      <c s="23"/>
      <c s="23"/>
      <c s="23"/>
      <c s="23"/>
      <c s="23"/>
      <c s="23"/>
      <c s="23"/>
      <c s="23" t="s">
        <v>39</v>
      </c>
      <c s="23"/>
      <c s="23"/>
      <c s="23"/>
      <c s="23"/>
    </row>
    <row r="7" spans="1:20" ht="12.75" customHeight="1">
      <c r="A7" s="23"/>
      <c s="23"/>
      <c s="23"/>
      <c s="23"/>
      <c s="23"/>
      <c s="23"/>
      <c s="23"/>
      <c s="23"/>
      <c s="23"/>
      <c s="23" t="s">
        <v>40</v>
      </c>
      <c s="23" t="s">
        <v>41</v>
      </c>
      <c s="23" t="s">
        <v>40</v>
      </c>
      <c s="23" t="s">
        <v>41</v>
      </c>
      <c s="23"/>
      <c r="S7" t="s">
        <v>43</v>
      </c>
      <c>
        <f>COUNTIFS(L8:L106,"=0",A8:A106,"P")+COUNTIFS(L8:L106,"",A8:A106,"P")+SUM(Q8:Q106)</f>
      </c>
    </row>
    <row r="8" spans="1:13" ht="12.75">
      <c r="A8" t="s">
        <v>44</v>
      </c>
      <c r="C8" s="28" t="s">
        <v>541</v>
      </c>
      <c r="E8" s="30" t="s">
        <v>540</v>
      </c>
      <c r="J8" s="29">
        <f>0+J9+J22+J43+J52+J81</f>
      </c>
      <c s="29">
        <f>0+K9+K22+K43+K52+K81</f>
      </c>
      <c s="29">
        <f>0+L9+L22+L43+L52+L81</f>
      </c>
      <c s="29">
        <f>0+M9+M22+M43+M52+M81</f>
      </c>
    </row>
    <row r="9" spans="1:13" ht="12.75">
      <c r="A9" t="s">
        <v>46</v>
      </c>
      <c r="C9" s="31" t="s">
        <v>363</v>
      </c>
      <c r="E9" s="33" t="s">
        <v>364</v>
      </c>
      <c r="J9" s="32">
        <f>0</f>
      </c>
      <c s="32">
        <f>0</f>
      </c>
      <c s="32">
        <f>0+L10+L14+L18</f>
      </c>
      <c s="32">
        <f>0+M10+M14+M18</f>
      </c>
    </row>
    <row r="10" spans="1:16" ht="25.5">
      <c r="A10" t="s">
        <v>49</v>
      </c>
      <c s="34" t="s">
        <v>47</v>
      </c>
      <c s="34" t="s">
        <v>365</v>
      </c>
      <c s="35" t="s">
        <v>47</v>
      </c>
      <c s="6" t="s">
        <v>366</v>
      </c>
      <c s="36" t="s">
        <v>367</v>
      </c>
      <c s="37">
        <v>153.721</v>
      </c>
      <c s="36">
        <v>0</v>
      </c>
      <c s="36">
        <f>ROUND(G10*H10,6)</f>
      </c>
      <c r="L10" s="38">
        <v>0</v>
      </c>
      <c s="32">
        <f>ROUND(ROUND(L10,2)*ROUND(G10,3),2)</f>
      </c>
      <c s="36" t="s">
        <v>54</v>
      </c>
      <c>
        <f>(M10*21)/100</f>
      </c>
      <c t="s">
        <v>27</v>
      </c>
    </row>
    <row r="11" spans="1:5" ht="12.75">
      <c r="A11" s="35" t="s">
        <v>55</v>
      </c>
      <c r="E11" s="39" t="s">
        <v>51</v>
      </c>
    </row>
    <row r="12" spans="1:5" ht="25.5">
      <c r="A12" s="35" t="s">
        <v>56</v>
      </c>
      <c r="E12" s="40" t="s">
        <v>542</v>
      </c>
    </row>
    <row r="13" spans="1:5" ht="140.25">
      <c r="A13" t="s">
        <v>58</v>
      </c>
      <c r="E13" s="39" t="s">
        <v>369</v>
      </c>
    </row>
    <row r="14" spans="1:16" ht="25.5">
      <c r="A14" t="s">
        <v>49</v>
      </c>
      <c s="34" t="s">
        <v>27</v>
      </c>
      <c s="34" t="s">
        <v>543</v>
      </c>
      <c s="35" t="s">
        <v>47</v>
      </c>
      <c s="6" t="s">
        <v>544</v>
      </c>
      <c s="36" t="s">
        <v>367</v>
      </c>
      <c s="37">
        <v>75.543</v>
      </c>
      <c s="36">
        <v>0</v>
      </c>
      <c s="36">
        <f>ROUND(G14*H14,6)</f>
      </c>
      <c r="L14" s="38">
        <v>0</v>
      </c>
      <c s="32">
        <f>ROUND(ROUND(L14,2)*ROUND(G14,3),2)</f>
      </c>
      <c s="36" t="s">
        <v>54</v>
      </c>
      <c>
        <f>(M14*21)/100</f>
      </c>
      <c t="s">
        <v>27</v>
      </c>
    </row>
    <row r="15" spans="1:5" ht="12.75">
      <c r="A15" s="35" t="s">
        <v>55</v>
      </c>
      <c r="E15" s="39" t="s">
        <v>51</v>
      </c>
    </row>
    <row r="16" spans="1:5" ht="25.5">
      <c r="A16" s="35" t="s">
        <v>56</v>
      </c>
      <c r="E16" s="40" t="s">
        <v>545</v>
      </c>
    </row>
    <row r="17" spans="1:5" ht="140.25">
      <c r="A17" t="s">
        <v>58</v>
      </c>
      <c r="E17" s="39" t="s">
        <v>369</v>
      </c>
    </row>
    <row r="18" spans="1:16" ht="25.5">
      <c r="A18" t="s">
        <v>49</v>
      </c>
      <c s="34" t="s">
        <v>26</v>
      </c>
      <c s="34" t="s">
        <v>370</v>
      </c>
      <c s="35" t="s">
        <v>47</v>
      </c>
      <c s="6" t="s">
        <v>371</v>
      </c>
      <c s="36" t="s">
        <v>367</v>
      </c>
      <c s="37">
        <v>25</v>
      </c>
      <c s="36">
        <v>0</v>
      </c>
      <c s="36">
        <f>ROUND(G18*H18,6)</f>
      </c>
      <c r="L18" s="38">
        <v>0</v>
      </c>
      <c s="32">
        <f>ROUND(ROUND(L18,2)*ROUND(G18,3),2)</f>
      </c>
      <c s="36" t="s">
        <v>54</v>
      </c>
      <c>
        <f>(M18*21)/100</f>
      </c>
      <c t="s">
        <v>27</v>
      </c>
    </row>
    <row r="19" spans="1:5" ht="12.75">
      <c r="A19" s="35" t="s">
        <v>55</v>
      </c>
      <c r="E19" s="39" t="s">
        <v>51</v>
      </c>
    </row>
    <row r="20" spans="1:5" ht="12.75">
      <c r="A20" s="35" t="s">
        <v>56</v>
      </c>
      <c r="E20" s="40" t="s">
        <v>372</v>
      </c>
    </row>
    <row r="21" spans="1:5" ht="140.25">
      <c r="A21" t="s">
        <v>58</v>
      </c>
      <c r="E21" s="39" t="s">
        <v>369</v>
      </c>
    </row>
    <row r="22" spans="1:13" ht="12.75">
      <c r="A22" t="s">
        <v>46</v>
      </c>
      <c r="C22" s="31" t="s">
        <v>47</v>
      </c>
      <c r="E22" s="33" t="s">
        <v>400</v>
      </c>
      <c r="J22" s="32">
        <f>0</f>
      </c>
      <c s="32">
        <f>0</f>
      </c>
      <c s="32">
        <f>0+L23+L27+L31+L35+L39</f>
      </c>
      <c s="32">
        <f>0+M23+M27+M31+M35+M39</f>
      </c>
    </row>
    <row r="23" spans="1:16" ht="25.5">
      <c r="A23" t="s">
        <v>49</v>
      </c>
      <c s="34" t="s">
        <v>67</v>
      </c>
      <c s="34" t="s">
        <v>546</v>
      </c>
      <c s="35" t="s">
        <v>47</v>
      </c>
      <c s="6" t="s">
        <v>547</v>
      </c>
      <c s="36" t="s">
        <v>62</v>
      </c>
      <c s="37">
        <v>37.772</v>
      </c>
      <c s="36">
        <v>0</v>
      </c>
      <c s="36">
        <f>ROUND(G23*H23,6)</f>
      </c>
      <c r="L23" s="38">
        <v>0</v>
      </c>
      <c s="32">
        <f>ROUND(ROUND(L23,2)*ROUND(G23,3),2)</f>
      </c>
      <c s="36" t="s">
        <v>54</v>
      </c>
      <c>
        <f>(M23*21)/100</f>
      </c>
      <c t="s">
        <v>27</v>
      </c>
    </row>
    <row r="24" spans="1:5" ht="12.75">
      <c r="A24" s="35" t="s">
        <v>55</v>
      </c>
      <c r="E24" s="39" t="s">
        <v>51</v>
      </c>
    </row>
    <row r="25" spans="1:5" ht="12.75">
      <c r="A25" s="35" t="s">
        <v>56</v>
      </c>
      <c r="E25" s="40" t="s">
        <v>548</v>
      </c>
    </row>
    <row r="26" spans="1:5" ht="63.75">
      <c r="A26" t="s">
        <v>58</v>
      </c>
      <c r="E26" s="39" t="s">
        <v>549</v>
      </c>
    </row>
    <row r="27" spans="1:16" ht="12.75">
      <c r="A27" t="s">
        <v>49</v>
      </c>
      <c s="34" t="s">
        <v>71</v>
      </c>
      <c s="34" t="s">
        <v>405</v>
      </c>
      <c s="35" t="s">
        <v>47</v>
      </c>
      <c s="6" t="s">
        <v>406</v>
      </c>
      <c s="36" t="s">
        <v>62</v>
      </c>
      <c s="37">
        <v>38.551</v>
      </c>
      <c s="36">
        <v>0</v>
      </c>
      <c s="36">
        <f>ROUND(G27*H27,6)</f>
      </c>
      <c r="L27" s="38">
        <v>0</v>
      </c>
      <c s="32">
        <f>ROUND(ROUND(L27,2)*ROUND(G27,3),2)</f>
      </c>
      <c s="36" t="s">
        <v>54</v>
      </c>
      <c>
        <f>(M27*21)/100</f>
      </c>
      <c t="s">
        <v>27</v>
      </c>
    </row>
    <row r="28" spans="1:5" ht="12.75">
      <c r="A28" s="35" t="s">
        <v>55</v>
      </c>
      <c r="E28" s="39" t="s">
        <v>51</v>
      </c>
    </row>
    <row r="29" spans="1:5" ht="12.75">
      <c r="A29" s="35" t="s">
        <v>56</v>
      </c>
      <c r="E29" s="40" t="s">
        <v>550</v>
      </c>
    </row>
    <row r="30" spans="1:5" ht="25.5">
      <c r="A30" t="s">
        <v>58</v>
      </c>
      <c r="E30" s="39" t="s">
        <v>408</v>
      </c>
    </row>
    <row r="31" spans="1:16" ht="12.75">
      <c r="A31" t="s">
        <v>49</v>
      </c>
      <c s="34" t="s">
        <v>75</v>
      </c>
      <c s="34" t="s">
        <v>409</v>
      </c>
      <c s="35" t="s">
        <v>47</v>
      </c>
      <c s="6" t="s">
        <v>410</v>
      </c>
      <c s="36" t="s">
        <v>62</v>
      </c>
      <c s="37">
        <v>98.555</v>
      </c>
      <c s="36">
        <v>0</v>
      </c>
      <c s="36">
        <f>ROUND(G31*H31,6)</f>
      </c>
      <c r="L31" s="38">
        <v>0</v>
      </c>
      <c s="32">
        <f>ROUND(ROUND(L31,2)*ROUND(G31,3),2)</f>
      </c>
      <c s="36" t="s">
        <v>54</v>
      </c>
      <c>
        <f>(M31*21)/100</f>
      </c>
      <c t="s">
        <v>27</v>
      </c>
    </row>
    <row r="32" spans="1:5" ht="12.75">
      <c r="A32" s="35" t="s">
        <v>55</v>
      </c>
      <c r="E32" s="39" t="s">
        <v>51</v>
      </c>
    </row>
    <row r="33" spans="1:5" ht="12.75">
      <c r="A33" s="35" t="s">
        <v>56</v>
      </c>
      <c r="E33" s="40" t="s">
        <v>551</v>
      </c>
    </row>
    <row r="34" spans="1:5" ht="344.25">
      <c r="A34" t="s">
        <v>58</v>
      </c>
      <c r="E34" s="39" t="s">
        <v>412</v>
      </c>
    </row>
    <row r="35" spans="1:16" ht="12.75">
      <c r="A35" t="s">
        <v>49</v>
      </c>
      <c s="34" t="s">
        <v>81</v>
      </c>
      <c s="34" t="s">
        <v>552</v>
      </c>
      <c s="35" t="s">
        <v>47</v>
      </c>
      <c s="6" t="s">
        <v>553</v>
      </c>
      <c s="36" t="s">
        <v>62</v>
      </c>
      <c s="37">
        <v>25.355</v>
      </c>
      <c s="36">
        <v>0</v>
      </c>
      <c s="36">
        <f>ROUND(G35*H35,6)</f>
      </c>
      <c r="L35" s="38">
        <v>0</v>
      </c>
      <c s="32">
        <f>ROUND(ROUND(L35,2)*ROUND(G35,3),2)</f>
      </c>
      <c s="36" t="s">
        <v>54</v>
      </c>
      <c>
        <f>(M35*21)/100</f>
      </c>
      <c t="s">
        <v>27</v>
      </c>
    </row>
    <row r="36" spans="1:5" ht="12.75">
      <c r="A36" s="35" t="s">
        <v>55</v>
      </c>
      <c r="E36" s="39" t="s">
        <v>51</v>
      </c>
    </row>
    <row r="37" spans="1:5" ht="12.75">
      <c r="A37" s="35" t="s">
        <v>56</v>
      </c>
      <c r="E37" s="40" t="s">
        <v>554</v>
      </c>
    </row>
    <row r="38" spans="1:5" ht="267.75">
      <c r="A38" t="s">
        <v>58</v>
      </c>
      <c r="E38" s="39" t="s">
        <v>555</v>
      </c>
    </row>
    <row r="39" spans="1:16" ht="12.75">
      <c r="A39" t="s">
        <v>49</v>
      </c>
      <c s="34" t="s">
        <v>86</v>
      </c>
      <c s="34" t="s">
        <v>421</v>
      </c>
      <c s="35" t="s">
        <v>47</v>
      </c>
      <c s="6" t="s">
        <v>422</v>
      </c>
      <c s="36" t="s">
        <v>53</v>
      </c>
      <c s="37">
        <v>260.227</v>
      </c>
      <c s="36">
        <v>0</v>
      </c>
      <c s="36">
        <f>ROUND(G39*H39,6)</f>
      </c>
      <c r="L39" s="38">
        <v>0</v>
      </c>
      <c s="32">
        <f>ROUND(ROUND(L39,2)*ROUND(G39,3),2)</f>
      </c>
      <c s="36" t="s">
        <v>54</v>
      </c>
      <c>
        <f>(M39*21)/100</f>
      </c>
      <c t="s">
        <v>27</v>
      </c>
    </row>
    <row r="40" spans="1:5" ht="12.75">
      <c r="A40" s="35" t="s">
        <v>55</v>
      </c>
      <c r="E40" s="39" t="s">
        <v>51</v>
      </c>
    </row>
    <row r="41" spans="1:5" ht="12.75">
      <c r="A41" s="35" t="s">
        <v>56</v>
      </c>
      <c r="E41" s="40" t="s">
        <v>556</v>
      </c>
    </row>
    <row r="42" spans="1:5" ht="25.5">
      <c r="A42" t="s">
        <v>58</v>
      </c>
      <c r="E42" s="39" t="s">
        <v>424</v>
      </c>
    </row>
    <row r="43" spans="1:13" ht="12.75">
      <c r="A43" t="s">
        <v>46</v>
      </c>
      <c r="C43" s="31" t="s">
        <v>67</v>
      </c>
      <c r="E43" s="33" t="s">
        <v>557</v>
      </c>
      <c r="J43" s="32">
        <f>0</f>
      </c>
      <c s="32">
        <f>0</f>
      </c>
      <c s="32">
        <f>0+L44+L48</f>
      </c>
      <c s="32">
        <f>0+M44+M48</f>
      </c>
    </row>
    <row r="44" spans="1:16" ht="12.75">
      <c r="A44" t="s">
        <v>49</v>
      </c>
      <c s="34" t="s">
        <v>90</v>
      </c>
      <c s="34" t="s">
        <v>558</v>
      </c>
      <c s="35" t="s">
        <v>51</v>
      </c>
      <c s="6" t="s">
        <v>559</v>
      </c>
      <c s="36" t="s">
        <v>62</v>
      </c>
      <c s="37">
        <v>0.871</v>
      </c>
      <c s="36">
        <v>0</v>
      </c>
      <c s="36">
        <f>ROUND(G44*H44,6)</f>
      </c>
      <c r="L44" s="38">
        <v>0</v>
      </c>
      <c s="32">
        <f>ROUND(ROUND(L44,2)*ROUND(G44,3),2)</f>
      </c>
      <c s="36" t="s">
        <v>54</v>
      </c>
      <c>
        <f>(M44*21)/100</f>
      </c>
      <c t="s">
        <v>27</v>
      </c>
    </row>
    <row r="45" spans="1:5" ht="12.75">
      <c r="A45" s="35" t="s">
        <v>55</v>
      </c>
      <c r="E45" s="39" t="s">
        <v>51</v>
      </c>
    </row>
    <row r="46" spans="1:5" ht="12.75">
      <c r="A46" s="35" t="s">
        <v>56</v>
      </c>
      <c r="E46" s="40" t="s">
        <v>560</v>
      </c>
    </row>
    <row r="47" spans="1:5" ht="409.5">
      <c r="A47" t="s">
        <v>58</v>
      </c>
      <c r="E47" s="39" t="s">
        <v>561</v>
      </c>
    </row>
    <row r="48" spans="1:16" ht="12.75">
      <c r="A48" t="s">
        <v>49</v>
      </c>
      <c s="34" t="s">
        <v>94</v>
      </c>
      <c s="34" t="s">
        <v>562</v>
      </c>
      <c s="35" t="s">
        <v>51</v>
      </c>
      <c s="6" t="s">
        <v>563</v>
      </c>
      <c s="36" t="s">
        <v>62</v>
      </c>
      <c s="37">
        <v>0.158</v>
      </c>
      <c s="36">
        <v>0</v>
      </c>
      <c s="36">
        <f>ROUND(G48*H48,6)</f>
      </c>
      <c r="L48" s="38">
        <v>0</v>
      </c>
      <c s="32">
        <f>ROUND(ROUND(L48,2)*ROUND(G48,3),2)</f>
      </c>
      <c s="36" t="s">
        <v>54</v>
      </c>
      <c>
        <f>(M48*21)/100</f>
      </c>
      <c t="s">
        <v>27</v>
      </c>
    </row>
    <row r="49" spans="1:5" ht="12.75">
      <c r="A49" s="35" t="s">
        <v>55</v>
      </c>
      <c r="E49" s="39" t="s">
        <v>51</v>
      </c>
    </row>
    <row r="50" spans="1:5" ht="12.75">
      <c r="A50" s="35" t="s">
        <v>56</v>
      </c>
      <c r="E50" s="40" t="s">
        <v>564</v>
      </c>
    </row>
    <row r="51" spans="1:5" ht="25.5">
      <c r="A51" t="s">
        <v>58</v>
      </c>
      <c r="E51" s="39" t="s">
        <v>565</v>
      </c>
    </row>
    <row r="52" spans="1:13" ht="12.75">
      <c r="A52" t="s">
        <v>46</v>
      </c>
      <c r="C52" s="31" t="s">
        <v>71</v>
      </c>
      <c r="E52" s="33" t="s">
        <v>430</v>
      </c>
      <c r="J52" s="32">
        <f>0</f>
      </c>
      <c s="32">
        <f>0</f>
      </c>
      <c s="32">
        <f>0+L53+L57+L61+L65+L69+L73+L77</f>
      </c>
      <c s="32">
        <f>0+M53+M57+M61+M65+M69+M73+M77</f>
      </c>
    </row>
    <row r="53" spans="1:16" ht="25.5">
      <c r="A53" t="s">
        <v>49</v>
      </c>
      <c s="34" t="s">
        <v>98</v>
      </c>
      <c s="34" t="s">
        <v>566</v>
      </c>
      <c s="35" t="s">
        <v>47</v>
      </c>
      <c s="6" t="s">
        <v>567</v>
      </c>
      <c s="36" t="s">
        <v>53</v>
      </c>
      <c s="37">
        <v>260.227</v>
      </c>
      <c s="36">
        <v>0</v>
      </c>
      <c s="36">
        <f>ROUND(G53*H53,6)</f>
      </c>
      <c r="L53" s="38">
        <v>0</v>
      </c>
      <c s="32">
        <f>ROUND(ROUND(L53,2)*ROUND(G53,3),2)</f>
      </c>
      <c s="36" t="s">
        <v>54</v>
      </c>
      <c>
        <f>(M53*21)/100</f>
      </c>
      <c t="s">
        <v>27</v>
      </c>
    </row>
    <row r="54" spans="1:5" ht="12.75">
      <c r="A54" s="35" t="s">
        <v>55</v>
      </c>
      <c r="E54" s="39" t="s">
        <v>51</v>
      </c>
    </row>
    <row r="55" spans="1:5" ht="12.75">
      <c r="A55" s="35" t="s">
        <v>56</v>
      </c>
      <c r="E55" s="40" t="s">
        <v>556</v>
      </c>
    </row>
    <row r="56" spans="1:5" ht="51">
      <c r="A56" t="s">
        <v>58</v>
      </c>
      <c r="E56" s="39" t="s">
        <v>568</v>
      </c>
    </row>
    <row r="57" spans="1:16" ht="12.75">
      <c r="A57" t="s">
        <v>49</v>
      </c>
      <c s="34" t="s">
        <v>103</v>
      </c>
      <c s="34" t="s">
        <v>569</v>
      </c>
      <c s="35" t="s">
        <v>47</v>
      </c>
      <c s="6" t="s">
        <v>570</v>
      </c>
      <c s="36" t="s">
        <v>53</v>
      </c>
      <c s="37">
        <v>260.227</v>
      </c>
      <c s="36">
        <v>0</v>
      </c>
      <c s="36">
        <f>ROUND(G57*H57,6)</f>
      </c>
      <c r="L57" s="38">
        <v>0</v>
      </c>
      <c s="32">
        <f>ROUND(ROUND(L57,2)*ROUND(G57,3),2)</f>
      </c>
      <c s="36" t="s">
        <v>54</v>
      </c>
      <c>
        <f>(M57*21)/100</f>
      </c>
      <c t="s">
        <v>27</v>
      </c>
    </row>
    <row r="58" spans="1:5" ht="12.75">
      <c r="A58" s="35" t="s">
        <v>55</v>
      </c>
      <c r="E58" s="39" t="s">
        <v>51</v>
      </c>
    </row>
    <row r="59" spans="1:5" ht="12.75">
      <c r="A59" s="35" t="s">
        <v>56</v>
      </c>
      <c r="E59" s="40" t="s">
        <v>556</v>
      </c>
    </row>
    <row r="60" spans="1:5" ht="51">
      <c r="A60" t="s">
        <v>58</v>
      </c>
      <c r="E60" s="39" t="s">
        <v>568</v>
      </c>
    </row>
    <row r="61" spans="1:16" ht="12.75">
      <c r="A61" t="s">
        <v>49</v>
      </c>
      <c s="34" t="s">
        <v>107</v>
      </c>
      <c s="34" t="s">
        <v>571</v>
      </c>
      <c s="35" t="s">
        <v>47</v>
      </c>
      <c s="6" t="s">
        <v>572</v>
      </c>
      <c s="36" t="s">
        <v>53</v>
      </c>
      <c s="37">
        <v>260.227</v>
      </c>
      <c s="36">
        <v>0</v>
      </c>
      <c s="36">
        <f>ROUND(G61*H61,6)</f>
      </c>
      <c r="L61" s="38">
        <v>0</v>
      </c>
      <c s="32">
        <f>ROUND(ROUND(L61,2)*ROUND(G61,3),2)</f>
      </c>
      <c s="36" t="s">
        <v>54</v>
      </c>
      <c>
        <f>(M61*21)/100</f>
      </c>
      <c t="s">
        <v>27</v>
      </c>
    </row>
    <row r="62" spans="1:5" ht="12.75">
      <c r="A62" s="35" t="s">
        <v>55</v>
      </c>
      <c r="E62" s="39" t="s">
        <v>51</v>
      </c>
    </row>
    <row r="63" spans="1:5" ht="12.75">
      <c r="A63" s="35" t="s">
        <v>56</v>
      </c>
      <c r="E63" s="40" t="s">
        <v>556</v>
      </c>
    </row>
    <row r="64" spans="1:5" ht="51">
      <c r="A64" t="s">
        <v>58</v>
      </c>
      <c r="E64" s="39" t="s">
        <v>573</v>
      </c>
    </row>
    <row r="65" spans="1:16" ht="12.75">
      <c r="A65" t="s">
        <v>49</v>
      </c>
      <c s="34" t="s">
        <v>112</v>
      </c>
      <c s="34" t="s">
        <v>574</v>
      </c>
      <c s="35" t="s">
        <v>47</v>
      </c>
      <c s="6" t="s">
        <v>575</v>
      </c>
      <c s="36" t="s">
        <v>53</v>
      </c>
      <c s="37">
        <v>260.227</v>
      </c>
      <c s="36">
        <v>0</v>
      </c>
      <c s="36">
        <f>ROUND(G65*H65,6)</f>
      </c>
      <c r="L65" s="38">
        <v>0</v>
      </c>
      <c s="32">
        <f>ROUND(ROUND(L65,2)*ROUND(G65,3),2)</f>
      </c>
      <c s="36" t="s">
        <v>54</v>
      </c>
      <c>
        <f>(M65*21)/100</f>
      </c>
      <c t="s">
        <v>27</v>
      </c>
    </row>
    <row r="66" spans="1:5" ht="12.75">
      <c r="A66" s="35" t="s">
        <v>55</v>
      </c>
      <c r="E66" s="39" t="s">
        <v>51</v>
      </c>
    </row>
    <row r="67" spans="1:5" ht="12.75">
      <c r="A67" s="35" t="s">
        <v>56</v>
      </c>
      <c r="E67" s="40" t="s">
        <v>556</v>
      </c>
    </row>
    <row r="68" spans="1:5" ht="51">
      <c r="A68" t="s">
        <v>58</v>
      </c>
      <c r="E68" s="39" t="s">
        <v>573</v>
      </c>
    </row>
    <row r="69" spans="1:16" ht="12.75">
      <c r="A69" t="s">
        <v>49</v>
      </c>
      <c s="34" t="s">
        <v>116</v>
      </c>
      <c s="34" t="s">
        <v>576</v>
      </c>
      <c s="35" t="s">
        <v>47</v>
      </c>
      <c s="6" t="s">
        <v>577</v>
      </c>
      <c s="36" t="s">
        <v>62</v>
      </c>
      <c s="37">
        <v>10.41</v>
      </c>
      <c s="36">
        <v>0</v>
      </c>
      <c s="36">
        <f>ROUND(G69*H69,6)</f>
      </c>
      <c r="L69" s="38">
        <v>0</v>
      </c>
      <c s="32">
        <f>ROUND(ROUND(L69,2)*ROUND(G69,3),2)</f>
      </c>
      <c s="36" t="s">
        <v>54</v>
      </c>
      <c>
        <f>(M69*21)/100</f>
      </c>
      <c t="s">
        <v>27</v>
      </c>
    </row>
    <row r="70" spans="1:5" ht="12.75">
      <c r="A70" s="35" t="s">
        <v>55</v>
      </c>
      <c r="E70" s="39" t="s">
        <v>51</v>
      </c>
    </row>
    <row r="71" spans="1:5" ht="12.75">
      <c r="A71" s="35" t="s">
        <v>56</v>
      </c>
      <c r="E71" s="40" t="s">
        <v>578</v>
      </c>
    </row>
    <row r="72" spans="1:5" ht="140.25">
      <c r="A72" t="s">
        <v>58</v>
      </c>
      <c r="E72" s="39" t="s">
        <v>579</v>
      </c>
    </row>
    <row r="73" spans="1:16" ht="12.75">
      <c r="A73" t="s">
        <v>49</v>
      </c>
      <c s="34" t="s">
        <v>119</v>
      </c>
      <c s="34" t="s">
        <v>580</v>
      </c>
      <c s="35" t="s">
        <v>47</v>
      </c>
      <c s="6" t="s">
        <v>581</v>
      </c>
      <c s="36" t="s">
        <v>62</v>
      </c>
      <c s="37">
        <v>20.819</v>
      </c>
      <c s="36">
        <v>0</v>
      </c>
      <c s="36">
        <f>ROUND(G73*H73,6)</f>
      </c>
      <c r="L73" s="38">
        <v>0</v>
      </c>
      <c s="32">
        <f>ROUND(ROUND(L73,2)*ROUND(G73,3),2)</f>
      </c>
      <c s="36" t="s">
        <v>54</v>
      </c>
      <c>
        <f>(M73*21)/100</f>
      </c>
      <c t="s">
        <v>27</v>
      </c>
    </row>
    <row r="74" spans="1:5" ht="12.75">
      <c r="A74" s="35" t="s">
        <v>55</v>
      </c>
      <c r="E74" s="39" t="s">
        <v>51</v>
      </c>
    </row>
    <row r="75" spans="1:5" ht="12.75">
      <c r="A75" s="35" t="s">
        <v>56</v>
      </c>
      <c r="E75" s="40" t="s">
        <v>582</v>
      </c>
    </row>
    <row r="76" spans="1:5" ht="140.25">
      <c r="A76" t="s">
        <v>58</v>
      </c>
      <c r="E76" s="39" t="s">
        <v>579</v>
      </c>
    </row>
    <row r="77" spans="1:16" ht="12.75">
      <c r="A77" t="s">
        <v>49</v>
      </c>
      <c s="34" t="s">
        <v>123</v>
      </c>
      <c s="34" t="s">
        <v>583</v>
      </c>
      <c s="35" t="s">
        <v>47</v>
      </c>
      <c s="6" t="s">
        <v>584</v>
      </c>
      <c s="36" t="s">
        <v>78</v>
      </c>
      <c s="37">
        <v>25.827</v>
      </c>
      <c s="36">
        <v>0</v>
      </c>
      <c s="36">
        <f>ROUND(G77*H77,6)</f>
      </c>
      <c r="L77" s="38">
        <v>0</v>
      </c>
      <c s="32">
        <f>ROUND(ROUND(L77,2)*ROUND(G77,3),2)</f>
      </c>
      <c s="36" t="s">
        <v>54</v>
      </c>
      <c>
        <f>(M77*21)/100</f>
      </c>
      <c t="s">
        <v>27</v>
      </c>
    </row>
    <row r="78" spans="1:5" ht="12.75">
      <c r="A78" s="35" t="s">
        <v>55</v>
      </c>
      <c r="E78" s="39" t="s">
        <v>51</v>
      </c>
    </row>
    <row r="79" spans="1:5" ht="12.75">
      <c r="A79" s="35" t="s">
        <v>56</v>
      </c>
      <c r="E79" s="40" t="s">
        <v>585</v>
      </c>
    </row>
    <row r="80" spans="1:5" ht="242.25">
      <c r="A80" t="s">
        <v>58</v>
      </c>
      <c r="E80" s="39" t="s">
        <v>586</v>
      </c>
    </row>
    <row r="81" spans="1:13" ht="12.75">
      <c r="A81" t="s">
        <v>46</v>
      </c>
      <c r="C81" s="31" t="s">
        <v>90</v>
      </c>
      <c r="E81" s="33" t="s">
        <v>492</v>
      </c>
      <c r="J81" s="32">
        <f>0</f>
      </c>
      <c s="32">
        <f>0</f>
      </c>
      <c s="32">
        <f>0+L82+L86+L90+L94+L98+L102+L106</f>
      </c>
      <c s="32">
        <f>0+M82+M86+M90+M94+M98+M102+M106</f>
      </c>
    </row>
    <row r="82" spans="1:16" ht="25.5">
      <c r="A82" t="s">
        <v>49</v>
      </c>
      <c s="34" t="s">
        <v>128</v>
      </c>
      <c s="34" t="s">
        <v>587</v>
      </c>
      <c s="35" t="s">
        <v>47</v>
      </c>
      <c s="6" t="s">
        <v>588</v>
      </c>
      <c s="36" t="s">
        <v>84</v>
      </c>
      <c s="37">
        <v>15</v>
      </c>
      <c s="36">
        <v>0</v>
      </c>
      <c s="36">
        <f>ROUND(G82*H82,6)</f>
      </c>
      <c r="L82" s="38">
        <v>0</v>
      </c>
      <c s="32">
        <f>ROUND(ROUND(L82,2)*ROUND(G82,3),2)</f>
      </c>
      <c s="36" t="s">
        <v>54</v>
      </c>
      <c>
        <f>(M82*21)/100</f>
      </c>
      <c t="s">
        <v>27</v>
      </c>
    </row>
    <row r="83" spans="1:5" ht="12.75">
      <c r="A83" s="35" t="s">
        <v>55</v>
      </c>
      <c r="E83" s="39" t="s">
        <v>51</v>
      </c>
    </row>
    <row r="84" spans="1:5" ht="12.75">
      <c r="A84" s="35" t="s">
        <v>56</v>
      </c>
      <c r="E84" s="40" t="s">
        <v>589</v>
      </c>
    </row>
    <row r="85" spans="1:5" ht="25.5">
      <c r="A85" t="s">
        <v>58</v>
      </c>
      <c r="E85" s="39" t="s">
        <v>590</v>
      </c>
    </row>
    <row r="86" spans="1:16" ht="12.75">
      <c r="A86" t="s">
        <v>49</v>
      </c>
      <c s="34" t="s">
        <v>132</v>
      </c>
      <c s="34" t="s">
        <v>591</v>
      </c>
      <c s="35" t="s">
        <v>47</v>
      </c>
      <c s="6" t="s">
        <v>592</v>
      </c>
      <c s="36" t="s">
        <v>84</v>
      </c>
      <c s="37">
        <v>3</v>
      </c>
      <c s="36">
        <v>0</v>
      </c>
      <c s="36">
        <f>ROUND(G86*H86,6)</f>
      </c>
      <c r="L86" s="38">
        <v>0</v>
      </c>
      <c s="32">
        <f>ROUND(ROUND(L86,2)*ROUND(G86,3),2)</f>
      </c>
      <c s="36" t="s">
        <v>54</v>
      </c>
      <c>
        <f>(M86*21)/100</f>
      </c>
      <c t="s">
        <v>27</v>
      </c>
    </row>
    <row r="87" spans="1:5" ht="12.75">
      <c r="A87" s="35" t="s">
        <v>55</v>
      </c>
      <c r="E87" s="39" t="s">
        <v>51</v>
      </c>
    </row>
    <row r="88" spans="1:5" ht="12.75">
      <c r="A88" s="35" t="s">
        <v>56</v>
      </c>
      <c r="E88" s="40" t="s">
        <v>593</v>
      </c>
    </row>
    <row r="89" spans="1:5" ht="25.5">
      <c r="A89" t="s">
        <v>58</v>
      </c>
      <c r="E89" s="39" t="s">
        <v>594</v>
      </c>
    </row>
    <row r="90" spans="1:16" ht="12.75">
      <c r="A90" t="s">
        <v>49</v>
      </c>
      <c s="34" t="s">
        <v>136</v>
      </c>
      <c s="34" t="s">
        <v>595</v>
      </c>
      <c s="35" t="s">
        <v>47</v>
      </c>
      <c s="6" t="s">
        <v>596</v>
      </c>
      <c s="36" t="s">
        <v>84</v>
      </c>
      <c s="37">
        <v>8</v>
      </c>
      <c s="36">
        <v>0</v>
      </c>
      <c s="36">
        <f>ROUND(G90*H90,6)</f>
      </c>
      <c r="L90" s="38">
        <v>0</v>
      </c>
      <c s="32">
        <f>ROUND(ROUND(L90,2)*ROUND(G90,3),2)</f>
      </c>
      <c s="36" t="s">
        <v>54</v>
      </c>
      <c>
        <f>(M90*21)/100</f>
      </c>
      <c t="s">
        <v>27</v>
      </c>
    </row>
    <row r="91" spans="1:5" ht="12.75">
      <c r="A91" s="35" t="s">
        <v>55</v>
      </c>
      <c r="E91" s="39" t="s">
        <v>51</v>
      </c>
    </row>
    <row r="92" spans="1:5" ht="12.75">
      <c r="A92" s="35" t="s">
        <v>56</v>
      </c>
      <c r="E92" s="40" t="s">
        <v>597</v>
      </c>
    </row>
    <row r="93" spans="1:5" ht="25.5">
      <c r="A93" t="s">
        <v>58</v>
      </c>
      <c r="E93" s="39" t="s">
        <v>598</v>
      </c>
    </row>
    <row r="94" spans="1:16" ht="25.5">
      <c r="A94" t="s">
        <v>49</v>
      </c>
      <c s="34" t="s">
        <v>140</v>
      </c>
      <c s="34" t="s">
        <v>599</v>
      </c>
      <c s="35" t="s">
        <v>47</v>
      </c>
      <c s="6" t="s">
        <v>600</v>
      </c>
      <c s="36" t="s">
        <v>53</v>
      </c>
      <c s="37">
        <v>21.199</v>
      </c>
      <c s="36">
        <v>0</v>
      </c>
      <c s="36">
        <f>ROUND(G94*H94,6)</f>
      </c>
      <c r="L94" s="38">
        <v>0</v>
      </c>
      <c s="32">
        <f>ROUND(ROUND(L94,2)*ROUND(G94,3),2)</f>
      </c>
      <c s="36" t="s">
        <v>54</v>
      </c>
      <c>
        <f>(M94*21)/100</f>
      </c>
      <c t="s">
        <v>27</v>
      </c>
    </row>
    <row r="95" spans="1:5" ht="12.75">
      <c r="A95" s="35" t="s">
        <v>55</v>
      </c>
      <c r="E95" s="39" t="s">
        <v>51</v>
      </c>
    </row>
    <row r="96" spans="1:5" ht="12.75">
      <c r="A96" s="35" t="s">
        <v>56</v>
      </c>
      <c r="E96" s="40" t="s">
        <v>601</v>
      </c>
    </row>
    <row r="97" spans="1:5" ht="38.25">
      <c r="A97" t="s">
        <v>58</v>
      </c>
      <c r="E97" s="39" t="s">
        <v>602</v>
      </c>
    </row>
    <row r="98" spans="1:16" ht="12.75">
      <c r="A98" t="s">
        <v>49</v>
      </c>
      <c s="34" t="s">
        <v>144</v>
      </c>
      <c s="34" t="s">
        <v>603</v>
      </c>
      <c s="35" t="s">
        <v>47</v>
      </c>
      <c s="6" t="s">
        <v>604</v>
      </c>
      <c s="36" t="s">
        <v>53</v>
      </c>
      <c s="37">
        <v>34.164</v>
      </c>
      <c s="36">
        <v>0</v>
      </c>
      <c s="36">
        <f>ROUND(G98*H98,6)</f>
      </c>
      <c r="L98" s="38">
        <v>0</v>
      </c>
      <c s="32">
        <f>ROUND(ROUND(L98,2)*ROUND(G98,3),2)</f>
      </c>
      <c s="36" t="s">
        <v>54</v>
      </c>
      <c>
        <f>(M98*21)/100</f>
      </c>
      <c t="s">
        <v>27</v>
      </c>
    </row>
    <row r="99" spans="1:5" ht="12.75">
      <c r="A99" s="35" t="s">
        <v>55</v>
      </c>
      <c r="E99" s="39" t="s">
        <v>51</v>
      </c>
    </row>
    <row r="100" spans="1:5" ht="12.75">
      <c r="A100" s="35" t="s">
        <v>56</v>
      </c>
      <c r="E100" s="40" t="s">
        <v>605</v>
      </c>
    </row>
    <row r="101" spans="1:5" ht="280.5">
      <c r="A101" t="s">
        <v>58</v>
      </c>
      <c r="E101" s="39" t="s">
        <v>606</v>
      </c>
    </row>
    <row r="102" spans="1:16" ht="12.75">
      <c r="A102" t="s">
        <v>49</v>
      </c>
      <c s="34" t="s">
        <v>148</v>
      </c>
      <c s="34" t="s">
        <v>607</v>
      </c>
      <c s="35" t="s">
        <v>47</v>
      </c>
      <c s="6" t="s">
        <v>608</v>
      </c>
      <c s="36" t="s">
        <v>53</v>
      </c>
      <c s="37">
        <v>40.226</v>
      </c>
      <c s="36">
        <v>0</v>
      </c>
      <c s="36">
        <f>ROUND(G102*H102,6)</f>
      </c>
      <c r="L102" s="38">
        <v>0</v>
      </c>
      <c s="32">
        <f>ROUND(ROUND(L102,2)*ROUND(G102,3),2)</f>
      </c>
      <c s="36" t="s">
        <v>54</v>
      </c>
      <c>
        <f>(M102*21)/100</f>
      </c>
      <c t="s">
        <v>27</v>
      </c>
    </row>
    <row r="103" spans="1:5" ht="12.75">
      <c r="A103" s="35" t="s">
        <v>55</v>
      </c>
      <c r="E103" s="39" t="s">
        <v>51</v>
      </c>
    </row>
    <row r="104" spans="1:5" ht="12.75">
      <c r="A104" s="35" t="s">
        <v>56</v>
      </c>
      <c r="E104" s="40" t="s">
        <v>609</v>
      </c>
    </row>
    <row r="105" spans="1:5" ht="178.5">
      <c r="A105" t="s">
        <v>58</v>
      </c>
      <c r="E105" s="39" t="s">
        <v>610</v>
      </c>
    </row>
    <row r="106" spans="1:16" ht="25.5">
      <c r="A106" t="s">
        <v>49</v>
      </c>
      <c s="34" t="s">
        <v>152</v>
      </c>
      <c s="34" t="s">
        <v>611</v>
      </c>
      <c s="35" t="s">
        <v>47</v>
      </c>
      <c s="6" t="s">
        <v>612</v>
      </c>
      <c s="36" t="s">
        <v>516</v>
      </c>
      <c s="37">
        <v>321.808</v>
      </c>
      <c s="36">
        <v>0</v>
      </c>
      <c s="36">
        <f>ROUND(G106*H106,6)</f>
      </c>
      <c r="L106" s="38">
        <v>0</v>
      </c>
      <c s="32">
        <f>ROUND(ROUND(L106,2)*ROUND(G106,3),2)</f>
      </c>
      <c s="36" t="s">
        <v>54</v>
      </c>
      <c>
        <f>(M106*21)/100</f>
      </c>
      <c t="s">
        <v>27</v>
      </c>
    </row>
    <row r="107" spans="1:5" ht="12.75">
      <c r="A107" s="35" t="s">
        <v>55</v>
      </c>
      <c r="E107" s="39" t="s">
        <v>51</v>
      </c>
    </row>
    <row r="108" spans="1:5" ht="12.75">
      <c r="A108" s="35" t="s">
        <v>56</v>
      </c>
      <c r="E108" s="40" t="s">
        <v>613</v>
      </c>
    </row>
    <row r="109" spans="1:5" ht="178.5">
      <c r="A109" t="s">
        <v>58</v>
      </c>
      <c r="E109" s="39" t="s">
        <v>522</v>
      </c>
    </row>
  </sheetData>
  <sheetProtection password="923D" sheet="1" objects="1" scenarios="1"/>
  <mergeCells count="18">
    <mergeCell ref="C1:C2"/>
    <mergeCell ref="E1:E2"/>
    <mergeCell ref="E3:H3"/>
    <mergeCell ref="E4:H4"/>
    <mergeCell ref="C3:D3"/>
    <mergeCell ref="C4:D4"/>
    <mergeCell ref="A5:A7"/>
    <mergeCell ref="B5:B7"/>
    <mergeCell ref="C5:C7"/>
    <mergeCell ref="D5:D7"/>
    <mergeCell ref="E5:E7"/>
    <mergeCell ref="F5:F7"/>
    <mergeCell ref="G5:G7"/>
    <mergeCell ref="H5:H7"/>
    <mergeCell ref="I5:I7"/>
    <mergeCell ref="L5:M6"/>
    <mergeCell ref="J6:K6"/>
    <mergeCell ref="N5:N7"/>
  </mergeCells>
  <printOptions/>
  <pageMargins left="0.75" right="0.75" top="1" bottom="1" header="0.5" footer="0.5"/>
  <pageSetup horizontalDpi="300" verticalDpi="300" orientation="landscape" paperSize="9"/>
  <drawing r:id="rId1"/>
</worksheet>
</file>

<file path=xl/worksheets/sheet6.xml><?xml version="1.0" encoding="utf-8"?>
<worksheet xmlns="http://schemas.openxmlformats.org/spreadsheetml/2006/main" xmlns:r="http://schemas.openxmlformats.org/officeDocument/2006/relationships">
  <dimension ref="A1:T9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1" width="9.14285714285714" hidden="1" customWidth="1"/>
    <col min="12" max="14" width="16.7142857142857" customWidth="1"/>
    <col min="15" max="17" width="9.14285714285714" hidden="1" customWidth="1"/>
    <col min="19" max="19" width="30.7142857142857" customWidth="1"/>
  </cols>
  <sheetData>
    <row r="1" spans="1:16" ht="35" customHeight="1">
      <c r="A1" s="16" t="s">
        <v>18</v>
      </c>
      <c s="2"/>
      <c r="D1" s="2"/>
      <c s="3" t="s">
        <v>21</v>
      </c>
      <c s="2"/>
      <c s="2"/>
      <c s="2"/>
      <c s="2"/>
      <c s="2"/>
      <c s="2"/>
      <c s="2"/>
      <c s="2"/>
      <c s="2"/>
      <c r="P1" t="s">
        <v>26</v>
      </c>
    </row>
    <row r="2" spans="1:16" ht="20" customHeight="1">
      <c r="A2" s="16"/>
      <c s="2"/>
      <c r="D2" s="2"/>
      <c s="2"/>
      <c s="2"/>
      <c s="2"/>
      <c s="2"/>
      <c s="2"/>
      <c s="2"/>
      <c s="2"/>
      <c s="18"/>
      <c s="18"/>
      <c s="2"/>
      <c r="P2" t="s">
        <v>26</v>
      </c>
    </row>
    <row r="3" spans="1:16" ht="32" customHeight="1">
      <c r="A3" s="16" t="s">
        <v>19</v>
      </c>
      <c s="21" t="s">
        <v>22</v>
      </c>
      <c s="27" t="s">
        <v>2</v>
      </c>
      <c r="E3" s="22" t="s">
        <v>3</v>
      </c>
      <c r="L3" s="17" t="s">
        <v>614</v>
      </c>
      <c s="41">
        <f>Rekapitulace!C18</f>
      </c>
      <c s="20" t="s">
        <v>0</v>
      </c>
      <c t="s">
        <v>23</v>
      </c>
      <c t="s">
        <v>27</v>
      </c>
    </row>
    <row r="4" spans="1:16" ht="32" customHeight="1">
      <c r="A4" s="24" t="s">
        <v>20</v>
      </c>
      <c s="25" t="s">
        <v>28</v>
      </c>
      <c s="27" t="s">
        <v>614</v>
      </c>
      <c r="E4" s="26" t="s">
        <v>615</v>
      </c>
      <c r="O4" t="s">
        <v>24</v>
      </c>
      <c t="s">
        <v>27</v>
      </c>
    </row>
    <row r="5" spans="1:16" ht="12.75" customHeight="1">
      <c r="A5" s="23" t="s">
        <v>29</v>
      </c>
      <c s="23" t="s">
        <v>30</v>
      </c>
      <c s="23" t="s">
        <v>31</v>
      </c>
      <c s="23" t="s">
        <v>32</v>
      </c>
      <c s="23" t="s">
        <v>33</v>
      </c>
      <c s="23" t="s">
        <v>34</v>
      </c>
      <c s="23" t="s">
        <v>35</v>
      </c>
      <c s="23" t="s">
        <v>36</v>
      </c>
      <c s="23" t="s">
        <v>37</v>
      </c>
      <c s="23"/>
      <c s="23"/>
      <c s="23" t="s">
        <v>38</v>
      </c>
      <c s="23"/>
      <c s="23" t="s">
        <v>42</v>
      </c>
      <c t="s">
        <v>25</v>
      </c>
      <c t="s">
        <v>27</v>
      </c>
    </row>
    <row r="6" spans="1:14" ht="12.75" customHeight="1">
      <c r="A6" s="23"/>
      <c s="23"/>
      <c s="23"/>
      <c s="23"/>
      <c s="23"/>
      <c s="23"/>
      <c s="23"/>
      <c s="23"/>
      <c s="23"/>
      <c s="23" t="s">
        <v>39</v>
      </c>
      <c s="23"/>
      <c s="23"/>
      <c s="23"/>
      <c s="23"/>
    </row>
    <row r="7" spans="1:20" ht="12.75" customHeight="1">
      <c r="A7" s="23"/>
      <c s="23"/>
      <c s="23"/>
      <c s="23"/>
      <c s="23"/>
      <c s="23"/>
      <c s="23"/>
      <c s="23"/>
      <c s="23"/>
      <c s="23" t="s">
        <v>40</v>
      </c>
      <c s="23" t="s">
        <v>41</v>
      </c>
      <c s="23" t="s">
        <v>40</v>
      </c>
      <c s="23" t="s">
        <v>41</v>
      </c>
      <c s="23"/>
      <c r="S7" t="s">
        <v>43</v>
      </c>
      <c>
        <f>COUNTIFS(L8:L91,"=0",A8:A91,"P")+COUNTIFS(L8:L91,"",A8:A91,"P")+SUM(Q8:Q91)</f>
      </c>
    </row>
    <row r="8" spans="1:13" ht="12.75">
      <c r="A8" t="s">
        <v>44</v>
      </c>
      <c r="C8" s="28" t="s">
        <v>618</v>
      </c>
      <c r="E8" s="30" t="s">
        <v>617</v>
      </c>
      <c r="J8" s="29">
        <f>0+J9+J86</f>
      </c>
      <c s="29">
        <f>0+K9+K86</f>
      </c>
      <c s="29">
        <f>0+L9+L86</f>
      </c>
      <c s="29">
        <f>0+M9+M86</f>
      </c>
    </row>
    <row r="9" spans="1:13" ht="12.75">
      <c r="A9" t="s">
        <v>46</v>
      </c>
      <c r="C9" s="31" t="s">
        <v>47</v>
      </c>
      <c r="E9" s="33" t="s">
        <v>619</v>
      </c>
      <c r="J9" s="32">
        <f>0</f>
      </c>
      <c s="32">
        <f>0</f>
      </c>
      <c s="32">
        <f>0+L10+L14+L18+L22+L26+L30+L34+L38+L42+L46+L50+L54+L58+L62+L66+L70+L74+L78+L82</f>
      </c>
      <c s="32">
        <f>0+M10+M14+M18+M22+M26+M30+M34+M38+M42+M46+M50+M54+M58+M62+M66+M70+M74+M78+M82</f>
      </c>
    </row>
    <row r="10" spans="1:16" ht="12.75">
      <c r="A10" t="s">
        <v>49</v>
      </c>
      <c s="34" t="s">
        <v>47</v>
      </c>
      <c s="34" t="s">
        <v>620</v>
      </c>
      <c s="35" t="s">
        <v>47</v>
      </c>
      <c s="6" t="s">
        <v>621</v>
      </c>
      <c s="36" t="s">
        <v>84</v>
      </c>
      <c s="37">
        <v>1</v>
      </c>
      <c s="36">
        <v>0</v>
      </c>
      <c s="36">
        <f>ROUND(G10*H10,6)</f>
      </c>
      <c r="L10" s="38">
        <v>0</v>
      </c>
      <c s="32">
        <f>ROUND(ROUND(L10,2)*ROUND(G10,3),2)</f>
      </c>
      <c s="36" t="s">
        <v>54</v>
      </c>
      <c>
        <f>(M10*21)/100</f>
      </c>
      <c t="s">
        <v>27</v>
      </c>
    </row>
    <row r="11" spans="1:5" ht="12.75">
      <c r="A11" s="35" t="s">
        <v>55</v>
      </c>
      <c r="E11" s="39" t="s">
        <v>622</v>
      </c>
    </row>
    <row r="12" spans="1:5" ht="12.75">
      <c r="A12" s="35" t="s">
        <v>56</v>
      </c>
      <c r="E12" s="40" t="s">
        <v>623</v>
      </c>
    </row>
    <row r="13" spans="1:5" ht="102">
      <c r="A13" t="s">
        <v>58</v>
      </c>
      <c r="E13" s="39" t="s">
        <v>624</v>
      </c>
    </row>
    <row r="14" spans="1:16" ht="12.75">
      <c r="A14" t="s">
        <v>49</v>
      </c>
      <c s="34" t="s">
        <v>27</v>
      </c>
      <c s="34" t="s">
        <v>625</v>
      </c>
      <c s="35" t="s">
        <v>47</v>
      </c>
      <c s="6" t="s">
        <v>626</v>
      </c>
      <c s="36" t="s">
        <v>84</v>
      </c>
      <c s="37">
        <v>3</v>
      </c>
      <c s="36">
        <v>0</v>
      </c>
      <c s="36">
        <f>ROUND(G14*H14,6)</f>
      </c>
      <c r="L14" s="38">
        <v>0</v>
      </c>
      <c s="32">
        <f>ROUND(ROUND(L14,2)*ROUND(G14,3),2)</f>
      </c>
      <c s="36" t="s">
        <v>54</v>
      </c>
      <c>
        <f>(M14*21)/100</f>
      </c>
      <c t="s">
        <v>27</v>
      </c>
    </row>
    <row r="15" spans="1:5" ht="12.75">
      <c r="A15" s="35" t="s">
        <v>55</v>
      </c>
      <c r="E15" s="39" t="s">
        <v>51</v>
      </c>
    </row>
    <row r="16" spans="1:5" ht="12.75">
      <c r="A16" s="35" t="s">
        <v>56</v>
      </c>
      <c r="E16" s="40" t="s">
        <v>51</v>
      </c>
    </row>
    <row r="17" spans="1:5" ht="89.25">
      <c r="A17" t="s">
        <v>58</v>
      </c>
      <c r="E17" s="39" t="s">
        <v>627</v>
      </c>
    </row>
    <row r="18" spans="1:16" ht="12.75">
      <c r="A18" t="s">
        <v>49</v>
      </c>
      <c s="34" t="s">
        <v>26</v>
      </c>
      <c s="34" t="s">
        <v>628</v>
      </c>
      <c s="35" t="s">
        <v>47</v>
      </c>
      <c s="6" t="s">
        <v>629</v>
      </c>
      <c s="36" t="s">
        <v>84</v>
      </c>
      <c s="37">
        <v>1</v>
      </c>
      <c s="36">
        <v>0</v>
      </c>
      <c s="36">
        <f>ROUND(G18*H18,6)</f>
      </c>
      <c r="L18" s="38">
        <v>0</v>
      </c>
      <c s="32">
        <f>ROUND(ROUND(L18,2)*ROUND(G18,3),2)</f>
      </c>
      <c s="36" t="s">
        <v>54</v>
      </c>
      <c>
        <f>(M18*21)/100</f>
      </c>
      <c t="s">
        <v>27</v>
      </c>
    </row>
    <row r="19" spans="1:5" ht="12.75">
      <c r="A19" s="35" t="s">
        <v>55</v>
      </c>
      <c r="E19" s="39" t="s">
        <v>51</v>
      </c>
    </row>
    <row r="20" spans="1:5" ht="12.75">
      <c r="A20" s="35" t="s">
        <v>56</v>
      </c>
      <c r="E20" s="40" t="s">
        <v>51</v>
      </c>
    </row>
    <row r="21" spans="1:5" ht="114.75">
      <c r="A21" t="s">
        <v>58</v>
      </c>
      <c r="E21" s="39" t="s">
        <v>630</v>
      </c>
    </row>
    <row r="22" spans="1:16" ht="12.75">
      <c r="A22" t="s">
        <v>49</v>
      </c>
      <c s="34" t="s">
        <v>67</v>
      </c>
      <c s="34" t="s">
        <v>631</v>
      </c>
      <c s="35" t="s">
        <v>47</v>
      </c>
      <c s="6" t="s">
        <v>632</v>
      </c>
      <c s="36" t="s">
        <v>84</v>
      </c>
      <c s="37">
        <v>1</v>
      </c>
      <c s="36">
        <v>0</v>
      </c>
      <c s="36">
        <f>ROUND(G22*H22,6)</f>
      </c>
      <c r="L22" s="38">
        <v>0</v>
      </c>
      <c s="32">
        <f>ROUND(ROUND(L22,2)*ROUND(G22,3),2)</f>
      </c>
      <c s="36" t="s">
        <v>54</v>
      </c>
      <c>
        <f>(M22*21)/100</f>
      </c>
      <c t="s">
        <v>27</v>
      </c>
    </row>
    <row r="23" spans="1:5" ht="12.75">
      <c r="A23" s="35" t="s">
        <v>55</v>
      </c>
      <c r="E23" s="39" t="s">
        <v>51</v>
      </c>
    </row>
    <row r="24" spans="1:5" ht="12.75">
      <c r="A24" s="35" t="s">
        <v>56</v>
      </c>
      <c r="E24" s="40" t="s">
        <v>51</v>
      </c>
    </row>
    <row r="25" spans="1:5" ht="114.75">
      <c r="A25" t="s">
        <v>58</v>
      </c>
      <c r="E25" s="39" t="s">
        <v>630</v>
      </c>
    </row>
    <row r="26" spans="1:16" ht="12.75">
      <c r="A26" t="s">
        <v>49</v>
      </c>
      <c s="34" t="s">
        <v>71</v>
      </c>
      <c s="34" t="s">
        <v>633</v>
      </c>
      <c s="35" t="s">
        <v>47</v>
      </c>
      <c s="6" t="s">
        <v>634</v>
      </c>
      <c s="36" t="s">
        <v>78</v>
      </c>
      <c s="37">
        <v>124</v>
      </c>
      <c s="36">
        <v>0</v>
      </c>
      <c s="36">
        <f>ROUND(G26*H26,6)</f>
      </c>
      <c r="L26" s="38">
        <v>0</v>
      </c>
      <c s="32">
        <f>ROUND(ROUND(L26,2)*ROUND(G26,3),2)</f>
      </c>
      <c s="36" t="s">
        <v>54</v>
      </c>
      <c>
        <f>(M26*21)/100</f>
      </c>
      <c t="s">
        <v>27</v>
      </c>
    </row>
    <row r="27" spans="1:5" ht="12.75">
      <c r="A27" s="35" t="s">
        <v>55</v>
      </c>
      <c r="E27" s="39" t="s">
        <v>51</v>
      </c>
    </row>
    <row r="28" spans="1:5" ht="12.75">
      <c r="A28" s="35" t="s">
        <v>56</v>
      </c>
      <c r="E28" s="40" t="s">
        <v>51</v>
      </c>
    </row>
    <row r="29" spans="1:5" ht="89.25">
      <c r="A29" t="s">
        <v>58</v>
      </c>
      <c r="E29" s="39" t="s">
        <v>635</v>
      </c>
    </row>
    <row r="30" spans="1:16" ht="12.75">
      <c r="A30" t="s">
        <v>49</v>
      </c>
      <c s="34" t="s">
        <v>75</v>
      </c>
      <c s="34" t="s">
        <v>636</v>
      </c>
      <c s="35" t="s">
        <v>47</v>
      </c>
      <c s="6" t="s">
        <v>637</v>
      </c>
      <c s="36" t="s">
        <v>78</v>
      </c>
      <c s="37">
        <v>120</v>
      </c>
      <c s="36">
        <v>0</v>
      </c>
      <c s="36">
        <f>ROUND(G30*H30,6)</f>
      </c>
      <c r="L30" s="38">
        <v>0</v>
      </c>
      <c s="32">
        <f>ROUND(ROUND(L30,2)*ROUND(G30,3),2)</f>
      </c>
      <c s="36" t="s">
        <v>54</v>
      </c>
      <c>
        <f>(M30*21)/100</f>
      </c>
      <c t="s">
        <v>27</v>
      </c>
    </row>
    <row r="31" spans="1:5" ht="12.75">
      <c r="A31" s="35" t="s">
        <v>55</v>
      </c>
      <c r="E31" s="39" t="s">
        <v>51</v>
      </c>
    </row>
    <row r="32" spans="1:5" ht="12.75">
      <c r="A32" s="35" t="s">
        <v>56</v>
      </c>
      <c r="E32" s="40" t="s">
        <v>51</v>
      </c>
    </row>
    <row r="33" spans="1:5" ht="102">
      <c r="A33" t="s">
        <v>58</v>
      </c>
      <c r="E33" s="39" t="s">
        <v>638</v>
      </c>
    </row>
    <row r="34" spans="1:16" ht="12.75">
      <c r="A34" t="s">
        <v>49</v>
      </c>
      <c s="34" t="s">
        <v>81</v>
      </c>
      <c s="34" t="s">
        <v>639</v>
      </c>
      <c s="35" t="s">
        <v>47</v>
      </c>
      <c s="6" t="s">
        <v>640</v>
      </c>
      <c s="36" t="s">
        <v>78</v>
      </c>
      <c s="37">
        <v>120</v>
      </c>
      <c s="36">
        <v>0</v>
      </c>
      <c s="36">
        <f>ROUND(G34*H34,6)</f>
      </c>
      <c r="L34" s="38">
        <v>0</v>
      </c>
      <c s="32">
        <f>ROUND(ROUND(L34,2)*ROUND(G34,3),2)</f>
      </c>
      <c s="36" t="s">
        <v>54</v>
      </c>
      <c>
        <f>(M34*21)/100</f>
      </c>
      <c t="s">
        <v>27</v>
      </c>
    </row>
    <row r="35" spans="1:5" ht="12.75">
      <c r="A35" s="35" t="s">
        <v>55</v>
      </c>
      <c r="E35" s="39" t="s">
        <v>51</v>
      </c>
    </row>
    <row r="36" spans="1:5" ht="12.75">
      <c r="A36" s="35" t="s">
        <v>56</v>
      </c>
      <c r="E36" s="40" t="s">
        <v>51</v>
      </c>
    </row>
    <row r="37" spans="1:5" ht="140.25">
      <c r="A37" t="s">
        <v>58</v>
      </c>
      <c r="E37" s="39" t="s">
        <v>641</v>
      </c>
    </row>
    <row r="38" spans="1:16" ht="12.75">
      <c r="A38" t="s">
        <v>49</v>
      </c>
      <c s="34" t="s">
        <v>86</v>
      </c>
      <c s="34" t="s">
        <v>642</v>
      </c>
      <c s="35" t="s">
        <v>47</v>
      </c>
      <c s="6" t="s">
        <v>643</v>
      </c>
      <c s="36" t="s">
        <v>78</v>
      </c>
      <c s="37">
        <v>120</v>
      </c>
      <c s="36">
        <v>0</v>
      </c>
      <c s="36">
        <f>ROUND(G38*H38,6)</f>
      </c>
      <c r="L38" s="38">
        <v>0</v>
      </c>
      <c s="32">
        <f>ROUND(ROUND(L38,2)*ROUND(G38,3),2)</f>
      </c>
      <c s="36" t="s">
        <v>54</v>
      </c>
      <c>
        <f>(M38*21)/100</f>
      </c>
      <c t="s">
        <v>27</v>
      </c>
    </row>
    <row r="39" spans="1:5" ht="12.75">
      <c r="A39" s="35" t="s">
        <v>55</v>
      </c>
      <c r="E39" s="39" t="s">
        <v>51</v>
      </c>
    </row>
    <row r="40" spans="1:5" ht="12.75">
      <c r="A40" s="35" t="s">
        <v>56</v>
      </c>
      <c r="E40" s="40" t="s">
        <v>51</v>
      </c>
    </row>
    <row r="41" spans="1:5" ht="76.5">
      <c r="A41" t="s">
        <v>58</v>
      </c>
      <c r="E41" s="39" t="s">
        <v>644</v>
      </c>
    </row>
    <row r="42" spans="1:16" ht="12.75">
      <c r="A42" t="s">
        <v>49</v>
      </c>
      <c s="34" t="s">
        <v>90</v>
      </c>
      <c s="34" t="s">
        <v>645</v>
      </c>
      <c s="35" t="s">
        <v>47</v>
      </c>
      <c s="6" t="s">
        <v>646</v>
      </c>
      <c s="36" t="s">
        <v>84</v>
      </c>
      <c s="37">
        <v>2</v>
      </c>
      <c s="36">
        <v>0</v>
      </c>
      <c s="36">
        <f>ROUND(G42*H42,6)</f>
      </c>
      <c r="L42" s="38">
        <v>0</v>
      </c>
      <c s="32">
        <f>ROUND(ROUND(L42,2)*ROUND(G42,3),2)</f>
      </c>
      <c s="36" t="s">
        <v>54</v>
      </c>
      <c>
        <f>(M42*21)/100</f>
      </c>
      <c t="s">
        <v>27</v>
      </c>
    </row>
    <row r="43" spans="1:5" ht="12.75">
      <c r="A43" s="35" t="s">
        <v>55</v>
      </c>
      <c r="E43" s="39" t="s">
        <v>51</v>
      </c>
    </row>
    <row r="44" spans="1:5" ht="12.75">
      <c r="A44" s="35" t="s">
        <v>56</v>
      </c>
      <c r="E44" s="40" t="s">
        <v>51</v>
      </c>
    </row>
    <row r="45" spans="1:5" ht="102">
      <c r="A45" t="s">
        <v>58</v>
      </c>
      <c r="E45" s="39" t="s">
        <v>647</v>
      </c>
    </row>
    <row r="46" spans="1:16" ht="12.75">
      <c r="A46" t="s">
        <v>49</v>
      </c>
      <c s="34" t="s">
        <v>94</v>
      </c>
      <c s="34" t="s">
        <v>648</v>
      </c>
      <c s="35" t="s">
        <v>47</v>
      </c>
      <c s="6" t="s">
        <v>649</v>
      </c>
      <c s="36" t="s">
        <v>78</v>
      </c>
      <c s="37">
        <v>60</v>
      </c>
      <c s="36">
        <v>0</v>
      </c>
      <c s="36">
        <f>ROUND(G46*H46,6)</f>
      </c>
      <c r="L46" s="38">
        <v>0</v>
      </c>
      <c s="32">
        <f>ROUND(ROUND(L46,2)*ROUND(G46,3),2)</f>
      </c>
      <c s="36" t="s">
        <v>54</v>
      </c>
      <c>
        <f>(M46*21)/100</f>
      </c>
      <c t="s">
        <v>27</v>
      </c>
    </row>
    <row r="47" spans="1:5" ht="12.75">
      <c r="A47" s="35" t="s">
        <v>55</v>
      </c>
      <c r="E47" s="39" t="s">
        <v>51</v>
      </c>
    </row>
    <row r="48" spans="1:5" ht="12.75">
      <c r="A48" s="35" t="s">
        <v>56</v>
      </c>
      <c r="E48" s="40" t="s">
        <v>51</v>
      </c>
    </row>
    <row r="49" spans="1:5" ht="127.5">
      <c r="A49" t="s">
        <v>58</v>
      </c>
      <c r="E49" s="39" t="s">
        <v>650</v>
      </c>
    </row>
    <row r="50" spans="1:16" ht="12.75">
      <c r="A50" t="s">
        <v>49</v>
      </c>
      <c s="34" t="s">
        <v>98</v>
      </c>
      <c s="34" t="s">
        <v>651</v>
      </c>
      <c s="35" t="s">
        <v>47</v>
      </c>
      <c s="6" t="s">
        <v>652</v>
      </c>
      <c s="36" t="s">
        <v>84</v>
      </c>
      <c s="37">
        <v>1</v>
      </c>
      <c s="36">
        <v>0</v>
      </c>
      <c s="36">
        <f>ROUND(G50*H50,6)</f>
      </c>
      <c r="L50" s="38">
        <v>0</v>
      </c>
      <c s="32">
        <f>ROUND(ROUND(L50,2)*ROUND(G50,3),2)</f>
      </c>
      <c s="36" t="s">
        <v>54</v>
      </c>
      <c>
        <f>(M50*21)/100</f>
      </c>
      <c t="s">
        <v>27</v>
      </c>
    </row>
    <row r="51" spans="1:5" ht="12.75">
      <c r="A51" s="35" t="s">
        <v>55</v>
      </c>
      <c r="E51" s="39" t="s">
        <v>51</v>
      </c>
    </row>
    <row r="52" spans="1:5" ht="12.75">
      <c r="A52" s="35" t="s">
        <v>56</v>
      </c>
      <c r="E52" s="40" t="s">
        <v>51</v>
      </c>
    </row>
    <row r="53" spans="1:5" ht="76.5">
      <c r="A53" t="s">
        <v>58</v>
      </c>
      <c r="E53" s="39" t="s">
        <v>653</v>
      </c>
    </row>
    <row r="54" spans="1:16" ht="12.75">
      <c r="A54" t="s">
        <v>49</v>
      </c>
      <c s="34" t="s">
        <v>103</v>
      </c>
      <c s="34" t="s">
        <v>654</v>
      </c>
      <c s="35" t="s">
        <v>47</v>
      </c>
      <c s="6" t="s">
        <v>655</v>
      </c>
      <c s="36" t="s">
        <v>84</v>
      </c>
      <c s="37">
        <v>1</v>
      </c>
      <c s="36">
        <v>0</v>
      </c>
      <c s="36">
        <f>ROUND(G54*H54,6)</f>
      </c>
      <c r="L54" s="38">
        <v>0</v>
      </c>
      <c s="32">
        <f>ROUND(ROUND(L54,2)*ROUND(G54,3),2)</f>
      </c>
      <c s="36" t="s">
        <v>54</v>
      </c>
      <c>
        <f>(M54*21)/100</f>
      </c>
      <c t="s">
        <v>27</v>
      </c>
    </row>
    <row r="55" spans="1:5" ht="12.75">
      <c r="A55" s="35" t="s">
        <v>55</v>
      </c>
      <c r="E55" s="39" t="s">
        <v>51</v>
      </c>
    </row>
    <row r="56" spans="1:5" ht="12.75">
      <c r="A56" s="35" t="s">
        <v>56</v>
      </c>
      <c r="E56" s="40" t="s">
        <v>51</v>
      </c>
    </row>
    <row r="57" spans="1:5" ht="76.5">
      <c r="A57" t="s">
        <v>58</v>
      </c>
      <c r="E57" s="39" t="s">
        <v>653</v>
      </c>
    </row>
    <row r="58" spans="1:16" ht="12.75">
      <c r="A58" t="s">
        <v>49</v>
      </c>
      <c s="34" t="s">
        <v>107</v>
      </c>
      <c s="34" t="s">
        <v>656</v>
      </c>
      <c s="35" t="s">
        <v>47</v>
      </c>
      <c s="6" t="s">
        <v>657</v>
      </c>
      <c s="36" t="s">
        <v>84</v>
      </c>
      <c s="37">
        <v>2</v>
      </c>
      <c s="36">
        <v>0</v>
      </c>
      <c s="36">
        <f>ROUND(G58*H58,6)</f>
      </c>
      <c r="L58" s="38">
        <v>0</v>
      </c>
      <c s="32">
        <f>ROUND(ROUND(L58,2)*ROUND(G58,3),2)</f>
      </c>
      <c s="36" t="s">
        <v>54</v>
      </c>
      <c>
        <f>(M58*21)/100</f>
      </c>
      <c t="s">
        <v>27</v>
      </c>
    </row>
    <row r="59" spans="1:5" ht="12.75">
      <c r="A59" s="35" t="s">
        <v>55</v>
      </c>
      <c r="E59" s="39" t="s">
        <v>51</v>
      </c>
    </row>
    <row r="60" spans="1:5" ht="12.75">
      <c r="A60" s="35" t="s">
        <v>56</v>
      </c>
      <c r="E60" s="40" t="s">
        <v>51</v>
      </c>
    </row>
    <row r="61" spans="1:5" ht="114.75">
      <c r="A61" t="s">
        <v>58</v>
      </c>
      <c r="E61" s="39" t="s">
        <v>630</v>
      </c>
    </row>
    <row r="62" spans="1:16" ht="12.75">
      <c r="A62" t="s">
        <v>49</v>
      </c>
      <c s="34" t="s">
        <v>112</v>
      </c>
      <c s="34" t="s">
        <v>658</v>
      </c>
      <c s="35" t="s">
        <v>47</v>
      </c>
      <c s="6" t="s">
        <v>659</v>
      </c>
      <c s="36" t="s">
        <v>84</v>
      </c>
      <c s="37">
        <v>1</v>
      </c>
      <c s="36">
        <v>0</v>
      </c>
      <c s="36">
        <f>ROUND(G62*H62,6)</f>
      </c>
      <c r="L62" s="38">
        <v>0</v>
      </c>
      <c s="32">
        <f>ROUND(ROUND(L62,2)*ROUND(G62,3),2)</f>
      </c>
      <c s="36" t="s">
        <v>54</v>
      </c>
      <c>
        <f>(M62*21)/100</f>
      </c>
      <c t="s">
        <v>27</v>
      </c>
    </row>
    <row r="63" spans="1:5" ht="12.75">
      <c r="A63" s="35" t="s">
        <v>55</v>
      </c>
      <c r="E63" s="39" t="s">
        <v>51</v>
      </c>
    </row>
    <row r="64" spans="1:5" ht="12.75">
      <c r="A64" s="35" t="s">
        <v>56</v>
      </c>
      <c r="E64" s="40" t="s">
        <v>51</v>
      </c>
    </row>
    <row r="65" spans="1:5" ht="114.75">
      <c r="A65" t="s">
        <v>58</v>
      </c>
      <c r="E65" s="39" t="s">
        <v>630</v>
      </c>
    </row>
    <row r="66" spans="1:16" ht="12.75">
      <c r="A66" t="s">
        <v>49</v>
      </c>
      <c s="34" t="s">
        <v>116</v>
      </c>
      <c s="34" t="s">
        <v>660</v>
      </c>
      <c s="35" t="s">
        <v>47</v>
      </c>
      <c s="6" t="s">
        <v>661</v>
      </c>
      <c s="36" t="s">
        <v>84</v>
      </c>
      <c s="37">
        <v>1</v>
      </c>
      <c s="36">
        <v>0</v>
      </c>
      <c s="36">
        <f>ROUND(G66*H66,6)</f>
      </c>
      <c r="L66" s="38">
        <v>0</v>
      </c>
      <c s="32">
        <f>ROUND(ROUND(L66,2)*ROUND(G66,3),2)</f>
      </c>
      <c s="36" t="s">
        <v>54</v>
      </c>
      <c>
        <f>(M66*21)/100</f>
      </c>
      <c t="s">
        <v>27</v>
      </c>
    </row>
    <row r="67" spans="1:5" ht="12.75">
      <c r="A67" s="35" t="s">
        <v>55</v>
      </c>
      <c r="E67" s="39" t="s">
        <v>51</v>
      </c>
    </row>
    <row r="68" spans="1:5" ht="12.75">
      <c r="A68" s="35" t="s">
        <v>56</v>
      </c>
      <c r="E68" s="40" t="s">
        <v>51</v>
      </c>
    </row>
    <row r="69" spans="1:5" ht="114.75">
      <c r="A69" t="s">
        <v>58</v>
      </c>
      <c r="E69" s="39" t="s">
        <v>630</v>
      </c>
    </row>
    <row r="70" spans="1:16" ht="12.75">
      <c r="A70" t="s">
        <v>49</v>
      </c>
      <c s="34" t="s">
        <v>119</v>
      </c>
      <c s="34" t="s">
        <v>662</v>
      </c>
      <c s="35" t="s">
        <v>47</v>
      </c>
      <c s="6" t="s">
        <v>663</v>
      </c>
      <c s="36" t="s">
        <v>78</v>
      </c>
      <c s="37">
        <v>20</v>
      </c>
      <c s="36">
        <v>0</v>
      </c>
      <c s="36">
        <f>ROUND(G70*H70,6)</f>
      </c>
      <c r="L70" s="38">
        <v>0</v>
      </c>
      <c s="32">
        <f>ROUND(ROUND(L70,2)*ROUND(G70,3),2)</f>
      </c>
      <c s="36" t="s">
        <v>54</v>
      </c>
      <c>
        <f>(M70*21)/100</f>
      </c>
      <c t="s">
        <v>27</v>
      </c>
    </row>
    <row r="71" spans="1:5" ht="12.75">
      <c r="A71" s="35" t="s">
        <v>55</v>
      </c>
      <c r="E71" s="39" t="s">
        <v>51</v>
      </c>
    </row>
    <row r="72" spans="1:5" ht="12.75">
      <c r="A72" s="35" t="s">
        <v>56</v>
      </c>
      <c r="E72" s="40" t="s">
        <v>51</v>
      </c>
    </row>
    <row r="73" spans="1:5" ht="102">
      <c r="A73" t="s">
        <v>58</v>
      </c>
      <c r="E73" s="39" t="s">
        <v>664</v>
      </c>
    </row>
    <row r="74" spans="1:16" ht="12.75">
      <c r="A74" t="s">
        <v>49</v>
      </c>
      <c s="34" t="s">
        <v>123</v>
      </c>
      <c s="34" t="s">
        <v>665</v>
      </c>
      <c s="35" t="s">
        <v>47</v>
      </c>
      <c s="6" t="s">
        <v>666</v>
      </c>
      <c s="36" t="s">
        <v>240</v>
      </c>
      <c s="37">
        <v>8</v>
      </c>
      <c s="36">
        <v>0</v>
      </c>
      <c s="36">
        <f>ROUND(G74*H74,6)</f>
      </c>
      <c r="L74" s="38">
        <v>0</v>
      </c>
      <c s="32">
        <f>ROUND(ROUND(L74,2)*ROUND(G74,3),2)</f>
      </c>
      <c s="36" t="s">
        <v>54</v>
      </c>
      <c>
        <f>(M74*21)/100</f>
      </c>
      <c t="s">
        <v>27</v>
      </c>
    </row>
    <row r="75" spans="1:5" ht="12.75">
      <c r="A75" s="35" t="s">
        <v>55</v>
      </c>
      <c r="E75" s="39" t="s">
        <v>51</v>
      </c>
    </row>
    <row r="76" spans="1:5" ht="12.75">
      <c r="A76" s="35" t="s">
        <v>56</v>
      </c>
      <c r="E76" s="40" t="s">
        <v>51</v>
      </c>
    </row>
    <row r="77" spans="1:5" ht="102">
      <c r="A77" t="s">
        <v>58</v>
      </c>
      <c r="E77" s="39" t="s">
        <v>667</v>
      </c>
    </row>
    <row r="78" spans="1:16" ht="25.5">
      <c r="A78" t="s">
        <v>49</v>
      </c>
      <c s="34" t="s">
        <v>128</v>
      </c>
      <c s="34" t="s">
        <v>668</v>
      </c>
      <c s="35" t="s">
        <v>47</v>
      </c>
      <c s="6" t="s">
        <v>669</v>
      </c>
      <c s="36" t="s">
        <v>84</v>
      </c>
      <c s="37">
        <v>4</v>
      </c>
      <c s="36">
        <v>0</v>
      </c>
      <c s="36">
        <f>ROUND(G78*H78,6)</f>
      </c>
      <c r="L78" s="38">
        <v>0</v>
      </c>
      <c s="32">
        <f>ROUND(ROUND(L78,2)*ROUND(G78,3),2)</f>
      </c>
      <c s="36" t="s">
        <v>54</v>
      </c>
      <c>
        <f>(M78*21)/100</f>
      </c>
      <c t="s">
        <v>27</v>
      </c>
    </row>
    <row r="79" spans="1:5" ht="12.75">
      <c r="A79" s="35" t="s">
        <v>55</v>
      </c>
      <c r="E79" s="39" t="s">
        <v>51</v>
      </c>
    </row>
    <row r="80" spans="1:5" ht="12.75">
      <c r="A80" s="35" t="s">
        <v>56</v>
      </c>
      <c r="E80" s="40" t="s">
        <v>51</v>
      </c>
    </row>
    <row r="81" spans="1:5" ht="102">
      <c r="A81" t="s">
        <v>58</v>
      </c>
      <c r="E81" s="39" t="s">
        <v>670</v>
      </c>
    </row>
    <row r="82" spans="1:16" ht="25.5">
      <c r="A82" t="s">
        <v>49</v>
      </c>
      <c s="34" t="s">
        <v>132</v>
      </c>
      <c s="34" t="s">
        <v>671</v>
      </c>
      <c s="35" t="s">
        <v>47</v>
      </c>
      <c s="6" t="s">
        <v>672</v>
      </c>
      <c s="36" t="s">
        <v>84</v>
      </c>
      <c s="37">
        <v>1</v>
      </c>
      <c s="36">
        <v>0</v>
      </c>
      <c s="36">
        <f>ROUND(G82*H82,6)</f>
      </c>
      <c r="L82" s="38">
        <v>0</v>
      </c>
      <c s="32">
        <f>ROUND(ROUND(L82,2)*ROUND(G82,3),2)</f>
      </c>
      <c s="36" t="s">
        <v>54</v>
      </c>
      <c>
        <f>(M82*21)/100</f>
      </c>
      <c t="s">
        <v>27</v>
      </c>
    </row>
    <row r="83" spans="1:5" ht="12.75">
      <c r="A83" s="35" t="s">
        <v>55</v>
      </c>
      <c r="E83" s="39" t="s">
        <v>51</v>
      </c>
    </row>
    <row r="84" spans="1:5" ht="12.75">
      <c r="A84" s="35" t="s">
        <v>56</v>
      </c>
      <c r="E84" s="40" t="s">
        <v>51</v>
      </c>
    </row>
    <row r="85" spans="1:5" ht="114.75">
      <c r="A85" t="s">
        <v>58</v>
      </c>
      <c r="E85" s="39" t="s">
        <v>673</v>
      </c>
    </row>
    <row r="86" spans="1:13" ht="12.75">
      <c r="A86" t="s">
        <v>46</v>
      </c>
      <c r="C86" s="31" t="s">
        <v>27</v>
      </c>
      <c r="E86" s="33" t="s">
        <v>48</v>
      </c>
      <c r="J86" s="32">
        <f>0</f>
      </c>
      <c s="32">
        <f>0</f>
      </c>
      <c s="32">
        <f>0+L87+L91</f>
      </c>
      <c s="32">
        <f>0+M87+M91</f>
      </c>
    </row>
    <row r="87" spans="1:16" ht="12.75">
      <c r="A87" t="s">
        <v>49</v>
      </c>
      <c s="34" t="s">
        <v>136</v>
      </c>
      <c s="34" t="s">
        <v>674</v>
      </c>
      <c s="35" t="s">
        <v>47</v>
      </c>
      <c s="6" t="s">
        <v>675</v>
      </c>
      <c s="36" t="s">
        <v>62</v>
      </c>
      <c s="37">
        <v>15</v>
      </c>
      <c s="36">
        <v>0</v>
      </c>
      <c s="36">
        <f>ROUND(G87*H87,6)</f>
      </c>
      <c r="L87" s="38">
        <v>0</v>
      </c>
      <c s="32">
        <f>ROUND(ROUND(L87,2)*ROUND(G87,3),2)</f>
      </c>
      <c s="36" t="s">
        <v>54</v>
      </c>
      <c>
        <f>(M87*21)/100</f>
      </c>
      <c t="s">
        <v>27</v>
      </c>
    </row>
    <row r="88" spans="1:5" ht="12.75">
      <c r="A88" s="35" t="s">
        <v>55</v>
      </c>
      <c r="E88" s="39" t="s">
        <v>51</v>
      </c>
    </row>
    <row r="89" spans="1:5" ht="12.75">
      <c r="A89" s="35" t="s">
        <v>56</v>
      </c>
      <c r="E89" s="40" t="s">
        <v>51</v>
      </c>
    </row>
    <row r="90" spans="1:5" ht="318.75">
      <c r="A90" t="s">
        <v>58</v>
      </c>
      <c r="E90" s="39" t="s">
        <v>74</v>
      </c>
    </row>
    <row r="91" spans="1:16" ht="12.75">
      <c r="A91" t="s">
        <v>49</v>
      </c>
      <c s="34" t="s">
        <v>140</v>
      </c>
      <c s="34" t="s">
        <v>64</v>
      </c>
      <c s="35" t="s">
        <v>47</v>
      </c>
      <c s="6" t="s">
        <v>65</v>
      </c>
      <c s="36" t="s">
        <v>62</v>
      </c>
      <c s="37">
        <v>15</v>
      </c>
      <c s="36">
        <v>0</v>
      </c>
      <c s="36">
        <f>ROUND(G91*H91,6)</f>
      </c>
      <c r="L91" s="38">
        <v>0</v>
      </c>
      <c s="32">
        <f>ROUND(ROUND(L91,2)*ROUND(G91,3),2)</f>
      </c>
      <c s="36" t="s">
        <v>54</v>
      </c>
      <c>
        <f>(M91*21)/100</f>
      </c>
      <c t="s">
        <v>27</v>
      </c>
    </row>
    <row r="92" spans="1:5" ht="12.75">
      <c r="A92" s="35" t="s">
        <v>55</v>
      </c>
      <c r="E92" s="39" t="s">
        <v>51</v>
      </c>
    </row>
    <row r="93" spans="1:5" ht="12.75">
      <c r="A93" s="35" t="s">
        <v>56</v>
      </c>
      <c r="E93" s="40" t="s">
        <v>51</v>
      </c>
    </row>
    <row r="94" spans="1:5" ht="229.5">
      <c r="A94" t="s">
        <v>58</v>
      </c>
      <c r="E94" s="39" t="s">
        <v>676</v>
      </c>
    </row>
  </sheetData>
  <sheetProtection password="923D" sheet="1" objects="1" scenarios="1"/>
  <mergeCells count="18">
    <mergeCell ref="C1:C2"/>
    <mergeCell ref="E1:E2"/>
    <mergeCell ref="E3:H3"/>
    <mergeCell ref="E4:H4"/>
    <mergeCell ref="C3:D3"/>
    <mergeCell ref="C4:D4"/>
    <mergeCell ref="A5:A7"/>
    <mergeCell ref="B5:B7"/>
    <mergeCell ref="C5:C7"/>
    <mergeCell ref="D5:D7"/>
    <mergeCell ref="E5:E7"/>
    <mergeCell ref="F5:F7"/>
    <mergeCell ref="G5:G7"/>
    <mergeCell ref="H5:H7"/>
    <mergeCell ref="I5:I7"/>
    <mergeCell ref="L5:M6"/>
    <mergeCell ref="J6:K6"/>
    <mergeCell ref="N5:N7"/>
  </mergeCells>
  <printOptions/>
  <pageMargins left="0.75" right="0.75" top="1" bottom="1" header="0.5" footer="0.5"/>
  <pageSetup horizontalDpi="300" verticalDpi="300" orientation="landscape"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