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04_Akce_příprava\Správa tratí\2022\Oprava geometrických parametrů koleje 2022 u ST Ústí nad Labem\"/>
    </mc:Choice>
  </mc:AlternateContent>
  <bookViews>
    <workbookView xWindow="0" yWindow="0" windowWidth="28800" windowHeight="11820"/>
  </bookViews>
  <sheets>
    <sheet name="Rekapitulace zakázky" sheetId="1" r:id="rId1"/>
    <sheet name="01 - SO 01 - TO Roudnice ..." sheetId="2" r:id="rId2"/>
    <sheet name="02 - SO 02 - TO Lovosice" sheetId="3" r:id="rId3"/>
    <sheet name="03 - SO 03 - TO Ústí n. L..." sheetId="4" r:id="rId4"/>
    <sheet name="04 - SO 04 - TO Roudnice ..." sheetId="5" r:id="rId5"/>
    <sheet name="05 - SO 05 - TO Lovosice" sheetId="6" r:id="rId6"/>
    <sheet name="06 - SO 06 - TO Ústí n. L." sheetId="7" r:id="rId7"/>
    <sheet name="07 - SO 07 - TO Roudnice ..." sheetId="8" r:id="rId8"/>
    <sheet name="08 - SO 08 - TO Lovosice" sheetId="9" r:id="rId9"/>
    <sheet name="2 - VRN" sheetId="10" r:id="rId10"/>
    <sheet name="09 - SO 09 - PS Litoměřice" sheetId="11" r:id="rId11"/>
    <sheet name="10 - SO 10 - PS Děčín východ" sheetId="12" r:id="rId12"/>
    <sheet name="11 - SO 11 - TO Ústí n. L..." sheetId="13" r:id="rId13"/>
    <sheet name="12 - SO 12 - TO Česká Kam..." sheetId="14" r:id="rId14"/>
    <sheet name="2 - VRN_01" sheetId="15" r:id="rId15"/>
    <sheet name="Pokyny pro vyplnění" sheetId="16" r:id="rId16"/>
  </sheets>
  <definedNames>
    <definedName name="_xlnm._FilterDatabase" localSheetId="1" hidden="1">'01 - SO 01 - TO Roudnice ...'!$C$92:$K$157</definedName>
    <definedName name="_xlnm._FilterDatabase" localSheetId="2" hidden="1">'02 - SO 02 - TO Lovosice'!$C$90:$K$114</definedName>
    <definedName name="_xlnm._FilterDatabase" localSheetId="3" hidden="1">'03 - SO 03 - TO Ústí n. L...'!$C$90:$K$112</definedName>
    <definedName name="_xlnm._FilterDatabase" localSheetId="4" hidden="1">'04 - SO 04 - TO Roudnice ...'!$C$92:$K$118</definedName>
    <definedName name="_xlnm._FilterDatabase" localSheetId="5" hidden="1">'05 - SO 05 - TO Lovosice'!$C$90:$K$144</definedName>
    <definedName name="_xlnm._FilterDatabase" localSheetId="6" hidden="1">'06 - SO 06 - TO Ústí n. L.'!$C$90:$K$120</definedName>
    <definedName name="_xlnm._FilterDatabase" localSheetId="7" hidden="1">'07 - SO 07 - TO Roudnice ...'!$C$90:$K$97</definedName>
    <definedName name="_xlnm._FilterDatabase" localSheetId="8" hidden="1">'08 - SO 08 - TO Lovosice'!$C$90:$K$104</definedName>
    <definedName name="_xlnm._FilterDatabase" localSheetId="10" hidden="1">'09 - SO 09 - PS Litoměřice'!$C$90:$K$252</definedName>
    <definedName name="_xlnm._FilterDatabase" localSheetId="11" hidden="1">'10 - SO 10 - PS Děčín východ'!$C$90:$K$164</definedName>
    <definedName name="_xlnm._FilterDatabase" localSheetId="12" hidden="1">'11 - SO 11 - TO Ústí n. L...'!$C$92:$K$151</definedName>
    <definedName name="_xlnm._FilterDatabase" localSheetId="13" hidden="1">'12 - SO 12 - TO Česká Kam...'!$C$92:$K$118</definedName>
    <definedName name="_xlnm._FilterDatabase" localSheetId="9" hidden="1">'2 - VRN'!$C$85:$K$95</definedName>
    <definedName name="_xlnm._FilterDatabase" localSheetId="14" hidden="1">'2 - VRN_01'!$C$84:$K$94</definedName>
    <definedName name="_xlnm.Print_Titles" localSheetId="1">'01 - SO 01 - TO Roudnice ...'!$92:$92</definedName>
    <definedName name="_xlnm.Print_Titles" localSheetId="2">'02 - SO 02 - TO Lovosice'!$90:$90</definedName>
    <definedName name="_xlnm.Print_Titles" localSheetId="3">'03 - SO 03 - TO Ústí n. L...'!$90:$90</definedName>
    <definedName name="_xlnm.Print_Titles" localSheetId="4">'04 - SO 04 - TO Roudnice ...'!$92:$92</definedName>
    <definedName name="_xlnm.Print_Titles" localSheetId="5">'05 - SO 05 - TO Lovosice'!$90:$90</definedName>
    <definedName name="_xlnm.Print_Titles" localSheetId="6">'06 - SO 06 - TO Ústí n. L.'!$90:$90</definedName>
    <definedName name="_xlnm.Print_Titles" localSheetId="7">'07 - SO 07 - TO Roudnice ...'!$90:$90</definedName>
    <definedName name="_xlnm.Print_Titles" localSheetId="8">'08 - SO 08 - TO Lovosice'!$90:$90</definedName>
    <definedName name="_xlnm.Print_Titles" localSheetId="10">'09 - SO 09 - PS Litoměřice'!$90:$90</definedName>
    <definedName name="_xlnm.Print_Titles" localSheetId="11">'10 - SO 10 - PS Děčín východ'!$90:$90</definedName>
    <definedName name="_xlnm.Print_Titles" localSheetId="12">'11 - SO 11 - TO Ústí n. L...'!$92:$92</definedName>
    <definedName name="_xlnm.Print_Titles" localSheetId="13">'12 - SO 12 - TO Česká Kam...'!$92:$92</definedName>
    <definedName name="_xlnm.Print_Titles" localSheetId="9">'2 - VRN'!$85:$85</definedName>
    <definedName name="_xlnm.Print_Titles" localSheetId="14">'2 - VRN_01'!$84:$84</definedName>
    <definedName name="_xlnm.Print_Titles" localSheetId="0">'Rekapitulace zakázky'!$52:$52</definedName>
    <definedName name="_xlnm.Print_Area" localSheetId="1">'01 - SO 01 - TO Roudnice ...'!$C$4:$J$43,'01 - SO 01 - TO Roudnice ...'!$C$49:$J$70,'01 - SO 01 - TO Roudnice ...'!$C$76:$J$157</definedName>
    <definedName name="_xlnm.Print_Area" localSheetId="2">'02 - SO 02 - TO Lovosice'!$C$4:$J$43,'02 - SO 02 - TO Lovosice'!$C$49:$J$68,'02 - SO 02 - TO Lovosice'!$C$74:$J$114</definedName>
    <definedName name="_xlnm.Print_Area" localSheetId="3">'03 - SO 03 - TO Ústí n. L...'!$C$4:$J$43,'03 - SO 03 - TO Ústí n. L...'!$C$49:$J$68,'03 - SO 03 - TO Ústí n. L...'!$C$74:$J$112</definedName>
    <definedName name="_xlnm.Print_Area" localSheetId="4">'04 - SO 04 - TO Roudnice ...'!$C$4:$J$43,'04 - SO 04 - TO Roudnice ...'!$C$49:$J$70,'04 - SO 04 - TO Roudnice ...'!$C$76:$J$118</definedName>
    <definedName name="_xlnm.Print_Area" localSheetId="5">'05 - SO 05 - TO Lovosice'!$C$4:$J$43,'05 - SO 05 - TO Lovosice'!$C$49:$J$68,'05 - SO 05 - TO Lovosice'!$C$74:$J$144</definedName>
    <definedName name="_xlnm.Print_Area" localSheetId="6">'06 - SO 06 - TO Ústí n. L.'!$C$4:$J$43,'06 - SO 06 - TO Ústí n. L.'!$C$49:$J$68,'06 - SO 06 - TO Ústí n. L.'!$C$74:$J$120</definedName>
    <definedName name="_xlnm.Print_Area" localSheetId="7">'07 - SO 07 - TO Roudnice ...'!$C$4:$J$43,'07 - SO 07 - TO Roudnice ...'!$C$49:$J$68,'07 - SO 07 - TO Roudnice ...'!$C$74:$J$97</definedName>
    <definedName name="_xlnm.Print_Area" localSheetId="8">'08 - SO 08 - TO Lovosice'!$C$4:$J$43,'08 - SO 08 - TO Lovosice'!$C$49:$J$68,'08 - SO 08 - TO Lovosice'!$C$74:$J$104</definedName>
    <definedName name="_xlnm.Print_Area" localSheetId="10">'09 - SO 09 - PS Litoměřice'!$C$4:$J$43,'09 - SO 09 - PS Litoměřice'!$C$49:$J$68,'09 - SO 09 - PS Litoměřice'!$C$74:$J$252</definedName>
    <definedName name="_xlnm.Print_Area" localSheetId="11">'10 - SO 10 - PS Děčín východ'!$C$4:$J$43,'10 - SO 10 - PS Děčín východ'!$C$49:$J$68,'10 - SO 10 - PS Děčín východ'!$C$74:$J$164</definedName>
    <definedName name="_xlnm.Print_Area" localSheetId="12">'11 - SO 11 - TO Ústí n. L...'!$C$4:$J$43,'11 - SO 11 - TO Ústí n. L...'!$C$49:$J$70,'11 - SO 11 - TO Ústí n. L...'!$C$76:$J$151</definedName>
    <definedName name="_xlnm.Print_Area" localSheetId="13">'12 - SO 12 - TO Česká Kam...'!$C$4:$J$43,'12 - SO 12 - TO Česká Kam...'!$C$49:$J$70,'12 - SO 12 - TO Česká Kam...'!$C$76:$J$118</definedName>
    <definedName name="_xlnm.Print_Area" localSheetId="9">'2 - VRN'!$C$4:$J$41,'2 - VRN'!$C$47:$J$65,'2 - VRN'!$C$71:$J$95</definedName>
    <definedName name="_xlnm.Print_Area" localSheetId="14">'2 - VRN_01'!$C$4:$J$41,'2 - VRN_01'!$C$47:$J$64,'2 - VRN_01'!$C$70:$J$94</definedName>
    <definedName name="_xlnm.Print_Area" localSheetId="0">'Rekapitulace zakázky'!$D$4:$AO$36,'Rekapitulace zakázky'!$C$42:$AQ$73</definedName>
  </definedNames>
  <calcPr calcId="162913"/>
</workbook>
</file>

<file path=xl/calcChain.xml><?xml version="1.0" encoding="utf-8"?>
<calcChain xmlns="http://schemas.openxmlformats.org/spreadsheetml/2006/main">
  <c r="J39" i="15" l="1"/>
  <c r="J38" i="15"/>
  <c r="AY72" i="1"/>
  <c r="J37" i="15"/>
  <c r="AX72" i="1" s="1"/>
  <c r="BI93" i="15"/>
  <c r="BH93" i="15"/>
  <c r="BG93" i="15"/>
  <c r="BF93" i="15"/>
  <c r="T93" i="15"/>
  <c r="R93" i="15"/>
  <c r="P93" i="15"/>
  <c r="BI92" i="15"/>
  <c r="BH92" i="15"/>
  <c r="BG92" i="15"/>
  <c r="BF92" i="15"/>
  <c r="T92" i="15"/>
  <c r="R92" i="15"/>
  <c r="P92" i="15"/>
  <c r="BI90" i="15"/>
  <c r="BH90" i="15"/>
  <c r="BG90" i="15"/>
  <c r="BF90" i="15"/>
  <c r="T90" i="15"/>
  <c r="R90" i="15"/>
  <c r="P90" i="15"/>
  <c r="BI89" i="15"/>
  <c r="BH89" i="15"/>
  <c r="BG89" i="15"/>
  <c r="BF89" i="15"/>
  <c r="T89" i="15"/>
  <c r="R89" i="15"/>
  <c r="P89" i="15"/>
  <c r="BI88" i="15"/>
  <c r="BH88" i="15"/>
  <c r="BG88" i="15"/>
  <c r="BF88" i="15"/>
  <c r="T88" i="15"/>
  <c r="R88" i="15"/>
  <c r="P88" i="15"/>
  <c r="BI87" i="15"/>
  <c r="BH87" i="15"/>
  <c r="BG87" i="15"/>
  <c r="BF87" i="15"/>
  <c r="T87" i="15"/>
  <c r="R87" i="15"/>
  <c r="P87" i="15"/>
  <c r="BI86" i="15"/>
  <c r="BH86" i="15"/>
  <c r="BG86" i="15"/>
  <c r="BF86" i="15"/>
  <c r="T86" i="15"/>
  <c r="R86" i="15"/>
  <c r="P86" i="15"/>
  <c r="F79" i="15"/>
  <c r="E77" i="15"/>
  <c r="F56" i="15"/>
  <c r="E54" i="15"/>
  <c r="J26" i="15"/>
  <c r="E26" i="15"/>
  <c r="J82" i="15" s="1"/>
  <c r="J25" i="15"/>
  <c r="J23" i="15"/>
  <c r="E23" i="15"/>
  <c r="J81" i="15" s="1"/>
  <c r="J22" i="15"/>
  <c r="J20" i="15"/>
  <c r="E20" i="15"/>
  <c r="F82" i="15" s="1"/>
  <c r="J19" i="15"/>
  <c r="J17" i="15"/>
  <c r="E17" i="15"/>
  <c r="F81" i="15" s="1"/>
  <c r="J16" i="15"/>
  <c r="J14" i="15"/>
  <c r="J79" i="15"/>
  <c r="E7" i="15"/>
  <c r="E50" i="15"/>
  <c r="J41" i="14"/>
  <c r="J40" i="14"/>
  <c r="AY71" i="1" s="1"/>
  <c r="J39" i="14"/>
  <c r="AX71" i="1"/>
  <c r="BI116" i="14"/>
  <c r="BH116" i="14"/>
  <c r="BG116" i="14"/>
  <c r="BF116" i="14"/>
  <c r="T116" i="14"/>
  <c r="R116" i="14"/>
  <c r="P116" i="14"/>
  <c r="BI115" i="14"/>
  <c r="BH115" i="14"/>
  <c r="BG115" i="14"/>
  <c r="BF115" i="14"/>
  <c r="T115" i="14"/>
  <c r="R115" i="14"/>
  <c r="P115" i="14"/>
  <c r="BI113" i="14"/>
  <c r="BH113" i="14"/>
  <c r="BG113" i="14"/>
  <c r="BF113" i="14"/>
  <c r="T113" i="14"/>
  <c r="R113" i="14"/>
  <c r="P113" i="14"/>
  <c r="BI111" i="14"/>
  <c r="BH111" i="14"/>
  <c r="BG111" i="14"/>
  <c r="BF111" i="14"/>
  <c r="T111" i="14"/>
  <c r="R111" i="14"/>
  <c r="P111" i="14"/>
  <c r="BI108" i="14"/>
  <c r="BH108" i="14"/>
  <c r="BG108" i="14"/>
  <c r="BF108" i="14"/>
  <c r="T108" i="14"/>
  <c r="R108" i="14"/>
  <c r="P108" i="14"/>
  <c r="BI105" i="14"/>
  <c r="BH105" i="14"/>
  <c r="BG105" i="14"/>
  <c r="BF105" i="14"/>
  <c r="T105" i="14"/>
  <c r="R105" i="14"/>
  <c r="P105" i="14"/>
  <c r="BI99" i="14"/>
  <c r="BH99" i="14"/>
  <c r="BG99" i="14"/>
  <c r="BF99" i="14"/>
  <c r="T99" i="14"/>
  <c r="R99" i="14"/>
  <c r="P99" i="14"/>
  <c r="BI96" i="14"/>
  <c r="BH96" i="14"/>
  <c r="BG96" i="14"/>
  <c r="BF96" i="14"/>
  <c r="T96" i="14"/>
  <c r="R96" i="14"/>
  <c r="P96" i="14"/>
  <c r="F87" i="14"/>
  <c r="E85" i="14"/>
  <c r="F60" i="14"/>
  <c r="E58" i="14"/>
  <c r="J28" i="14"/>
  <c r="E28" i="14"/>
  <c r="J90" i="14"/>
  <c r="J27" i="14"/>
  <c r="J25" i="14"/>
  <c r="E25" i="14"/>
  <c r="J89" i="14"/>
  <c r="J24" i="14"/>
  <c r="J22" i="14"/>
  <c r="E22" i="14"/>
  <c r="F63" i="14"/>
  <c r="J21" i="14"/>
  <c r="J19" i="14"/>
  <c r="E19" i="14"/>
  <c r="F89" i="14"/>
  <c r="J18" i="14"/>
  <c r="J16" i="14"/>
  <c r="J87" i="14" s="1"/>
  <c r="E7" i="14"/>
  <c r="E79" i="14"/>
  <c r="J41" i="13"/>
  <c r="J40" i="13"/>
  <c r="AY70" i="1"/>
  <c r="J39" i="13"/>
  <c r="AX70" i="1"/>
  <c r="BI149" i="13"/>
  <c r="BH149" i="13"/>
  <c r="BG149" i="13"/>
  <c r="BF149" i="13"/>
  <c r="T149" i="13"/>
  <c r="R149" i="13"/>
  <c r="P149" i="13"/>
  <c r="BI148" i="13"/>
  <c r="BH148" i="13"/>
  <c r="BG148" i="13"/>
  <c r="BF148" i="13"/>
  <c r="T148" i="13"/>
  <c r="R148" i="13"/>
  <c r="P148" i="13"/>
  <c r="BI146" i="13"/>
  <c r="BH146" i="13"/>
  <c r="BG146" i="13"/>
  <c r="BF146" i="13"/>
  <c r="T146" i="13"/>
  <c r="R146" i="13"/>
  <c r="P146" i="13"/>
  <c r="BI144" i="13"/>
  <c r="BH144" i="13"/>
  <c r="BG144" i="13"/>
  <c r="BF144" i="13"/>
  <c r="T144" i="13"/>
  <c r="R144" i="13"/>
  <c r="P144" i="13"/>
  <c r="BI140" i="13"/>
  <c r="BH140" i="13"/>
  <c r="BG140" i="13"/>
  <c r="BF140" i="13"/>
  <c r="T140" i="13"/>
  <c r="R140" i="13"/>
  <c r="P140" i="13"/>
  <c r="BI130" i="13"/>
  <c r="BH130" i="13"/>
  <c r="BG130" i="13"/>
  <c r="BF130" i="13"/>
  <c r="T130" i="13"/>
  <c r="R130" i="13"/>
  <c r="P130" i="13"/>
  <c r="BI96" i="13"/>
  <c r="BH96" i="13"/>
  <c r="BG96" i="13"/>
  <c r="BF96" i="13"/>
  <c r="T96" i="13"/>
  <c r="R96" i="13"/>
  <c r="P96" i="13"/>
  <c r="F87" i="13"/>
  <c r="E85" i="13"/>
  <c r="F60" i="13"/>
  <c r="E58" i="13"/>
  <c r="J28" i="13"/>
  <c r="E28" i="13"/>
  <c r="J90" i="13"/>
  <c r="J27" i="13"/>
  <c r="J25" i="13"/>
  <c r="E25" i="13"/>
  <c r="J89" i="13"/>
  <c r="J24" i="13"/>
  <c r="J22" i="13"/>
  <c r="E22" i="13"/>
  <c r="F90" i="13"/>
  <c r="J21" i="13"/>
  <c r="J19" i="13"/>
  <c r="E19" i="13"/>
  <c r="F62" i="13"/>
  <c r="J18" i="13"/>
  <c r="J16" i="13"/>
  <c r="J60" i="13"/>
  <c r="E7" i="13"/>
  <c r="E79" i="13" s="1"/>
  <c r="J41" i="12"/>
  <c r="J40" i="12"/>
  <c r="AY69" i="1"/>
  <c r="J39" i="12"/>
  <c r="AX69" i="1"/>
  <c r="BI163" i="12"/>
  <c r="BH163" i="12"/>
  <c r="BG163" i="12"/>
  <c r="BF163" i="12"/>
  <c r="T163" i="12"/>
  <c r="R163" i="12"/>
  <c r="P163" i="12"/>
  <c r="BI162" i="12"/>
  <c r="BH162" i="12"/>
  <c r="BG162" i="12"/>
  <c r="BF162" i="12"/>
  <c r="T162" i="12"/>
  <c r="R162" i="12"/>
  <c r="P162" i="12"/>
  <c r="BI160" i="12"/>
  <c r="BH160" i="12"/>
  <c r="BG160" i="12"/>
  <c r="BF160" i="12"/>
  <c r="T160" i="12"/>
  <c r="R160" i="12"/>
  <c r="P160" i="12"/>
  <c r="BI158" i="12"/>
  <c r="BH158" i="12"/>
  <c r="BG158" i="12"/>
  <c r="BF158" i="12"/>
  <c r="T158" i="12"/>
  <c r="R158" i="12"/>
  <c r="P158" i="12"/>
  <c r="BI156" i="12"/>
  <c r="BH156" i="12"/>
  <c r="BG156" i="12"/>
  <c r="BF156" i="12"/>
  <c r="T156" i="12"/>
  <c r="R156" i="12"/>
  <c r="P156" i="12"/>
  <c r="BI154" i="12"/>
  <c r="BH154" i="12"/>
  <c r="BG154" i="12"/>
  <c r="BF154" i="12"/>
  <c r="T154" i="12"/>
  <c r="R154" i="12"/>
  <c r="P154" i="12"/>
  <c r="BI152" i="12"/>
  <c r="BH152" i="12"/>
  <c r="BG152" i="12"/>
  <c r="BF152" i="12"/>
  <c r="T152" i="12"/>
  <c r="R152" i="12"/>
  <c r="P152" i="12"/>
  <c r="BI151" i="12"/>
  <c r="BH151" i="12"/>
  <c r="BG151" i="12"/>
  <c r="BF151" i="12"/>
  <c r="T151" i="12"/>
  <c r="R151" i="12"/>
  <c r="P151" i="12"/>
  <c r="BI149" i="12"/>
  <c r="BH149" i="12"/>
  <c r="BG149" i="12"/>
  <c r="BF149" i="12"/>
  <c r="T149" i="12"/>
  <c r="R149" i="12"/>
  <c r="P149" i="12"/>
  <c r="BI147" i="12"/>
  <c r="BH147" i="12"/>
  <c r="BG147" i="12"/>
  <c r="BF147" i="12"/>
  <c r="T147" i="12"/>
  <c r="R147" i="12"/>
  <c r="P147" i="12"/>
  <c r="BI145" i="12"/>
  <c r="BH145" i="12"/>
  <c r="BG145" i="12"/>
  <c r="BF145" i="12"/>
  <c r="T145" i="12"/>
  <c r="R145" i="12"/>
  <c r="P145" i="12"/>
  <c r="BI143" i="12"/>
  <c r="BH143" i="12"/>
  <c r="BG143" i="12"/>
  <c r="BF143" i="12"/>
  <c r="T143" i="12"/>
  <c r="R143" i="12"/>
  <c r="P143" i="12"/>
  <c r="BI141" i="12"/>
  <c r="BH141" i="12"/>
  <c r="BG141" i="12"/>
  <c r="BF141" i="12"/>
  <c r="T141" i="12"/>
  <c r="R141" i="12"/>
  <c r="P141" i="12"/>
  <c r="BI139" i="12"/>
  <c r="BH139" i="12"/>
  <c r="BG139" i="12"/>
  <c r="BF139" i="12"/>
  <c r="T139" i="12"/>
  <c r="R139" i="12"/>
  <c r="P139" i="12"/>
  <c r="BI137" i="12"/>
  <c r="BH137" i="12"/>
  <c r="BG137" i="12"/>
  <c r="BF137" i="12"/>
  <c r="T137" i="12"/>
  <c r="R137" i="12"/>
  <c r="P137" i="12"/>
  <c r="BI135" i="12"/>
  <c r="BH135" i="12"/>
  <c r="BG135" i="12"/>
  <c r="BF135" i="12"/>
  <c r="T135" i="12"/>
  <c r="R135" i="12"/>
  <c r="P135" i="12"/>
  <c r="BI133" i="12"/>
  <c r="BH133" i="12"/>
  <c r="BG133" i="12"/>
  <c r="BF133" i="12"/>
  <c r="T133" i="12"/>
  <c r="R133" i="12"/>
  <c r="P133" i="12"/>
  <c r="BI128" i="12"/>
  <c r="BH128" i="12"/>
  <c r="BG128" i="12"/>
  <c r="BF128" i="12"/>
  <c r="T128" i="12"/>
  <c r="R128" i="12"/>
  <c r="P128" i="12"/>
  <c r="BI123" i="12"/>
  <c r="BH123" i="12"/>
  <c r="BG123" i="12"/>
  <c r="BF123" i="12"/>
  <c r="T123" i="12"/>
  <c r="R123" i="12"/>
  <c r="P123" i="12"/>
  <c r="BI121" i="12"/>
  <c r="BH121" i="12"/>
  <c r="BG121" i="12"/>
  <c r="BF121" i="12"/>
  <c r="T121" i="12"/>
  <c r="R121" i="12"/>
  <c r="P121" i="12"/>
  <c r="BI119" i="12"/>
  <c r="BH119" i="12"/>
  <c r="BG119" i="12"/>
  <c r="BF119" i="12"/>
  <c r="T119" i="12"/>
  <c r="R119" i="12"/>
  <c r="P119" i="12"/>
  <c r="BI118" i="12"/>
  <c r="BH118" i="12"/>
  <c r="BG118" i="12"/>
  <c r="BF118" i="12"/>
  <c r="T118" i="12"/>
  <c r="R118" i="12"/>
  <c r="P118" i="12"/>
  <c r="BI114" i="12"/>
  <c r="BH114" i="12"/>
  <c r="BG114" i="12"/>
  <c r="BF114" i="12"/>
  <c r="T114" i="12"/>
  <c r="R114" i="12"/>
  <c r="P114" i="12"/>
  <c r="BI110" i="12"/>
  <c r="BH110" i="12"/>
  <c r="BG110" i="12"/>
  <c r="BF110" i="12"/>
  <c r="T110" i="12"/>
  <c r="R110" i="12"/>
  <c r="P110" i="12"/>
  <c r="BI103" i="12"/>
  <c r="BH103" i="12"/>
  <c r="BG103" i="12"/>
  <c r="BF103" i="12"/>
  <c r="T103" i="12"/>
  <c r="R103" i="12"/>
  <c r="P103" i="12"/>
  <c r="BI92" i="12"/>
  <c r="BH92" i="12"/>
  <c r="BG92" i="12"/>
  <c r="BF92" i="12"/>
  <c r="T92" i="12"/>
  <c r="R92" i="12"/>
  <c r="P92" i="12"/>
  <c r="J88" i="12"/>
  <c r="F85" i="12"/>
  <c r="E83" i="12"/>
  <c r="J63" i="12"/>
  <c r="F60" i="12"/>
  <c r="E58" i="12"/>
  <c r="J25" i="12"/>
  <c r="E25" i="12"/>
  <c r="J62" i="12" s="1"/>
  <c r="J24" i="12"/>
  <c r="J22" i="12"/>
  <c r="E22" i="12"/>
  <c r="F63" i="12" s="1"/>
  <c r="J21" i="12"/>
  <c r="J19" i="12"/>
  <c r="E19" i="12"/>
  <c r="F87" i="12" s="1"/>
  <c r="J18" i="12"/>
  <c r="J16" i="12"/>
  <c r="J60" i="12"/>
  <c r="E7" i="12"/>
  <c r="E52" i="12"/>
  <c r="J41" i="11"/>
  <c r="J40" i="11"/>
  <c r="AY68" i="1" s="1"/>
  <c r="J39" i="11"/>
  <c r="AX68" i="1"/>
  <c r="BI251" i="11"/>
  <c r="BH251" i="11"/>
  <c r="BG251" i="11"/>
  <c r="BF251" i="11"/>
  <c r="T251" i="11"/>
  <c r="R251" i="11"/>
  <c r="P251" i="11"/>
  <c r="BI249" i="11"/>
  <c r="BH249" i="11"/>
  <c r="BG249" i="11"/>
  <c r="BF249" i="11"/>
  <c r="T249" i="11"/>
  <c r="R249" i="11"/>
  <c r="P249" i="11"/>
  <c r="BI247" i="11"/>
  <c r="BH247" i="11"/>
  <c r="BG247" i="11"/>
  <c r="BF247" i="11"/>
  <c r="T247" i="11"/>
  <c r="R247" i="11"/>
  <c r="P247" i="11"/>
  <c r="BI245" i="11"/>
  <c r="BH245" i="11"/>
  <c r="BG245" i="11"/>
  <c r="BF245" i="11"/>
  <c r="T245" i="11"/>
  <c r="R245" i="11"/>
  <c r="P245" i="11"/>
  <c r="BI241" i="11"/>
  <c r="BH241" i="11"/>
  <c r="BG241" i="11"/>
  <c r="BF241" i="11"/>
  <c r="T241" i="11"/>
  <c r="R241" i="11"/>
  <c r="P241" i="11"/>
  <c r="BI239" i="11"/>
  <c r="BH239" i="11"/>
  <c r="BG239" i="11"/>
  <c r="BF239" i="11"/>
  <c r="T239" i="11"/>
  <c r="R239" i="11"/>
  <c r="P239" i="11"/>
  <c r="BI237" i="11"/>
  <c r="BH237" i="11"/>
  <c r="BG237" i="11"/>
  <c r="BF237" i="11"/>
  <c r="T237" i="11"/>
  <c r="R237" i="11"/>
  <c r="P237" i="11"/>
  <c r="BI233" i="11"/>
  <c r="BH233" i="11"/>
  <c r="BG233" i="11"/>
  <c r="BF233" i="11"/>
  <c r="T233" i="11"/>
  <c r="R233" i="11"/>
  <c r="P233" i="11"/>
  <c r="BI231" i="11"/>
  <c r="BH231" i="11"/>
  <c r="BG231" i="11"/>
  <c r="BF231" i="11"/>
  <c r="T231" i="11"/>
  <c r="R231" i="11"/>
  <c r="P231" i="11"/>
  <c r="BI229" i="11"/>
  <c r="BH229" i="11"/>
  <c r="BG229" i="11"/>
  <c r="BF229" i="11"/>
  <c r="T229" i="11"/>
  <c r="R229" i="11"/>
  <c r="P229" i="11"/>
  <c r="BI227" i="11"/>
  <c r="BH227" i="11"/>
  <c r="BG227" i="11"/>
  <c r="BF227" i="11"/>
  <c r="T227" i="11"/>
  <c r="R227" i="11"/>
  <c r="P227" i="11"/>
  <c r="BI223" i="11"/>
  <c r="BH223" i="11"/>
  <c r="BG223" i="11"/>
  <c r="BF223" i="11"/>
  <c r="T223" i="11"/>
  <c r="R223" i="11"/>
  <c r="P223" i="11"/>
  <c r="BI222" i="11"/>
  <c r="BH222" i="11"/>
  <c r="BG222" i="11"/>
  <c r="BF222" i="11"/>
  <c r="T222" i="11"/>
  <c r="R222" i="11"/>
  <c r="P222" i="11"/>
  <c r="BI220" i="11"/>
  <c r="BH220" i="11"/>
  <c r="BG220" i="11"/>
  <c r="BF220" i="11"/>
  <c r="T220" i="11"/>
  <c r="R220" i="11"/>
  <c r="P220" i="11"/>
  <c r="BI218" i="11"/>
  <c r="BH218" i="11"/>
  <c r="BG218" i="11"/>
  <c r="BF218" i="11"/>
  <c r="T218" i="11"/>
  <c r="R218" i="11"/>
  <c r="P218" i="11"/>
  <c r="BI216" i="11"/>
  <c r="BH216" i="11"/>
  <c r="BG216" i="11"/>
  <c r="BF216" i="11"/>
  <c r="T216" i="11"/>
  <c r="R216" i="11"/>
  <c r="P216" i="11"/>
  <c r="BI214" i="11"/>
  <c r="BH214" i="11"/>
  <c r="BG214" i="11"/>
  <c r="BF214" i="11"/>
  <c r="T214" i="11"/>
  <c r="R214" i="11"/>
  <c r="P214" i="11"/>
  <c r="BI212" i="11"/>
  <c r="BH212" i="11"/>
  <c r="BG212" i="11"/>
  <c r="BF212" i="11"/>
  <c r="T212" i="11"/>
  <c r="R212" i="11"/>
  <c r="P212" i="11"/>
  <c r="BI204" i="11"/>
  <c r="BH204" i="11"/>
  <c r="BG204" i="11"/>
  <c r="BF204" i="11"/>
  <c r="T204" i="11"/>
  <c r="R204" i="11"/>
  <c r="P204" i="11"/>
  <c r="BI196" i="11"/>
  <c r="BH196" i="11"/>
  <c r="BG196" i="11"/>
  <c r="BF196" i="11"/>
  <c r="T196" i="11"/>
  <c r="R196" i="11"/>
  <c r="P196" i="11"/>
  <c r="BI192" i="11"/>
  <c r="BH192" i="11"/>
  <c r="BG192" i="11"/>
  <c r="BF192" i="11"/>
  <c r="T192" i="11"/>
  <c r="R192" i="11"/>
  <c r="P192" i="11"/>
  <c r="BI188" i="11"/>
  <c r="BH188" i="11"/>
  <c r="BG188" i="11"/>
  <c r="BF188" i="11"/>
  <c r="T188" i="11"/>
  <c r="R188" i="11"/>
  <c r="P188" i="11"/>
  <c r="BI187" i="11"/>
  <c r="BH187" i="11"/>
  <c r="BG187" i="11"/>
  <c r="BF187" i="11"/>
  <c r="T187" i="11"/>
  <c r="R187" i="11"/>
  <c r="P187" i="11"/>
  <c r="BI185" i="11"/>
  <c r="BH185" i="11"/>
  <c r="BG185" i="11"/>
  <c r="BF185" i="11"/>
  <c r="T185" i="11"/>
  <c r="R185" i="11"/>
  <c r="P185" i="11"/>
  <c r="BI183" i="11"/>
  <c r="BH183" i="11"/>
  <c r="BG183" i="11"/>
  <c r="BF183" i="11"/>
  <c r="T183" i="11"/>
  <c r="R183" i="11"/>
  <c r="P183" i="11"/>
  <c r="BI181" i="11"/>
  <c r="BH181" i="11"/>
  <c r="BG181" i="11"/>
  <c r="BF181" i="11"/>
  <c r="T181" i="11"/>
  <c r="R181" i="11"/>
  <c r="P181" i="11"/>
  <c r="BI179" i="11"/>
  <c r="BH179" i="11"/>
  <c r="BG179" i="11"/>
  <c r="BF179" i="11"/>
  <c r="T179" i="11"/>
  <c r="R179" i="11"/>
  <c r="P179" i="11"/>
  <c r="BI177" i="11"/>
  <c r="BH177" i="11"/>
  <c r="BG177" i="11"/>
  <c r="BF177" i="11"/>
  <c r="T177" i="11"/>
  <c r="R177" i="11"/>
  <c r="P177" i="11"/>
  <c r="BI162" i="11"/>
  <c r="BH162" i="11"/>
  <c r="BG162" i="11"/>
  <c r="BF162" i="11"/>
  <c r="T162" i="11"/>
  <c r="R162" i="11"/>
  <c r="P162" i="11"/>
  <c r="BI147" i="11"/>
  <c r="BH147" i="11"/>
  <c r="BG147" i="11"/>
  <c r="BF147" i="11"/>
  <c r="T147" i="11"/>
  <c r="R147" i="11"/>
  <c r="P147" i="11"/>
  <c r="BI145" i="11"/>
  <c r="BH145" i="11"/>
  <c r="BG145" i="11"/>
  <c r="BF145" i="11"/>
  <c r="T145" i="11"/>
  <c r="R145" i="11"/>
  <c r="P145" i="11"/>
  <c r="BI143" i="11"/>
  <c r="BH143" i="11"/>
  <c r="BG143" i="11"/>
  <c r="BF143" i="11"/>
  <c r="T143" i="11"/>
  <c r="R143" i="11"/>
  <c r="P143" i="11"/>
  <c r="BI141" i="11"/>
  <c r="BH141" i="11"/>
  <c r="BG141" i="11"/>
  <c r="BF141" i="11"/>
  <c r="T141" i="11"/>
  <c r="R141" i="11"/>
  <c r="P141" i="11"/>
  <c r="BI132" i="11"/>
  <c r="BH132" i="11"/>
  <c r="BG132" i="11"/>
  <c r="BF132" i="11"/>
  <c r="T132" i="11"/>
  <c r="R132" i="11"/>
  <c r="P132" i="11"/>
  <c r="BI92" i="11"/>
  <c r="BH92" i="11"/>
  <c r="BG92" i="11"/>
  <c r="BF92" i="11"/>
  <c r="T92" i="11"/>
  <c r="R92" i="11"/>
  <c r="P92" i="11"/>
  <c r="J88" i="11"/>
  <c r="F85" i="11"/>
  <c r="E83" i="11"/>
  <c r="J63" i="11"/>
  <c r="F60" i="11"/>
  <c r="E58" i="11"/>
  <c r="J25" i="11"/>
  <c r="E25" i="11"/>
  <c r="J62" i="11" s="1"/>
  <c r="J24" i="11"/>
  <c r="J22" i="11"/>
  <c r="E22" i="11"/>
  <c r="F88" i="11" s="1"/>
  <c r="J21" i="11"/>
  <c r="J19" i="11"/>
  <c r="E19" i="11"/>
  <c r="F62" i="11" s="1"/>
  <c r="J18" i="11"/>
  <c r="J16" i="11"/>
  <c r="J60" i="11"/>
  <c r="E7" i="11"/>
  <c r="E77" i="11"/>
  <c r="J95" i="10"/>
  <c r="J64" i="10" s="1"/>
  <c r="J39" i="10"/>
  <c r="J38" i="10"/>
  <c r="AY65" i="1"/>
  <c r="J37" i="10"/>
  <c r="AX65" i="1"/>
  <c r="BI93" i="10"/>
  <c r="BH93" i="10"/>
  <c r="BG93" i="10"/>
  <c r="BF93" i="10"/>
  <c r="T93" i="10"/>
  <c r="R93" i="10"/>
  <c r="P93" i="10"/>
  <c r="BI92" i="10"/>
  <c r="BH92" i="10"/>
  <c r="BG92" i="10"/>
  <c r="BF92" i="10"/>
  <c r="T92" i="10"/>
  <c r="R92" i="10"/>
  <c r="P92" i="10"/>
  <c r="BI91" i="10"/>
  <c r="BH91" i="10"/>
  <c r="BG91" i="10"/>
  <c r="BF91" i="10"/>
  <c r="T91" i="10"/>
  <c r="R91" i="10"/>
  <c r="P91" i="10"/>
  <c r="BI90" i="10"/>
  <c r="BH90" i="10"/>
  <c r="BG90" i="10"/>
  <c r="BF90" i="10"/>
  <c r="T90" i="10"/>
  <c r="R90" i="10"/>
  <c r="P90" i="10"/>
  <c r="BI89" i="10"/>
  <c r="BH89" i="10"/>
  <c r="BG89" i="10"/>
  <c r="BF89" i="10"/>
  <c r="T89" i="10"/>
  <c r="R89" i="10"/>
  <c r="P89" i="10"/>
  <c r="BI88" i="10"/>
  <c r="BH88" i="10"/>
  <c r="BG88" i="10"/>
  <c r="BF88" i="10"/>
  <c r="T88" i="10"/>
  <c r="R88" i="10"/>
  <c r="P88" i="10"/>
  <c r="BI87" i="10"/>
  <c r="BH87" i="10"/>
  <c r="BG87" i="10"/>
  <c r="BF87" i="10"/>
  <c r="T87" i="10"/>
  <c r="R87" i="10"/>
  <c r="P87" i="10"/>
  <c r="J83" i="10"/>
  <c r="F80" i="10"/>
  <c r="E78" i="10"/>
  <c r="J59" i="10"/>
  <c r="F56" i="10"/>
  <c r="E54" i="10"/>
  <c r="J23" i="10"/>
  <c r="E23" i="10"/>
  <c r="J82" i="10"/>
  <c r="J22" i="10"/>
  <c r="J20" i="10"/>
  <c r="E20" i="10"/>
  <c r="F83" i="10"/>
  <c r="J19" i="10"/>
  <c r="J17" i="10"/>
  <c r="E17" i="10"/>
  <c r="F82" i="10"/>
  <c r="J16" i="10"/>
  <c r="J14" i="10"/>
  <c r="J80" i="10"/>
  <c r="E7" i="10"/>
  <c r="E74" i="10"/>
  <c r="J41" i="9"/>
  <c r="J40" i="9"/>
  <c r="AY64" i="1"/>
  <c r="J39" i="9"/>
  <c r="AX64" i="1" s="1"/>
  <c r="BI103" i="9"/>
  <c r="BH103" i="9"/>
  <c r="BG103" i="9"/>
  <c r="BF103" i="9"/>
  <c r="T103" i="9"/>
  <c r="R103" i="9"/>
  <c r="P103" i="9"/>
  <c r="BI102" i="9"/>
  <c r="BH102" i="9"/>
  <c r="BG102" i="9"/>
  <c r="BF102" i="9"/>
  <c r="T102" i="9"/>
  <c r="R102" i="9"/>
  <c r="P102" i="9"/>
  <c r="BI101" i="9"/>
  <c r="BH101" i="9"/>
  <c r="BG101" i="9"/>
  <c r="BF101" i="9"/>
  <c r="T101" i="9"/>
  <c r="R101" i="9"/>
  <c r="P101" i="9"/>
  <c r="BI99" i="9"/>
  <c r="BH99" i="9"/>
  <c r="BG99" i="9"/>
  <c r="BF99" i="9"/>
  <c r="T99" i="9"/>
  <c r="R99" i="9"/>
  <c r="P99" i="9"/>
  <c r="BI96" i="9"/>
  <c r="BH96" i="9"/>
  <c r="BG96" i="9"/>
  <c r="BF96" i="9"/>
  <c r="T96" i="9"/>
  <c r="R96" i="9"/>
  <c r="P96" i="9"/>
  <c r="BI92" i="9"/>
  <c r="BH92" i="9"/>
  <c r="BG92" i="9"/>
  <c r="BF92" i="9"/>
  <c r="T92" i="9"/>
  <c r="R92" i="9"/>
  <c r="P92" i="9"/>
  <c r="F85" i="9"/>
  <c r="E83" i="9"/>
  <c r="F60" i="9"/>
  <c r="E58" i="9"/>
  <c r="J28" i="9"/>
  <c r="E28" i="9"/>
  <c r="J63" i="9"/>
  <c r="J27" i="9"/>
  <c r="J25" i="9"/>
  <c r="E25" i="9"/>
  <c r="J62" i="9"/>
  <c r="J24" i="9"/>
  <c r="J22" i="9"/>
  <c r="E22" i="9"/>
  <c r="F88" i="9"/>
  <c r="J21" i="9"/>
  <c r="J19" i="9"/>
  <c r="E19" i="9"/>
  <c r="F87" i="9"/>
  <c r="J18" i="9"/>
  <c r="J16" i="9"/>
  <c r="J85" i="9" s="1"/>
  <c r="E7" i="9"/>
  <c r="E77" i="9"/>
  <c r="J41" i="8"/>
  <c r="J40" i="8"/>
  <c r="AY63" i="1"/>
  <c r="J39" i="8"/>
  <c r="AX63" i="1"/>
  <c r="BI92" i="8"/>
  <c r="BH92" i="8"/>
  <c r="BG92" i="8"/>
  <c r="BF92" i="8"/>
  <c r="F38" i="8" s="1"/>
  <c r="BA63" i="1" s="1"/>
  <c r="T92" i="8"/>
  <c r="T91" i="8"/>
  <c r="R92" i="8"/>
  <c r="R91" i="8"/>
  <c r="P92" i="8"/>
  <c r="P91" i="8"/>
  <c r="AU63" i="1"/>
  <c r="F85" i="8"/>
  <c r="E83" i="8"/>
  <c r="F60" i="8"/>
  <c r="E58" i="8"/>
  <c r="J28" i="8"/>
  <c r="E28" i="8"/>
  <c r="J88" i="8"/>
  <c r="J27" i="8"/>
  <c r="J25" i="8"/>
  <c r="E25" i="8"/>
  <c r="J87" i="8"/>
  <c r="J24" i="8"/>
  <c r="J22" i="8"/>
  <c r="E22" i="8"/>
  <c r="F88" i="8"/>
  <c r="J21" i="8"/>
  <c r="J19" i="8"/>
  <c r="E19" i="8"/>
  <c r="F87" i="8"/>
  <c r="J18" i="8"/>
  <c r="J16" i="8"/>
  <c r="J85" i="8" s="1"/>
  <c r="E7" i="8"/>
  <c r="E52" i="8"/>
  <c r="J41" i="7"/>
  <c r="J40" i="7"/>
  <c r="AY62" i="1"/>
  <c r="J39" i="7"/>
  <c r="AX62" i="1"/>
  <c r="BI119" i="7"/>
  <c r="BH119" i="7"/>
  <c r="BG119" i="7"/>
  <c r="BF119" i="7"/>
  <c r="T119" i="7"/>
  <c r="R119" i="7"/>
  <c r="P119" i="7"/>
  <c r="BI117" i="7"/>
  <c r="BH117" i="7"/>
  <c r="BG117" i="7"/>
  <c r="BF117" i="7"/>
  <c r="T117" i="7"/>
  <c r="R117" i="7"/>
  <c r="P117" i="7"/>
  <c r="BI114" i="7"/>
  <c r="BH114" i="7"/>
  <c r="BG114" i="7"/>
  <c r="BF114" i="7"/>
  <c r="T114" i="7"/>
  <c r="R114" i="7"/>
  <c r="P114" i="7"/>
  <c r="BI112" i="7"/>
  <c r="BH112" i="7"/>
  <c r="BG112" i="7"/>
  <c r="BF112" i="7"/>
  <c r="T112" i="7"/>
  <c r="R112" i="7"/>
  <c r="P112" i="7"/>
  <c r="BI110" i="7"/>
  <c r="BH110" i="7"/>
  <c r="BG110" i="7"/>
  <c r="BF110" i="7"/>
  <c r="T110" i="7"/>
  <c r="R110" i="7"/>
  <c r="P110" i="7"/>
  <c r="BI109" i="7"/>
  <c r="BH109" i="7"/>
  <c r="BG109" i="7"/>
  <c r="BF109" i="7"/>
  <c r="T109" i="7"/>
  <c r="R109" i="7"/>
  <c r="P109" i="7"/>
  <c r="BI107" i="7"/>
  <c r="BH107" i="7"/>
  <c r="BG107" i="7"/>
  <c r="BF107" i="7"/>
  <c r="T107" i="7"/>
  <c r="R107" i="7"/>
  <c r="P107" i="7"/>
  <c r="BI106" i="7"/>
  <c r="BH106" i="7"/>
  <c r="BG106" i="7"/>
  <c r="BF106" i="7"/>
  <c r="T106" i="7"/>
  <c r="R106" i="7"/>
  <c r="P106" i="7"/>
  <c r="BI105" i="7"/>
  <c r="BH105" i="7"/>
  <c r="BG105" i="7"/>
  <c r="BF105" i="7"/>
  <c r="T105" i="7"/>
  <c r="R105" i="7"/>
  <c r="P105" i="7"/>
  <c r="BI103" i="7"/>
  <c r="BH103" i="7"/>
  <c r="BG103" i="7"/>
  <c r="BF103" i="7"/>
  <c r="T103" i="7"/>
  <c r="R103" i="7"/>
  <c r="P103" i="7"/>
  <c r="BI101" i="7"/>
  <c r="BH101" i="7"/>
  <c r="BG101" i="7"/>
  <c r="BF101" i="7"/>
  <c r="T101" i="7"/>
  <c r="R101" i="7"/>
  <c r="P101" i="7"/>
  <c r="BI98" i="7"/>
  <c r="BH98" i="7"/>
  <c r="BG98" i="7"/>
  <c r="BF98" i="7"/>
  <c r="T98" i="7"/>
  <c r="R98" i="7"/>
  <c r="P98" i="7"/>
  <c r="BI95" i="7"/>
  <c r="BH95" i="7"/>
  <c r="BG95" i="7"/>
  <c r="BF95" i="7"/>
  <c r="T95" i="7"/>
  <c r="R95" i="7"/>
  <c r="P95" i="7"/>
  <c r="BI92" i="7"/>
  <c r="BH92" i="7"/>
  <c r="BG92" i="7"/>
  <c r="BF92" i="7"/>
  <c r="T92" i="7"/>
  <c r="R92" i="7"/>
  <c r="P92" i="7"/>
  <c r="F85" i="7"/>
  <c r="E83" i="7"/>
  <c r="F60" i="7"/>
  <c r="E58" i="7"/>
  <c r="J28" i="7"/>
  <c r="E28" i="7"/>
  <c r="J88" i="7" s="1"/>
  <c r="J27" i="7"/>
  <c r="J25" i="7"/>
  <c r="E25" i="7"/>
  <c r="J87" i="7" s="1"/>
  <c r="J24" i="7"/>
  <c r="J22" i="7"/>
  <c r="E22" i="7"/>
  <c r="F88" i="7" s="1"/>
  <c r="J21" i="7"/>
  <c r="J19" i="7"/>
  <c r="E19" i="7"/>
  <c r="F62" i="7" s="1"/>
  <c r="J18" i="7"/>
  <c r="J16" i="7"/>
  <c r="J85" i="7"/>
  <c r="E7" i="7"/>
  <c r="E77" i="7"/>
  <c r="J41" i="6"/>
  <c r="J40" i="6"/>
  <c r="AY61" i="1" s="1"/>
  <c r="J39" i="6"/>
  <c r="AX61" i="1"/>
  <c r="BI144" i="6"/>
  <c r="BH144" i="6"/>
  <c r="BG144" i="6"/>
  <c r="BF144" i="6"/>
  <c r="T144" i="6"/>
  <c r="R144" i="6"/>
  <c r="P144" i="6"/>
  <c r="BI141" i="6"/>
  <c r="BH141" i="6"/>
  <c r="BG141" i="6"/>
  <c r="BF141" i="6"/>
  <c r="T141" i="6"/>
  <c r="R141" i="6"/>
  <c r="P141" i="6"/>
  <c r="BI139" i="6"/>
  <c r="BH139" i="6"/>
  <c r="BG139" i="6"/>
  <c r="BF139" i="6"/>
  <c r="T139" i="6"/>
  <c r="R139" i="6"/>
  <c r="P139" i="6"/>
  <c r="BI137" i="6"/>
  <c r="BH137" i="6"/>
  <c r="BG137" i="6"/>
  <c r="BF137" i="6"/>
  <c r="T137" i="6"/>
  <c r="R137" i="6"/>
  <c r="P137" i="6"/>
  <c r="BI135" i="6"/>
  <c r="BH135" i="6"/>
  <c r="BG135" i="6"/>
  <c r="BF135" i="6"/>
  <c r="T135" i="6"/>
  <c r="R135" i="6"/>
  <c r="P135" i="6"/>
  <c r="BI129" i="6"/>
  <c r="BH129" i="6"/>
  <c r="BG129" i="6"/>
  <c r="BF129" i="6"/>
  <c r="T129" i="6"/>
  <c r="R129" i="6"/>
  <c r="P129" i="6"/>
  <c r="BI127" i="6"/>
  <c r="BH127" i="6"/>
  <c r="BG127" i="6"/>
  <c r="BF127" i="6"/>
  <c r="T127" i="6"/>
  <c r="R127" i="6"/>
  <c r="P127" i="6"/>
  <c r="BI125" i="6"/>
  <c r="BH125" i="6"/>
  <c r="BG125" i="6"/>
  <c r="BF125" i="6"/>
  <c r="T125" i="6"/>
  <c r="R125" i="6"/>
  <c r="P125" i="6"/>
  <c r="BI119" i="6"/>
  <c r="BH119" i="6"/>
  <c r="BG119" i="6"/>
  <c r="BF119" i="6"/>
  <c r="T119" i="6"/>
  <c r="R119" i="6"/>
  <c r="P119" i="6"/>
  <c r="BI113" i="6"/>
  <c r="BH113" i="6"/>
  <c r="BG113" i="6"/>
  <c r="BF113" i="6"/>
  <c r="T113" i="6"/>
  <c r="R113" i="6"/>
  <c r="P113" i="6"/>
  <c r="BI110" i="6"/>
  <c r="BH110" i="6"/>
  <c r="BG110" i="6"/>
  <c r="BF110" i="6"/>
  <c r="T110" i="6"/>
  <c r="R110" i="6"/>
  <c r="P110" i="6"/>
  <c r="BI109" i="6"/>
  <c r="BH109" i="6"/>
  <c r="BG109" i="6"/>
  <c r="BF109" i="6"/>
  <c r="T109" i="6"/>
  <c r="R109" i="6"/>
  <c r="P109" i="6"/>
  <c r="BI108" i="6"/>
  <c r="BH108" i="6"/>
  <c r="BG108" i="6"/>
  <c r="BF108" i="6"/>
  <c r="T108" i="6"/>
  <c r="R108" i="6"/>
  <c r="P108" i="6"/>
  <c r="BI106" i="6"/>
  <c r="BH106" i="6"/>
  <c r="BG106" i="6"/>
  <c r="BF106" i="6"/>
  <c r="T106" i="6"/>
  <c r="R106" i="6"/>
  <c r="P106" i="6"/>
  <c r="BI104" i="6"/>
  <c r="BH104" i="6"/>
  <c r="BG104" i="6"/>
  <c r="BF104" i="6"/>
  <c r="T104" i="6"/>
  <c r="R104" i="6"/>
  <c r="P104" i="6"/>
  <c r="BI98" i="6"/>
  <c r="BH98" i="6"/>
  <c r="BG98" i="6"/>
  <c r="BF98" i="6"/>
  <c r="T98" i="6"/>
  <c r="R98" i="6"/>
  <c r="P98" i="6"/>
  <c r="BI92" i="6"/>
  <c r="BH92" i="6"/>
  <c r="BG92" i="6"/>
  <c r="BF92" i="6"/>
  <c r="T92" i="6"/>
  <c r="R92" i="6"/>
  <c r="P92" i="6"/>
  <c r="F85" i="6"/>
  <c r="E83" i="6"/>
  <c r="F60" i="6"/>
  <c r="E58" i="6"/>
  <c r="J28" i="6"/>
  <c r="E28" i="6"/>
  <c r="J63" i="6" s="1"/>
  <c r="J27" i="6"/>
  <c r="J25" i="6"/>
  <c r="E25" i="6"/>
  <c r="J87" i="6" s="1"/>
  <c r="J24" i="6"/>
  <c r="J22" i="6"/>
  <c r="E22" i="6"/>
  <c r="F63" i="6" s="1"/>
  <c r="J21" i="6"/>
  <c r="J19" i="6"/>
  <c r="E19" i="6"/>
  <c r="F62" i="6" s="1"/>
  <c r="J18" i="6"/>
  <c r="J16" i="6"/>
  <c r="J85" i="6"/>
  <c r="E7" i="6"/>
  <c r="E52" i="6"/>
  <c r="J41" i="5"/>
  <c r="J40" i="5"/>
  <c r="AY60" i="1" s="1"/>
  <c r="J39" i="5"/>
  <c r="AX60" i="1"/>
  <c r="BI118" i="5"/>
  <c r="BH118" i="5"/>
  <c r="BG118" i="5"/>
  <c r="BF118" i="5"/>
  <c r="T118" i="5"/>
  <c r="R118" i="5"/>
  <c r="P118" i="5"/>
  <c r="BI115" i="5"/>
  <c r="BH115" i="5"/>
  <c r="BG115" i="5"/>
  <c r="BF115" i="5"/>
  <c r="T115" i="5"/>
  <c r="R115" i="5"/>
  <c r="P115" i="5"/>
  <c r="BI114" i="5"/>
  <c r="BH114" i="5"/>
  <c r="BG114" i="5"/>
  <c r="BF114" i="5"/>
  <c r="T114" i="5"/>
  <c r="R114" i="5"/>
  <c r="P114" i="5"/>
  <c r="BI112" i="5"/>
  <c r="BH112" i="5"/>
  <c r="BG112" i="5"/>
  <c r="BF112" i="5"/>
  <c r="T112" i="5"/>
  <c r="R112" i="5"/>
  <c r="P112" i="5"/>
  <c r="BI110" i="5"/>
  <c r="BH110" i="5"/>
  <c r="BG110" i="5"/>
  <c r="BF110" i="5"/>
  <c r="T110" i="5"/>
  <c r="R110" i="5"/>
  <c r="P110" i="5"/>
  <c r="BI108" i="5"/>
  <c r="BH108" i="5"/>
  <c r="BG108" i="5"/>
  <c r="BF108" i="5"/>
  <c r="T108" i="5"/>
  <c r="R108" i="5"/>
  <c r="P108" i="5"/>
  <c r="BI107" i="5"/>
  <c r="BH107" i="5"/>
  <c r="BG107" i="5"/>
  <c r="BF107" i="5"/>
  <c r="T107" i="5"/>
  <c r="R107" i="5"/>
  <c r="P107" i="5"/>
  <c r="BI105" i="5"/>
  <c r="BH105" i="5"/>
  <c r="BG105" i="5"/>
  <c r="BF105" i="5"/>
  <c r="T105" i="5"/>
  <c r="R105" i="5"/>
  <c r="P105" i="5"/>
  <c r="BI102" i="5"/>
  <c r="BH102" i="5"/>
  <c r="BG102" i="5"/>
  <c r="BF102" i="5"/>
  <c r="T102" i="5"/>
  <c r="R102" i="5"/>
  <c r="P102" i="5"/>
  <c r="BI99" i="5"/>
  <c r="BH99" i="5"/>
  <c r="BG99" i="5"/>
  <c r="BF99" i="5"/>
  <c r="T99" i="5"/>
  <c r="R99" i="5"/>
  <c r="P99" i="5"/>
  <c r="BI96" i="5"/>
  <c r="BH96" i="5"/>
  <c r="BG96" i="5"/>
  <c r="BF96" i="5"/>
  <c r="T96" i="5"/>
  <c r="R96" i="5"/>
  <c r="P96" i="5"/>
  <c r="F87" i="5"/>
  <c r="E85" i="5"/>
  <c r="F60" i="5"/>
  <c r="E58" i="5"/>
  <c r="J28" i="5"/>
  <c r="E28" i="5"/>
  <c r="J90" i="5"/>
  <c r="J27" i="5"/>
  <c r="J25" i="5"/>
  <c r="E25" i="5"/>
  <c r="J62" i="5"/>
  <c r="J24" i="5"/>
  <c r="J22" i="5"/>
  <c r="E22" i="5"/>
  <c r="F63" i="5"/>
  <c r="J21" i="5"/>
  <c r="J19" i="5"/>
  <c r="E19" i="5"/>
  <c r="F89" i="5"/>
  <c r="J18" i="5"/>
  <c r="J16" i="5"/>
  <c r="J87" i="5"/>
  <c r="E7" i="5"/>
  <c r="E79" i="5"/>
  <c r="J41" i="4"/>
  <c r="J40" i="4"/>
  <c r="AY59" i="1"/>
  <c r="J39" i="4"/>
  <c r="AX59" i="1" s="1"/>
  <c r="BI110" i="4"/>
  <c r="BH110" i="4"/>
  <c r="BG110" i="4"/>
  <c r="BF110" i="4"/>
  <c r="T110" i="4"/>
  <c r="R110" i="4"/>
  <c r="P110" i="4"/>
  <c r="BI108" i="4"/>
  <c r="BH108" i="4"/>
  <c r="BG108" i="4"/>
  <c r="BF108" i="4"/>
  <c r="T108" i="4"/>
  <c r="R108" i="4"/>
  <c r="P108" i="4"/>
  <c r="BI106" i="4"/>
  <c r="BH106" i="4"/>
  <c r="BG106" i="4"/>
  <c r="BF106" i="4"/>
  <c r="T106" i="4"/>
  <c r="R106" i="4"/>
  <c r="P106" i="4"/>
  <c r="BI104" i="4"/>
  <c r="BH104" i="4"/>
  <c r="BG104" i="4"/>
  <c r="BF104" i="4"/>
  <c r="T104" i="4"/>
  <c r="R104" i="4"/>
  <c r="P104" i="4"/>
  <c r="BI102" i="4"/>
  <c r="BH102" i="4"/>
  <c r="BG102" i="4"/>
  <c r="BF102" i="4"/>
  <c r="T102" i="4"/>
  <c r="R102" i="4"/>
  <c r="P102" i="4"/>
  <c r="BI101" i="4"/>
  <c r="BH101" i="4"/>
  <c r="BG101" i="4"/>
  <c r="BF101" i="4"/>
  <c r="T101" i="4"/>
  <c r="R101" i="4"/>
  <c r="P101" i="4"/>
  <c r="BI100" i="4"/>
  <c r="BH100" i="4"/>
  <c r="BG100" i="4"/>
  <c r="BF100" i="4"/>
  <c r="T100" i="4"/>
  <c r="R100" i="4"/>
  <c r="P100" i="4"/>
  <c r="BI98" i="4"/>
  <c r="BH98" i="4"/>
  <c r="BG98" i="4"/>
  <c r="BF98" i="4"/>
  <c r="T98" i="4"/>
  <c r="R98" i="4"/>
  <c r="P98" i="4"/>
  <c r="BI96" i="4"/>
  <c r="BH96" i="4"/>
  <c r="BG96" i="4"/>
  <c r="BF96" i="4"/>
  <c r="T96" i="4"/>
  <c r="R96" i="4"/>
  <c r="P96" i="4"/>
  <c r="BI95" i="4"/>
  <c r="BH95" i="4"/>
  <c r="BG95" i="4"/>
  <c r="BF95" i="4"/>
  <c r="T95" i="4"/>
  <c r="R95" i="4"/>
  <c r="P95" i="4"/>
  <c r="BI92" i="4"/>
  <c r="BH92" i="4"/>
  <c r="BG92" i="4"/>
  <c r="BF92" i="4"/>
  <c r="T92" i="4"/>
  <c r="R92" i="4"/>
  <c r="P92" i="4"/>
  <c r="F85" i="4"/>
  <c r="E83" i="4"/>
  <c r="F60" i="4"/>
  <c r="E58" i="4"/>
  <c r="J28" i="4"/>
  <c r="E28" i="4"/>
  <c r="J88" i="4" s="1"/>
  <c r="J27" i="4"/>
  <c r="J25" i="4"/>
  <c r="E25" i="4"/>
  <c r="J87" i="4" s="1"/>
  <c r="J24" i="4"/>
  <c r="J22" i="4"/>
  <c r="E22" i="4"/>
  <c r="F88" i="4" s="1"/>
  <c r="J21" i="4"/>
  <c r="J19" i="4"/>
  <c r="E19" i="4"/>
  <c r="F87" i="4" s="1"/>
  <c r="J18" i="4"/>
  <c r="J16" i="4"/>
  <c r="J60" i="4"/>
  <c r="E7" i="4"/>
  <c r="E77" i="4"/>
  <c r="J41" i="3"/>
  <c r="J40" i="3"/>
  <c r="AY58" i="1" s="1"/>
  <c r="J39" i="3"/>
  <c r="AX58" i="1"/>
  <c r="BI114" i="3"/>
  <c r="BH114" i="3"/>
  <c r="BG114" i="3"/>
  <c r="BF114" i="3"/>
  <c r="T114" i="3"/>
  <c r="R114" i="3"/>
  <c r="P114" i="3"/>
  <c r="BI112" i="3"/>
  <c r="BH112" i="3"/>
  <c r="BG112" i="3"/>
  <c r="BF112" i="3"/>
  <c r="T112" i="3"/>
  <c r="R112" i="3"/>
  <c r="P112" i="3"/>
  <c r="BI110" i="3"/>
  <c r="BH110" i="3"/>
  <c r="BG110" i="3"/>
  <c r="BF110" i="3"/>
  <c r="T110" i="3"/>
  <c r="R110" i="3"/>
  <c r="P110" i="3"/>
  <c r="BI107" i="3"/>
  <c r="BH107" i="3"/>
  <c r="BG107" i="3"/>
  <c r="BF107" i="3"/>
  <c r="T107" i="3"/>
  <c r="R107" i="3"/>
  <c r="P107" i="3"/>
  <c r="BI104" i="3"/>
  <c r="BH104" i="3"/>
  <c r="BG104" i="3"/>
  <c r="BF104" i="3"/>
  <c r="T104" i="3"/>
  <c r="R104" i="3"/>
  <c r="P104" i="3"/>
  <c r="BI103" i="3"/>
  <c r="BH103" i="3"/>
  <c r="BG103" i="3"/>
  <c r="BF103" i="3"/>
  <c r="T103" i="3"/>
  <c r="R103" i="3"/>
  <c r="P103" i="3"/>
  <c r="BI102" i="3"/>
  <c r="BH102" i="3"/>
  <c r="BG102" i="3"/>
  <c r="BF102" i="3"/>
  <c r="T102" i="3"/>
  <c r="R102" i="3"/>
  <c r="P102" i="3"/>
  <c r="BI100" i="3"/>
  <c r="BH100" i="3"/>
  <c r="BG100" i="3"/>
  <c r="BF100" i="3"/>
  <c r="T100" i="3"/>
  <c r="R100" i="3"/>
  <c r="P100" i="3"/>
  <c r="BI98" i="3"/>
  <c r="BH98" i="3"/>
  <c r="BG98" i="3"/>
  <c r="BF98" i="3"/>
  <c r="T98" i="3"/>
  <c r="R98" i="3"/>
  <c r="P98" i="3"/>
  <c r="BI92" i="3"/>
  <c r="BH92" i="3"/>
  <c r="BG92" i="3"/>
  <c r="BF92" i="3"/>
  <c r="T92" i="3"/>
  <c r="R92" i="3"/>
  <c r="P92" i="3"/>
  <c r="F85" i="3"/>
  <c r="E83" i="3"/>
  <c r="F60" i="3"/>
  <c r="E58" i="3"/>
  <c r="J28" i="3"/>
  <c r="E28" i="3"/>
  <c r="J63" i="3"/>
  <c r="J27" i="3"/>
  <c r="J25" i="3"/>
  <c r="E25" i="3"/>
  <c r="J87" i="3"/>
  <c r="J24" i="3"/>
  <c r="J22" i="3"/>
  <c r="E22" i="3"/>
  <c r="F88" i="3"/>
  <c r="J21" i="3"/>
  <c r="J19" i="3"/>
  <c r="E19" i="3"/>
  <c r="F62" i="3"/>
  <c r="J18" i="3"/>
  <c r="J16" i="3"/>
  <c r="J85" i="3"/>
  <c r="E7" i="3"/>
  <c r="E77" i="3" s="1"/>
  <c r="J41" i="2"/>
  <c r="J40" i="2"/>
  <c r="AY57" i="1"/>
  <c r="J39" i="2"/>
  <c r="AX57" i="1"/>
  <c r="BI155" i="2"/>
  <c r="BH155" i="2"/>
  <c r="BG155" i="2"/>
  <c r="BF155" i="2"/>
  <c r="T155" i="2"/>
  <c r="R155" i="2"/>
  <c r="P155" i="2"/>
  <c r="BI152" i="2"/>
  <c r="BH152" i="2"/>
  <c r="BG152" i="2"/>
  <c r="BF152" i="2"/>
  <c r="T152" i="2"/>
  <c r="R152" i="2"/>
  <c r="P152" i="2"/>
  <c r="BI150" i="2"/>
  <c r="BH150" i="2"/>
  <c r="BG150" i="2"/>
  <c r="BF150" i="2"/>
  <c r="T150" i="2"/>
  <c r="R150" i="2"/>
  <c r="P150" i="2"/>
  <c r="BI148" i="2"/>
  <c r="BH148" i="2"/>
  <c r="BG148" i="2"/>
  <c r="BF148" i="2"/>
  <c r="T148" i="2"/>
  <c r="R148" i="2"/>
  <c r="P148" i="2"/>
  <c r="BI146" i="2"/>
  <c r="BH146" i="2"/>
  <c r="BG146" i="2"/>
  <c r="BF146" i="2"/>
  <c r="T146" i="2"/>
  <c r="R146" i="2"/>
  <c r="P146" i="2"/>
  <c r="BI144" i="2"/>
  <c r="BH144" i="2"/>
  <c r="BG144" i="2"/>
  <c r="BF144" i="2"/>
  <c r="T144" i="2"/>
  <c r="R144" i="2"/>
  <c r="P144" i="2"/>
  <c r="BI141" i="2"/>
  <c r="BH141" i="2"/>
  <c r="BG141" i="2"/>
  <c r="BF141" i="2"/>
  <c r="T141" i="2"/>
  <c r="R141" i="2"/>
  <c r="P141" i="2"/>
  <c r="BI138" i="2"/>
  <c r="BH138" i="2"/>
  <c r="BG138" i="2"/>
  <c r="BF138" i="2"/>
  <c r="T138" i="2"/>
  <c r="R138" i="2"/>
  <c r="P138" i="2"/>
  <c r="BI135" i="2"/>
  <c r="BH135" i="2"/>
  <c r="BG135" i="2"/>
  <c r="BF135" i="2"/>
  <c r="T135" i="2"/>
  <c r="R135" i="2"/>
  <c r="P135" i="2"/>
  <c r="BI132" i="2"/>
  <c r="BH132" i="2"/>
  <c r="BG132" i="2"/>
  <c r="BF132" i="2"/>
  <c r="T132" i="2"/>
  <c r="R132" i="2"/>
  <c r="P132" i="2"/>
  <c r="BI131" i="2"/>
  <c r="BH131" i="2"/>
  <c r="BG131" i="2"/>
  <c r="BF131" i="2"/>
  <c r="T131" i="2"/>
  <c r="R131" i="2"/>
  <c r="P131" i="2"/>
  <c r="BI128" i="2"/>
  <c r="BH128" i="2"/>
  <c r="BG128" i="2"/>
  <c r="BF128" i="2"/>
  <c r="T128" i="2"/>
  <c r="R128" i="2"/>
  <c r="P128" i="2"/>
  <c r="BI127" i="2"/>
  <c r="BH127" i="2"/>
  <c r="BG127" i="2"/>
  <c r="BF127" i="2"/>
  <c r="T127" i="2"/>
  <c r="R127" i="2"/>
  <c r="P127" i="2"/>
  <c r="BI124" i="2"/>
  <c r="BH124" i="2"/>
  <c r="BG124" i="2"/>
  <c r="BF124" i="2"/>
  <c r="T124" i="2"/>
  <c r="R124" i="2"/>
  <c r="P124" i="2"/>
  <c r="BI121" i="2"/>
  <c r="BH121" i="2"/>
  <c r="BG121" i="2"/>
  <c r="BF121" i="2"/>
  <c r="T121" i="2"/>
  <c r="R121" i="2"/>
  <c r="P121" i="2"/>
  <c r="BI115" i="2"/>
  <c r="BH115" i="2"/>
  <c r="BG115" i="2"/>
  <c r="BF115" i="2"/>
  <c r="T115" i="2"/>
  <c r="R115" i="2"/>
  <c r="P115" i="2"/>
  <c r="BI109" i="2"/>
  <c r="BH109" i="2"/>
  <c r="BG109" i="2"/>
  <c r="BF109" i="2"/>
  <c r="T109" i="2"/>
  <c r="R109" i="2"/>
  <c r="P109" i="2"/>
  <c r="BI108" i="2"/>
  <c r="BH108" i="2"/>
  <c r="BG108" i="2"/>
  <c r="BF108" i="2"/>
  <c r="T108" i="2"/>
  <c r="R108" i="2"/>
  <c r="P108" i="2"/>
  <c r="BI107" i="2"/>
  <c r="BH107" i="2"/>
  <c r="BG107" i="2"/>
  <c r="BF107" i="2"/>
  <c r="T107" i="2"/>
  <c r="R107" i="2"/>
  <c r="P107" i="2"/>
  <c r="BI105" i="2"/>
  <c r="BH105" i="2"/>
  <c r="BG105" i="2"/>
  <c r="BF105" i="2"/>
  <c r="T105" i="2"/>
  <c r="R105" i="2"/>
  <c r="P105" i="2"/>
  <c r="BI103" i="2"/>
  <c r="BH103" i="2"/>
  <c r="BG103" i="2"/>
  <c r="BF103" i="2"/>
  <c r="T103" i="2"/>
  <c r="R103" i="2"/>
  <c r="P103" i="2"/>
  <c r="BI102" i="2"/>
  <c r="BH102" i="2"/>
  <c r="BG102" i="2"/>
  <c r="BF102" i="2"/>
  <c r="T102" i="2"/>
  <c r="R102" i="2"/>
  <c r="P102" i="2"/>
  <c r="BI96" i="2"/>
  <c r="BH96" i="2"/>
  <c r="BG96" i="2"/>
  <c r="BF96" i="2"/>
  <c r="T96" i="2"/>
  <c r="R96" i="2"/>
  <c r="P96" i="2"/>
  <c r="F87" i="2"/>
  <c r="E85" i="2"/>
  <c r="F60" i="2"/>
  <c r="E58" i="2"/>
  <c r="J28" i="2"/>
  <c r="E28" i="2"/>
  <c r="J90" i="2"/>
  <c r="J27" i="2"/>
  <c r="J25" i="2"/>
  <c r="E25" i="2"/>
  <c r="J89" i="2"/>
  <c r="J24" i="2"/>
  <c r="J22" i="2"/>
  <c r="E22" i="2"/>
  <c r="F63" i="2"/>
  <c r="J21" i="2"/>
  <c r="J19" i="2"/>
  <c r="E19" i="2"/>
  <c r="F62" i="2"/>
  <c r="J18" i="2"/>
  <c r="J16" i="2"/>
  <c r="J87" i="2" s="1"/>
  <c r="E7" i="2"/>
  <c r="E79" i="2"/>
  <c r="L50" i="1"/>
  <c r="AM50" i="1"/>
  <c r="AM49" i="1"/>
  <c r="L49" i="1"/>
  <c r="AM47" i="1"/>
  <c r="L47" i="1"/>
  <c r="L45" i="1"/>
  <c r="L44" i="1"/>
  <c r="J144" i="2"/>
  <c r="BK132" i="2"/>
  <c r="BK115" i="2"/>
  <c r="BK96" i="2"/>
  <c r="BK152" i="2"/>
  <c r="J141" i="2"/>
  <c r="J128" i="2"/>
  <c r="BK108" i="2"/>
  <c r="J96" i="2"/>
  <c r="J131" i="2"/>
  <c r="BK124" i="2"/>
  <c r="BK107" i="2"/>
  <c r="BK148" i="2"/>
  <c r="BK104" i="3"/>
  <c r="BK100" i="3"/>
  <c r="J107" i="3"/>
  <c r="J103" i="3"/>
  <c r="BK92" i="3"/>
  <c r="J104" i="4"/>
  <c r="J102" i="4"/>
  <c r="BK96" i="4"/>
  <c r="J110" i="4"/>
  <c r="J101" i="4"/>
  <c r="J105" i="5"/>
  <c r="J114" i="5"/>
  <c r="BK102" i="5"/>
  <c r="BK118" i="5"/>
  <c r="J102" i="5"/>
  <c r="BK110" i="5"/>
  <c r="J99" i="5"/>
  <c r="BK108" i="6"/>
  <c r="J98" i="6"/>
  <c r="J139" i="6"/>
  <c r="BK125" i="6"/>
  <c r="BK109" i="6"/>
  <c r="BK141" i="6"/>
  <c r="BK139" i="6"/>
  <c r="BK106" i="6"/>
  <c r="J103" i="7"/>
  <c r="J117" i="7"/>
  <c r="J105" i="7"/>
  <c r="J107" i="7"/>
  <c r="BK95" i="7"/>
  <c r="J112" i="7"/>
  <c r="J92" i="7"/>
  <c r="J92" i="8"/>
  <c r="BK103" i="9"/>
  <c r="BK99" i="9"/>
  <c r="J101" i="9"/>
  <c r="BK93" i="10"/>
  <c r="BK89" i="10"/>
  <c r="J89" i="10"/>
  <c r="J93" i="10"/>
  <c r="J91" i="10"/>
  <c r="BK237" i="11"/>
  <c r="BK227" i="11"/>
  <c r="J218" i="11"/>
  <c r="BK212" i="11"/>
  <c r="J188" i="11"/>
  <c r="BK179" i="11"/>
  <c r="BK245" i="11"/>
  <c r="BK220" i="11"/>
  <c r="BK204" i="11"/>
  <c r="BK188" i="11"/>
  <c r="BK145" i="11"/>
  <c r="BK247" i="11"/>
  <c r="J222" i="11"/>
  <c r="J192" i="11"/>
  <c r="J181" i="11"/>
  <c r="BK162" i="11"/>
  <c r="BK143" i="11"/>
  <c r="J247" i="11"/>
  <c r="J158" i="12"/>
  <c r="BK143" i="12"/>
  <c r="J135" i="12"/>
  <c r="BK92" i="12"/>
  <c r="BK158" i="12"/>
  <c r="BK149" i="12"/>
  <c r="BK128" i="12"/>
  <c r="J151" i="12"/>
  <c r="J128" i="12"/>
  <c r="J92" i="12"/>
  <c r="BK154" i="12"/>
  <c r="J139" i="12"/>
  <c r="J119" i="12"/>
  <c r="J140" i="13"/>
  <c r="BK96" i="13"/>
  <c r="BK146" i="13"/>
  <c r="J108" i="14"/>
  <c r="BK111" i="14"/>
  <c r="BK93" i="15"/>
  <c r="BK141" i="2"/>
  <c r="BK131" i="2"/>
  <c r="J108" i="2"/>
  <c r="BK155" i="2"/>
  <c r="J150" i="2"/>
  <c r="BK146" i="2"/>
  <c r="J135" i="2"/>
  <c r="BK109" i="2"/>
  <c r="BK103" i="2"/>
  <c r="J138" i="2"/>
  <c r="BK127" i="2"/>
  <c r="J115" i="2"/>
  <c r="BK105" i="2"/>
  <c r="J110" i="3"/>
  <c r="BK102" i="3"/>
  <c r="J112" i="3"/>
  <c r="J92" i="3"/>
  <c r="J102" i="3"/>
  <c r="J106" i="4"/>
  <c r="BK110" i="4"/>
  <c r="BK98" i="4"/>
  <c r="BK92" i="4"/>
  <c r="BK106" i="4"/>
  <c r="BK102" i="4"/>
  <c r="J108" i="5"/>
  <c r="J118" i="5"/>
  <c r="BK105" i="5"/>
  <c r="J96" i="5"/>
  <c r="BK114" i="5"/>
  <c r="J141" i="6"/>
  <c r="BK113" i="6"/>
  <c r="J106" i="6"/>
  <c r="BK92" i="6"/>
  <c r="BK129" i="6"/>
  <c r="J119" i="6"/>
  <c r="BK119" i="6"/>
  <c r="BK98" i="6"/>
  <c r="J108" i="6"/>
  <c r="BK109" i="7"/>
  <c r="BK112" i="7"/>
  <c r="BK110" i="7"/>
  <c r="BK101" i="7"/>
  <c r="BK119" i="7"/>
  <c r="J110" i="7"/>
  <c r="BK98" i="7"/>
  <c r="F39" i="8"/>
  <c r="BB63" i="1" s="1"/>
  <c r="BK96" i="9"/>
  <c r="BK101" i="9"/>
  <c r="J102" i="9"/>
  <c r="BK92" i="9"/>
  <c r="BK91" i="10"/>
  <c r="BK87" i="10"/>
  <c r="BK92" i="10"/>
  <c r="BK88" i="10"/>
  <c r="BK241" i="11"/>
  <c r="BK233" i="11"/>
  <c r="BK223" i="11"/>
  <c r="J204" i="11"/>
  <c r="J183" i="11"/>
  <c r="J145" i="11"/>
  <c r="BK141" i="11"/>
  <c r="BK251" i="11"/>
  <c r="J237" i="11"/>
  <c r="BK192" i="11"/>
  <c r="J177" i="11"/>
  <c r="BK132" i="11"/>
  <c r="J245" i="11"/>
  <c r="J231" i="11"/>
  <c r="BK216" i="11"/>
  <c r="BK183" i="11"/>
  <c r="BK92" i="11"/>
  <c r="J160" i="12"/>
  <c r="J154" i="12"/>
  <c r="BK151" i="12"/>
  <c r="BK139" i="12"/>
  <c r="BK119" i="12"/>
  <c r="BK147" i="12"/>
  <c r="BK133" i="12"/>
  <c r="J118" i="12"/>
  <c r="J162" i="12"/>
  <c r="J143" i="12"/>
  <c r="BK162" i="12"/>
  <c r="J133" i="12"/>
  <c r="BK114" i="12"/>
  <c r="J103" i="12"/>
  <c r="J148" i="13"/>
  <c r="BK130" i="13"/>
  <c r="BK140" i="13"/>
  <c r="J113" i="14"/>
  <c r="J99" i="14"/>
  <c r="J89" i="15"/>
  <c r="J146" i="2"/>
  <c r="BK128" i="2"/>
  <c r="J105" i="2"/>
  <c r="J155" i="2"/>
  <c r="J152" i="2"/>
  <c r="BK150" i="2"/>
  <c r="J127" i="2"/>
  <c r="J107" i="2"/>
  <c r="AS56" i="1"/>
  <c r="AS67" i="1"/>
  <c r="BK114" i="3"/>
  <c r="J114" i="3"/>
  <c r="BK110" i="3"/>
  <c r="J100" i="3"/>
  <c r="BK100" i="4"/>
  <c r="BK108" i="4"/>
  <c r="BK104" i="4"/>
  <c r="J100" i="4"/>
  <c r="J92" i="4"/>
  <c r="J98" i="4"/>
  <c r="BK107" i="5"/>
  <c r="J115" i="5"/>
  <c r="BK115" i="5"/>
  <c r="J110" i="5"/>
  <c r="J112" i="5"/>
  <c r="J144" i="6"/>
  <c r="BK127" i="6"/>
  <c r="J109" i="6"/>
  <c r="BK137" i="6"/>
  <c r="BK110" i="6"/>
  <c r="J92" i="6"/>
  <c r="J127" i="6"/>
  <c r="J113" i="6"/>
  <c r="J137" i="6"/>
  <c r="J95" i="7"/>
  <c r="BK107" i="7"/>
  <c r="BK103" i="7"/>
  <c r="BK92" i="7"/>
  <c r="J109" i="7"/>
  <c r="J98" i="7"/>
  <c r="BK106" i="7"/>
  <c r="BK92" i="8"/>
  <c r="F40" i="8"/>
  <c r="BC63" i="1"/>
  <c r="J92" i="9"/>
  <c r="J99" i="9"/>
  <c r="J92" i="10"/>
  <c r="BK229" i="11"/>
  <c r="BK185" i="11"/>
  <c r="J147" i="11"/>
  <c r="J143" i="11"/>
  <c r="J132" i="11"/>
  <c r="J251" i="11"/>
  <c r="J227" i="11"/>
  <c r="BK218" i="11"/>
  <c r="J162" i="11"/>
  <c r="J249" i="11"/>
  <c r="J233" i="11"/>
  <c r="J229" i="11"/>
  <c r="BK214" i="11"/>
  <c r="BK187" i="11"/>
  <c r="J179" i="11"/>
  <c r="J241" i="11"/>
  <c r="J156" i="12"/>
  <c r="J147" i="12"/>
  <c r="J141" i="12"/>
  <c r="J121" i="12"/>
  <c r="J163" i="12"/>
  <c r="J137" i="12"/>
  <c r="BK121" i="12"/>
  <c r="BK110" i="12"/>
  <c r="J145" i="12"/>
  <c r="BK118" i="12"/>
  <c r="BK156" i="12"/>
  <c r="BK123" i="12"/>
  <c r="J110" i="12"/>
  <c r="J149" i="13"/>
  <c r="J146" i="13"/>
  <c r="J96" i="13"/>
  <c r="BK149" i="13"/>
  <c r="J116" i="14"/>
  <c r="BK116" i="14"/>
  <c r="BK86" i="15"/>
  <c r="BK92" i="15"/>
  <c r="BK135" i="2"/>
  <c r="BK121" i="2"/>
  <c r="J103" i="2"/>
  <c r="J148" i="2"/>
  <c r="BK144" i="2"/>
  <c r="BK138" i="2"/>
  <c r="J124" i="2"/>
  <c r="BK102" i="2"/>
  <c r="J132" i="2"/>
  <c r="J121" i="2"/>
  <c r="J109" i="2"/>
  <c r="J102" i="2"/>
  <c r="BK103" i="3"/>
  <c r="J98" i="3"/>
  <c r="J104" i="3"/>
  <c r="BK112" i="3"/>
  <c r="BK107" i="3"/>
  <c r="BK98" i="3"/>
  <c r="J96" i="4"/>
  <c r="BK101" i="4"/>
  <c r="J95" i="4"/>
  <c r="BK95" i="4"/>
  <c r="J108" i="4"/>
  <c r="BK112" i="5"/>
  <c r="BK96" i="5"/>
  <c r="J107" i="5"/>
  <c r="BK99" i="5"/>
  <c r="BK108" i="5"/>
  <c r="J129" i="6"/>
  <c r="J110" i="6"/>
  <c r="J104" i="6"/>
  <c r="BK144" i="6"/>
  <c r="BK135" i="6"/>
  <c r="J125" i="6"/>
  <c r="BK104" i="6"/>
  <c r="J135" i="6"/>
  <c r="BK114" i="7"/>
  <c r="J119" i="7"/>
  <c r="J101" i="7"/>
  <c r="J114" i="7"/>
  <c r="J106" i="7"/>
  <c r="BK117" i="7"/>
  <c r="BK105" i="7"/>
  <c r="F41" i="8"/>
  <c r="BD63" i="1" s="1"/>
  <c r="J103" i="9"/>
  <c r="J96" i="9"/>
  <c r="BK102" i="9"/>
  <c r="BK90" i="10"/>
  <c r="J90" i="10"/>
  <c r="J88" i="10"/>
  <c r="J87" i="10"/>
  <c r="J239" i="11"/>
  <c r="BK231" i="11"/>
  <c r="J220" i="11"/>
  <c r="J214" i="11"/>
  <c r="BK196" i="11"/>
  <c r="BK181" i="11"/>
  <c r="J92" i="11"/>
  <c r="BK249" i="11"/>
  <c r="BK222" i="11"/>
  <c r="J216" i="11"/>
  <c r="J196" i="11"/>
  <c r="J187" i="11"/>
  <c r="BK239" i="11"/>
  <c r="J223" i="11"/>
  <c r="J212" i="11"/>
  <c r="J185" i="11"/>
  <c r="BK177" i="11"/>
  <c r="BK147" i="11"/>
  <c r="J141" i="11"/>
  <c r="BK152" i="12"/>
  <c r="BK145" i="12"/>
  <c r="BK137" i="12"/>
  <c r="BK103" i="12"/>
  <c r="BK160" i="12"/>
  <c r="J152" i="12"/>
  <c r="J123" i="12"/>
  <c r="BK163" i="12"/>
  <c r="BK135" i="12"/>
  <c r="J114" i="12"/>
  <c r="J149" i="12"/>
  <c r="BK141" i="12"/>
  <c r="J130" i="13"/>
  <c r="BK144" i="13"/>
  <c r="J144" i="13"/>
  <c r="BK148" i="13"/>
  <c r="J115" i="14"/>
  <c r="BK115" i="14"/>
  <c r="BK113" i="14"/>
  <c r="J111" i="14"/>
  <c r="BK108" i="14"/>
  <c r="BK105" i="14"/>
  <c r="BK99" i="14"/>
  <c r="J96" i="14"/>
  <c r="J105" i="14"/>
  <c r="BK96" i="14"/>
  <c r="J92" i="15"/>
  <c r="J90" i="15"/>
  <c r="BK89" i="15"/>
  <c r="J88" i="15"/>
  <c r="BK87" i="15"/>
  <c r="J86" i="15"/>
  <c r="J93" i="15"/>
  <c r="BK90" i="15"/>
  <c r="J87" i="15"/>
  <c r="BK88" i="15"/>
  <c r="R95" i="2" l="1"/>
  <c r="R94" i="2" s="1"/>
  <c r="R93" i="2" s="1"/>
  <c r="T91" i="3"/>
  <c r="R91" i="4"/>
  <c r="T95" i="5"/>
  <c r="T94" i="5" s="1"/>
  <c r="T93" i="5" s="1"/>
  <c r="P91" i="6"/>
  <c r="AU61" i="1" s="1"/>
  <c r="T91" i="7"/>
  <c r="BK91" i="9"/>
  <c r="J91" i="9" s="1"/>
  <c r="BK86" i="10"/>
  <c r="J86" i="10"/>
  <c r="J63" i="10" s="1"/>
  <c r="T91" i="11"/>
  <c r="R91" i="12"/>
  <c r="BK95" i="13"/>
  <c r="J95" i="13" s="1"/>
  <c r="J69" i="13" s="1"/>
  <c r="R95" i="14"/>
  <c r="R94" i="14"/>
  <c r="R93" i="14" s="1"/>
  <c r="P95" i="2"/>
  <c r="P94" i="2" s="1"/>
  <c r="P93" i="2" s="1"/>
  <c r="AU57" i="1" s="1"/>
  <c r="R91" i="3"/>
  <c r="BK91" i="4"/>
  <c r="J91" i="4"/>
  <c r="J67" i="4" s="1"/>
  <c r="P95" i="5"/>
  <c r="P94" i="5" s="1"/>
  <c r="P93" i="5" s="1"/>
  <c r="AU60" i="1" s="1"/>
  <c r="R91" i="6"/>
  <c r="BK91" i="7"/>
  <c r="J91" i="7"/>
  <c r="J67" i="7" s="1"/>
  <c r="P91" i="9"/>
  <c r="AU64" i="1" s="1"/>
  <c r="P86" i="10"/>
  <c r="AU65" i="1" s="1"/>
  <c r="R91" i="11"/>
  <c r="P91" i="12"/>
  <c r="AU69" i="1"/>
  <c r="T95" i="13"/>
  <c r="T94" i="13" s="1"/>
  <c r="T93" i="13" s="1"/>
  <c r="BK95" i="14"/>
  <c r="J95" i="14" s="1"/>
  <c r="J69" i="14" s="1"/>
  <c r="BK85" i="15"/>
  <c r="J85" i="15"/>
  <c r="J63" i="15" s="1"/>
  <c r="P85" i="15"/>
  <c r="AU72" i="1" s="1"/>
  <c r="T95" i="2"/>
  <c r="T94" i="2" s="1"/>
  <c r="T93" i="2" s="1"/>
  <c r="P91" i="3"/>
  <c r="AU58" i="1"/>
  <c r="P91" i="4"/>
  <c r="AU59" i="1" s="1"/>
  <c r="BK95" i="5"/>
  <c r="J95" i="5"/>
  <c r="J69" i="5" s="1"/>
  <c r="T91" i="6"/>
  <c r="R91" i="7"/>
  <c r="T91" i="9"/>
  <c r="T86" i="10"/>
  <c r="P91" i="11"/>
  <c r="AU68" i="1" s="1"/>
  <c r="T91" i="12"/>
  <c r="P95" i="13"/>
  <c r="P94" i="13" s="1"/>
  <c r="P93" i="13" s="1"/>
  <c r="AU70" i="1" s="1"/>
  <c r="T95" i="14"/>
  <c r="T94" i="14" s="1"/>
  <c r="T93" i="14" s="1"/>
  <c r="R85" i="15"/>
  <c r="BK95" i="2"/>
  <c r="J95" i="2" s="1"/>
  <c r="J69" i="2" s="1"/>
  <c r="BK91" i="3"/>
  <c r="J91" i="3" s="1"/>
  <c r="T91" i="4"/>
  <c r="R95" i="5"/>
  <c r="R94" i="5" s="1"/>
  <c r="R93" i="5" s="1"/>
  <c r="BK91" i="6"/>
  <c r="J91" i="6"/>
  <c r="J67" i="6" s="1"/>
  <c r="P91" i="7"/>
  <c r="AU62" i="1" s="1"/>
  <c r="R91" i="9"/>
  <c r="R86" i="10"/>
  <c r="BK91" i="11"/>
  <c r="J91" i="11" s="1"/>
  <c r="BK91" i="12"/>
  <c r="J91" i="12" s="1"/>
  <c r="R95" i="13"/>
  <c r="R94" i="13"/>
  <c r="R93" i="13" s="1"/>
  <c r="P95" i="14"/>
  <c r="P94" i="14" s="1"/>
  <c r="P93" i="14" s="1"/>
  <c r="AU71" i="1" s="1"/>
  <c r="T85" i="15"/>
  <c r="BK91" i="8"/>
  <c r="J91" i="8"/>
  <c r="J67" i="8" s="1"/>
  <c r="F58" i="15"/>
  <c r="J59" i="15"/>
  <c r="BE87" i="15"/>
  <c r="J56" i="15"/>
  <c r="F59" i="15"/>
  <c r="BE88" i="15"/>
  <c r="BE90" i="15"/>
  <c r="J58" i="15"/>
  <c r="E73" i="15"/>
  <c r="BE93" i="15"/>
  <c r="BE86" i="15"/>
  <c r="BE89" i="15"/>
  <c r="BE92" i="15"/>
  <c r="J63" i="14"/>
  <c r="BE99" i="14"/>
  <c r="E52" i="14"/>
  <c r="F62" i="14"/>
  <c r="BE111" i="14"/>
  <c r="BE115" i="14"/>
  <c r="BE116" i="14"/>
  <c r="J60" i="14"/>
  <c r="J62" i="14"/>
  <c r="F90" i="14"/>
  <c r="BE108" i="14"/>
  <c r="BE113" i="14"/>
  <c r="BE96" i="14"/>
  <c r="BE105" i="14"/>
  <c r="E52" i="13"/>
  <c r="J63" i="13"/>
  <c r="J87" i="13"/>
  <c r="BE96" i="13"/>
  <c r="BE130" i="13"/>
  <c r="F63" i="13"/>
  <c r="BE140" i="13"/>
  <c r="BE144" i="13"/>
  <c r="BE148" i="13"/>
  <c r="J62" i="13"/>
  <c r="F89" i="13"/>
  <c r="BE149" i="13"/>
  <c r="BE146" i="13"/>
  <c r="F62" i="12"/>
  <c r="E77" i="12"/>
  <c r="J85" i="12"/>
  <c r="F88" i="12"/>
  <c r="BE128" i="12"/>
  <c r="BE135" i="12"/>
  <c r="BE149" i="12"/>
  <c r="BE152" i="12"/>
  <c r="BE158" i="12"/>
  <c r="BE163" i="12"/>
  <c r="BE103" i="12"/>
  <c r="BE119" i="12"/>
  <c r="BE121" i="12"/>
  <c r="BE123" i="12"/>
  <c r="BE147" i="12"/>
  <c r="BE151" i="12"/>
  <c r="BE156" i="12"/>
  <c r="J87" i="12"/>
  <c r="BE92" i="12"/>
  <c r="BE114" i="12"/>
  <c r="BE118" i="12"/>
  <c r="BE133" i="12"/>
  <c r="BE137" i="12"/>
  <c r="BE139" i="12"/>
  <c r="BE141" i="12"/>
  <c r="BE143" i="12"/>
  <c r="BE145" i="12"/>
  <c r="BE154" i="12"/>
  <c r="BE110" i="12"/>
  <c r="BE160" i="12"/>
  <c r="BE162" i="12"/>
  <c r="BE245" i="11"/>
  <c r="F63" i="11"/>
  <c r="F87" i="11"/>
  <c r="BE141" i="11"/>
  <c r="BE145" i="11"/>
  <c r="BE162" i="11"/>
  <c r="BE196" i="11"/>
  <c r="BE212" i="11"/>
  <c r="BE216" i="11"/>
  <c r="BE222" i="11"/>
  <c r="BE227" i="11"/>
  <c r="BE231" i="11"/>
  <c r="BE237" i="11"/>
  <c r="J85" i="11"/>
  <c r="J87" i="11"/>
  <c r="BE92" i="11"/>
  <c r="BE143" i="11"/>
  <c r="BE147" i="11"/>
  <c r="BE185" i="11"/>
  <c r="BE188" i="11"/>
  <c r="BE214" i="11"/>
  <c r="BE220" i="11"/>
  <c r="BE223" i="11"/>
  <c r="BE233" i="11"/>
  <c r="BE239" i="11"/>
  <c r="BE251" i="11"/>
  <c r="E52" i="11"/>
  <c r="BE132" i="11"/>
  <c r="BE177" i="11"/>
  <c r="BE179" i="11"/>
  <c r="BE181" i="11"/>
  <c r="BE183" i="11"/>
  <c r="BE187" i="11"/>
  <c r="BE192" i="11"/>
  <c r="BE204" i="11"/>
  <c r="BE218" i="11"/>
  <c r="BE229" i="11"/>
  <c r="BE241" i="11"/>
  <c r="BE247" i="11"/>
  <c r="BE249" i="11"/>
  <c r="E50" i="10"/>
  <c r="J58" i="10"/>
  <c r="BE90" i="10"/>
  <c r="F58" i="10"/>
  <c r="BE88" i="10"/>
  <c r="BE89" i="10"/>
  <c r="BE91" i="10"/>
  <c r="BE92" i="10"/>
  <c r="J56" i="10"/>
  <c r="F59" i="10"/>
  <c r="BE87" i="10"/>
  <c r="BE93" i="10"/>
  <c r="F63" i="9"/>
  <c r="J87" i="9"/>
  <c r="J88" i="9"/>
  <c r="BE96" i="9"/>
  <c r="F62" i="9"/>
  <c r="E52" i="9"/>
  <c r="J60" i="9"/>
  <c r="BE92" i="9"/>
  <c r="BE102" i="9"/>
  <c r="BE99" i="9"/>
  <c r="BE101" i="9"/>
  <c r="BE103" i="9"/>
  <c r="J60" i="8"/>
  <c r="E77" i="8"/>
  <c r="F63" i="8"/>
  <c r="BE92" i="8"/>
  <c r="J62" i="8"/>
  <c r="F62" i="8"/>
  <c r="J63" i="8"/>
  <c r="J62" i="7"/>
  <c r="J60" i="7"/>
  <c r="J63" i="7"/>
  <c r="F87" i="7"/>
  <c r="BE92" i="7"/>
  <c r="BE103" i="7"/>
  <c r="BE105" i="7"/>
  <c r="BE110" i="7"/>
  <c r="BE119" i="7"/>
  <c r="E52" i="7"/>
  <c r="BE95" i="7"/>
  <c r="BE107" i="7"/>
  <c r="BE109" i="7"/>
  <c r="BE117" i="7"/>
  <c r="F63" i="7"/>
  <c r="BE98" i="7"/>
  <c r="BE101" i="7"/>
  <c r="BE106" i="7"/>
  <c r="BE112" i="7"/>
  <c r="BE114" i="7"/>
  <c r="J60" i="6"/>
  <c r="E77" i="6"/>
  <c r="F87" i="6"/>
  <c r="J88" i="6"/>
  <c r="BE92" i="6"/>
  <c r="BE110" i="6"/>
  <c r="BE125" i="6"/>
  <c r="BE129" i="6"/>
  <c r="BE139" i="6"/>
  <c r="J62" i="6"/>
  <c r="F88" i="6"/>
  <c r="BE108" i="6"/>
  <c r="BE109" i="6"/>
  <c r="BE137" i="6"/>
  <c r="BE144" i="6"/>
  <c r="BE98" i="6"/>
  <c r="BE104" i="6"/>
  <c r="BE106" i="6"/>
  <c r="BE113" i="6"/>
  <c r="BE127" i="6"/>
  <c r="BE119" i="6"/>
  <c r="BE135" i="6"/>
  <c r="BE141" i="6"/>
  <c r="F62" i="5"/>
  <c r="J63" i="5"/>
  <c r="J89" i="5"/>
  <c r="BE105" i="5"/>
  <c r="BE112" i="5"/>
  <c r="BE115" i="5"/>
  <c r="E52" i="5"/>
  <c r="J60" i="5"/>
  <c r="BE96" i="5"/>
  <c r="BE107" i="5"/>
  <c r="F90" i="5"/>
  <c r="BE108" i="5"/>
  <c r="BE110" i="5"/>
  <c r="BE118" i="5"/>
  <c r="BE99" i="5"/>
  <c r="BE102" i="5"/>
  <c r="BE114" i="5"/>
  <c r="F62" i="4"/>
  <c r="J63" i="4"/>
  <c r="BE92" i="4"/>
  <c r="BE98" i="4"/>
  <c r="BE106" i="4"/>
  <c r="J62" i="4"/>
  <c r="J85" i="4"/>
  <c r="BE96" i="4"/>
  <c r="F63" i="4"/>
  <c r="BE95" i="4"/>
  <c r="BE100" i="4"/>
  <c r="BE104" i="4"/>
  <c r="BE108" i="4"/>
  <c r="BE110" i="4"/>
  <c r="E52" i="4"/>
  <c r="BE101" i="4"/>
  <c r="BE102" i="4"/>
  <c r="J60" i="3"/>
  <c r="J62" i="3"/>
  <c r="J88" i="3"/>
  <c r="F63" i="3"/>
  <c r="F87" i="3"/>
  <c r="BE100" i="3"/>
  <c r="BE102" i="3"/>
  <c r="BE104" i="3"/>
  <c r="BE112" i="3"/>
  <c r="BE92" i="3"/>
  <c r="BE98" i="3"/>
  <c r="BE103" i="3"/>
  <c r="BE107" i="3"/>
  <c r="BE110" i="3"/>
  <c r="E52" i="3"/>
  <c r="BE114" i="3"/>
  <c r="E52" i="2"/>
  <c r="J63" i="2"/>
  <c r="J60" i="2"/>
  <c r="J62" i="2"/>
  <c r="F89" i="2"/>
  <c r="BE96" i="2"/>
  <c r="BE103" i="2"/>
  <c r="BE105" i="2"/>
  <c r="BE115" i="2"/>
  <c r="BE121" i="2"/>
  <c r="BE138" i="2"/>
  <c r="BE146" i="2"/>
  <c r="F90" i="2"/>
  <c r="BE107" i="2"/>
  <c r="BE124" i="2"/>
  <c r="BE127" i="2"/>
  <c r="BE128" i="2"/>
  <c r="BE132" i="2"/>
  <c r="BE135" i="2"/>
  <c r="BE141" i="2"/>
  <c r="BE148" i="2"/>
  <c r="BE150" i="2"/>
  <c r="BE152" i="2"/>
  <c r="BE155" i="2"/>
  <c r="BE102" i="2"/>
  <c r="BE108" i="2"/>
  <c r="BE109" i="2"/>
  <c r="BE131" i="2"/>
  <c r="BE144" i="2"/>
  <c r="AS55" i="1"/>
  <c r="AS66" i="1"/>
  <c r="F38" i="2"/>
  <c r="BA57" i="1" s="1"/>
  <c r="J38" i="3"/>
  <c r="AW58" i="1" s="1"/>
  <c r="F41" i="3"/>
  <c r="BD58" i="1" s="1"/>
  <c r="F38" i="4"/>
  <c r="BA59" i="1" s="1"/>
  <c r="J38" i="4"/>
  <c r="AW59" i="1" s="1"/>
  <c r="F39" i="5"/>
  <c r="BB60" i="1" s="1"/>
  <c r="F41" i="5"/>
  <c r="BD60" i="1" s="1"/>
  <c r="F38" i="6"/>
  <c r="BA61" i="1" s="1"/>
  <c r="J38" i="7"/>
  <c r="AW62" i="1" s="1"/>
  <c r="F39" i="7"/>
  <c r="BB62" i="1" s="1"/>
  <c r="J34" i="7"/>
  <c r="J38" i="8"/>
  <c r="AW63" i="1" s="1"/>
  <c r="F38" i="9"/>
  <c r="BA64" i="1"/>
  <c r="J36" i="10"/>
  <c r="AW65" i="1" s="1"/>
  <c r="F39" i="10"/>
  <c r="BD65" i="1" s="1"/>
  <c r="F39" i="11"/>
  <c r="BB68" i="1" s="1"/>
  <c r="F38" i="11"/>
  <c r="BA68" i="1" s="1"/>
  <c r="F39" i="12"/>
  <c r="BB69" i="1" s="1"/>
  <c r="F41" i="12"/>
  <c r="BD69" i="1"/>
  <c r="F38" i="13"/>
  <c r="BA70" i="1"/>
  <c r="J38" i="14"/>
  <c r="AW71" i="1"/>
  <c r="F38" i="14"/>
  <c r="BA71" i="1"/>
  <c r="F39" i="15"/>
  <c r="BD72" i="1"/>
  <c r="J36" i="15"/>
  <c r="AW72" i="1"/>
  <c r="F40" i="2"/>
  <c r="BC57" i="1" s="1"/>
  <c r="J38" i="2"/>
  <c r="AW57" i="1"/>
  <c r="F38" i="3"/>
  <c r="BA58" i="1" s="1"/>
  <c r="F39" i="3"/>
  <c r="BB58" i="1"/>
  <c r="F39" i="4"/>
  <c r="BB59" i="1" s="1"/>
  <c r="F41" i="4"/>
  <c r="BD59" i="1"/>
  <c r="F40" i="5"/>
  <c r="BC60" i="1" s="1"/>
  <c r="F40" i="6"/>
  <c r="BC61" i="1" s="1"/>
  <c r="F41" i="6"/>
  <c r="BD61" i="1" s="1"/>
  <c r="F41" i="7"/>
  <c r="BD62" i="1" s="1"/>
  <c r="F37" i="8"/>
  <c r="AZ63" i="1" s="1"/>
  <c r="F40" i="9"/>
  <c r="BC64" i="1" s="1"/>
  <c r="F39" i="9"/>
  <c r="BB64" i="1" s="1"/>
  <c r="F36" i="10"/>
  <c r="BA65" i="1" s="1"/>
  <c r="F37" i="10"/>
  <c r="BB65" i="1" s="1"/>
  <c r="F41" i="11"/>
  <c r="BD68" i="1" s="1"/>
  <c r="F40" i="11"/>
  <c r="BC68" i="1" s="1"/>
  <c r="F38" i="12"/>
  <c r="BA69" i="1" s="1"/>
  <c r="J38" i="13"/>
  <c r="AW70" i="1" s="1"/>
  <c r="F39" i="13"/>
  <c r="BB70" i="1" s="1"/>
  <c r="F39" i="14"/>
  <c r="BB71" i="1" s="1"/>
  <c r="F40" i="14"/>
  <c r="BC71" i="1" s="1"/>
  <c r="F36" i="15"/>
  <c r="BA72" i="1" s="1"/>
  <c r="J34" i="6"/>
  <c r="F41" i="2"/>
  <c r="BD57" i="1"/>
  <c r="F39" i="2"/>
  <c r="BB57" i="1"/>
  <c r="F40" i="3"/>
  <c r="BC58" i="1"/>
  <c r="F40" i="4"/>
  <c r="BC59" i="1"/>
  <c r="J38" i="5"/>
  <c r="AW60" i="1" s="1"/>
  <c r="F38" i="5"/>
  <c r="BA60" i="1" s="1"/>
  <c r="J38" i="6"/>
  <c r="AW61" i="1" s="1"/>
  <c r="F39" i="6"/>
  <c r="BB61" i="1" s="1"/>
  <c r="F38" i="7"/>
  <c r="BA62" i="1" s="1"/>
  <c r="F40" i="7"/>
  <c r="BC62" i="1" s="1"/>
  <c r="J38" i="9"/>
  <c r="AW64" i="1" s="1"/>
  <c r="F41" i="9"/>
  <c r="BD64" i="1" s="1"/>
  <c r="F38" i="10"/>
  <c r="BC65" i="1" s="1"/>
  <c r="J38" i="11"/>
  <c r="AW68" i="1"/>
  <c r="J38" i="12"/>
  <c r="AW69" i="1" s="1"/>
  <c r="F40" i="12"/>
  <c r="BC69" i="1" s="1"/>
  <c r="F41" i="13"/>
  <c r="BD70" i="1" s="1"/>
  <c r="F40" i="13"/>
  <c r="BC70" i="1"/>
  <c r="F41" i="14"/>
  <c r="BD71" i="1"/>
  <c r="F37" i="15"/>
  <c r="BB72" i="1"/>
  <c r="F38" i="15"/>
  <c r="BC72" i="1"/>
  <c r="J34" i="9" l="1"/>
  <c r="J67" i="9"/>
  <c r="J67" i="12"/>
  <c r="J34" i="12"/>
  <c r="AG69" i="1" s="1"/>
  <c r="J34" i="11"/>
  <c r="J67" i="11"/>
  <c r="J34" i="3"/>
  <c r="J67" i="3"/>
  <c r="J32" i="10"/>
  <c r="BK94" i="14"/>
  <c r="J94" i="14" s="1"/>
  <c r="J68" i="14" s="1"/>
  <c r="J34" i="4"/>
  <c r="J34" i="8"/>
  <c r="AG63" i="1" s="1"/>
  <c r="AN63" i="1" s="1"/>
  <c r="AG61" i="1"/>
  <c r="BK94" i="5"/>
  <c r="J94" i="5" s="1"/>
  <c r="J68" i="5" s="1"/>
  <c r="BK94" i="2"/>
  <c r="J94" i="2"/>
  <c r="J68" i="2" s="1"/>
  <c r="BK94" i="13"/>
  <c r="J94" i="13" s="1"/>
  <c r="J68" i="13" s="1"/>
  <c r="AG68" i="1"/>
  <c r="AG65" i="1"/>
  <c r="AG64" i="1"/>
  <c r="AG62" i="1"/>
  <c r="AG59" i="1"/>
  <c r="AG58" i="1"/>
  <c r="AU56" i="1"/>
  <c r="AU55" i="1"/>
  <c r="J37" i="2"/>
  <c r="AV57" i="1" s="1"/>
  <c r="AT57" i="1" s="1"/>
  <c r="F37" i="5"/>
  <c r="AZ60" i="1" s="1"/>
  <c r="J37" i="7"/>
  <c r="AV62" i="1" s="1"/>
  <c r="AT62" i="1" s="1"/>
  <c r="AN62" i="1" s="1"/>
  <c r="BB56" i="1"/>
  <c r="AX56" i="1" s="1"/>
  <c r="BA56" i="1"/>
  <c r="F37" i="11"/>
  <c r="AZ68" i="1" s="1"/>
  <c r="F37" i="14"/>
  <c r="AZ71" i="1"/>
  <c r="BB67" i="1"/>
  <c r="J32" i="15"/>
  <c r="AG72" i="1" s="1"/>
  <c r="AU67" i="1"/>
  <c r="AU66" i="1"/>
  <c r="AS54" i="1"/>
  <c r="J37" i="3"/>
  <c r="AV58" i="1"/>
  <c r="AT58" i="1"/>
  <c r="AN58" i="1" s="1"/>
  <c r="F37" i="4"/>
  <c r="AZ59" i="1"/>
  <c r="F37" i="6"/>
  <c r="AZ61" i="1" s="1"/>
  <c r="J37" i="8"/>
  <c r="AV63" i="1"/>
  <c r="AT63" i="1"/>
  <c r="J37" i="9"/>
  <c r="AV64" i="1"/>
  <c r="AT64" i="1"/>
  <c r="AN64" i="1" s="1"/>
  <c r="F35" i="10"/>
  <c r="AZ65" i="1"/>
  <c r="F37" i="12"/>
  <c r="AZ69" i="1" s="1"/>
  <c r="J37" i="13"/>
  <c r="AV70" i="1"/>
  <c r="AT70" i="1"/>
  <c r="BD67" i="1"/>
  <c r="F35" i="15"/>
  <c r="AZ72" i="1"/>
  <c r="F37" i="2"/>
  <c r="AZ57" i="1" s="1"/>
  <c r="J37" i="5"/>
  <c r="AV60" i="1"/>
  <c r="AT60" i="1"/>
  <c r="F37" i="7"/>
  <c r="AZ62" i="1" s="1"/>
  <c r="BC56" i="1"/>
  <c r="BD56" i="1"/>
  <c r="J37" i="12"/>
  <c r="AV69" i="1" s="1"/>
  <c r="AT69" i="1" s="1"/>
  <c r="F37" i="13"/>
  <c r="AZ70" i="1" s="1"/>
  <c r="J37" i="14"/>
  <c r="AV71" i="1"/>
  <c r="AT71" i="1" s="1"/>
  <c r="J35" i="15"/>
  <c r="AV72" i="1" s="1"/>
  <c r="AT72" i="1" s="1"/>
  <c r="F37" i="3"/>
  <c r="AZ58" i="1" s="1"/>
  <c r="J37" i="4"/>
  <c r="AV59" i="1"/>
  <c r="AT59" i="1"/>
  <c r="AN59" i="1"/>
  <c r="J37" i="6"/>
  <c r="AV61" i="1"/>
  <c r="AT61" i="1"/>
  <c r="AN61" i="1"/>
  <c r="F37" i="9"/>
  <c r="AZ64" i="1"/>
  <c r="J35" i="10"/>
  <c r="AV65" i="1"/>
  <c r="AT65" i="1" s="1"/>
  <c r="AN65" i="1" s="1"/>
  <c r="J37" i="11"/>
  <c r="AV68" i="1" s="1"/>
  <c r="AT68" i="1" s="1"/>
  <c r="AN68" i="1" s="1"/>
  <c r="BA67" i="1"/>
  <c r="AW67" i="1"/>
  <c r="BC67" i="1"/>
  <c r="AY67" i="1"/>
  <c r="AN69" i="1" l="1"/>
  <c r="AN72" i="1"/>
  <c r="BK93" i="14"/>
  <c r="J93" i="14" s="1"/>
  <c r="J34" i="14" s="1"/>
  <c r="AG71" i="1" s="1"/>
  <c r="BK93" i="13"/>
  <c r="J93" i="13" s="1"/>
  <c r="J67" i="13" s="1"/>
  <c r="BK93" i="5"/>
  <c r="J93" i="5"/>
  <c r="J67" i="5" s="1"/>
  <c r="BK93" i="2"/>
  <c r="J93" i="2" s="1"/>
  <c r="J34" i="2" s="1"/>
  <c r="AG57" i="1" s="1"/>
  <c r="AN71" i="1"/>
  <c r="J67" i="14"/>
  <c r="J41" i="15"/>
  <c r="J43" i="14"/>
  <c r="J43" i="12"/>
  <c r="J43" i="11"/>
  <c r="J41" i="10"/>
  <c r="J43" i="9"/>
  <c r="J43" i="8"/>
  <c r="J43" i="7"/>
  <c r="J43" i="6"/>
  <c r="J43" i="4"/>
  <c r="J43" i="3"/>
  <c r="AU54" i="1"/>
  <c r="BC55" i="1"/>
  <c r="AY55" i="1" s="1"/>
  <c r="AZ56" i="1"/>
  <c r="BD55" i="1"/>
  <c r="BD66" i="1"/>
  <c r="BD54" i="1" s="1"/>
  <c r="W33" i="1" s="1"/>
  <c r="BB66" i="1"/>
  <c r="AX66" i="1"/>
  <c r="AW56" i="1"/>
  <c r="AY56" i="1"/>
  <c r="AX67" i="1"/>
  <c r="BA66" i="1"/>
  <c r="AW66" i="1" s="1"/>
  <c r="BC66" i="1"/>
  <c r="AY66" i="1" s="1"/>
  <c r="BA55" i="1"/>
  <c r="AW55" i="1" s="1"/>
  <c r="AZ67" i="1"/>
  <c r="BB55" i="1"/>
  <c r="J43" i="2" l="1"/>
  <c r="J67" i="2"/>
  <c r="AN57" i="1"/>
  <c r="BB54" i="1"/>
  <c r="AX54" i="1"/>
  <c r="AZ55" i="1"/>
  <c r="AV55" i="1" s="1"/>
  <c r="AT55" i="1" s="1"/>
  <c r="J34" i="5"/>
  <c r="AG60" i="1"/>
  <c r="AG56" i="1" s="1"/>
  <c r="AV56" i="1"/>
  <c r="AT56" i="1"/>
  <c r="AX55" i="1"/>
  <c r="AV67" i="1"/>
  <c r="AT67" i="1"/>
  <c r="BA54" i="1"/>
  <c r="W30" i="1"/>
  <c r="AZ66" i="1"/>
  <c r="AV66" i="1"/>
  <c r="AT66" i="1" s="1"/>
  <c r="J34" i="13"/>
  <c r="AG70" i="1"/>
  <c r="BC54" i="1"/>
  <c r="W32" i="1" s="1"/>
  <c r="AN56" i="1" l="1"/>
  <c r="AG55" i="1"/>
  <c r="J43" i="13"/>
  <c r="J43" i="5"/>
  <c r="AN70" i="1"/>
  <c r="AN60" i="1"/>
  <c r="AG67" i="1"/>
  <c r="AN67" i="1" s="1"/>
  <c r="AN55" i="1"/>
  <c r="W31" i="1"/>
  <c r="AZ54" i="1"/>
  <c r="W29" i="1"/>
  <c r="AY54" i="1"/>
  <c r="AW54" i="1"/>
  <c r="AK30" i="1"/>
  <c r="AV54" i="1" l="1"/>
  <c r="AK29" i="1"/>
  <c r="AG66" i="1"/>
  <c r="AG54" i="1"/>
  <c r="AK26" i="1"/>
  <c r="AK35" i="1" l="1"/>
  <c r="AN66" i="1"/>
  <c r="AT54" i="1"/>
  <c r="AN54" i="1" s="1"/>
</calcChain>
</file>

<file path=xl/sharedStrings.xml><?xml version="1.0" encoding="utf-8"?>
<sst xmlns="http://schemas.openxmlformats.org/spreadsheetml/2006/main" count="8201" uniqueCount="1018">
  <si>
    <t>Export Komplet</t>
  </si>
  <si>
    <t>VZ</t>
  </si>
  <si>
    <t>2.0</t>
  </si>
  <si>
    <t>ZAMOK</t>
  </si>
  <si>
    <t>False</t>
  </si>
  <si>
    <t>{d30fb207-3420-4926-a614-94d49fe34367}</t>
  </si>
  <si>
    <t>0,01</t>
  </si>
  <si>
    <t>21</t>
  </si>
  <si>
    <t>15</t>
  </si>
  <si>
    <t>REKAPITULACE ZAKÁZKY</t>
  </si>
  <si>
    <t>v ---  níže se nacházejí doplnkové a pomocné údaje k sestavám  --- v</t>
  </si>
  <si>
    <t>Návod na vyplnění</t>
  </si>
  <si>
    <t>0,001</t>
  </si>
  <si>
    <t>Kód:</t>
  </si>
  <si>
    <t>03_2022</t>
  </si>
  <si>
    <t>Měnit lze pouze buňky se žlutým podbarvením!_x000D_
_x000D_
1) v Rekapitulaci zakázky vyplňte údaje o Uchazeči (přenesou se do ostatních sestav i v jiných listech)_x000D_
_x000D_
2) na vybraných listech vyplňte v sestavě Soupis prací ceny u položek</t>
  </si>
  <si>
    <t>Zakázka:</t>
  </si>
  <si>
    <t>Oprava geometrických parametrů koleje 2022 u ST Ústí nad Labem</t>
  </si>
  <si>
    <t>KSO:</t>
  </si>
  <si>
    <t/>
  </si>
  <si>
    <t>CC-CZ:</t>
  </si>
  <si>
    <t>Místo:</t>
  </si>
  <si>
    <t xml:space="preserve"> </t>
  </si>
  <si>
    <t>Datum:</t>
  </si>
  <si>
    <t>25. 3. 2022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</si>
  <si>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</si>
  <si>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</si>
  <si>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</si>
  <si>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</si>
  <si>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</si>
  <si>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</si>
  <si>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</si>
  <si>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</si>
  <si>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Tomáš Šrédl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</si>
  <si>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</si>
  <si>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</si>
  <si>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</si>
  <si>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</si>
  <si>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</si>
  <si>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</si>
  <si>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</si>
  <si>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</si>
  <si>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</si>
  <si>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</si>
  <si>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</si>
  <si>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</si>
  <si>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</si>
  <si>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</si>
  <si>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</si>
  <si>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ZAKÁZKY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</si>
  <si>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</si>
  <si>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</si>
  <si>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</si>
  <si>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</si>
  <si>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</si>
  <si>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</si>
  <si>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</si>
  <si>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</si>
  <si>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</si>
  <si>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</si>
  <si>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</si>
  <si>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</si>
  <si>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</si>
  <si>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</si>
  <si>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</si>
  <si>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</si>
  <si>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</si>
  <si>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</si>
  <si>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zakázky celkem</t>
  </si>
  <si>
    <t>D</t>
  </si>
  <si>
    <t>0</t>
  </si>
  <si>
    <t>###NOIMPORT###</t>
  </si>
  <si>
    <t>IMPORT</t>
  </si>
  <si>
    <t>{00000000-0000-0000-0000-000000000000}</t>
  </si>
  <si>
    <t>A</t>
  </si>
  <si>
    <t>koridor</t>
  </si>
  <si>
    <t>STA</t>
  </si>
  <si>
    <t>1</t>
  </si>
  <si>
    <t>{5a6094e0-1679-401c-8762-d30475f84ee5}</t>
  </si>
  <si>
    <t>2</t>
  </si>
  <si>
    <t>ZRN</t>
  </si>
  <si>
    <t>Soupis</t>
  </si>
  <si>
    <t>{2ad581f1-4007-4769-ba32-835906259cbf}</t>
  </si>
  <si>
    <t>/</t>
  </si>
  <si>
    <t>01</t>
  </si>
  <si>
    <t>SO 01 - TO Roudnice n. L.</t>
  </si>
  <si>
    <t>3</t>
  </si>
  <si>
    <t>{1f4ee055-9b93-41e0-90f8-e6b24f6e0c9a}</t>
  </si>
  <si>
    <t>02</t>
  </si>
  <si>
    <t>SO 02 - TO Lovosice</t>
  </si>
  <si>
    <t>{4e815c03-85a8-4533-911a-2bdbd13d0bf1}</t>
  </si>
  <si>
    <t>03</t>
  </si>
  <si>
    <t>SO 03 - TO Ústí n. L. hl.n.</t>
  </si>
  <si>
    <t>{0a417c91-df9c-402f-813c-da9415652db8}</t>
  </si>
  <si>
    <t>04</t>
  </si>
  <si>
    <t>SO 04 - TO Roudnice n. L.</t>
  </si>
  <si>
    <t>{cfff1200-c667-421b-8bf0-d289fd14221c}</t>
  </si>
  <si>
    <t>05</t>
  </si>
  <si>
    <t>SO 05 - TO Lovosice</t>
  </si>
  <si>
    <t>{d271a6fe-4bf1-4594-bcbe-5679d65ae849}</t>
  </si>
  <si>
    <t>06</t>
  </si>
  <si>
    <t>SO 06 - TO Ústí n. L.</t>
  </si>
  <si>
    <t>{7b0cf60a-9408-47d2-a31d-7b8aff0649b6}</t>
  </si>
  <si>
    <t>07</t>
  </si>
  <si>
    <t>SO 07 - TO Roudnice n. L.</t>
  </si>
  <si>
    <t>{f7e33793-545c-48ef-a7b7-8e1791fac93f}</t>
  </si>
  <si>
    <t>08</t>
  </si>
  <si>
    <t>SO 08 - TO Lovosice</t>
  </si>
  <si>
    <t>{9a3e4803-638c-4fe1-beb2-bec074f3b95c}</t>
  </si>
  <si>
    <t>VRN</t>
  </si>
  <si>
    <t>{57077a07-b2d0-401c-9498-b23bd47ac431}</t>
  </si>
  <si>
    <t>B</t>
  </si>
  <si>
    <t>mimo koridor</t>
  </si>
  <si>
    <t>{fcfa91fd-f5ac-4e5b-8a4f-e760368c1bc0}</t>
  </si>
  <si>
    <t>{a4922428-49aa-47e3-8957-e9513746c5ef}</t>
  </si>
  <si>
    <t>09</t>
  </si>
  <si>
    <t>SO 09 - PS Litoměřice</t>
  </si>
  <si>
    <t>{55d31e9e-e224-4e98-be81-f65173a87c6b}</t>
  </si>
  <si>
    <t>10</t>
  </si>
  <si>
    <t>SO 10 - PS Děčín východ</t>
  </si>
  <si>
    <t>{35fb55d9-f4d5-4ec3-bfbc-d716f6c36c6f}</t>
  </si>
  <si>
    <t>11</t>
  </si>
  <si>
    <t>SO 11 - TO Ústí n. L. západ</t>
  </si>
  <si>
    <t>{e0d1475e-376b-4ecf-b1d2-433aaeeff49a}</t>
  </si>
  <si>
    <t>12</t>
  </si>
  <si>
    <t>SO 12 - TO Česká Kamenice</t>
  </si>
  <si>
    <t>{7e1849e4-a424-473b-833c-cfa49bf5f4b7}</t>
  </si>
  <si>
    <t>{50de6865-e30c-4dfb-a54b-c03b8c7813af}</t>
  </si>
  <si>
    <t>KRYCÍ LIST SOUPISU PRACÍ</t>
  </si>
  <si>
    <t>Objekt:</t>
  </si>
  <si>
    <t>A - koridor</t>
  </si>
  <si>
    <t>Soupis:</t>
  </si>
  <si>
    <t>1 - ZRN</t>
  </si>
  <si>
    <t>Úroveň 3:</t>
  </si>
  <si>
    <t>01 - SO 01 - TO Roudnice n. L.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</si>
  <si>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</si>
  <si>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</si>
  <si>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</si>
  <si>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</si>
  <si>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</si>
  <si>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5 - Komunikace pozemní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</si>
  <si>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</si>
  <si>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</si>
  <si>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</si>
  <si>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</si>
  <si>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</si>
  <si>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</si>
  <si>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</si>
  <si>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</si>
  <si>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</si>
  <si>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</si>
  <si>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</si>
  <si>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</si>
  <si>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</si>
  <si>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</si>
  <si>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</si>
  <si>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</si>
  <si>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5</t>
  </si>
  <si>
    <t>Komunikace pozemní</t>
  </si>
  <si>
    <t>K</t>
  </si>
  <si>
    <t>5909032020</t>
  </si>
  <si>
    <t>Přesná úprava GPK koleje směrové a výškové uspořádání pražce betonové. Poznámka: 1. V cenách jsou započteny náklady na úpravu směrového a výškového uspořádání strojní linkou ASP s přesným zaměřením její prostorové polohy, úpravu KL pluhem a měření mezních</t>
  </si>
  <si>
    <t>km</t>
  </si>
  <si>
    <t>4</t>
  </si>
  <si>
    <t>-901190224</t>
  </si>
  <si>
    <t>VV</t>
  </si>
  <si>
    <t>"1.TK Vraňany - Dolní Beřkovice"2,3</t>
  </si>
  <si>
    <t>"2.TK Vraňany - Dolní Beřkovice"1,925</t>
  </si>
  <si>
    <t>"1.TK Dolní Beřkovice - Hněvice"2,775</t>
  </si>
  <si>
    <t>"2.TK Hněvice - Roudnice n.L."1,500</t>
  </si>
  <si>
    <t>Součet</t>
  </si>
  <si>
    <t>5909050020</t>
  </si>
  <si>
    <t>Stabilizace kolejového lože koleje stávajícího. Poznámka: 1. V cenách jsou započteny náklady na stabilizaci v režimu s řízeným (konstantním) poklesem včetně měření a předání tištěných výstupů.</t>
  </si>
  <si>
    <t>-1230952193</t>
  </si>
  <si>
    <t>5905105030</t>
  </si>
  <si>
    <t>Doplnění KL kamenivem souvisle strojně v koleji. Poznámka: 1. V cenách jsou započteny náklady na doplnění kameniva ojediněle ručně vidlemi a/nebo souvisle strojně z výsypných vozů případně nakladačem. 2. V cenách nejsou obsaženy náklady na dodávku kameniva.</t>
  </si>
  <si>
    <t>m3</t>
  </si>
  <si>
    <t>-1810996232</t>
  </si>
  <si>
    <t>29*33</t>
  </si>
  <si>
    <t>M</t>
  </si>
  <si>
    <t>5955101000</t>
  </si>
  <si>
    <t>Kamenivo drcené štěrk frakce 31,5/63 třídy BI</t>
  </si>
  <si>
    <t>t</t>
  </si>
  <si>
    <t>8</t>
  </si>
  <si>
    <t>-1002466223</t>
  </si>
  <si>
    <t>"doplnění KL do profilu"957*1,6</t>
  </si>
  <si>
    <t>9902300500</t>
  </si>
  <si>
    <t>Doprava jednosměrná (např. nakupovaného materiálu) mechanizací o nosnosti přes 3,5 t sypanin (kameniva, písku, suti, dlažebních kostek, atd.) do 60 km Poznámka: 1. Ceny jsou určeny pro dopravu silničními i kolejovými vozidly.2. V cenách jednosměrné doprav</t>
  </si>
  <si>
    <t>893826723</t>
  </si>
  <si>
    <t>6</t>
  </si>
  <si>
    <t>5905095010</t>
  </si>
  <si>
    <t>Úprava kolejového lože ojediněle ručně v koleji lože otevřené. Poznámka: 1. V cenách jsou započteny náklady na úpravu KL koleje a výhybek ojediněle vidlemi. 2. V cenách nejsou obsaženy náklady na doplnění a dodávku kameniva.</t>
  </si>
  <si>
    <t>m</t>
  </si>
  <si>
    <t>-1846383225</t>
  </si>
  <si>
    <t>7</t>
  </si>
  <si>
    <t>5913035210</t>
  </si>
  <si>
    <t>Demontáž celopryžové přejezdové konstrukce silně zatížené v koleji část vnější a vnitřní bez závěrných zídek. Poznámka: 1. V cenách jsou započteny náklady na demontáž konstrukce, naložení na dopravní prostředek.</t>
  </si>
  <si>
    <t>660332343</t>
  </si>
  <si>
    <t xml:space="preserve">Strail km 455,046 v 2. koleji </t>
  </si>
  <si>
    <t>7,2</t>
  </si>
  <si>
    <t>Strail km 469,839 v 2.koleji</t>
  </si>
  <si>
    <t>8,5</t>
  </si>
  <si>
    <t>5913040210</t>
  </si>
  <si>
    <t>Montáž celopryžové přejezdové konstrukce silně zatížené v koleji část vnější a vnitřní bez závěrných zídek. Poznámka: 1. V cenách jsou započteny náklady na montáž konstrukce. 2. V cenách nejsou obsaženy náklady na dodávku materiálu.</t>
  </si>
  <si>
    <t>-2137149499</t>
  </si>
  <si>
    <t>9</t>
  </si>
  <si>
    <t>5913070010</t>
  </si>
  <si>
    <t>Demontáž betonové přejezdové konstrukce část vnější a vnitřní bez závěrných zídek. Poznámka: 1. V cenách jsou započteny náklady na demontáž konstrukce a naložení na dopravní prostředek.</t>
  </si>
  <si>
    <t>-1461778313</t>
  </si>
  <si>
    <t xml:space="preserve">Brens km 461,500 v 1. koleji </t>
  </si>
  <si>
    <t>5913075010</t>
  </si>
  <si>
    <t>Montáž betonové přejezdové konstrukce část vnější a vnitřní bez závěrných zídek. Poznámka: 1. V cenách jsou započteny náklady na montáž konstrukce. 2. V cenách nejsou obsaženy náklady na dodávku materiálu.</t>
  </si>
  <si>
    <t>-2056525268</t>
  </si>
  <si>
    <t>5905030010</t>
  </si>
  <si>
    <t>Ojedinělá výměna KL mimo lavičku lože otevřené. Poznámka: 1. V cenách jsou započteny náklady na ruční rozkopání, odstranění materiálu KL a uložení výzisku na terén nebo naložení na dopravní prostředek, přehození nového kameniva, úprava KL do profilu a případné snížení pod patou kolejnice. U výměny KL včetně lavičky jsou v ceně započteny náklady na případné uvolnění, posun a dotažení pražce. 2. V cenách nejsou obsaženy náklady na podbití pražce, dodávku a doplnění kameniva.</t>
  </si>
  <si>
    <t>917870241</t>
  </si>
  <si>
    <t>9902100400</t>
  </si>
  <si>
    <t>Doprava obousměrná (např. dodávek z vlastních zásob zhotovitele nebo objednatele nebo výzisku) mechanizací o nosnosti přes 3,5 t sypanin (kameniva, písku, suti, dlažebních kostek, atd.) do 40 km Poznámka: 1. Ceny jsou určeny pro dopravu silničními i kolej</t>
  </si>
  <si>
    <t>-1133322988</t>
  </si>
  <si>
    <t>výzisk KL na skládku</t>
  </si>
  <si>
    <t>36</t>
  </si>
  <si>
    <t>13</t>
  </si>
  <si>
    <t>9909000110</t>
  </si>
  <si>
    <t>Poplatek za uložení výzisku ze štěrkového lože nekontaminovaného Poznámka: 1. V cenách jsou započteny náklady na uložení stavebního odpadu na oficiální skládku.2. Je třeba zohlednit regionální rozdíly v cenách poplatků za uložení suti a odpadů. Tyto se mohou výrazně lišit s ohledem nejen na region, ale také na množství a druh ukládaného odpadu.</t>
  </si>
  <si>
    <t>1845343349</t>
  </si>
  <si>
    <t>14</t>
  </si>
  <si>
    <t>7497371630</t>
  </si>
  <si>
    <t>Demontáže zařízení trakčního vedení svodu propojení nebo ukolejnění na elektrizovaných tratích nebo v kolejových obvodech - demontáž stávajícího zařízení se všemi pomocnými doplňujícími úpravami</t>
  </si>
  <si>
    <t>kus</t>
  </si>
  <si>
    <t>2092277905</t>
  </si>
  <si>
    <t>souhrnně pro SO 01 - 08</t>
  </si>
  <si>
    <t>200</t>
  </si>
  <si>
    <t>7497351560</t>
  </si>
  <si>
    <t>Montáž přímého ukolejnění na elektrizovaných tratích nebo v kolejových obvodech</t>
  </si>
  <si>
    <t>1863377888</t>
  </si>
  <si>
    <t>16</t>
  </si>
  <si>
    <t>7592007120</t>
  </si>
  <si>
    <t>Demontáž informačního bodu MIB 6</t>
  </si>
  <si>
    <t>-1514773748</t>
  </si>
  <si>
    <t>souhrnně pro SO 01 - 09</t>
  </si>
  <si>
    <t>17</t>
  </si>
  <si>
    <t>7592005120</t>
  </si>
  <si>
    <t>Montáž informačního bodu MIB 6 - uložení a připevnění na určené místo, seřízení, přezkoušení</t>
  </si>
  <si>
    <t>277308985</t>
  </si>
  <si>
    <t>18</t>
  </si>
  <si>
    <t>9903200100</t>
  </si>
  <si>
    <t>Přeprava mechanizace na místo prováděných prací o hmotnosti přes 12 t přes 50 do 100 km Poznámka: 1. Ceny jsou určeny pro dopravu mechanizmů na místo prováděných prací po silnici i po kolejích.2. V ceně jsou započteny i náklady na zpáteční cestu dopravní</t>
  </si>
  <si>
    <t>185585157</t>
  </si>
  <si>
    <t>2*3</t>
  </si>
  <si>
    <t>22</t>
  </si>
  <si>
    <t>5914110140</t>
  </si>
  <si>
    <t>Oprava nástupiště z prefabrikátů desky. Poznámka: 1. V cenách jsou započteny náklady na manipulaci a naložení výzisku kameniva na dopravní prostředek. 2. V cenách nejsou obsaženy náklady na dodávku materiálu.</t>
  </si>
  <si>
    <t>314935363</t>
  </si>
  <si>
    <t>"Cítov u 2. TK km 455,067-455,207"139</t>
  </si>
  <si>
    <t>23</t>
  </si>
  <si>
    <t>5913275035</t>
  </si>
  <si>
    <t>Výměna dílů komunikace ze zámkové dlažby uložení v podsypu. Poznámka: 1. V cenách jsou započteny náklady na výměnu dlažby nebo obrubníku a naložení výzisku na dopravní prostředek. 2. V cenách nejsou obsaženy náklady na dodávku materiálu.</t>
  </si>
  <si>
    <t>m2</t>
  </si>
  <si>
    <t>-857696144</t>
  </si>
  <si>
    <t>0,30*139</t>
  </si>
  <si>
    <t>24</t>
  </si>
  <si>
    <t>5964161010</t>
  </si>
  <si>
    <t>Beton lehce zhutnitelný C 20/25;X0 F5 2 285 2 765</t>
  </si>
  <si>
    <t>1872569374</t>
  </si>
  <si>
    <t>"beton"139*0,1*0,1</t>
  </si>
  <si>
    <t>25</t>
  </si>
  <si>
    <t>9902100300</t>
  </si>
  <si>
    <t>Doprava obousměrná (např. dodávek z vlastních zásob zhotovitele nebo objednatele nebo výzisku) mechanizací o nosnosti přes 3,5 t sypanin (kameniva, písku, suti, dlažebních kostek, atd.) do 30 km Poznámka: 1. Ceny jsou určeny pro dopravu silničními i kolej</t>
  </si>
  <si>
    <t>-1133537815</t>
  </si>
  <si>
    <t>beton</t>
  </si>
  <si>
    <t>1,390*2,2</t>
  </si>
  <si>
    <t>26</t>
  </si>
  <si>
    <t>9902100100</t>
  </si>
  <si>
    <t>Doprava obousměrná (např. dodávek z vlastních zásob zhotovitele nebo objednatele nebo výzisku) mechanizací o nosnosti přes 3,5 t sypanin (kameniva, písku, suti, dlažebních kostek, atd.) do 10 km Poznámka: 1. Ceny jsou určeny pro dopravu silničními i kolej</t>
  </si>
  <si>
    <t>-972534360</t>
  </si>
  <si>
    <t>dlažba do Roudnice</t>
  </si>
  <si>
    <t>02 - SO 02 - TO Lovosice</t>
  </si>
  <si>
    <t>-1923665467</t>
  </si>
  <si>
    <t xml:space="preserve">"1.TK Hrobce - Bohušovice"0,400 </t>
  </si>
  <si>
    <t>"2.TK Hrobce - Bohušovice "0,600</t>
  </si>
  <si>
    <t>"1.TK Bohušovice - Lovosice" 0,900</t>
  </si>
  <si>
    <t>"2.TK Bohušovice - Lovosice"2,800</t>
  </si>
  <si>
    <t>Doplnění KL kamenivem souvisle strojně v koleji. Poznámka: 1. V cenách jsou započteny náklady na doplnění kameniva ojediněle ručně vidlemi a/nebo souvisle strojně z výsypných vozů případně nakladačem. 2. V cenách nejsou obsaženy náklady na dodávku kameniv</t>
  </si>
  <si>
    <t>-2096931871</t>
  </si>
  <si>
    <t>16*33</t>
  </si>
  <si>
    <t>1548216623</t>
  </si>
  <si>
    <t>528*1,6</t>
  </si>
  <si>
    <t>Doprava jednosměrná (např. nakupovaného materiálu) mechanizací o nosnosti přes 3,5 t sypanin (kameniva, písku, suti, dlažebních kostek, atd.) do 60 km Poznámka: 1. Ceny jsou určeny pro dopravu silničními i kolejovými vozidly.2.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</si>
  <si>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-904407181</t>
  </si>
  <si>
    <t>2141486246</t>
  </si>
  <si>
    <t>233335168</t>
  </si>
  <si>
    <t>BRENS km 491,464 v 1.TK a v 2.TK</t>
  </si>
  <si>
    <t>2*7,2</t>
  </si>
  <si>
    <t>-534057584</t>
  </si>
  <si>
    <t>R111110010</t>
  </si>
  <si>
    <t>Demontáž zařízení Asdek</t>
  </si>
  <si>
    <t>kpl</t>
  </si>
  <si>
    <t>-394460038</t>
  </si>
  <si>
    <t>"v km 485,370"1</t>
  </si>
  <si>
    <t>R111110030</t>
  </si>
  <si>
    <t>Montáž zařízení Asdek</t>
  </si>
  <si>
    <t>-1549065797</t>
  </si>
  <si>
    <t>1966997689</t>
  </si>
  <si>
    <t>03 - SO 03 - TO Ústí n. L. hl.n.</t>
  </si>
  <si>
    <t>-1508183147</t>
  </si>
  <si>
    <t>1.TK Lovosice - Prackovice</t>
  </si>
  <si>
    <t>1,905</t>
  </si>
  <si>
    <t>1359893067</t>
  </si>
  <si>
    <t>1953250391</t>
  </si>
  <si>
    <t>6*33</t>
  </si>
  <si>
    <t>5955101005</t>
  </si>
  <si>
    <t>Kamenivo drcené štěrk frakce 31,5/63 třídy min. BII</t>
  </si>
  <si>
    <t>864350401</t>
  </si>
  <si>
    <t>198*1,3</t>
  </si>
  <si>
    <t>9902300300</t>
  </si>
  <si>
    <t>Doprava jednosměrná (např. nakupovaného materiálu) mechanizací o nosnosti přes 3,5 t sypanin (kameniva, písku, suti, dlažebních kostek, atd.) do 30 km Poznámka: 1. Ceny jsou určeny pro dopravu silničními i kolejovými vozidly.2.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</si>
  <si>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1522427894</t>
  </si>
  <si>
    <t>380205769</t>
  </si>
  <si>
    <t>839451199</t>
  </si>
  <si>
    <t>"Lovosice město"190</t>
  </si>
  <si>
    <t>-1984432523</t>
  </si>
  <si>
    <t>0,30*190</t>
  </si>
  <si>
    <t>373324368</t>
  </si>
  <si>
    <t>"beton"190*0,1*0,1</t>
  </si>
  <si>
    <t>699108819</t>
  </si>
  <si>
    <t>"beton"1,9*2,2</t>
  </si>
  <si>
    <t>382505080</t>
  </si>
  <si>
    <t>1,5</t>
  </si>
  <si>
    <t>04 - SO 04 - TO Roudnice n. L.</t>
  </si>
  <si>
    <t>-342704390</t>
  </si>
  <si>
    <t>ŽST  Dolní Beřkovice 1.TK</t>
  </si>
  <si>
    <t>0,265+0,050</t>
  </si>
  <si>
    <t>5909042020</t>
  </si>
  <si>
    <t>Přesná úprava GPK výhybky směrové a výškové uspořádání pražce betonové. Poznámka: 1. V cenách jsou započteny náklady na úpravu směrového a výškového uspořádání strojní linkou ASP s přesným zaměřením její prostorové polohy, úpravu KL pluhem a měření mezní</t>
  </si>
  <si>
    <t>2079610552</t>
  </si>
  <si>
    <t xml:space="preserve">ŽST  Dolní Beřkovice </t>
  </si>
  <si>
    <t>60</t>
  </si>
  <si>
    <t>5909042010</t>
  </si>
  <si>
    <t>Přesná úprava GPK výhybky směrové a výškové uspořádání pražce dřevěné nebo ocelové. Poznámka: 1. V cenách jsou započteny náklady na úpravu směrového a výškového uspořádání strojní linkou ASP s přesným zaměřením její prostorové polohy, úpravu KL pluhem a m</t>
  </si>
  <si>
    <t>-2080261603</t>
  </si>
  <si>
    <t>ŽST  Hněvice</t>
  </si>
  <si>
    <t>2*60</t>
  </si>
  <si>
    <t>876122467</t>
  </si>
  <si>
    <t>5909050040</t>
  </si>
  <si>
    <t>Stabilizace kolejového lože výhybky stávajícího. Poznámka: 1. V cenách jsou započteny náklady na stabilizaci v režimu s řízeným (konstantním) poklesem včetně měření a předání tištěných výstupů.</t>
  </si>
  <si>
    <t>1220808602</t>
  </si>
  <si>
    <t>1516004335</t>
  </si>
  <si>
    <t>1*33</t>
  </si>
  <si>
    <t>1362252629</t>
  </si>
  <si>
    <t>33*1,6</t>
  </si>
  <si>
    <t>-626554955</t>
  </si>
  <si>
    <t>"štěrk" 52,8</t>
  </si>
  <si>
    <t>5905095020</t>
  </si>
  <si>
    <t>Úprava kolejového lože ojediněle ručně v koleji lože zapuštěné. Poznámka: 1. V cenách jsou započteny náklady na úpravu KL koleje a výhybek ojediněle vidlemi. 2. V cenách nejsou obsaženy náklady na doplnění a dodávku kameniva.</t>
  </si>
  <si>
    <t>465917414</t>
  </si>
  <si>
    <t>5905095040</t>
  </si>
  <si>
    <t>Úprava kolejového lože ojediněle ručně ve výhybce lože zapuštěné. Poznámka: 1. V cenách jsou započteny náklady na úpravu KL koleje a výhybek ojediněle vidlemi. 2. V cenách nejsou obsaženy náklady na doplnění a dodávku kameniva.</t>
  </si>
  <si>
    <t>-162029560</t>
  </si>
  <si>
    <t>úprava žlábku v jazykové části</t>
  </si>
  <si>
    <t>Přeprava mechanizace na místo prováděných prací o hmotnosti přes 12 t přes 50 do 100 km Poznámka: 1. Ceny jsou určeny pro dopravu mechanizmů na místo prováděných prací po silnici i po kolejích.2. V ceně jsou započteny i náklady na zpáteční cestu dopravního prostředku. Měrnou jednotkou je kus přepravovaného stroje.</t>
  </si>
  <si>
    <t>-146393303</t>
  </si>
  <si>
    <t>05 - SO 05 - TO Lovosice</t>
  </si>
  <si>
    <t>-107524116</t>
  </si>
  <si>
    <t>ŽST Bohušovice</t>
  </si>
  <si>
    <t>0,975+1,025</t>
  </si>
  <si>
    <t>ŽST  Lovosice</t>
  </si>
  <si>
    <t>0,960+0,525</t>
  </si>
  <si>
    <t>Přesná úprava GPK výhybky směrové a výškové uspořádání pražce betonové. Poznámka: 1. V cenách jsou započteny náklady na úpravu směrového a výškového uspořádání strojní linkou ASP s přesným zaměřením její prostorové polohy, úpravu KL pluhem a měření mezníc</t>
  </si>
  <si>
    <t>-848023088</t>
  </si>
  <si>
    <t>420</t>
  </si>
  <si>
    <t>480</t>
  </si>
  <si>
    <t>-1469530161</t>
  </si>
  <si>
    <t>13*33</t>
  </si>
  <si>
    <t>980171537</t>
  </si>
  <si>
    <t>429*1,6</t>
  </si>
  <si>
    <t>-714696653</t>
  </si>
  <si>
    <t>616858461</t>
  </si>
  <si>
    <t>-1964537439</t>
  </si>
  <si>
    <t>90+90</t>
  </si>
  <si>
    <t>-365535018</t>
  </si>
  <si>
    <t xml:space="preserve">BRENS km 488,650 v 1.TK a v 2.TK </t>
  </si>
  <si>
    <t>2*1,2</t>
  </si>
  <si>
    <t xml:space="preserve">BRENS km 494,900 v 1.TK a v 2.TK </t>
  </si>
  <si>
    <t>2*3,6</t>
  </si>
  <si>
    <t>-1283038282</t>
  </si>
  <si>
    <t>5913200110</t>
  </si>
  <si>
    <t>Demontáž dřevěné konstrukce přechodu část vnější a vnitřní. Poznámka: 1. V cenách jsou započteny náklady na demontáž a naložení na dopravní prostředek.</t>
  </si>
  <si>
    <t>1036516854</t>
  </si>
  <si>
    <t>"dř.přechod na 1.SK"1*3,4</t>
  </si>
  <si>
    <t>5913205110</t>
  </si>
  <si>
    <t>Montáž dřevěné konstrukce přechodu část vnější a vnitřní. Poznámka: 1. V cenách jsou započteny náklady na montáž a manipulaci. 2. V cenách nejsou obsaženy náklady na dodávku materiálu.</t>
  </si>
  <si>
    <t>184501000</t>
  </si>
  <si>
    <t>1782199731</t>
  </si>
  <si>
    <t>Bohušovice 1.SK</t>
  </si>
  <si>
    <t>220</t>
  </si>
  <si>
    <t>Bohušovice 2.SK</t>
  </si>
  <si>
    <t>309297575</t>
  </si>
  <si>
    <t>0,30*220</t>
  </si>
  <si>
    <t>-1795327716</t>
  </si>
  <si>
    <t>"beton"220*0,1*0,1</t>
  </si>
  <si>
    <t>-354075532</t>
  </si>
  <si>
    <t>"nový beton"2,2*2,2</t>
  </si>
  <si>
    <t>9902100200</t>
  </si>
  <si>
    <t>Doprava obousměrná (např. dodávek z vlastních zásob zhotovitele nebo objednatele nebo výzisku) mechanizací o nosnosti přes 3,5 t sypanin (kameniva, písku, suti, dlažebních kostek, atd.) do 20 km Poznámka: 1. Ceny jsou určeny pro dopravu silničními i kolej</t>
  </si>
  <si>
    <t>-798955852</t>
  </si>
  <si>
    <t>dlažba do Lovosic</t>
  </si>
  <si>
    <t>19</t>
  </si>
  <si>
    <t>1339061126</t>
  </si>
  <si>
    <t>06 - SO 06 - TO Ústí n. L.</t>
  </si>
  <si>
    <t>-1743355369</t>
  </si>
  <si>
    <t xml:space="preserve">ŽST  Prackovice </t>
  </si>
  <si>
    <t>1,380+0,190+0,190</t>
  </si>
  <si>
    <t>-1519252863</t>
  </si>
  <si>
    <t>70</t>
  </si>
  <si>
    <t>-945653366</t>
  </si>
  <si>
    <t>ŽST Ústí n/L hl.n.</t>
  </si>
  <si>
    <t>-1673484302</t>
  </si>
  <si>
    <t>5*33</t>
  </si>
  <si>
    <t>-530430041</t>
  </si>
  <si>
    <t>165*1,3</t>
  </si>
  <si>
    <t>-747049324</t>
  </si>
  <si>
    <t>-1877799546</t>
  </si>
  <si>
    <t>-638972432</t>
  </si>
  <si>
    <t>"úprava v jazykové části"30</t>
  </si>
  <si>
    <t>5909010410</t>
  </si>
  <si>
    <t>Ojedinělé ruční podbití pražců výhybkových betonových délky do 3 m. Poznámka: 1. V cenách jsou započteny náklady na podbití pražce oboustranně v otevřeném i zapuštěném KL, odstranění kameniva, zdvih, ruční podbití, úprava profilu KL a případná úprava snížení pod patou kolejnice.</t>
  </si>
  <si>
    <t>-743436382</t>
  </si>
  <si>
    <t>5917045040</t>
  </si>
  <si>
    <t>Kolejnicový mazník s pohonem demontáž. Poznámka: 1. V cenách jsou započteny náklady na demontáž, nebo montáž včetně doplnění mazníku mazivem, seřízení a zajištění funkčnosti. 2. V cenách nejsou obsaženy náklady na vrtání otvorů do kolejnice a dodávku mate</t>
  </si>
  <si>
    <t>-1430411284</t>
  </si>
  <si>
    <t>"502,400"1</t>
  </si>
  <si>
    <t>5917045030</t>
  </si>
  <si>
    <t>Kolejnicový mazník s pohonem montáž. Poznámka: 1. V cenách jsou započteny náklady na demontáž, nebo montáž včetně doplnění mazníku mazivem, seřízení a zajištění funkčnosti. 2. V cenách nejsou obsaženy náklady na vrtání otvorů do kolejnice a dodávku materi</t>
  </si>
  <si>
    <t>854714059</t>
  </si>
  <si>
    <t>-1091985127</t>
  </si>
  <si>
    <t>oprava výšky - nástupiště Litochovice</t>
  </si>
  <si>
    <t>-1726070763</t>
  </si>
  <si>
    <t>"beton"25*0,1*0,1</t>
  </si>
  <si>
    <t>-2036679875</t>
  </si>
  <si>
    <t>"beton"0,250*2,2</t>
  </si>
  <si>
    <t>07 - SO 07 - TO Roudnice n. L.</t>
  </si>
  <si>
    <t>5909010030</t>
  </si>
  <si>
    <t>Ojedinělé ruční podbití pražců příčných betonových. Poznámka: 1. V cenách jsou započteny náklady na podbití pražce oboustranně v otevřeném i zapuštěném KL, odstranění kameniva, zdvih, ruční podbití, úprava profilu KL a případná úprava snížení pod patou kolejnice.</t>
  </si>
  <si>
    <t>-234864077</t>
  </si>
  <si>
    <t xml:space="preserve">TK Čížkovice – Libochovice </t>
  </si>
  <si>
    <t>80*4</t>
  </si>
  <si>
    <t xml:space="preserve">TK Roudnice – Straškov </t>
  </si>
  <si>
    <t>50*4</t>
  </si>
  <si>
    <t>08 - SO 08 - TO Lovosice</t>
  </si>
  <si>
    <t>5909031020</t>
  </si>
  <si>
    <t>Úprava GPK koleje směrové a výškové uspořádání pražce betonové. Poznámka: 1. V cenách jsou započteny náklady na nasazení strojní linky pro úpravu směrového a výškového uspořádání ASP metodou zmenšování chyb a úpravu KL pluhem včetně měření mezních stavebn</t>
  </si>
  <si>
    <t>-508516439</t>
  </si>
  <si>
    <t>"TK Úpořiny – Radejčín"1,950</t>
  </si>
  <si>
    <t>"TK Úštěk - Blíževedly"2,915</t>
  </si>
  <si>
    <t>-1239958878</t>
  </si>
  <si>
    <t>TK Úpořiny – Radejčín</t>
  </si>
  <si>
    <t>24*33</t>
  </si>
  <si>
    <t>1437095757</t>
  </si>
  <si>
    <t>792*1,3</t>
  </si>
  <si>
    <t>-1978644093</t>
  </si>
  <si>
    <t>1992075896</t>
  </si>
  <si>
    <t>1490312421</t>
  </si>
  <si>
    <t>2*2</t>
  </si>
  <si>
    <t>2 - VRN</t>
  </si>
  <si>
    <t>VRN - Vedlejší rozpočtové náklady</t>
  </si>
  <si>
    <t>022101001</t>
  </si>
  <si>
    <t>Geodetické práce Geodetické práce před opravou</t>
  </si>
  <si>
    <t>164259498</t>
  </si>
  <si>
    <t>022101011</t>
  </si>
  <si>
    <t>Geodetické práce Geodetické práce v průběhu opravy</t>
  </si>
  <si>
    <t>2088050536</t>
  </si>
  <si>
    <t>022101021</t>
  </si>
  <si>
    <t>Geodetické práce Geodetické práce po ukončení opravy</t>
  </si>
  <si>
    <t>1291174648</t>
  </si>
  <si>
    <t>022111011</t>
  </si>
  <si>
    <t>Geodetické práce Kontrola PPK při směrové a výškové úpravě koleje zaměřením APK trať dvoukolejná - V cenách jsou započteny náklady na geodetickou kontinuální kontrolu PPK při směrové a výškové úpravě koleje a vyhotovení dokumentace dle „Metodického pokynu pro měření PPK“ vyhotovení záznamu a zároveň také geodetická kontrola polohy zajišťovacích značek (zpracování dokumentace v digitální podobě). PPK=prostorová poloha koleje</t>
  </si>
  <si>
    <t>1444167015</t>
  </si>
  <si>
    <t>022111001</t>
  </si>
  <si>
    <t>Geodetické práce Kontrola PPK při směrové a výškové úpravě koleje zaměřením APK trať jednokolejná - V cenách jsou započteny náklady na geodetickou kontinuální kontrolu PPK při směrové a výškové úpravě koleje a vyhotovení dokumentace dle „Metodického pokynu pro měření PPK“ vyhotovení záznamu a zároveň také geodetická kontrola polohy zajišťovacích značek (zpracování dokumentace v digitální podobě). PPK=prostorová poloha koleje</t>
  </si>
  <si>
    <t>1398222401</t>
  </si>
  <si>
    <t>023131001</t>
  </si>
  <si>
    <t>Projektové práce Dokumentace skutečného provedení železničního svršku a spodku - V sazbě jsou obsaženy náklady na zaměření a vyhotovení dokumentace skutečného provedení žel. svršku a spodku dle vyhlášky č. 499/2006 Sb., a vyhlášky č. 31/1995 Sb. včetně zpracování dat v digitální podobě v otevřené formě a její předání objednateli</t>
  </si>
  <si>
    <t>-1286955346</t>
  </si>
  <si>
    <t>031101031</t>
  </si>
  <si>
    <t>Zařízení a vybavení staveniště vyjma dále jmenované práce včetně opatření na ochranu sousedních pozemků, včetně opatření na ochranu sousedních pozemků, informační tabule, dopravního značení na staveništi aj. při velikosti nákladů přes 5 do 20 mil. Kč</t>
  </si>
  <si>
    <t>1009274469</t>
  </si>
  <si>
    <t>P</t>
  </si>
  <si>
    <t>Poznámka k položce:_x000D_
Základna pro výpočet - ZRN</t>
  </si>
  <si>
    <t>Vedlejší rozpočtové náklady</t>
  </si>
  <si>
    <t>B - mimo koridor</t>
  </si>
  <si>
    <t>09 - SO 09 - PS Litoměřice</t>
  </si>
  <si>
    <t>PS Litoměřice</t>
  </si>
  <si>
    <t>-1200274847</t>
  </si>
  <si>
    <t>"1. SK Liběchov"0,220</t>
  </si>
  <si>
    <t>"2. SK Liběchov"0,220</t>
  </si>
  <si>
    <t>"1. SK Štětí km 385,300 - 385,940"0,640</t>
  </si>
  <si>
    <t>"2. SK Štětí km 385,270 - 385,940"0,570</t>
  </si>
  <si>
    <t>"1.TK Štětí - Hoštka km 386,140 – 386,300"0,160</t>
  </si>
  <si>
    <t>"1.TK Štětí - Hoštka km 386,870 – 387,060"0,190</t>
  </si>
  <si>
    <t>"1.TK Štětí - Hoštka km 389,350 – 389,700"0,350</t>
  </si>
  <si>
    <t>"1.TK Štětí - Hoštka km 390,280 – 390,510"0,230</t>
  </si>
  <si>
    <t>"1. SK Hoštka km 392,100-392,350"0,250</t>
  </si>
  <si>
    <t>"1.SK Polepy km 397,750-398,400"0,650</t>
  </si>
  <si>
    <t>"2.SK Polepy km 397,750-398,400"0,650</t>
  </si>
  <si>
    <t>"1.TK  Litoměřice – Polepy km 399,000 - 399,100"0,100</t>
  </si>
  <si>
    <t>"1.TK  Litoměřice – Polepy km 400,300 - 400,400"0,100</t>
  </si>
  <si>
    <t>"1.TK  Litoměřice – Polepy km 402,180 - 402,450"0,270</t>
  </si>
  <si>
    <t>"1.TK  Litoměřice – Polepy km 402,900 - 403,260"0,360</t>
  </si>
  <si>
    <t>"1.TK  Litoměřice – Polepy km 403,500 - 404,100"0,600</t>
  </si>
  <si>
    <t>"1.TK  Litoměřice – Polepy km 405,200 - 405,500"0,300</t>
  </si>
  <si>
    <t>"2.TK Polepy - Litoměřice km 400,000 – 400,300"0,300</t>
  </si>
  <si>
    <t>"2.TK Polepy - Litoměřice km 405,310 – 405,850"0,540</t>
  </si>
  <si>
    <t>"1.SK žst. Litoměřice dolní km 406,256 – 406,540"0,084</t>
  </si>
  <si>
    <t>"1.SK žst. Litoměřice dolní km 407,150 – 407,215"0,065</t>
  </si>
  <si>
    <t>"2.SK žst. Litoměřice dolní km 406,256 – 406,540"0,084</t>
  </si>
  <si>
    <t>"3.SK žst. Litoměřice dolní km 406,450 – 407,080"0,630</t>
  </si>
  <si>
    <t>"1.TK  Velké Žernoseky – Litoměřice dolní km 407,700 – 407,800"0,100</t>
  </si>
  <si>
    <t>"1.TK  Velké Žernoseky – Litoměřice dolní km 409,000 – 409,100"0,100</t>
  </si>
  <si>
    <t>"2.TK  Velké Žernoseky – Litoměřice dolní km 407,900 – 408,600"0,700</t>
  </si>
  <si>
    <t>"2.TK  Velké Žernoseky – Litoměřice dolní km 410,000 – 410,600"0,600</t>
  </si>
  <si>
    <t>"2.TK  Velké Žernoseky – Litoměřice dolní km 411,700 – 411,960"0,260</t>
  </si>
  <si>
    <t>"1.TK Sebuzín - Velké Žernoseky 412,940 – 413,300"0,360</t>
  </si>
  <si>
    <t>"1.TK Sebuzín - Velké Žernoseky 414,380 – 414,730"0,350</t>
  </si>
  <si>
    <t>"1.TK Sebuzín - Velké Žernoseky 415,400 – 415,550"0,150</t>
  </si>
  <si>
    <t>"1.TK Sebuzín - Velké Žernoseky 416,500 – 417,250"0,750</t>
  </si>
  <si>
    <t>"1.TK Sebuzín - Velké Žernoseky 419,400 – 419,600"0,200</t>
  </si>
  <si>
    <t>"1.TK Sebuzín - Velké Žernoseky 421,500 – 421,900"0,400</t>
  </si>
  <si>
    <t>"2.TK Sebuzín - Velké Žernoseky 412,940 – 413,700"0,760</t>
  </si>
  <si>
    <t>"2.TK Sebuzín - Velké Žernoseky 416,750 – 417,100"0,350</t>
  </si>
  <si>
    <t>"2.TK Sebuzín - Velké Žernoseky 417,390 – 417,600"0,210</t>
  </si>
  <si>
    <t>"2.TK Sebuzín - Velké Žernoseky 421,400 – 421,520"0,120</t>
  </si>
  <si>
    <t>223942636</t>
  </si>
  <si>
    <t>"1. SK Liběchov v.č.9, v.č.11 a v.č.13+spojky"180</t>
  </si>
  <si>
    <t>"2. SK Liběchov v.č.10, v.č.12, v.č.14+spojky"180</t>
  </si>
  <si>
    <t>"2. SK Štětí v.č. 15, v.č."200</t>
  </si>
  <si>
    <t>"1.SK žst.Litoměřice dolní v.č.1, v.č.3, v.č.5"200*2</t>
  </si>
  <si>
    <t>"1.SK žst.Litoměřice dolní v.č.19"55</t>
  </si>
  <si>
    <t>"2.SK žst.Litoměřice dolní v.č.2, v.č.4, v.č.6"200</t>
  </si>
  <si>
    <t>"1.SK žst.Sebuzín v.č.6"80</t>
  </si>
  <si>
    <t>1050827716</t>
  </si>
  <si>
    <t>945</t>
  </si>
  <si>
    <t>-1195316605</t>
  </si>
  <si>
    <t>"GPK" 945*1,44</t>
  </si>
  <si>
    <t>7594105010</t>
  </si>
  <si>
    <t>Odpojení a zpětné připojení lan propojovacích jednoho stykového transformátoru - včetně odpojení a připevnění lanového propojení na pražce nebo montážní trámky</t>
  </si>
  <si>
    <t>2094864917</t>
  </si>
  <si>
    <t>8+8+4+8+8+8+4+4+4+4+4+4+4+4+4+4+4+4+4</t>
  </si>
  <si>
    <t>-1773430783</t>
  </si>
  <si>
    <t>"Liběchov"2</t>
  </si>
  <si>
    <t>"Štětí"4</t>
  </si>
  <si>
    <t>"1.TK Štětí-Hoštka"1</t>
  </si>
  <si>
    <t>"1.TK Hoštka"1</t>
  </si>
  <si>
    <t>"1.SK Polepy"2</t>
  </si>
  <si>
    <t>"2.SK Polepy"2</t>
  </si>
  <si>
    <t>"1.TK Litoměřice-Polepy"1</t>
  </si>
  <si>
    <t>"1.SK žst.Litoměřice dolní "1</t>
  </si>
  <si>
    <t>"2.SK žst.Litoměřice dolní "1</t>
  </si>
  <si>
    <t>"3.SK žst.Litoměřice dolní "1</t>
  </si>
  <si>
    <t>"2.TK Velké Žernoseky-Litoměřice dolní"2</t>
  </si>
  <si>
    <t>"1.TK Sebuzín-Velké Žernoseky"1</t>
  </si>
  <si>
    <t>"2.TK Sebuzín-Velké Žernoseky"1</t>
  </si>
  <si>
    <t>-1973701170</t>
  </si>
  <si>
    <t>7592007070</t>
  </si>
  <si>
    <t>Demontáž počítacího bodu počítače náprav PZN 1</t>
  </si>
  <si>
    <t>1960667545</t>
  </si>
  <si>
    <t>"SK Liběchov"4</t>
  </si>
  <si>
    <t>7592005070</t>
  </si>
  <si>
    <t>Montáž počítacího bodu počítače náprav PZN 1 - uložení a připevnění na určené místo, seřízení polohy, přezkoušení</t>
  </si>
  <si>
    <t>-971299712</t>
  </si>
  <si>
    <t>5913060020</t>
  </si>
  <si>
    <t>Demontáž dílů betonové přejezdové konstrukce vnitřního panelu. Poznámka: 1. V cenách jsou započteny náklady na demontáž konstrukce a naložení na dopravní prostředek.</t>
  </si>
  <si>
    <t>-142345862</t>
  </si>
  <si>
    <t>"P2960"6</t>
  </si>
  <si>
    <t>5913065020</t>
  </si>
  <si>
    <t>Montáž dílů betonové přejezdové konstrukce v koleji vnitřního panelu. Poznámka: 1. V cenách jsou započteny náklady na montáž dílů. 2. V cenách nejsou obsaženy náklady na dodávku materiálu.</t>
  </si>
  <si>
    <t>-1831264472</t>
  </si>
  <si>
    <t>"P2960" 6</t>
  </si>
  <si>
    <t>5955101025</t>
  </si>
  <si>
    <t>Kamenivo drcené drť frakce 4/8</t>
  </si>
  <si>
    <t>-437377725</t>
  </si>
  <si>
    <t>"zásyp přechodů Štětí, Hoštka, Polepy"((6*1*0,05)*(3+3+3+3+3))*1,9</t>
  </si>
  <si>
    <t>5964133010</t>
  </si>
  <si>
    <t>Geotextilie ochranné</t>
  </si>
  <si>
    <t>1435609171</t>
  </si>
  <si>
    <t>5913035010</t>
  </si>
  <si>
    <t>Demontáž celopryžové přejezdové konstrukce málo zatížené v koleji část vnější a vnitřní bez závěrných zídek. Poznámka: 1. V cenách jsou započteny náklady na demontáž konstrukce, naložení na dopravní prostředek.</t>
  </si>
  <si>
    <t>-1858583776</t>
  </si>
  <si>
    <t>"P2959"12</t>
  </si>
  <si>
    <t>"P2964"10,8</t>
  </si>
  <si>
    <t>5913040010</t>
  </si>
  <si>
    <t>Montáž celopryžové přejezdové konstrukce málo zatížené v koleji část vnější a vnitřní bez závěrných zídek. Poznámka: 1. V cenách jsou započteny náklady na montáž konstrukce. 2. V cenách nejsou obsaženy náklady na dodávku materiálu.</t>
  </si>
  <si>
    <t>1028868645</t>
  </si>
  <si>
    <t>591307001R</t>
  </si>
  <si>
    <t>-2081649053</t>
  </si>
  <si>
    <t xml:space="preserve">bet. přechody: </t>
  </si>
  <si>
    <t>"1.SK Štětí" 3*3</t>
  </si>
  <si>
    <t>"2.SK Štětí" 3*3</t>
  </si>
  <si>
    <t>"1.SK Hoštka"3*3</t>
  </si>
  <si>
    <t>"1.SK Polepy"3*3</t>
  </si>
  <si>
    <t>"2.SK Polepy"3*3</t>
  </si>
  <si>
    <t>591307501R</t>
  </si>
  <si>
    <t>988736669</t>
  </si>
  <si>
    <t>5913235020</t>
  </si>
  <si>
    <t>Dělení AB komunikace řezáním hloubky do 20 cm. Poznámka: 1. V cenách jsou započteny náklady na provedení úkolu.</t>
  </si>
  <si>
    <t>-1179629009</t>
  </si>
  <si>
    <t>"P2960"15</t>
  </si>
  <si>
    <t>5913240020</t>
  </si>
  <si>
    <t>Odstranění AB komunikace odtěžením nebo frézováním hloubky do 20 cm. Poznámka: 1. V cenách jsou započteny náklady na odtěžení nebo frézování a naložení výzisku na dopravní prostředek.</t>
  </si>
  <si>
    <t>1576060557</t>
  </si>
  <si>
    <t>"P2960" 48</t>
  </si>
  <si>
    <t>20</t>
  </si>
  <si>
    <t>5913255040</t>
  </si>
  <si>
    <t>Zřízení konstrukce vozovky asfaltobetonové s podkladní, ložní a obrusnou vrstvou tloušťky do 20 cm. Poznámka: 1. V cenách jsou započteny náklady na zřízení vozovky s živičným na podkladu ze stmelených vrstev a na manipulaci. 2. V cenách nejsou obsaženy náklady na dodávku materiálu.</t>
  </si>
  <si>
    <t>1132370051</t>
  </si>
  <si>
    <t>5963146025</t>
  </si>
  <si>
    <t>Asfaltový beton ACP 22S 50/70 hrubozrnný podkladní vrstva</t>
  </si>
  <si>
    <t>-1733364414</t>
  </si>
  <si>
    <t>48*0,20*2,2</t>
  </si>
  <si>
    <t>5908050010</t>
  </si>
  <si>
    <t>Výměna upevnění podkladnicového kompletu a pryžová podložka. Poznámka: 1. V cenách jsou započteny náklady na demontáž, výměnu a montáž, ošetření součástí mazivem a naložení výzisku na dopravní prostředek. 2. V cenách nejsou obsaženy náklady na vrtání pra</t>
  </si>
  <si>
    <t>úl.pl.</t>
  </si>
  <si>
    <t>-982189279</t>
  </si>
  <si>
    <t>"P2960"40</t>
  </si>
  <si>
    <t>5908050005</t>
  </si>
  <si>
    <t>Výměna upevnění podkladnicového komplet. Poznámka: 1. V cenách jsou započteny náklady na demontáž, výměnu a montáž, ošetření součástí mazivem a naložení výzisku na dopravní prostředek. 2. V cenách nejsou obsaženy náklady na vrtání pražce a dodávku materiálu.</t>
  </si>
  <si>
    <t>603682315</t>
  </si>
  <si>
    <t>5958125010</t>
  </si>
  <si>
    <t>Komplety s antikorozní úpravou ŽS 4 (svěrka ŽS4, šroub RS 1, matice M24, podložka Fe6)</t>
  </si>
  <si>
    <t>-992274478</t>
  </si>
  <si>
    <t>"P2960"80</t>
  </si>
  <si>
    <t xml:space="preserve">"P2964"44 </t>
  </si>
  <si>
    <t>5958158020</t>
  </si>
  <si>
    <t>Podložka pryžová pod patu kolejnice R65 183/151/6</t>
  </si>
  <si>
    <t>-1733467986</t>
  </si>
  <si>
    <t>"P2960" 40</t>
  </si>
  <si>
    <t>5908050045</t>
  </si>
  <si>
    <t>Výměna upevnění bezpokladnicového komplety. Poznámka: 1. V cenách jsou započteny náklady na demontáž, výměnu a montáž, ošetření součástí mazivem a naložení výzisku na dopravní prostředek. 2. V cenách nejsou obsaženy náklady na vrtání pražce a dodávku materiálu.</t>
  </si>
  <si>
    <t>-929704326</t>
  </si>
  <si>
    <t>"P2959" 88</t>
  </si>
  <si>
    <t>27</t>
  </si>
  <si>
    <t>5958125000</t>
  </si>
  <si>
    <t>Komplety s antikorozní úpravou Skl 14 (svěrka Skl14, vrtule R1, podložka Uls7)</t>
  </si>
  <si>
    <t>1311396696</t>
  </si>
  <si>
    <t>28</t>
  </si>
  <si>
    <t>1307697646</t>
  </si>
  <si>
    <t>"kamenivo BII" 1360,8</t>
  </si>
  <si>
    <t>"štěrk" 8,550</t>
  </si>
  <si>
    <t>29</t>
  </si>
  <si>
    <t>9902300700</t>
  </si>
  <si>
    <t>Doprava jednosměrná (např. nakupovaného materiálu) mechanizací o nosnosti přes 3,5 t sypanin (kameniva, písku, suti, dlažebních kostek, atd.) do 100 km Poznámka: 1. Ceny jsou určeny pro dopravu silničními i kolejovými vozidly.2. V cenách jednosměrné dopra</t>
  </si>
  <si>
    <t>860449847</t>
  </si>
  <si>
    <t>"nový mat (upevn.)"0,092+0,153+0,008</t>
  </si>
  <si>
    <t>30</t>
  </si>
  <si>
    <t>Doprava jednosměrná (např. nakupovaného materiálu) mechanizací o nosnosti přes 3,5 t sypanin (kameniva, písku, suti, dlažebních kostek, atd.) do 30 km Poznámka: 1. Ceny jsou určeny pro dopravu silničními i kolejovými vozidly.2. V cenách jednosměrné doprav</t>
  </si>
  <si>
    <t>-1918113208</t>
  </si>
  <si>
    <t>"nový mat - AB" 21,120</t>
  </si>
  <si>
    <t>31</t>
  </si>
  <si>
    <t>-1075458306</t>
  </si>
  <si>
    <t>"vybour. AB"48*0,20*2,2</t>
  </si>
  <si>
    <t>"výzisk pryž.podl."0,008</t>
  </si>
  <si>
    <t>32</t>
  </si>
  <si>
    <t>-1046310323</t>
  </si>
  <si>
    <t>"výzisk upevnění do žst."0,092+0,153+0,008</t>
  </si>
  <si>
    <t>33</t>
  </si>
  <si>
    <t>9909000100</t>
  </si>
  <si>
    <t>Poplatek za uložení suti nebo hmot na oficiální skládku Poznámka: 1. V cenách jsou započteny náklady na uložení stavebního odpadu na oficiální skládku.2. Je třeba zohlednit regionální rozdíly v cenách poplatků za uložení suti a odpadů. Tyto se mohou vý</t>
  </si>
  <si>
    <t>-2119932836</t>
  </si>
  <si>
    <t>"starý AB"21,120</t>
  </si>
  <si>
    <t>34</t>
  </si>
  <si>
    <t>9909000400</t>
  </si>
  <si>
    <t xml:space="preserve">Poplatek za likvidaci plastových součástí Poznámka: 1. V cenách jsou započteny náklady na uložení stavebního odpadu na oficiální skládku.2. Je třeba zohlednit regionální rozdíly v cenách poplatků za uložení suti a odpadů. Tyto se mohou výrazně lišit s </t>
  </si>
  <si>
    <t>1445675334</t>
  </si>
  <si>
    <t>"pryž.podložky"0,008</t>
  </si>
  <si>
    <t>35</t>
  </si>
  <si>
    <t>1506326990</t>
  </si>
  <si>
    <t>"ASP, ASPV, bagr, lokotraktor, PUŠL"5</t>
  </si>
  <si>
    <t>10 - SO 10 - PS Děčín východ</t>
  </si>
  <si>
    <t>-1436051098</t>
  </si>
  <si>
    <t>"1.TK Ústí n/L Střekov - Sebuzín km 423,450 – 423,650"0,200</t>
  </si>
  <si>
    <t>"1.TK Ústí n/L Střekov - Sebuzín km 423,800 – 424,200"0,400</t>
  </si>
  <si>
    <t>"1.TK Ústí n/L Střekov - Sebuzín km 425,600 – 426,750"1,150</t>
  </si>
  <si>
    <t>"1.TK Ústí n/L Střekov - Sebuzín km 427,400 – 427,600"0,200</t>
  </si>
  <si>
    <t>"2.TK Sebuzín - Ústí n/L Střekov km 429,700 – 430,180"0,480</t>
  </si>
  <si>
    <t>"1.SK žst. Velké Březno km 439,360 – 440,220"0,610</t>
  </si>
  <si>
    <t>"2.SK žst. Velké Březno km 439,460 – 440,220"0,560</t>
  </si>
  <si>
    <t>"2.TK Velké Březno - Boletice + záhlaví žst. Boletice km 448,400 - 449,200"0,800</t>
  </si>
  <si>
    <t>"2.SK žst.Boletice km 449,730 - 450,290"0,560</t>
  </si>
  <si>
    <t>-1674876357</t>
  </si>
  <si>
    <t>"4.SK žst. ÚL Střekov 430,365 – 430,765"0,400</t>
  </si>
  <si>
    <t>"6.SK žst. ÚL Střekov 430,400 – 430,750"0,350</t>
  </si>
  <si>
    <t>"12.SK DC východ - dolní 456,950 – 457,120"0,170</t>
  </si>
  <si>
    <t>"14.SK DC východ - dolní 456,950 – 457,170"0,220</t>
  </si>
  <si>
    <t>"24a.SK v žst.DC východ - dolní 457,325 – 457,640"0,235</t>
  </si>
  <si>
    <t>1972069524</t>
  </si>
  <si>
    <t>"1.SK žst.Velké Březno v.č.5, v.č.7, v.č.9, v.č.11"250</t>
  </si>
  <si>
    <t>"2.SK žst. Velké Březno v.č.8, v.č.10, v.č.12"200</t>
  </si>
  <si>
    <t>5909041010</t>
  </si>
  <si>
    <t>Úprava GPK výhybky směrové a výškové uspořádání pražce dřevěné nebo ocelové. Poznámka: 1. V cenách jsou započteny náklady na nasazení strojní linky pro úpravu směrového a výškového uspořádání ASP metodou zmenšování chyb a úpravu KL pluhem včetně měření me</t>
  </si>
  <si>
    <t>1787384480</t>
  </si>
  <si>
    <t>"24a SK v žst. DC vých. v.č.77"80</t>
  </si>
  <si>
    <t>"žst. Děčín východ - dolní v.č.17, v.č.25, v.č.27, v.č.30, v.č.32"190+830</t>
  </si>
  <si>
    <t>-1409250638</t>
  </si>
  <si>
    <t>-468900291</t>
  </si>
  <si>
    <t>695*1,44</t>
  </si>
  <si>
    <t>-1419986463</t>
  </si>
  <si>
    <t>4+4+8+4+4+12+12+4+8+4+4</t>
  </si>
  <si>
    <t>1107186178</t>
  </si>
  <si>
    <t>"1.TK Ústí n/L Střekov - Sebuzín"1</t>
  </si>
  <si>
    <t>"2.TK Sebuzín - Ústí n/L Střekov"1</t>
  </si>
  <si>
    <t>"4.SK žst. ÚL Střekov"1</t>
  </si>
  <si>
    <t>2003064411</t>
  </si>
  <si>
    <t>-874137865</t>
  </si>
  <si>
    <t>"2.TK Velké Březno - Boletice "1</t>
  </si>
  <si>
    <t>970304716</t>
  </si>
  <si>
    <t>1688399986</t>
  </si>
  <si>
    <t>"P2987" 12,6</t>
  </si>
  <si>
    <t>-1913189029</t>
  </si>
  <si>
    <t>1650784784</t>
  </si>
  <si>
    <t>"P2987" 25,200</t>
  </si>
  <si>
    <t>1393389852</t>
  </si>
  <si>
    <t>"P2987"32</t>
  </si>
  <si>
    <t>5913255030</t>
  </si>
  <si>
    <t>Zřízení konstrukce vozovky asfaltobetonové s podkladní, ložní a obrusnou vrstvou tloušťky do 15 cm. Poznámka: 1. V cenách jsou započteny náklady na zřízení vozovky s živičným na podkladu ze stmelených vrstev a na manipulaci. 2. V cenách nejsou obsaženy náklady na dodávku materiálu.</t>
  </si>
  <si>
    <t>-946079015</t>
  </si>
  <si>
    <t>"P2987" 32</t>
  </si>
  <si>
    <t>-1413331224</t>
  </si>
  <si>
    <t>32*0,15*2,2</t>
  </si>
  <si>
    <t>5908050007</t>
  </si>
  <si>
    <t>Výměna upevnění podkladnicové komplety. Poznámka: 1. V cenách jsou započteny náklady na demontáž, výměnu a montáž, ošetření součástí mazivem a naložení výzisku na dopravní prostředek. 2. V cenách nejsou obsaženy náklady na vrtání pražce a dodávku materiálu</t>
  </si>
  <si>
    <t>1226368045</t>
  </si>
  <si>
    <t>"P2987" 88</t>
  </si>
  <si>
    <t>-62167678</t>
  </si>
  <si>
    <t>-1785711121</t>
  </si>
  <si>
    <t>"nový mat - AB" 10,560</t>
  </si>
  <si>
    <t>255246191</t>
  </si>
  <si>
    <t>"štěrk" 1000,8</t>
  </si>
  <si>
    <t>-1938895090</t>
  </si>
  <si>
    <t>"nový mat (ŽS4)" 0,108</t>
  </si>
  <si>
    <t>-764656251</t>
  </si>
  <si>
    <t>"vybour. AB" 10,560</t>
  </si>
  <si>
    <t>-464848575</t>
  </si>
  <si>
    <t>"výzisk upevnění do žst."0,108</t>
  </si>
  <si>
    <t>1595160926</t>
  </si>
  <si>
    <t>1746063860</t>
  </si>
  <si>
    <t>11 - SO 11 - TO Ústí n. L. západ</t>
  </si>
  <si>
    <t>-2012505714</t>
  </si>
  <si>
    <t>ÚL záp. SK č. 901</t>
  </si>
  <si>
    <t>0,464</t>
  </si>
  <si>
    <t>ÚL západ SK č.902</t>
  </si>
  <si>
    <t>0,376</t>
  </si>
  <si>
    <t>ÚL záp. SK č. 1b</t>
  </si>
  <si>
    <t>0,121</t>
  </si>
  <si>
    <t>UL záp. SK č. 1c</t>
  </si>
  <si>
    <t>0,096</t>
  </si>
  <si>
    <t>UL záp. SK č.3b</t>
  </si>
  <si>
    <t>0,174</t>
  </si>
  <si>
    <t>ÚL záp. SK č. 5a</t>
  </si>
  <si>
    <t>0,093</t>
  </si>
  <si>
    <t>ÚL záp. SK č.5b</t>
  </si>
  <si>
    <t>0,194</t>
  </si>
  <si>
    <t>ÚL záp. SK č.8</t>
  </si>
  <si>
    <t>0,281</t>
  </si>
  <si>
    <t>ÚL záp. SK č.10</t>
  </si>
  <si>
    <t>0,259</t>
  </si>
  <si>
    <t>ÚL záp. SK č.12</t>
  </si>
  <si>
    <t>0,223</t>
  </si>
  <si>
    <t>ÚL záp. SK č.112X</t>
  </si>
  <si>
    <t>0,060</t>
  </si>
  <si>
    <t>ÚL záp. SK č.119X</t>
  </si>
  <si>
    <t>0,047</t>
  </si>
  <si>
    <t>Trmice SK č.5a</t>
  </si>
  <si>
    <t>0,100</t>
  </si>
  <si>
    <t>Trmice SK č.7</t>
  </si>
  <si>
    <t>Trmice SK č.3+3a</t>
  </si>
  <si>
    <t>0,319</t>
  </si>
  <si>
    <t>"k výhybce UL záp.č.801, 802"0,400</t>
  </si>
  <si>
    <t>"k výhybce Chabařovice č.39 přípoj do 2.SK"0,100</t>
  </si>
  <si>
    <t>5909031010</t>
  </si>
  <si>
    <t>Úprava GPK koleje směrové a výškové uspořádání pražce dřevěné nebo ocelové. Poznámka: 1. V cenách jsou započteny náklady na nasazení strojní linky pro úpravu směrového a výškového uspořádání ASP metodou zmenšování chyb a úpravu KL pluhem včetně měření mez</t>
  </si>
  <si>
    <t>-628247461</t>
  </si>
  <si>
    <t>ÚL záp. SK č. 901b</t>
  </si>
  <si>
    <t>0,054</t>
  </si>
  <si>
    <t>UL záp. SK č. 2a</t>
  </si>
  <si>
    <t>0,019</t>
  </si>
  <si>
    <t>ÚL záp. SK č.131a</t>
  </si>
  <si>
    <t>0,046*2</t>
  </si>
  <si>
    <t>ÚL záp. SK č.103X</t>
  </si>
  <si>
    <t>0,086*2</t>
  </si>
  <si>
    <t>-773218971</t>
  </si>
  <si>
    <t>"výh. ÚL záp."865</t>
  </si>
  <si>
    <t>"výh. Chabařovice"100</t>
  </si>
  <si>
    <t>1356057260</t>
  </si>
  <si>
    <t>20*33</t>
  </si>
  <si>
    <t>39671789</t>
  </si>
  <si>
    <t>660*1,44</t>
  </si>
  <si>
    <t>9902300200</t>
  </si>
  <si>
    <t>Doprava jednosměrná (např. nakupovaného materiálu) mechanizací o nosnosti přes 3,5 t sypanin (kameniva, písku, suti, dlažebních kostek, atd.) do 20 km Poznámka: 1. Ceny jsou určeny pro dopravu silničními i kolejovými vozidly.2.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</si>
  <si>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-1000032756</t>
  </si>
  <si>
    <t>-667235282</t>
  </si>
  <si>
    <t>ASP, Pluh</t>
  </si>
  <si>
    <t>12 - SO 12 - TO Česká Kamenice</t>
  </si>
  <si>
    <t>-1005543798</t>
  </si>
  <si>
    <t>Markvartice - Česká Kamenice km 23,6 - 24,2; 20,3 - 21,050; 17,9 - 18,960</t>
  </si>
  <si>
    <t>2,410</t>
  </si>
  <si>
    <t>1099205854</t>
  </si>
  <si>
    <t>Františkov - Horní Police km 3,650 - 4,400; 4,750 - 4,950; 8,050 - 8,250</t>
  </si>
  <si>
    <t>1,150</t>
  </si>
  <si>
    <t>Varnsdorf - Varnsdorf st. hr. km 10,444 - 10,628; 12,260 - 13,000</t>
  </si>
  <si>
    <t>1,124</t>
  </si>
  <si>
    <t>374291330</t>
  </si>
  <si>
    <t>žst Chřibská 76,272 - 76,329</t>
  </si>
  <si>
    <t>0,057*2</t>
  </si>
  <si>
    <t>-934288017</t>
  </si>
  <si>
    <t>žst Varnsdorf km 12,508</t>
  </si>
  <si>
    <t>44,63</t>
  </si>
  <si>
    <t>-2134535782</t>
  </si>
  <si>
    <t>10*33</t>
  </si>
  <si>
    <t>1317938103</t>
  </si>
  <si>
    <t>330*1,44</t>
  </si>
  <si>
    <t>9902300600</t>
  </si>
  <si>
    <t>Doprava jednosměrná (např. nakupovaného materiálu) mechanizací o nosnosti přes 3,5 t sypanin (kameniva, písku, suti, dlažebních kostek, atd.) do 80 km Poznámka: 1. Ceny jsou určeny pro dopravu silničními i kolejovými vozidly.2.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</si>
  <si>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1919240657</t>
  </si>
  <si>
    <t>-1953349309</t>
  </si>
  <si>
    <t>651208512</t>
  </si>
  <si>
    <t>-412491464</t>
  </si>
  <si>
    <t>-1260148842</t>
  </si>
  <si>
    <t>023121001</t>
  </si>
  <si>
    <t>Projektové práce Projektová dokumentace - přípravné práce Zjednodušený projekt opravy koleje - V ceně jsou započteny náklady na vyhotovení projektové dokumentace podle požadavku objednatele v rozsahu pro ohlášení : 1) Technická zpráva; 2) Situace; 3) Podélný profil; 4) Vytyčovací výkres; 5) Seznam souřadnic vytyčovacích bodů.</t>
  </si>
  <si>
    <t>-1908215769</t>
  </si>
  <si>
    <t>Geodetické práce Kontrola PPK při směrové a výškové úpravě koleje zaměřením APK trať dvoukolejná - V cenách jsou započteny náklady na geodetickou kontinuální kontrolu PPK při směrové a výškové úpravě koleje a vyhotovení dokumentace dle „Metodického pokynu</t>
  </si>
  <si>
    <t>-1737526056</t>
  </si>
  <si>
    <t>12,973+4,960+0,450+1,295+2,410</t>
  </si>
  <si>
    <t>-1614236455</t>
  </si>
  <si>
    <t>98595386</t>
  </si>
  <si>
    <t>Struktura údajů, formát souboru a metodika pro zpracování</t>
  </si>
  <si>
    <t>Struktura</t>
  </si>
  <si>
    <t>Soubor je složen ze záložky Rekapitulace rekonstrukce a záložek s názvem soupisu prací pro jednotlivé objekty ve formátu XLS.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</si>
  <si>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</si>
  <si>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rekonstrukce </t>
    </r>
    <r>
      <rPr>
        <sz val="8"/>
        <rFont val="Arial CE"/>
        <charset val="238"/>
      </rPr>
      <t>obsahuje sestavu Rekapitulace rekonstrukce a Rekapitulace objektů rekonstrukce a soupisů prací.</t>
    </r>
  </si>
  <si>
    <r>
      <t xml:space="preserve">V sestavě </t>
    </r>
    <r>
      <rPr>
        <b/>
        <sz val="8"/>
        <rFont val="Arial CE"/>
        <charset val="238"/>
      </rPr>
      <t>Rekapitulace rekonstrukce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</si>
  <si>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</si>
  <si>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</si>
  <si>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rekonstrukce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</si>
  <si>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</si>
  <si>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</si>
  <si>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</si>
  <si>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</si>
  <si>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</si>
  <si>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</si>
  <si>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</si>
  <si>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</si>
  <si>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</si>
  <si>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</si>
  <si>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</si>
  <si>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</si>
  <si>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</si>
  <si>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rekonstrukce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</si>
  <si>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rekonstrukce, informaci o zařazení objektu do KSO, </t>
    </r>
  </si>
  <si>
    <t>CC-CZ, CZ-CPV, CZ-CPA a rekapitulaci celkové nabídkové ceny uchazeče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</si>
  <si>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</si>
  <si>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</si>
  <si>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</si>
  <si>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</si>
  <si>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</si>
  <si>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</si>
  <si>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</si>
  <si>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</si>
  <si>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</si>
  <si>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</si>
  <si>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</si>
  <si>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</si>
  <si>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</si>
  <si>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</si>
  <si>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</si>
  <si>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</si>
  <si>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</si>
  <si>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</si>
  <si>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</si>
  <si>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</si>
  <si>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</si>
  <si>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</si>
  <si>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</si>
  <si>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</si>
  <si>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</si>
  <si>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</si>
  <si>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</si>
  <si>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rekonstrukce - zde uchazeč vyplní svůj název (název subjektu) </t>
  </si>
  <si>
    <t>Pole IČ a DIČ v sestavě Rekapitulace rekonstrukce - zde uchazeč vyplní svoje IČ a DIČ</t>
  </si>
  <si>
    <t>Datum v sestavě Rekapitulace rekonstrukce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</si>
  <si>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</si>
  <si>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</si>
  <si>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</si>
  <si>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</si>
  <si>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</si>
  <si>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</si>
  <si>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</si>
  <si>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</si>
  <si>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</si>
  <si>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rekonstrukce</t>
  </si>
  <si>
    <t>Název</t>
  </si>
  <si>
    <t>Povinný</t>
  </si>
  <si>
    <t>Max. počet</t>
  </si>
  <si>
    <t>atributu</t>
  </si>
  <si>
    <t>(A/N)</t>
  </si>
  <si>
    <t>znaků</t>
  </si>
  <si>
    <t>Kód rekonstrukce</t>
  </si>
  <si>
    <t>String</t>
  </si>
  <si>
    <t>Rekonstrukce</t>
  </si>
  <si>
    <t>Název rekonstrukce</t>
  </si>
  <si>
    <t>Místo</t>
  </si>
  <si>
    <t>N</t>
  </si>
  <si>
    <t>Místo rekonstrukce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</si>
  <si>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</si>
  <si>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</si>
  <si>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</si>
  <si>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</si>
  <si>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</si>
  <si>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</si>
  <si>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</si>
  <si>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</si>
  <si>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</si>
  <si>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</si>
  <si>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</si>
  <si>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</si>
  <si>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</si>
  <si>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</si>
  <si>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</si>
  <si>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</si>
  <si>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</si>
  <si>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</si>
  <si>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</si>
  <si>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</si>
  <si>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</si>
  <si>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</si>
  <si>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</si>
  <si>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</si>
  <si>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</si>
  <si>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</si>
  <si>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</si>
  <si>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</si>
  <si>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</si>
  <si>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rekonstrukci. Sčítává se ze všech listů.</t>
  </si>
  <si>
    <t>Celková cena s DPH za celou rekonstrukci</t>
  </si>
  <si>
    <t>Rekapitulace objektů rekonstrukce a soupisů prací</t>
  </si>
  <si>
    <t>Přebírá se z Rekapitulace rekonstrukce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</si>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</sst>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4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0"/>
      <color rgb="FF003366"/>
      <name val="Arial CE"/>
    </font>
    <font>
      <sz val="18"/>
      <color theme="10"/>
      <name val="Wingdings 2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7" fillId="0" borderId="0" applyNumberFormat="0" applyFill="0" applyBorder="0" applyAlignment="0" applyProtection="0"/>
  </cellStyleXfs>
  <cellXfs count="40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4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4" borderId="8" xfId="0" applyFont="1" applyFill="1" applyBorder="1" applyAlignment="1" applyProtection="1">
      <alignment vertical="center"/>
    </xf>
    <xf numFmtId="0" fontId="21" fillId="4" borderId="9" xfId="0" applyFont="1" applyFill="1" applyBorder="1" applyAlignment="1" applyProtection="1">
      <alignment horizontal="center" vertical="center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22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9" fillId="0" borderId="15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7" fillId="0" borderId="15" xfId="0" applyNumberFormat="1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vertical="center"/>
    </xf>
    <xf numFmtId="166" fontId="27" fillId="0" borderId="0" xfId="0" applyNumberFormat="1" applyFont="1" applyBorder="1" applyAlignment="1" applyProtection="1">
      <alignment vertical="center"/>
    </xf>
    <xf numFmtId="4" fontId="27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7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5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6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0" fontId="29" fillId="0" borderId="0" xfId="1" applyFont="1" applyAlignment="1">
      <alignment horizontal="center" vertical="center"/>
    </xf>
    <xf numFmtId="4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166" fontId="1" fillId="0" borderId="21" xfId="0" applyNumberFormat="1" applyFont="1" applyBorder="1" applyAlignment="1" applyProtection="1">
      <alignment vertical="center"/>
    </xf>
    <xf numFmtId="4" fontId="1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19" xfId="0" applyFont="1" applyFill="1" applyBorder="1" applyAlignment="1" applyProtection="1">
      <alignment horizontal="center" vertical="center" wrapText="1"/>
    </xf>
    <xf numFmtId="0" fontId="21" fillId="4" borderId="0" xfId="0" applyFont="1" applyFill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2" fillId="0" borderId="13" xfId="0" applyNumberFormat="1" applyFont="1" applyBorder="1" applyAlignment="1" applyProtection="1"/>
    <xf numFmtId="166" fontId="32" fillId="0" borderId="14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3" xfId="0" applyFont="1" applyBorder="1" applyAlignment="1" applyProtection="1">
      <alignment horizontal="center" vertical="center"/>
    </xf>
    <xf numFmtId="49" fontId="21" fillId="0" borderId="23" xfId="0" applyNumberFormat="1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center" vertical="center" wrapText="1"/>
    </xf>
    <xf numFmtId="167" fontId="21" fillId="0" borderId="23" xfId="0" applyNumberFormat="1" applyFont="1" applyBorder="1" applyAlignment="1" applyProtection="1">
      <alignment vertical="center"/>
    </xf>
    <xf numFmtId="4" fontId="21" fillId="2" borderId="23" xfId="0" applyNumberFormat="1" applyFont="1" applyFill="1" applyBorder="1" applyAlignment="1" applyProtection="1">
      <alignment vertical="center"/>
      <protection locked="0"/>
    </xf>
    <xf numFmtId="4" fontId="21" fillId="0" borderId="23" xfId="0" applyNumberFormat="1" applyFont="1" applyBorder="1" applyAlignment="1" applyProtection="1">
      <alignment vertical="center"/>
    </xf>
    <xf numFmtId="0" fontId="0" fillId="0" borderId="23" xfId="0" applyFont="1" applyBorder="1" applyAlignment="1" applyProtection="1">
      <alignment vertical="center"/>
    </xf>
    <xf numFmtId="0" fontId="22" fillId="2" borderId="15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6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5" fillId="0" borderId="23" xfId="0" applyFont="1" applyBorder="1" applyAlignment="1" applyProtection="1">
      <alignment horizontal="center" vertical="center"/>
    </xf>
    <xf numFmtId="49" fontId="35" fillId="0" borderId="23" xfId="0" applyNumberFormat="1" applyFont="1" applyBorder="1" applyAlignment="1" applyProtection="1">
      <alignment horizontal="left" vertical="center" wrapText="1"/>
    </xf>
    <xf numFmtId="0" fontId="35" fillId="0" borderId="23" xfId="0" applyFont="1" applyBorder="1" applyAlignment="1" applyProtection="1">
      <alignment horizontal="left" vertical="center" wrapText="1"/>
    </xf>
    <xf numFmtId="0" fontId="35" fillId="0" borderId="23" xfId="0" applyFont="1" applyBorder="1" applyAlignment="1" applyProtection="1">
      <alignment horizontal="center" vertical="center" wrapText="1"/>
    </xf>
    <xf numFmtId="167" fontId="35" fillId="0" borderId="23" xfId="0" applyNumberFormat="1" applyFont="1" applyBorder="1" applyAlignment="1" applyProtection="1">
      <alignment vertical="center"/>
    </xf>
    <xf numFmtId="4" fontId="35" fillId="2" borderId="23" xfId="0" applyNumberFormat="1" applyFont="1" applyFill="1" applyBorder="1" applyAlignment="1" applyProtection="1">
      <alignment vertical="center"/>
      <protection locked="0"/>
    </xf>
    <xf numFmtId="4" fontId="35" fillId="0" borderId="23" xfId="0" applyNumberFormat="1" applyFont="1" applyBorder="1" applyAlignment="1" applyProtection="1">
      <alignment vertical="center"/>
    </xf>
    <xf numFmtId="0" fontId="36" fillId="0" borderId="23" xfId="0" applyFont="1" applyBorder="1" applyAlignment="1" applyProtection="1">
      <alignment vertical="center"/>
    </xf>
    <xf numFmtId="0" fontId="36" fillId="0" borderId="4" xfId="0" applyFont="1" applyBorder="1" applyAlignment="1">
      <alignment vertical="center"/>
    </xf>
    <xf numFmtId="0" fontId="35" fillId="2" borderId="15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9" fillId="0" borderId="22" xfId="0" applyFont="1" applyBorder="1" applyAlignment="1" applyProtection="1">
      <alignment vertical="center"/>
    </xf>
    <xf numFmtId="0" fontId="22" fillId="2" borderId="20" xfId="0" applyFont="1" applyFill="1" applyBorder="1" applyAlignment="1" applyProtection="1">
      <alignment horizontal="left" vertical="center"/>
      <protection locked="0"/>
    </xf>
    <xf numFmtId="0" fontId="22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22" fillId="0" borderId="21" xfId="0" applyNumberFormat="1" applyFont="1" applyBorder="1" applyAlignment="1" applyProtection="1">
      <alignment vertical="center"/>
    </xf>
    <xf numFmtId="166" fontId="22" fillId="0" borderId="22" xfId="0" applyNumberFormat="1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10" fillId="0" borderId="22" xfId="0" applyFont="1" applyBorder="1" applyAlignment="1" applyProtection="1">
      <alignment vertical="center"/>
    </xf>
    <xf numFmtId="0" fontId="37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8" fillId="0" borderId="20" xfId="0" applyFont="1" applyBorder="1" applyAlignment="1" applyProtection="1"/>
    <xf numFmtId="0" fontId="8" fillId="0" borderId="21" xfId="0" applyFont="1" applyBorder="1" applyAlignment="1" applyProtection="1"/>
    <xf numFmtId="166" fontId="8" fillId="0" borderId="21" xfId="0" applyNumberFormat="1" applyFont="1" applyBorder="1" applyAlignment="1" applyProtection="1"/>
    <xf numFmtId="166" fontId="8" fillId="0" borderId="22" xfId="0" applyNumberFormat="1" applyFont="1" applyBorder="1" applyAlignment="1" applyProtection="1"/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8" fillId="0" borderId="24" xfId="0" applyFont="1" applyBorder="1" applyAlignment="1">
      <alignment vertical="center" wrapText="1"/>
    </xf>
    <xf numFmtId="0" fontId="38" fillId="0" borderId="25" xfId="0" applyFont="1" applyBorder="1" applyAlignment="1">
      <alignment vertical="center" wrapText="1"/>
    </xf>
    <xf numFmtId="0" fontId="38" fillId="0" borderId="26" xfId="0" applyFont="1" applyBorder="1" applyAlignment="1">
      <alignment vertical="center" wrapText="1"/>
    </xf>
    <xf numFmtId="0" fontId="38" fillId="0" borderId="27" xfId="0" applyFont="1" applyBorder="1" applyAlignment="1">
      <alignment horizontal="center" vertical="center" wrapText="1"/>
    </xf>
    <xf numFmtId="0" fontId="38" fillId="0" borderId="28" xfId="0" applyFont="1" applyBorder="1" applyAlignment="1">
      <alignment horizontal="center" vertical="center" wrapText="1"/>
    </xf>
    <xf numFmtId="0" fontId="38" fillId="0" borderId="27" xfId="0" applyFont="1" applyBorder="1" applyAlignment="1">
      <alignment vertical="center" wrapText="1"/>
    </xf>
    <xf numFmtId="0" fontId="38" fillId="0" borderId="28" xfId="0" applyFont="1" applyBorder="1" applyAlignment="1">
      <alignment vertical="center" wrapText="1"/>
    </xf>
    <xf numFmtId="0" fontId="40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27" xfId="0" applyFont="1" applyBorder="1" applyAlignment="1">
      <alignment vertical="center" wrapText="1"/>
    </xf>
    <xf numFmtId="0" fontId="41" fillId="0" borderId="1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vertical="center"/>
    </xf>
    <xf numFmtId="49" fontId="41" fillId="0" borderId="1" xfId="0" applyNumberFormat="1" applyFont="1" applyBorder="1" applyAlignment="1">
      <alignment vertical="center" wrapText="1"/>
    </xf>
    <xf numFmtId="0" fontId="38" fillId="0" borderId="30" xfId="0" applyFont="1" applyBorder="1" applyAlignment="1">
      <alignment vertical="center" wrapText="1"/>
    </xf>
    <xf numFmtId="0" fontId="43" fillId="0" borderId="29" xfId="0" applyFont="1" applyBorder="1" applyAlignment="1">
      <alignment vertical="center" wrapText="1"/>
    </xf>
    <xf numFmtId="0" fontId="38" fillId="0" borderId="31" xfId="0" applyFont="1" applyBorder="1" applyAlignment="1">
      <alignment vertical="center" wrapText="1"/>
    </xf>
    <xf numFmtId="0" fontId="38" fillId="0" borderId="1" xfId="0" applyFont="1" applyBorder="1" applyAlignment="1">
      <alignment vertical="top"/>
    </xf>
    <xf numFmtId="0" fontId="38" fillId="0" borderId="0" xfId="0" applyFont="1" applyAlignment="1">
      <alignment vertical="top"/>
    </xf>
    <xf numFmtId="0" fontId="38" fillId="0" borderId="24" xfId="0" applyFont="1" applyBorder="1" applyAlignment="1">
      <alignment horizontal="left" vertical="center"/>
    </xf>
    <xf numFmtId="0" fontId="38" fillId="0" borderId="25" xfId="0" applyFont="1" applyBorder="1" applyAlignment="1">
      <alignment horizontal="left" vertical="center"/>
    </xf>
    <xf numFmtId="0" fontId="38" fillId="0" borderId="26" xfId="0" applyFont="1" applyBorder="1" applyAlignment="1">
      <alignment horizontal="left" vertical="center"/>
    </xf>
    <xf numFmtId="0" fontId="38" fillId="0" borderId="27" xfId="0" applyFont="1" applyBorder="1" applyAlignment="1">
      <alignment horizontal="left" vertical="center"/>
    </xf>
    <xf numFmtId="0" fontId="38" fillId="0" borderId="28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40" fillId="0" borderId="29" xfId="0" applyFont="1" applyBorder="1" applyAlignment="1">
      <alignment horizontal="center" vertical="center"/>
    </xf>
    <xf numFmtId="0" fontId="44" fillId="0" borderId="29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2" fillId="0" borderId="0" xfId="0" applyFont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1" fillId="0" borderId="0" xfId="0" applyFont="1" applyAlignment="1">
      <alignment horizontal="left" vertical="center"/>
    </xf>
    <xf numFmtId="0" fontId="42" fillId="0" borderId="27" xfId="0" applyFont="1" applyBorder="1" applyAlignment="1">
      <alignment horizontal="left" vertical="center"/>
    </xf>
    <xf numFmtId="0" fontId="41" fillId="0" borderId="1" xfId="0" applyFont="1" applyFill="1" applyBorder="1" applyAlignment="1">
      <alignment horizontal="left" vertical="center"/>
    </xf>
    <xf numFmtId="0" fontId="41" fillId="0" borderId="1" xfId="0" applyFont="1" applyFill="1" applyBorder="1" applyAlignment="1">
      <alignment horizontal="center" vertical="center"/>
    </xf>
    <xf numFmtId="0" fontId="38" fillId="0" borderId="30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8" fillId="0" borderId="31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center" vertical="center" wrapText="1"/>
    </xf>
    <xf numFmtId="0" fontId="38" fillId="0" borderId="24" xfId="0" applyFont="1" applyBorder="1" applyAlignment="1">
      <alignment horizontal="left" vertical="center" wrapText="1"/>
    </xf>
    <xf numFmtId="0" fontId="38" fillId="0" borderId="25" xfId="0" applyFont="1" applyBorder="1" applyAlignment="1">
      <alignment horizontal="left" vertical="center" wrapText="1"/>
    </xf>
    <xf numFmtId="0" fontId="38" fillId="0" borderId="26" xfId="0" applyFont="1" applyBorder="1" applyAlignment="1">
      <alignment horizontal="left" vertical="center" wrapText="1"/>
    </xf>
    <xf numFmtId="0" fontId="38" fillId="0" borderId="27" xfId="0" applyFont="1" applyBorder="1" applyAlignment="1">
      <alignment horizontal="left" vertical="center" wrapText="1"/>
    </xf>
    <xf numFmtId="0" fontId="38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/>
    </xf>
    <xf numFmtId="0" fontId="42" fillId="0" borderId="28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/>
    </xf>
    <xf numFmtId="0" fontId="42" fillId="0" borderId="30" xfId="0" applyFont="1" applyBorder="1" applyAlignment="1">
      <alignment horizontal="left" vertical="center" wrapText="1"/>
    </xf>
    <xf numFmtId="0" fontId="42" fillId="0" borderId="29" xfId="0" applyFont="1" applyBorder="1" applyAlignment="1">
      <alignment horizontal="left" vertical="center" wrapText="1"/>
    </xf>
    <xf numFmtId="0" fontId="42" fillId="0" borderId="3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top"/>
    </xf>
    <xf numFmtId="0" fontId="41" fillId="0" borderId="1" xfId="0" applyFont="1" applyBorder="1" applyAlignment="1">
      <alignment horizontal="center" vertical="top"/>
    </xf>
    <xf numFmtId="0" fontId="42" fillId="0" borderId="30" xfId="0" applyFont="1" applyBorder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42" fillId="0" borderId="3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4" fillId="0" borderId="0" xfId="0" applyFont="1" applyAlignment="1">
      <alignment vertical="center"/>
    </xf>
    <xf numFmtId="0" fontId="40" fillId="0" borderId="1" xfId="0" applyFont="1" applyBorder="1" applyAlignment="1">
      <alignment vertical="center"/>
    </xf>
    <xf numFmtId="0" fontId="44" fillId="0" borderId="29" xfId="0" applyFont="1" applyBorder="1" applyAlignment="1">
      <alignment vertical="center"/>
    </xf>
    <xf numFmtId="0" fontId="40" fillId="0" borderId="29" xfId="0" applyFont="1" applyBorder="1" applyAlignment="1">
      <alignment vertical="center"/>
    </xf>
    <xf numFmtId="0" fontId="41" fillId="0" borderId="1" xfId="0" applyFont="1" applyBorder="1" applyAlignment="1">
      <alignment vertical="top"/>
    </xf>
    <xf numFmtId="49" fontId="41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0" fillId="0" borderId="29" xfId="0" applyFont="1" applyBorder="1" applyAlignment="1">
      <alignment horizontal="left"/>
    </xf>
    <xf numFmtId="0" fontId="44" fillId="0" borderId="29" xfId="0" applyFont="1" applyBorder="1" applyAlignment="1"/>
    <xf numFmtId="0" fontId="38" fillId="0" borderId="27" xfId="0" applyFont="1" applyBorder="1" applyAlignment="1">
      <alignment vertical="top"/>
    </xf>
    <xf numFmtId="0" fontId="38" fillId="0" borderId="28" xfId="0" applyFont="1" applyBorder="1" applyAlignment="1">
      <alignment vertical="top"/>
    </xf>
    <xf numFmtId="0" fontId="38" fillId="0" borderId="30" xfId="0" applyFont="1" applyBorder="1" applyAlignment="1">
      <alignment vertical="top"/>
    </xf>
    <xf numFmtId="0" fontId="38" fillId="0" borderId="29" xfId="0" applyFont="1" applyBorder="1" applyAlignment="1">
      <alignment vertical="top"/>
    </xf>
    <xf numFmtId="0" fontId="38" fillId="0" borderId="31" xfId="0" applyFont="1" applyBorder="1" applyAlignment="1">
      <alignment vertical="top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left" vertical="center"/>
    </xf>
    <xf numFmtId="0" fontId="25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horizontal="left" vertical="center" wrapText="1"/>
    </xf>
    <xf numFmtId="0" fontId="21" fillId="4" borderId="8" xfId="0" applyFont="1" applyFill="1" applyBorder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7" fillId="0" borderId="6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8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left" vertical="center"/>
    </xf>
    <xf numFmtId="0" fontId="0" fillId="0" borderId="0" xfId="0"/>
    <xf numFmtId="0" fontId="21" fillId="4" borderId="8" xfId="0" applyFont="1" applyFill="1" applyBorder="1" applyAlignment="1" applyProtection="1">
      <alignment horizontal="right" vertical="center"/>
    </xf>
    <xf numFmtId="4" fontId="26" fillId="0" borderId="0" xfId="0" applyNumberFormat="1" applyFont="1" applyAlignment="1" applyProtection="1">
      <alignment horizontal="right" vertical="center"/>
    </xf>
    <xf numFmtId="0" fontId="26" fillId="0" borderId="0" xfId="0" applyFont="1" applyAlignment="1" applyProtection="1">
      <alignment vertical="center"/>
    </xf>
    <xf numFmtId="4" fontId="7" fillId="0" borderId="0" xfId="0" applyNumberFormat="1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4" fontId="7" fillId="0" borderId="0" xfId="0" applyNumberFormat="1" applyFont="1" applyAlignment="1" applyProtection="1">
      <alignment horizontal="right"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vertical="center"/>
    </xf>
    <xf numFmtId="0" fontId="19" fillId="0" borderId="12" xfId="0" applyFont="1" applyBorder="1" applyAlignment="1">
      <alignment horizontal="center" vertical="center"/>
    </xf>
    <xf numFmtId="0" fontId="19" fillId="0" borderId="13" xfId="0" applyFont="1" applyBorder="1" applyAlignment="1">
      <alignment horizontal="left" vertical="center"/>
    </xf>
    <xf numFmtId="0" fontId="20" fillId="0" borderId="15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20" fillId="0" borderId="15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4" fontId="23" fillId="0" borderId="0" xfId="0" applyNumberFormat="1" applyFont="1" applyAlignment="1" applyProtection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20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39" fillId="0" borderId="1" xfId="0" applyFont="1" applyBorder="1" applyAlignment="1">
      <alignment horizontal="center" vertical="center"/>
    </xf>
    <xf numFmtId="0" fontId="39" fillId="0" borderId="1" xfId="0" applyFont="1" applyBorder="1" applyAlignment="1">
      <alignment horizontal="center" vertical="center" wrapText="1"/>
    </xf>
    <xf numFmtId="0" fontId="40" fillId="0" borderId="29" xfId="0" applyFont="1" applyBorder="1" applyAlignment="1">
      <alignment horizontal="left"/>
    </xf>
    <xf numFmtId="0" fontId="41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top"/>
    </xf>
    <xf numFmtId="0" fontId="41" fillId="0" borderId="1" xfId="0" applyFont="1" applyBorder="1" applyAlignment="1">
      <alignment horizontal="left" vertical="center" wrapText="1"/>
    </xf>
    <xf numFmtId="0" fontId="40" fillId="0" borderId="29" xfId="0" applyFont="1" applyBorder="1" applyAlignment="1">
      <alignment horizontal="left" wrapText="1"/>
    </xf>
    <xf numFmtId="49" fontId="41" fillId="0" borderId="1" xfId="0" applyNumberFormat="1" applyFont="1" applyBorder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74"/>
  <sheetViews>
    <sheetView showGridLines="0" tabSelected="1" workbookViewId="0"/>
  </sheetViews>
  <sheetFormatPr defaultRowHeight="12.7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pans="1:74" s="1" customFormat="1" ht="36.950000000000003" customHeight="1">
      <c r="AR2" s="369"/>
      <c r="AS2" s="369"/>
      <c r="AT2" s="369"/>
      <c r="AU2" s="369"/>
      <c r="AV2" s="369"/>
      <c r="AW2" s="369"/>
      <c r="AX2" s="369"/>
      <c r="AY2" s="369"/>
      <c r="AZ2" s="369"/>
      <c r="BA2" s="369"/>
      <c r="BB2" s="369"/>
      <c r="BC2" s="369"/>
      <c r="BD2" s="369"/>
      <c r="BE2" s="369"/>
      <c r="BS2" s="18" t="s">
        <v>6</v>
      </c>
      <c r="BT2" s="18" t="s">
        <v>7</v>
      </c>
    </row>
    <row r="3" spans="1:74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pans="1:74" s="1" customFormat="1" ht="24.95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pans="1:74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353" t="s">
        <v>14</v>
      </c>
      <c r="L5" s="354"/>
      <c r="M5" s="354"/>
      <c r="N5" s="354"/>
      <c r="O5" s="354"/>
      <c r="P5" s="354"/>
      <c r="Q5" s="354"/>
      <c r="R5" s="354"/>
      <c r="S5" s="354"/>
      <c r="T5" s="354"/>
      <c r="U5" s="354"/>
      <c r="V5" s="354"/>
      <c r="W5" s="354"/>
      <c r="X5" s="354"/>
      <c r="Y5" s="354"/>
      <c r="Z5" s="354"/>
      <c r="AA5" s="354"/>
      <c r="AB5" s="354"/>
      <c r="AC5" s="354"/>
      <c r="AD5" s="354"/>
      <c r="AE5" s="354"/>
      <c r="AF5" s="354"/>
      <c r="AG5" s="354"/>
      <c r="AH5" s="354"/>
      <c r="AI5" s="354"/>
      <c r="AJ5" s="354"/>
      <c r="AK5" s="354"/>
      <c r="AL5" s="354"/>
      <c r="AM5" s="354"/>
      <c r="AN5" s="354"/>
      <c r="AO5" s="354"/>
      <c r="AP5" s="23"/>
      <c r="AQ5" s="23"/>
      <c r="AR5" s="21"/>
      <c r="BE5" s="350" t="s">
        <v>15</v>
      </c>
      <c r="BS5" s="18" t="s">
        <v>6</v>
      </c>
    </row>
    <row r="6" spans="1:74" s="1" customFormat="1" ht="36.950000000000003" customHeight="1">
      <c r="B6" s="22"/>
      <c r="C6" s="23"/>
      <c r="D6" s="29" t="s">
        <v>16</v>
      </c>
      <c r="E6" s="23"/>
      <c r="F6" s="23"/>
      <c r="G6" s="23"/>
      <c r="H6" s="23"/>
      <c r="I6" s="23"/>
      <c r="J6" s="23"/>
      <c r="K6" s="355" t="s">
        <v>17</v>
      </c>
      <c r="L6" s="354"/>
      <c r="M6" s="354"/>
      <c r="N6" s="354"/>
      <c r="O6" s="354"/>
      <c r="P6" s="354"/>
      <c r="Q6" s="354"/>
      <c r="R6" s="354"/>
      <c r="S6" s="354"/>
      <c r="T6" s="354"/>
      <c r="U6" s="354"/>
      <c r="V6" s="354"/>
      <c r="W6" s="354"/>
      <c r="X6" s="354"/>
      <c r="Y6" s="354"/>
      <c r="Z6" s="354"/>
      <c r="AA6" s="354"/>
      <c r="AB6" s="354"/>
      <c r="AC6" s="354"/>
      <c r="AD6" s="354"/>
      <c r="AE6" s="354"/>
      <c r="AF6" s="354"/>
      <c r="AG6" s="354"/>
      <c r="AH6" s="354"/>
      <c r="AI6" s="354"/>
      <c r="AJ6" s="354"/>
      <c r="AK6" s="354"/>
      <c r="AL6" s="354"/>
      <c r="AM6" s="354"/>
      <c r="AN6" s="354"/>
      <c r="AO6" s="354"/>
      <c r="AP6" s="23"/>
      <c r="AQ6" s="23"/>
      <c r="AR6" s="21"/>
      <c r="BE6" s="351"/>
      <c r="BS6" s="18" t="s">
        <v>6</v>
      </c>
    </row>
    <row r="7" spans="1:74" s="1" customFormat="1" ht="12" customHeight="1">
      <c r="B7" s="22"/>
      <c r="C7" s="23"/>
      <c r="D7" s="30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0" t="s">
        <v>20</v>
      </c>
      <c r="AL7" s="23"/>
      <c r="AM7" s="23"/>
      <c r="AN7" s="28" t="s">
        <v>19</v>
      </c>
      <c r="AO7" s="23"/>
      <c r="AP7" s="23"/>
      <c r="AQ7" s="23"/>
      <c r="AR7" s="21"/>
      <c r="BE7" s="351"/>
      <c r="BS7" s="18" t="s">
        <v>6</v>
      </c>
    </row>
    <row r="8" spans="1:74" s="1" customFormat="1" ht="12" customHeight="1">
      <c r="B8" s="22"/>
      <c r="C8" s="23"/>
      <c r="D8" s="30" t="s">
        <v>21</v>
      </c>
      <c r="E8" s="23"/>
      <c r="F8" s="23"/>
      <c r="G8" s="23"/>
      <c r="H8" s="23"/>
      <c r="I8" s="23"/>
      <c r="J8" s="23"/>
      <c r="K8" s="28" t="s">
        <v>22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0" t="s">
        <v>23</v>
      </c>
      <c r="AL8" s="23"/>
      <c r="AM8" s="23"/>
      <c r="AN8" s="31" t="s">
        <v>24</v>
      </c>
      <c r="AO8" s="23"/>
      <c r="AP8" s="23"/>
      <c r="AQ8" s="23"/>
      <c r="AR8" s="21"/>
      <c r="BE8" s="351"/>
      <c r="BS8" s="18" t="s">
        <v>6</v>
      </c>
    </row>
    <row r="9" spans="1:74" s="1" customFormat="1" ht="14.45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51"/>
      <c r="BS9" s="18" t="s">
        <v>6</v>
      </c>
    </row>
    <row r="10" spans="1:74" s="1" customFormat="1" ht="12" customHeight="1">
      <c r="B10" s="22"/>
      <c r="C10" s="23"/>
      <c r="D10" s="30" t="s">
        <v>25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0" t="s">
        <v>26</v>
      </c>
      <c r="AL10" s="23"/>
      <c r="AM10" s="23"/>
      <c r="AN10" s="28" t="s">
        <v>19</v>
      </c>
      <c r="AO10" s="23"/>
      <c r="AP10" s="23"/>
      <c r="AQ10" s="23"/>
      <c r="AR10" s="21"/>
      <c r="BE10" s="351"/>
      <c r="BS10" s="18" t="s">
        <v>6</v>
      </c>
    </row>
    <row r="11" spans="1:74" s="1" customFormat="1" ht="18.399999999999999" customHeight="1">
      <c r="B11" s="22"/>
      <c r="C11" s="23"/>
      <c r="D11" s="23"/>
      <c r="E11" s="28" t="s">
        <v>22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0" t="s">
        <v>27</v>
      </c>
      <c r="AL11" s="23"/>
      <c r="AM11" s="23"/>
      <c r="AN11" s="28" t="s">
        <v>19</v>
      </c>
      <c r="AO11" s="23"/>
      <c r="AP11" s="23"/>
      <c r="AQ11" s="23"/>
      <c r="AR11" s="21"/>
      <c r="BE11" s="351"/>
      <c r="BS11" s="18" t="s">
        <v>6</v>
      </c>
    </row>
    <row r="12" spans="1:74" s="1" customFormat="1" ht="6.95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51"/>
      <c r="BS12" s="18" t="s">
        <v>6</v>
      </c>
    </row>
    <row r="13" spans="1:74" s="1" customFormat="1" ht="12" customHeight="1">
      <c r="B13" s="22"/>
      <c r="C13" s="23"/>
      <c r="D13" s="30" t="s">
        <v>28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0" t="s">
        <v>26</v>
      </c>
      <c r="AL13" s="23"/>
      <c r="AM13" s="23"/>
      <c r="AN13" s="32" t="s">
        <v>29</v>
      </c>
      <c r="AO13" s="23"/>
      <c r="AP13" s="23"/>
      <c r="AQ13" s="23"/>
      <c r="AR13" s="21"/>
      <c r="BE13" s="351"/>
      <c r="BS13" s="18" t="s">
        <v>6</v>
      </c>
    </row>
    <row r="14" spans="1:74">
      <c r="B14" s="22"/>
      <c r="C14" s="23"/>
      <c r="D14" s="23"/>
      <c r="E14" s="356" t="s">
        <v>29</v>
      </c>
      <c r="F14" s="357"/>
      <c r="G14" s="357"/>
      <c r="H14" s="357"/>
      <c r="I14" s="357"/>
      <c r="J14" s="357"/>
      <c r="K14" s="357"/>
      <c r="L14" s="357"/>
      <c r="M14" s="357"/>
      <c r="N14" s="357"/>
      <c r="O14" s="357"/>
      <c r="P14" s="357"/>
      <c r="Q14" s="357"/>
      <c r="R14" s="357"/>
      <c r="S14" s="357"/>
      <c r="T14" s="357"/>
      <c r="U14" s="357"/>
      <c r="V14" s="357"/>
      <c r="W14" s="357"/>
      <c r="X14" s="357"/>
      <c r="Y14" s="357"/>
      <c r="Z14" s="357"/>
      <c r="AA14" s="357"/>
      <c r="AB14" s="357"/>
      <c r="AC14" s="357"/>
      <c r="AD14" s="357"/>
      <c r="AE14" s="357"/>
      <c r="AF14" s="357"/>
      <c r="AG14" s="357"/>
      <c r="AH14" s="357"/>
      <c r="AI14" s="357"/>
      <c r="AJ14" s="357"/>
      <c r="AK14" s="30" t="s">
        <v>27</v>
      </c>
      <c r="AL14" s="23"/>
      <c r="AM14" s="23"/>
      <c r="AN14" s="32" t="s">
        <v>29</v>
      </c>
      <c r="AO14" s="23"/>
      <c r="AP14" s="23"/>
      <c r="AQ14" s="23"/>
      <c r="AR14" s="21"/>
      <c r="BE14" s="351"/>
      <c r="BS14" s="18" t="s">
        <v>6</v>
      </c>
    </row>
    <row r="15" spans="1:74" s="1" customFormat="1" ht="6.95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51"/>
      <c r="BS15" s="18" t="s">
        <v>4</v>
      </c>
    </row>
    <row r="16" spans="1:74" s="1" customFormat="1" ht="12" customHeight="1">
      <c r="B16" s="22"/>
      <c r="C16" s="23"/>
      <c r="D16" s="30" t="s">
        <v>30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0" t="s">
        <v>26</v>
      </c>
      <c r="AL16" s="23"/>
      <c r="AM16" s="23"/>
      <c r="AN16" s="28" t="s">
        <v>19</v>
      </c>
      <c r="AO16" s="23"/>
      <c r="AP16" s="23"/>
      <c r="AQ16" s="23"/>
      <c r="AR16" s="21"/>
      <c r="BE16" s="351"/>
      <c r="BS16" s="18" t="s">
        <v>4</v>
      </c>
    </row>
    <row r="17" spans="1:71" s="1" customFormat="1" ht="18.399999999999999" customHeight="1">
      <c r="B17" s="22"/>
      <c r="C17" s="23"/>
      <c r="D17" s="23"/>
      <c r="E17" s="28" t="s">
        <v>22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0" t="s">
        <v>27</v>
      </c>
      <c r="AL17" s="23"/>
      <c r="AM17" s="23"/>
      <c r="AN17" s="28" t="s">
        <v>19</v>
      </c>
      <c r="AO17" s="23"/>
      <c r="AP17" s="23"/>
      <c r="AQ17" s="23"/>
      <c r="AR17" s="21"/>
      <c r="BE17" s="351"/>
      <c r="BS17" s="18" t="s">
        <v>31</v>
      </c>
    </row>
    <row r="18" spans="1:71" s="1" customFormat="1" ht="6.95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51"/>
      <c r="BS18" s="18" t="s">
        <v>6</v>
      </c>
    </row>
    <row r="19" spans="1:71" s="1" customFormat="1" ht="12" customHeight="1">
      <c r="B19" s="22"/>
      <c r="C19" s="23"/>
      <c r="D19" s="30" t="s">
        <v>32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0" t="s">
        <v>26</v>
      </c>
      <c r="AL19" s="23"/>
      <c r="AM19" s="23"/>
      <c r="AN19" s="28" t="s">
        <v>19</v>
      </c>
      <c r="AO19" s="23"/>
      <c r="AP19" s="23"/>
      <c r="AQ19" s="23"/>
      <c r="AR19" s="21"/>
      <c r="BE19" s="351"/>
      <c r="BS19" s="18" t="s">
        <v>6</v>
      </c>
    </row>
    <row r="20" spans="1:71" s="1" customFormat="1" ht="18.399999999999999" customHeight="1">
      <c r="B20" s="22"/>
      <c r="C20" s="23"/>
      <c r="D20" s="23"/>
      <c r="E20" s="28" t="s">
        <v>33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0" t="s">
        <v>27</v>
      </c>
      <c r="AL20" s="23"/>
      <c r="AM20" s="23"/>
      <c r="AN20" s="28" t="s">
        <v>19</v>
      </c>
      <c r="AO20" s="23"/>
      <c r="AP20" s="23"/>
      <c r="AQ20" s="23"/>
      <c r="AR20" s="21"/>
      <c r="BE20" s="351"/>
      <c r="BS20" s="18" t="s">
        <v>4</v>
      </c>
    </row>
    <row r="21" spans="1:71" s="1" customFormat="1" ht="6.95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51"/>
    </row>
    <row r="22" spans="1:71" s="1" customFormat="1" ht="12" customHeight="1">
      <c r="B22" s="22"/>
      <c r="C22" s="23"/>
      <c r="D22" s="30" t="s">
        <v>34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51"/>
    </row>
    <row r="23" spans="1:71" s="1" customFormat="1" ht="47.25" customHeight="1">
      <c r="B23" s="22"/>
      <c r="C23" s="23"/>
      <c r="D23" s="23"/>
      <c r="E23" s="358" t="s">
        <v>35</v>
      </c>
      <c r="F23" s="358"/>
      <c r="G23" s="358"/>
      <c r="H23" s="358"/>
      <c r="I23" s="358"/>
      <c r="J23" s="358"/>
      <c r="K23" s="358"/>
      <c r="L23" s="358"/>
      <c r="M23" s="358"/>
      <c r="N23" s="358"/>
      <c r="O23" s="358"/>
      <c r="P23" s="358"/>
      <c r="Q23" s="358"/>
      <c r="R23" s="358"/>
      <c r="S23" s="358"/>
      <c r="T23" s="358"/>
      <c r="U23" s="358"/>
      <c r="V23" s="358"/>
      <c r="W23" s="358"/>
      <c r="X23" s="358"/>
      <c r="Y23" s="358"/>
      <c r="Z23" s="358"/>
      <c r="AA23" s="358"/>
      <c r="AB23" s="358"/>
      <c r="AC23" s="358"/>
      <c r="AD23" s="358"/>
      <c r="AE23" s="358"/>
      <c r="AF23" s="358"/>
      <c r="AG23" s="358"/>
      <c r="AH23" s="358"/>
      <c r="AI23" s="358"/>
      <c r="AJ23" s="358"/>
      <c r="AK23" s="358"/>
      <c r="AL23" s="358"/>
      <c r="AM23" s="358"/>
      <c r="AN23" s="358"/>
      <c r="AO23" s="23"/>
      <c r="AP23" s="23"/>
      <c r="AQ23" s="23"/>
      <c r="AR23" s="21"/>
      <c r="BE23" s="351"/>
    </row>
    <row r="24" spans="1:71" s="1" customFormat="1" ht="6.95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51"/>
    </row>
    <row r="25" spans="1:71" s="1" customFormat="1" ht="6.95" customHeight="1">
      <c r="B25" s="22"/>
      <c r="C25" s="23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23"/>
      <c r="AQ25" s="23"/>
      <c r="AR25" s="21"/>
      <c r="BE25" s="351"/>
    </row>
    <row r="26" spans="1:71" s="2" customFormat="1" ht="25.9" customHeight="1">
      <c r="A26" s="35"/>
      <c r="B26" s="36"/>
      <c r="C26" s="37"/>
      <c r="D26" s="38" t="s">
        <v>36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359">
        <f>ROUND(AG54,2)</f>
        <v>0</v>
      </c>
      <c r="AL26" s="360"/>
      <c r="AM26" s="360"/>
      <c r="AN26" s="360"/>
      <c r="AO26" s="360"/>
      <c r="AP26" s="37"/>
      <c r="AQ26" s="37"/>
      <c r="AR26" s="40"/>
      <c r="BE26" s="351"/>
    </row>
    <row r="27" spans="1:71" s="2" customFormat="1" ht="6.95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0"/>
      <c r="BE27" s="351"/>
    </row>
    <row r="28" spans="1:71" s="2" customFormat="1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361" t="s">
        <v>37</v>
      </c>
      <c r="M28" s="361"/>
      <c r="N28" s="361"/>
      <c r="O28" s="361"/>
      <c r="P28" s="361"/>
      <c r="Q28" s="37"/>
      <c r="R28" s="37"/>
      <c r="S28" s="37"/>
      <c r="T28" s="37"/>
      <c r="U28" s="37"/>
      <c r="V28" s="37"/>
      <c r="W28" s="361" t="s">
        <v>38</v>
      </c>
      <c r="X28" s="361"/>
      <c r="Y28" s="361"/>
      <c r="Z28" s="361"/>
      <c r="AA28" s="361"/>
      <c r="AB28" s="361"/>
      <c r="AC28" s="361"/>
      <c r="AD28" s="361"/>
      <c r="AE28" s="361"/>
      <c r="AF28" s="37"/>
      <c r="AG28" s="37"/>
      <c r="AH28" s="37"/>
      <c r="AI28" s="37"/>
      <c r="AJ28" s="37"/>
      <c r="AK28" s="361" t="s">
        <v>39</v>
      </c>
      <c r="AL28" s="361"/>
      <c r="AM28" s="361"/>
      <c r="AN28" s="361"/>
      <c r="AO28" s="361"/>
      <c r="AP28" s="37"/>
      <c r="AQ28" s="37"/>
      <c r="AR28" s="40"/>
      <c r="BE28" s="351"/>
    </row>
    <row r="29" spans="1:71" s="3" customFormat="1" ht="14.45" customHeight="1">
      <c r="B29" s="41"/>
      <c r="C29" s="42"/>
      <c r="D29" s="30" t="s">
        <v>40</v>
      </c>
      <c r="E29" s="42"/>
      <c r="F29" s="30" t="s">
        <v>41</v>
      </c>
      <c r="G29" s="42"/>
      <c r="H29" s="42"/>
      <c r="I29" s="42"/>
      <c r="J29" s="42"/>
      <c r="K29" s="42"/>
      <c r="L29" s="364">
        <v>0.21</v>
      </c>
      <c r="M29" s="363"/>
      <c r="N29" s="363"/>
      <c r="O29" s="363"/>
      <c r="P29" s="363"/>
      <c r="Q29" s="42"/>
      <c r="R29" s="42"/>
      <c r="S29" s="42"/>
      <c r="T29" s="42"/>
      <c r="U29" s="42"/>
      <c r="V29" s="42"/>
      <c r="W29" s="362">
        <f>ROUND(AZ54, 2)</f>
        <v>0</v>
      </c>
      <c r="X29" s="363"/>
      <c r="Y29" s="363"/>
      <c r="Z29" s="363"/>
      <c r="AA29" s="363"/>
      <c r="AB29" s="363"/>
      <c r="AC29" s="363"/>
      <c r="AD29" s="363"/>
      <c r="AE29" s="363"/>
      <c r="AF29" s="42"/>
      <c r="AG29" s="42"/>
      <c r="AH29" s="42"/>
      <c r="AI29" s="42"/>
      <c r="AJ29" s="42"/>
      <c r="AK29" s="362">
        <f>ROUND(AV54, 2)</f>
        <v>0</v>
      </c>
      <c r="AL29" s="363"/>
      <c r="AM29" s="363"/>
      <c r="AN29" s="363"/>
      <c r="AO29" s="363"/>
      <c r="AP29" s="42"/>
      <c r="AQ29" s="42"/>
      <c r="AR29" s="43"/>
      <c r="BE29" s="352"/>
    </row>
    <row r="30" spans="1:71" s="3" customFormat="1" ht="14.45" customHeight="1">
      <c r="B30" s="41"/>
      <c r="C30" s="42"/>
      <c r="D30" s="42"/>
      <c r="E30" s="42"/>
      <c r="F30" s="30" t="s">
        <v>42</v>
      </c>
      <c r="G30" s="42"/>
      <c r="H30" s="42"/>
      <c r="I30" s="42"/>
      <c r="J30" s="42"/>
      <c r="K30" s="42"/>
      <c r="L30" s="364">
        <v>0.15</v>
      </c>
      <c r="M30" s="363"/>
      <c r="N30" s="363"/>
      <c r="O30" s="363"/>
      <c r="P30" s="363"/>
      <c r="Q30" s="42"/>
      <c r="R30" s="42"/>
      <c r="S30" s="42"/>
      <c r="T30" s="42"/>
      <c r="U30" s="42"/>
      <c r="V30" s="42"/>
      <c r="W30" s="362">
        <f>ROUND(BA54, 2)</f>
        <v>0</v>
      </c>
      <c r="X30" s="363"/>
      <c r="Y30" s="363"/>
      <c r="Z30" s="363"/>
      <c r="AA30" s="363"/>
      <c r="AB30" s="363"/>
      <c r="AC30" s="363"/>
      <c r="AD30" s="363"/>
      <c r="AE30" s="363"/>
      <c r="AF30" s="42"/>
      <c r="AG30" s="42"/>
      <c r="AH30" s="42"/>
      <c r="AI30" s="42"/>
      <c r="AJ30" s="42"/>
      <c r="AK30" s="362">
        <f>ROUND(AW54, 2)</f>
        <v>0</v>
      </c>
      <c r="AL30" s="363"/>
      <c r="AM30" s="363"/>
      <c r="AN30" s="363"/>
      <c r="AO30" s="363"/>
      <c r="AP30" s="42"/>
      <c r="AQ30" s="42"/>
      <c r="AR30" s="43"/>
      <c r="BE30" s="352"/>
    </row>
    <row r="31" spans="1:71" s="3" customFormat="1" ht="14.45" hidden="1" customHeight="1">
      <c r="B31" s="41"/>
      <c r="C31" s="42"/>
      <c r="D31" s="42"/>
      <c r="E31" s="42"/>
      <c r="F31" s="30" t="s">
        <v>43</v>
      </c>
      <c r="G31" s="42"/>
      <c r="H31" s="42"/>
      <c r="I31" s="42"/>
      <c r="J31" s="42"/>
      <c r="K31" s="42"/>
      <c r="L31" s="364">
        <v>0.21</v>
      </c>
      <c r="M31" s="363"/>
      <c r="N31" s="363"/>
      <c r="O31" s="363"/>
      <c r="P31" s="363"/>
      <c r="Q31" s="42"/>
      <c r="R31" s="42"/>
      <c r="S31" s="42"/>
      <c r="T31" s="42"/>
      <c r="U31" s="42"/>
      <c r="V31" s="42"/>
      <c r="W31" s="362">
        <f>ROUND(BB54, 2)</f>
        <v>0</v>
      </c>
      <c r="X31" s="363"/>
      <c r="Y31" s="363"/>
      <c r="Z31" s="363"/>
      <c r="AA31" s="363"/>
      <c r="AB31" s="363"/>
      <c r="AC31" s="363"/>
      <c r="AD31" s="363"/>
      <c r="AE31" s="363"/>
      <c r="AF31" s="42"/>
      <c r="AG31" s="42"/>
      <c r="AH31" s="42"/>
      <c r="AI31" s="42"/>
      <c r="AJ31" s="42"/>
      <c r="AK31" s="362">
        <v>0</v>
      </c>
      <c r="AL31" s="363"/>
      <c r="AM31" s="363"/>
      <c r="AN31" s="363"/>
      <c r="AO31" s="363"/>
      <c r="AP31" s="42"/>
      <c r="AQ31" s="42"/>
      <c r="AR31" s="43"/>
      <c r="BE31" s="352"/>
    </row>
    <row r="32" spans="1:71" s="3" customFormat="1" ht="14.45" hidden="1" customHeight="1">
      <c r="B32" s="41"/>
      <c r="C32" s="42"/>
      <c r="D32" s="42"/>
      <c r="E32" s="42"/>
      <c r="F32" s="30" t="s">
        <v>44</v>
      </c>
      <c r="G32" s="42"/>
      <c r="H32" s="42"/>
      <c r="I32" s="42"/>
      <c r="J32" s="42"/>
      <c r="K32" s="42"/>
      <c r="L32" s="364">
        <v>0.15</v>
      </c>
      <c r="M32" s="363"/>
      <c r="N32" s="363"/>
      <c r="O32" s="363"/>
      <c r="P32" s="363"/>
      <c r="Q32" s="42"/>
      <c r="R32" s="42"/>
      <c r="S32" s="42"/>
      <c r="T32" s="42"/>
      <c r="U32" s="42"/>
      <c r="V32" s="42"/>
      <c r="W32" s="362">
        <f>ROUND(BC54, 2)</f>
        <v>0</v>
      </c>
      <c r="X32" s="363"/>
      <c r="Y32" s="363"/>
      <c r="Z32" s="363"/>
      <c r="AA32" s="363"/>
      <c r="AB32" s="363"/>
      <c r="AC32" s="363"/>
      <c r="AD32" s="363"/>
      <c r="AE32" s="363"/>
      <c r="AF32" s="42"/>
      <c r="AG32" s="42"/>
      <c r="AH32" s="42"/>
      <c r="AI32" s="42"/>
      <c r="AJ32" s="42"/>
      <c r="AK32" s="362">
        <v>0</v>
      </c>
      <c r="AL32" s="363"/>
      <c r="AM32" s="363"/>
      <c r="AN32" s="363"/>
      <c r="AO32" s="363"/>
      <c r="AP32" s="42"/>
      <c r="AQ32" s="42"/>
      <c r="AR32" s="43"/>
      <c r="BE32" s="352"/>
    </row>
    <row r="33" spans="1:57" s="3" customFormat="1" ht="14.45" hidden="1" customHeight="1">
      <c r="B33" s="41"/>
      <c r="C33" s="42"/>
      <c r="D33" s="42"/>
      <c r="E33" s="42"/>
      <c r="F33" s="30" t="s">
        <v>45</v>
      </c>
      <c r="G33" s="42"/>
      <c r="H33" s="42"/>
      <c r="I33" s="42"/>
      <c r="J33" s="42"/>
      <c r="K33" s="42"/>
      <c r="L33" s="364">
        <v>0</v>
      </c>
      <c r="M33" s="363"/>
      <c r="N33" s="363"/>
      <c r="O33" s="363"/>
      <c r="P33" s="363"/>
      <c r="Q33" s="42"/>
      <c r="R33" s="42"/>
      <c r="S33" s="42"/>
      <c r="T33" s="42"/>
      <c r="U33" s="42"/>
      <c r="V33" s="42"/>
      <c r="W33" s="362">
        <f>ROUND(BD54, 2)</f>
        <v>0</v>
      </c>
      <c r="X33" s="363"/>
      <c r="Y33" s="363"/>
      <c r="Z33" s="363"/>
      <c r="AA33" s="363"/>
      <c r="AB33" s="363"/>
      <c r="AC33" s="363"/>
      <c r="AD33" s="363"/>
      <c r="AE33" s="363"/>
      <c r="AF33" s="42"/>
      <c r="AG33" s="42"/>
      <c r="AH33" s="42"/>
      <c r="AI33" s="42"/>
      <c r="AJ33" s="42"/>
      <c r="AK33" s="362">
        <v>0</v>
      </c>
      <c r="AL33" s="363"/>
      <c r="AM33" s="363"/>
      <c r="AN33" s="363"/>
      <c r="AO33" s="363"/>
      <c r="AP33" s="42"/>
      <c r="AQ33" s="42"/>
      <c r="AR33" s="43"/>
    </row>
    <row r="34" spans="1:57" s="2" customFormat="1" ht="6.95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0"/>
      <c r="BE34" s="35"/>
    </row>
    <row r="35" spans="1:57" s="2" customFormat="1" ht="25.9" customHeight="1">
      <c r="A35" s="35"/>
      <c r="B35" s="36"/>
      <c r="C35" s="44"/>
      <c r="D35" s="45" t="s">
        <v>46</v>
      </c>
      <c r="E35" s="46"/>
      <c r="F35" s="46"/>
      <c r="G35" s="46"/>
      <c r="H35" s="46"/>
      <c r="I35" s="46"/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7" t="s">
        <v>47</v>
      </c>
      <c r="U35" s="46"/>
      <c r="V35" s="46"/>
      <c r="W35" s="46"/>
      <c r="X35" s="368" t="s">
        <v>48</v>
      </c>
      <c r="Y35" s="366"/>
      <c r="Z35" s="366"/>
      <c r="AA35" s="366"/>
      <c r="AB35" s="366"/>
      <c r="AC35" s="46"/>
      <c r="AD35" s="46"/>
      <c r="AE35" s="46"/>
      <c r="AF35" s="46"/>
      <c r="AG35" s="46"/>
      <c r="AH35" s="46"/>
      <c r="AI35" s="46"/>
      <c r="AJ35" s="46"/>
      <c r="AK35" s="365">
        <f>SUM(AK26:AK33)</f>
        <v>0</v>
      </c>
      <c r="AL35" s="366"/>
      <c r="AM35" s="366"/>
      <c r="AN35" s="366"/>
      <c r="AO35" s="367"/>
      <c r="AP35" s="44"/>
      <c r="AQ35" s="44"/>
      <c r="AR35" s="40"/>
      <c r="BE35" s="35"/>
    </row>
    <row r="36" spans="1:57" s="2" customFormat="1" ht="6.95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0"/>
      <c r="BE36" s="35"/>
    </row>
    <row r="37" spans="1:57" s="2" customFormat="1" ht="6.95" customHeight="1">
      <c r="A37" s="35"/>
      <c r="B37" s="48"/>
      <c r="C37" s="49"/>
      <c r="D37" s="49"/>
      <c r="E37" s="49"/>
      <c r="F37" s="49"/>
      <c r="G37" s="49"/>
      <c r="H37" s="49"/>
      <c r="I37" s="49"/>
      <c r="J37" s="49"/>
      <c r="K37" s="49"/>
      <c r="L37" s="49"/>
      <c r="M37" s="49"/>
      <c r="N37" s="49"/>
      <c r="O37" s="49"/>
      <c r="P37" s="49"/>
      <c r="Q37" s="49"/>
      <c r="R37" s="49"/>
      <c r="S37" s="49"/>
      <c r="T37" s="49"/>
      <c r="U37" s="49"/>
      <c r="V37" s="49"/>
      <c r="W37" s="49"/>
      <c r="X37" s="49"/>
      <c r="Y37" s="49"/>
      <c r="Z37" s="49"/>
      <c r="AA37" s="49"/>
      <c r="AB37" s="49"/>
      <c r="AC37" s="49"/>
      <c r="AD37" s="49"/>
      <c r="AE37" s="49"/>
      <c r="AF37" s="49"/>
      <c r="AG37" s="49"/>
      <c r="AH37" s="49"/>
      <c r="AI37" s="49"/>
      <c r="AJ37" s="49"/>
      <c r="AK37" s="49"/>
      <c r="AL37" s="49"/>
      <c r="AM37" s="49"/>
      <c r="AN37" s="49"/>
      <c r="AO37" s="49"/>
      <c r="AP37" s="49"/>
      <c r="AQ37" s="49"/>
      <c r="AR37" s="40"/>
      <c r="BE37" s="35"/>
    </row>
    <row r="41" spans="1:57" s="2" customFormat="1" ht="6.95" customHeight="1">
      <c r="A41" s="35"/>
      <c r="B41" s="50"/>
      <c r="C41" s="51"/>
      <c r="D41" s="51"/>
      <c r="E41" s="51"/>
      <c r="F41" s="51"/>
      <c r="G41" s="51"/>
      <c r="H41" s="51"/>
      <c r="I41" s="51"/>
      <c r="J41" s="51"/>
      <c r="K41" s="51"/>
      <c r="L41" s="51"/>
      <c r="M41" s="51"/>
      <c r="N41" s="51"/>
      <c r="O41" s="51"/>
      <c r="P41" s="51"/>
      <c r="Q41" s="51"/>
      <c r="R41" s="51"/>
      <c r="S41" s="51"/>
      <c r="T41" s="51"/>
      <c r="U41" s="51"/>
      <c r="V41" s="51"/>
      <c r="W41" s="51"/>
      <c r="X41" s="51"/>
      <c r="Y41" s="51"/>
      <c r="Z41" s="51"/>
      <c r="AA41" s="51"/>
      <c r="AB41" s="51"/>
      <c r="AC41" s="51"/>
      <c r="AD41" s="51"/>
      <c r="AE41" s="51"/>
      <c r="AF41" s="51"/>
      <c r="AG41" s="51"/>
      <c r="AH41" s="51"/>
      <c r="AI41" s="51"/>
      <c r="AJ41" s="51"/>
      <c r="AK41" s="51"/>
      <c r="AL41" s="51"/>
      <c r="AM41" s="51"/>
      <c r="AN41" s="51"/>
      <c r="AO41" s="51"/>
      <c r="AP41" s="51"/>
      <c r="AQ41" s="51"/>
      <c r="AR41" s="40"/>
      <c r="BE41" s="35"/>
    </row>
    <row r="42" spans="1:57" s="2" customFormat="1" ht="24.95" customHeight="1">
      <c r="A42" s="35"/>
      <c r="B42" s="36"/>
      <c r="C42" s="24" t="s">
        <v>49</v>
      </c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  <c r="AF42" s="37"/>
      <c r="AG42" s="37"/>
      <c r="AH42" s="37"/>
      <c r="AI42" s="37"/>
      <c r="AJ42" s="37"/>
      <c r="AK42" s="37"/>
      <c r="AL42" s="37"/>
      <c r="AM42" s="37"/>
      <c r="AN42" s="37"/>
      <c r="AO42" s="37"/>
      <c r="AP42" s="37"/>
      <c r="AQ42" s="37"/>
      <c r="AR42" s="40"/>
      <c r="BE42" s="35"/>
    </row>
    <row r="43" spans="1:57" s="2" customFormat="1" ht="6.95" customHeight="1">
      <c r="A43" s="35"/>
      <c r="B43" s="36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  <c r="R43" s="37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7"/>
      <c r="AD43" s="37"/>
      <c r="AE43" s="37"/>
      <c r="AF43" s="37"/>
      <c r="AG43" s="37"/>
      <c r="AH43" s="37"/>
      <c r="AI43" s="37"/>
      <c r="AJ43" s="37"/>
      <c r="AK43" s="37"/>
      <c r="AL43" s="37"/>
      <c r="AM43" s="37"/>
      <c r="AN43" s="37"/>
      <c r="AO43" s="37"/>
      <c r="AP43" s="37"/>
      <c r="AQ43" s="37"/>
      <c r="AR43" s="40"/>
      <c r="BE43" s="35"/>
    </row>
    <row r="44" spans="1:57" s="4" customFormat="1" ht="12" customHeight="1">
      <c r="B44" s="52"/>
      <c r="C44" s="30" t="s">
        <v>13</v>
      </c>
      <c r="D44" s="53"/>
      <c r="E44" s="53"/>
      <c r="F44" s="53"/>
      <c r="G44" s="53"/>
      <c r="H44" s="53"/>
      <c r="I44" s="53"/>
      <c r="J44" s="53"/>
      <c r="K44" s="53"/>
      <c r="L44" s="53" t="str">
        <f>K5</f>
        <v>03_2022</v>
      </c>
      <c r="M44" s="53"/>
      <c r="N44" s="53"/>
      <c r="O44" s="53"/>
      <c r="P44" s="53"/>
      <c r="Q44" s="53"/>
      <c r="R44" s="53"/>
      <c r="S44" s="53"/>
      <c r="T44" s="53"/>
      <c r="U44" s="53"/>
      <c r="V44" s="53"/>
      <c r="W44" s="53"/>
      <c r="X44" s="53"/>
      <c r="Y44" s="53"/>
      <c r="Z44" s="53"/>
      <c r="AA44" s="53"/>
      <c r="AB44" s="53"/>
      <c r="AC44" s="53"/>
      <c r="AD44" s="53"/>
      <c r="AE44" s="53"/>
      <c r="AF44" s="53"/>
      <c r="AG44" s="53"/>
      <c r="AH44" s="53"/>
      <c r="AI44" s="53"/>
      <c r="AJ44" s="53"/>
      <c r="AK44" s="53"/>
      <c r="AL44" s="53"/>
      <c r="AM44" s="53"/>
      <c r="AN44" s="53"/>
      <c r="AO44" s="53"/>
      <c r="AP44" s="53"/>
      <c r="AQ44" s="53"/>
      <c r="AR44" s="54"/>
    </row>
    <row r="45" spans="1:57" s="5" customFormat="1" ht="36.950000000000003" customHeight="1">
      <c r="B45" s="55"/>
      <c r="C45" s="56" t="s">
        <v>16</v>
      </c>
      <c r="D45" s="57"/>
      <c r="E45" s="57"/>
      <c r="F45" s="57"/>
      <c r="G45" s="57"/>
      <c r="H45" s="57"/>
      <c r="I45" s="57"/>
      <c r="J45" s="57"/>
      <c r="K45" s="57"/>
      <c r="L45" s="347" t="str">
        <f>K6</f>
        <v>Oprava geometrických parametrů koleje 2022 u ST Ústí nad Labem</v>
      </c>
      <c r="M45" s="348"/>
      <c r="N45" s="348"/>
      <c r="O45" s="348"/>
      <c r="P45" s="348"/>
      <c r="Q45" s="348"/>
      <c r="R45" s="348"/>
      <c r="S45" s="348"/>
      <c r="T45" s="348"/>
      <c r="U45" s="348"/>
      <c r="V45" s="348"/>
      <c r="W45" s="348"/>
      <c r="X45" s="348"/>
      <c r="Y45" s="348"/>
      <c r="Z45" s="348"/>
      <c r="AA45" s="348"/>
      <c r="AB45" s="348"/>
      <c r="AC45" s="348"/>
      <c r="AD45" s="348"/>
      <c r="AE45" s="348"/>
      <c r="AF45" s="348"/>
      <c r="AG45" s="348"/>
      <c r="AH45" s="348"/>
      <c r="AI45" s="348"/>
      <c r="AJ45" s="348"/>
      <c r="AK45" s="348"/>
      <c r="AL45" s="348"/>
      <c r="AM45" s="348"/>
      <c r="AN45" s="348"/>
      <c r="AO45" s="348"/>
      <c r="AP45" s="57"/>
      <c r="AQ45" s="57"/>
      <c r="AR45" s="58"/>
    </row>
    <row r="46" spans="1:57" s="2" customFormat="1" ht="6.95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  <c r="R46" s="37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  <c r="AF46" s="37"/>
      <c r="AG46" s="37"/>
      <c r="AH46" s="37"/>
      <c r="AI46" s="37"/>
      <c r="AJ46" s="37"/>
      <c r="AK46" s="37"/>
      <c r="AL46" s="37"/>
      <c r="AM46" s="37"/>
      <c r="AN46" s="37"/>
      <c r="AO46" s="37"/>
      <c r="AP46" s="37"/>
      <c r="AQ46" s="37"/>
      <c r="AR46" s="40"/>
      <c r="BE46" s="35"/>
    </row>
    <row r="47" spans="1:57" s="2" customFormat="1" ht="12" customHeight="1">
      <c r="A47" s="35"/>
      <c r="B47" s="36"/>
      <c r="C47" s="30" t="s">
        <v>21</v>
      </c>
      <c r="D47" s="37"/>
      <c r="E47" s="37"/>
      <c r="F47" s="37"/>
      <c r="G47" s="37"/>
      <c r="H47" s="37"/>
      <c r="I47" s="37"/>
      <c r="J47" s="37"/>
      <c r="K47" s="37"/>
      <c r="L47" s="59" t="str">
        <f>IF(K8="","",K8)</f>
        <v xml:space="preserve"> </v>
      </c>
      <c r="M47" s="37"/>
      <c r="N47" s="37"/>
      <c r="O47" s="37"/>
      <c r="P47" s="37"/>
      <c r="Q47" s="37"/>
      <c r="R47" s="37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  <c r="AF47" s="37"/>
      <c r="AG47" s="37"/>
      <c r="AH47" s="37"/>
      <c r="AI47" s="30" t="s">
        <v>23</v>
      </c>
      <c r="AJ47" s="37"/>
      <c r="AK47" s="37"/>
      <c r="AL47" s="37"/>
      <c r="AM47" s="376" t="str">
        <f>IF(AN8= "","",AN8)</f>
        <v>25. 3. 2022</v>
      </c>
      <c r="AN47" s="376"/>
      <c r="AO47" s="37"/>
      <c r="AP47" s="37"/>
      <c r="AQ47" s="37"/>
      <c r="AR47" s="40"/>
      <c r="BE47" s="35"/>
    </row>
    <row r="48" spans="1:57" s="2" customFormat="1" ht="6.95" customHeight="1">
      <c r="A48" s="35"/>
      <c r="B48" s="36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  <c r="AF48" s="37"/>
      <c r="AG48" s="37"/>
      <c r="AH48" s="37"/>
      <c r="AI48" s="37"/>
      <c r="AJ48" s="37"/>
      <c r="AK48" s="37"/>
      <c r="AL48" s="37"/>
      <c r="AM48" s="37"/>
      <c r="AN48" s="37"/>
      <c r="AO48" s="37"/>
      <c r="AP48" s="37"/>
      <c r="AQ48" s="37"/>
      <c r="AR48" s="40"/>
      <c r="BE48" s="35"/>
    </row>
    <row r="49" spans="1:91" s="2" customFormat="1" ht="15.2" customHeight="1">
      <c r="A49" s="35"/>
      <c r="B49" s="36"/>
      <c r="C49" s="30" t="s">
        <v>25</v>
      </c>
      <c r="D49" s="37"/>
      <c r="E49" s="37"/>
      <c r="F49" s="37"/>
      <c r="G49" s="37"/>
      <c r="H49" s="37"/>
      <c r="I49" s="37"/>
      <c r="J49" s="37"/>
      <c r="K49" s="37"/>
      <c r="L49" s="53" t="str">
        <f>IF(E11= "","",E11)</f>
        <v xml:space="preserve"> </v>
      </c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  <c r="AF49" s="37"/>
      <c r="AG49" s="37"/>
      <c r="AH49" s="37"/>
      <c r="AI49" s="30" t="s">
        <v>30</v>
      </c>
      <c r="AJ49" s="37"/>
      <c r="AK49" s="37"/>
      <c r="AL49" s="37"/>
      <c r="AM49" s="377" t="str">
        <f>IF(E17="","",E17)</f>
        <v xml:space="preserve"> </v>
      </c>
      <c r="AN49" s="378"/>
      <c r="AO49" s="378"/>
      <c r="AP49" s="378"/>
      <c r="AQ49" s="37"/>
      <c r="AR49" s="40"/>
      <c r="AS49" s="380" t="s">
        <v>50</v>
      </c>
      <c r="AT49" s="381"/>
      <c r="AU49" s="61"/>
      <c r="AV49" s="61"/>
      <c r="AW49" s="61"/>
      <c r="AX49" s="61"/>
      <c r="AY49" s="61"/>
      <c r="AZ49" s="61"/>
      <c r="BA49" s="61"/>
      <c r="BB49" s="61"/>
      <c r="BC49" s="61"/>
      <c r="BD49" s="62"/>
      <c r="BE49" s="35"/>
    </row>
    <row r="50" spans="1:91" s="2" customFormat="1" ht="15.2" customHeight="1">
      <c r="A50" s="35"/>
      <c r="B50" s="36"/>
      <c r="C50" s="30" t="s">
        <v>28</v>
      </c>
      <c r="D50" s="37"/>
      <c r="E50" s="37"/>
      <c r="F50" s="37"/>
      <c r="G50" s="37"/>
      <c r="H50" s="37"/>
      <c r="I50" s="37"/>
      <c r="J50" s="37"/>
      <c r="K50" s="37"/>
      <c r="L50" s="53" t="str">
        <f>IF(E14= "Vyplň údaj","",E14)</f>
        <v/>
      </c>
      <c r="M50" s="37"/>
      <c r="N50" s="37"/>
      <c r="O50" s="37"/>
      <c r="P50" s="37"/>
      <c r="Q50" s="37"/>
      <c r="R50" s="37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  <c r="AF50" s="37"/>
      <c r="AG50" s="37"/>
      <c r="AH50" s="37"/>
      <c r="AI50" s="30" t="s">
        <v>32</v>
      </c>
      <c r="AJ50" s="37"/>
      <c r="AK50" s="37"/>
      <c r="AL50" s="37"/>
      <c r="AM50" s="377" t="str">
        <f>IF(E20="","",E20)</f>
        <v>Tomáš Šrédl</v>
      </c>
      <c r="AN50" s="378"/>
      <c r="AO50" s="378"/>
      <c r="AP50" s="378"/>
      <c r="AQ50" s="37"/>
      <c r="AR50" s="40"/>
      <c r="AS50" s="382"/>
      <c r="AT50" s="383"/>
      <c r="AU50" s="63"/>
      <c r="AV50" s="63"/>
      <c r="AW50" s="63"/>
      <c r="AX50" s="63"/>
      <c r="AY50" s="63"/>
      <c r="AZ50" s="63"/>
      <c r="BA50" s="63"/>
      <c r="BB50" s="63"/>
      <c r="BC50" s="63"/>
      <c r="BD50" s="64"/>
      <c r="BE50" s="35"/>
    </row>
    <row r="51" spans="1:91" s="2" customFormat="1" ht="10.9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  <c r="R51" s="37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  <c r="AF51" s="37"/>
      <c r="AG51" s="37"/>
      <c r="AH51" s="37"/>
      <c r="AI51" s="37"/>
      <c r="AJ51" s="37"/>
      <c r="AK51" s="37"/>
      <c r="AL51" s="37"/>
      <c r="AM51" s="37"/>
      <c r="AN51" s="37"/>
      <c r="AO51" s="37"/>
      <c r="AP51" s="37"/>
      <c r="AQ51" s="37"/>
      <c r="AR51" s="40"/>
      <c r="AS51" s="384"/>
      <c r="AT51" s="385"/>
      <c r="AU51" s="65"/>
      <c r="AV51" s="65"/>
      <c r="AW51" s="65"/>
      <c r="AX51" s="65"/>
      <c r="AY51" s="65"/>
      <c r="AZ51" s="65"/>
      <c r="BA51" s="65"/>
      <c r="BB51" s="65"/>
      <c r="BC51" s="65"/>
      <c r="BD51" s="66"/>
      <c r="BE51" s="35"/>
    </row>
    <row r="52" spans="1:91" s="2" customFormat="1" ht="29.25" customHeight="1">
      <c r="A52" s="35"/>
      <c r="B52" s="36"/>
      <c r="C52" s="342" t="s">
        <v>51</v>
      </c>
      <c r="D52" s="343"/>
      <c r="E52" s="343"/>
      <c r="F52" s="343"/>
      <c r="G52" s="343"/>
      <c r="H52" s="67"/>
      <c r="I52" s="346" t="s">
        <v>52</v>
      </c>
      <c r="J52" s="343"/>
      <c r="K52" s="343"/>
      <c r="L52" s="343"/>
      <c r="M52" s="343"/>
      <c r="N52" s="343"/>
      <c r="O52" s="343"/>
      <c r="P52" s="343"/>
      <c r="Q52" s="343"/>
      <c r="R52" s="343"/>
      <c r="S52" s="343"/>
      <c r="T52" s="343"/>
      <c r="U52" s="343"/>
      <c r="V52" s="343"/>
      <c r="W52" s="343"/>
      <c r="X52" s="343"/>
      <c r="Y52" s="343"/>
      <c r="Z52" s="343"/>
      <c r="AA52" s="343"/>
      <c r="AB52" s="343"/>
      <c r="AC52" s="343"/>
      <c r="AD52" s="343"/>
      <c r="AE52" s="343"/>
      <c r="AF52" s="343"/>
      <c r="AG52" s="370" t="s">
        <v>53</v>
      </c>
      <c r="AH52" s="343"/>
      <c r="AI52" s="343"/>
      <c r="AJ52" s="343"/>
      <c r="AK52" s="343"/>
      <c r="AL52" s="343"/>
      <c r="AM52" s="343"/>
      <c r="AN52" s="346" t="s">
        <v>54</v>
      </c>
      <c r="AO52" s="343"/>
      <c r="AP52" s="343"/>
      <c r="AQ52" s="68" t="s">
        <v>55</v>
      </c>
      <c r="AR52" s="40"/>
      <c r="AS52" s="69" t="s">
        <v>56</v>
      </c>
      <c r="AT52" s="70" t="s">
        <v>57</v>
      </c>
      <c r="AU52" s="70" t="s">
        <v>58</v>
      </c>
      <c r="AV52" s="70" t="s">
        <v>59</v>
      </c>
      <c r="AW52" s="70" t="s">
        <v>60</v>
      </c>
      <c r="AX52" s="70" t="s">
        <v>61</v>
      </c>
      <c r="AY52" s="70" t="s">
        <v>62</v>
      </c>
      <c r="AZ52" s="70" t="s">
        <v>63</v>
      </c>
      <c r="BA52" s="70" t="s">
        <v>64</v>
      </c>
      <c r="BB52" s="70" t="s">
        <v>65</v>
      </c>
      <c r="BC52" s="70" t="s">
        <v>66</v>
      </c>
      <c r="BD52" s="71" t="s">
        <v>67</v>
      </c>
      <c r="BE52" s="35"/>
    </row>
    <row r="53" spans="1:91" s="2" customFormat="1" ht="10.9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  <c r="R53" s="37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  <c r="AF53" s="37"/>
      <c r="AG53" s="37"/>
      <c r="AH53" s="37"/>
      <c r="AI53" s="37"/>
      <c r="AJ53" s="37"/>
      <c r="AK53" s="37"/>
      <c r="AL53" s="37"/>
      <c r="AM53" s="37"/>
      <c r="AN53" s="37"/>
      <c r="AO53" s="37"/>
      <c r="AP53" s="37"/>
      <c r="AQ53" s="37"/>
      <c r="AR53" s="40"/>
      <c r="AS53" s="72"/>
      <c r="AT53" s="73"/>
      <c r="AU53" s="73"/>
      <c r="AV53" s="73"/>
      <c r="AW53" s="73"/>
      <c r="AX53" s="73"/>
      <c r="AY53" s="73"/>
      <c r="AZ53" s="73"/>
      <c r="BA53" s="73"/>
      <c r="BB53" s="73"/>
      <c r="BC53" s="73"/>
      <c r="BD53" s="74"/>
      <c r="BE53" s="35"/>
    </row>
    <row r="54" spans="1:91" s="6" customFormat="1" ht="32.450000000000003" customHeight="1">
      <c r="B54" s="75"/>
      <c r="C54" s="76" t="s">
        <v>68</v>
      </c>
      <c r="D54" s="77"/>
      <c r="E54" s="77"/>
      <c r="F54" s="77"/>
      <c r="G54" s="77"/>
      <c r="H54" s="77"/>
      <c r="I54" s="77"/>
      <c r="J54" s="77"/>
      <c r="K54" s="77"/>
      <c r="L54" s="77"/>
      <c r="M54" s="77"/>
      <c r="N54" s="77"/>
      <c r="O54" s="77"/>
      <c r="P54" s="77"/>
      <c r="Q54" s="77"/>
      <c r="R54" s="77"/>
      <c r="S54" s="77"/>
      <c r="T54" s="77"/>
      <c r="U54" s="77"/>
      <c r="V54" s="77"/>
      <c r="W54" s="77"/>
      <c r="X54" s="77"/>
      <c r="Y54" s="77"/>
      <c r="Z54" s="77"/>
      <c r="AA54" s="77"/>
      <c r="AB54" s="77"/>
      <c r="AC54" s="77"/>
      <c r="AD54" s="77"/>
      <c r="AE54" s="77"/>
      <c r="AF54" s="77"/>
      <c r="AG54" s="349">
        <f>ROUND(AG55+AG66,2)</f>
        <v>0</v>
      </c>
      <c r="AH54" s="349"/>
      <c r="AI54" s="349"/>
      <c r="AJ54" s="349"/>
      <c r="AK54" s="349"/>
      <c r="AL54" s="349"/>
      <c r="AM54" s="349"/>
      <c r="AN54" s="386">
        <f t="shared" ref="AN54:AN72" si="0">SUM(AG54,AT54)</f>
        <v>0</v>
      </c>
      <c r="AO54" s="386"/>
      <c r="AP54" s="386"/>
      <c r="AQ54" s="79" t="s">
        <v>19</v>
      </c>
      <c r="AR54" s="80"/>
      <c r="AS54" s="81">
        <f>ROUND(AS55+AS66,2)</f>
        <v>0</v>
      </c>
      <c r="AT54" s="82">
        <f t="shared" ref="AT54:AT72" si="1">ROUND(SUM(AV54:AW54),2)</f>
        <v>0</v>
      </c>
      <c r="AU54" s="83">
        <f>ROUND(AU55+AU66,5)</f>
        <v>0</v>
      </c>
      <c r="AV54" s="82">
        <f>ROUND(AZ54*L29,2)</f>
        <v>0</v>
      </c>
      <c r="AW54" s="82">
        <f>ROUND(BA54*L30,2)</f>
        <v>0</v>
      </c>
      <c r="AX54" s="82">
        <f>ROUND(BB54*L29,2)</f>
        <v>0</v>
      </c>
      <c r="AY54" s="82">
        <f>ROUND(BC54*L30,2)</f>
        <v>0</v>
      </c>
      <c r="AZ54" s="82">
        <f>ROUND(AZ55+AZ66,2)</f>
        <v>0</v>
      </c>
      <c r="BA54" s="82">
        <f>ROUND(BA55+BA66,2)</f>
        <v>0</v>
      </c>
      <c r="BB54" s="82">
        <f>ROUND(BB55+BB66,2)</f>
        <v>0</v>
      </c>
      <c r="BC54" s="82">
        <f>ROUND(BC55+BC66,2)</f>
        <v>0</v>
      </c>
      <c r="BD54" s="84">
        <f>ROUND(BD55+BD66,2)</f>
        <v>0</v>
      </c>
      <c r="BS54" s="85" t="s">
        <v>69</v>
      </c>
      <c r="BT54" s="85" t="s">
        <v>70</v>
      </c>
      <c r="BU54" s="86" t="s">
        <v>71</v>
      </c>
      <c r="BV54" s="85" t="s">
        <v>72</v>
      </c>
      <c r="BW54" s="85" t="s">
        <v>5</v>
      </c>
      <c r="BX54" s="85" t="s">
        <v>73</v>
      </c>
      <c r="CL54" s="85" t="s">
        <v>19</v>
      </c>
    </row>
    <row r="55" spans="1:91" s="7" customFormat="1" ht="16.5" customHeight="1">
      <c r="B55" s="87"/>
      <c r="C55" s="88"/>
      <c r="D55" s="344" t="s">
        <v>74</v>
      </c>
      <c r="E55" s="344"/>
      <c r="F55" s="344"/>
      <c r="G55" s="344"/>
      <c r="H55" s="344"/>
      <c r="I55" s="89"/>
      <c r="J55" s="344" t="s">
        <v>75</v>
      </c>
      <c r="K55" s="344"/>
      <c r="L55" s="344"/>
      <c r="M55" s="344"/>
      <c r="N55" s="344"/>
      <c r="O55" s="344"/>
      <c r="P55" s="344"/>
      <c r="Q55" s="344"/>
      <c r="R55" s="344"/>
      <c r="S55" s="344"/>
      <c r="T55" s="344"/>
      <c r="U55" s="344"/>
      <c r="V55" s="344"/>
      <c r="W55" s="344"/>
      <c r="X55" s="344"/>
      <c r="Y55" s="344"/>
      <c r="Z55" s="344"/>
      <c r="AA55" s="344"/>
      <c r="AB55" s="344"/>
      <c r="AC55" s="344"/>
      <c r="AD55" s="344"/>
      <c r="AE55" s="344"/>
      <c r="AF55" s="344"/>
      <c r="AG55" s="371">
        <f>ROUND(AG56+AG65,2)</f>
        <v>0</v>
      </c>
      <c r="AH55" s="372"/>
      <c r="AI55" s="372"/>
      <c r="AJ55" s="372"/>
      <c r="AK55" s="372"/>
      <c r="AL55" s="372"/>
      <c r="AM55" s="372"/>
      <c r="AN55" s="379">
        <f t="shared" si="0"/>
        <v>0</v>
      </c>
      <c r="AO55" s="372"/>
      <c r="AP55" s="372"/>
      <c r="AQ55" s="90" t="s">
        <v>76</v>
      </c>
      <c r="AR55" s="91"/>
      <c r="AS55" s="92">
        <f>ROUND(AS56+AS65,2)</f>
        <v>0</v>
      </c>
      <c r="AT55" s="93">
        <f t="shared" si="1"/>
        <v>0</v>
      </c>
      <c r="AU55" s="94">
        <f>ROUND(AU56+AU65,5)</f>
        <v>0</v>
      </c>
      <c r="AV55" s="93">
        <f>ROUND(AZ55*L29,2)</f>
        <v>0</v>
      </c>
      <c r="AW55" s="93">
        <f>ROUND(BA55*L30,2)</f>
        <v>0</v>
      </c>
      <c r="AX55" s="93">
        <f>ROUND(BB55*L29,2)</f>
        <v>0</v>
      </c>
      <c r="AY55" s="93">
        <f>ROUND(BC55*L30,2)</f>
        <v>0</v>
      </c>
      <c r="AZ55" s="93">
        <f>ROUND(AZ56+AZ65,2)</f>
        <v>0</v>
      </c>
      <c r="BA55" s="93">
        <f>ROUND(BA56+BA65,2)</f>
        <v>0</v>
      </c>
      <c r="BB55" s="93">
        <f>ROUND(BB56+BB65,2)</f>
        <v>0</v>
      </c>
      <c r="BC55" s="93">
        <f>ROUND(BC56+BC65,2)</f>
        <v>0</v>
      </c>
      <c r="BD55" s="95">
        <f>ROUND(BD56+BD65,2)</f>
        <v>0</v>
      </c>
      <c r="BS55" s="96" t="s">
        <v>69</v>
      </c>
      <c r="BT55" s="96" t="s">
        <v>77</v>
      </c>
      <c r="BU55" s="96" t="s">
        <v>71</v>
      </c>
      <c r="BV55" s="96" t="s">
        <v>72</v>
      </c>
      <c r="BW55" s="96" t="s">
        <v>78</v>
      </c>
      <c r="BX55" s="96" t="s">
        <v>5</v>
      </c>
      <c r="CL55" s="96" t="s">
        <v>19</v>
      </c>
      <c r="CM55" s="96" t="s">
        <v>79</v>
      </c>
    </row>
    <row r="56" spans="1:91" s="4" customFormat="1" ht="16.5" customHeight="1">
      <c r="B56" s="52"/>
      <c r="C56" s="97"/>
      <c r="D56" s="97"/>
      <c r="E56" s="345" t="s">
        <v>77</v>
      </c>
      <c r="F56" s="345"/>
      <c r="G56" s="345"/>
      <c r="H56" s="345"/>
      <c r="I56" s="345"/>
      <c r="J56" s="97"/>
      <c r="K56" s="345" t="s">
        <v>80</v>
      </c>
      <c r="L56" s="345"/>
      <c r="M56" s="345"/>
      <c r="N56" s="345"/>
      <c r="O56" s="345"/>
      <c r="P56" s="345"/>
      <c r="Q56" s="345"/>
      <c r="R56" s="345"/>
      <c r="S56" s="345"/>
      <c r="T56" s="345"/>
      <c r="U56" s="345"/>
      <c r="V56" s="345"/>
      <c r="W56" s="345"/>
      <c r="X56" s="345"/>
      <c r="Y56" s="345"/>
      <c r="Z56" s="345"/>
      <c r="AA56" s="345"/>
      <c r="AB56" s="345"/>
      <c r="AC56" s="345"/>
      <c r="AD56" s="345"/>
      <c r="AE56" s="345"/>
      <c r="AF56" s="345"/>
      <c r="AG56" s="375">
        <f>ROUND(SUM(AG57:AG64),2)</f>
        <v>0</v>
      </c>
      <c r="AH56" s="374"/>
      <c r="AI56" s="374"/>
      <c r="AJ56" s="374"/>
      <c r="AK56" s="374"/>
      <c r="AL56" s="374"/>
      <c r="AM56" s="374"/>
      <c r="AN56" s="373">
        <f t="shared" si="0"/>
        <v>0</v>
      </c>
      <c r="AO56" s="374"/>
      <c r="AP56" s="374"/>
      <c r="AQ56" s="98" t="s">
        <v>81</v>
      </c>
      <c r="AR56" s="54"/>
      <c r="AS56" s="99">
        <f>ROUND(SUM(AS57:AS64),2)</f>
        <v>0</v>
      </c>
      <c r="AT56" s="100">
        <f t="shared" si="1"/>
        <v>0</v>
      </c>
      <c r="AU56" s="101">
        <f>ROUND(SUM(AU57:AU64),5)</f>
        <v>0</v>
      </c>
      <c r="AV56" s="100">
        <f>ROUND(AZ56*L29,2)</f>
        <v>0</v>
      </c>
      <c r="AW56" s="100">
        <f>ROUND(BA56*L30,2)</f>
        <v>0</v>
      </c>
      <c r="AX56" s="100">
        <f>ROUND(BB56*L29,2)</f>
        <v>0</v>
      </c>
      <c r="AY56" s="100">
        <f>ROUND(BC56*L30,2)</f>
        <v>0</v>
      </c>
      <c r="AZ56" s="100">
        <f>ROUND(SUM(AZ57:AZ64),2)</f>
        <v>0</v>
      </c>
      <c r="BA56" s="100">
        <f>ROUND(SUM(BA57:BA64),2)</f>
        <v>0</v>
      </c>
      <c r="BB56" s="100">
        <f>ROUND(SUM(BB57:BB64),2)</f>
        <v>0</v>
      </c>
      <c r="BC56" s="100">
        <f>ROUND(SUM(BC57:BC64),2)</f>
        <v>0</v>
      </c>
      <c r="BD56" s="102">
        <f>ROUND(SUM(BD57:BD64),2)</f>
        <v>0</v>
      </c>
      <c r="BS56" s="103" t="s">
        <v>69</v>
      </c>
      <c r="BT56" s="103" t="s">
        <v>79</v>
      </c>
      <c r="BU56" s="103" t="s">
        <v>71</v>
      </c>
      <c r="BV56" s="103" t="s">
        <v>72</v>
      </c>
      <c r="BW56" s="103" t="s">
        <v>82</v>
      </c>
      <c r="BX56" s="103" t="s">
        <v>78</v>
      </c>
      <c r="CL56" s="103" t="s">
        <v>19</v>
      </c>
    </row>
    <row r="57" spans="1:91" s="4" customFormat="1" ht="16.5" customHeight="1">
      <c r="A57" s="104" t="s">
        <v>83</v>
      </c>
      <c r="B57" s="52"/>
      <c r="C57" s="97"/>
      <c r="D57" s="97"/>
      <c r="E57" s="97"/>
      <c r="F57" s="345" t="s">
        <v>84</v>
      </c>
      <c r="G57" s="345"/>
      <c r="H57" s="345"/>
      <c r="I57" s="345"/>
      <c r="J57" s="345"/>
      <c r="K57" s="97"/>
      <c r="L57" s="345" t="s">
        <v>85</v>
      </c>
      <c r="M57" s="345"/>
      <c r="N57" s="345"/>
      <c r="O57" s="345"/>
      <c r="P57" s="345"/>
      <c r="Q57" s="345"/>
      <c r="R57" s="345"/>
      <c r="S57" s="345"/>
      <c r="T57" s="345"/>
      <c r="U57" s="345"/>
      <c r="V57" s="345"/>
      <c r="W57" s="345"/>
      <c r="X57" s="345"/>
      <c r="Y57" s="345"/>
      <c r="Z57" s="345"/>
      <c r="AA57" s="345"/>
      <c r="AB57" s="345"/>
      <c r="AC57" s="345"/>
      <c r="AD57" s="345"/>
      <c r="AE57" s="345"/>
      <c r="AF57" s="345"/>
      <c r="AG57" s="373">
        <f>'01 - SO 01 - TO Roudnice ...'!J34</f>
        <v>0</v>
      </c>
      <c r="AH57" s="374"/>
      <c r="AI57" s="374"/>
      <c r="AJ57" s="374"/>
      <c r="AK57" s="374"/>
      <c r="AL57" s="374"/>
      <c r="AM57" s="374"/>
      <c r="AN57" s="373">
        <f t="shared" si="0"/>
        <v>0</v>
      </c>
      <c r="AO57" s="374"/>
      <c r="AP57" s="374"/>
      <c r="AQ57" s="98" t="s">
        <v>81</v>
      </c>
      <c r="AR57" s="54"/>
      <c r="AS57" s="99">
        <v>0</v>
      </c>
      <c r="AT57" s="100">
        <f t="shared" si="1"/>
        <v>0</v>
      </c>
      <c r="AU57" s="101">
        <f>'01 - SO 01 - TO Roudnice ...'!P93</f>
        <v>0</v>
      </c>
      <c r="AV57" s="100">
        <f>'01 - SO 01 - TO Roudnice ...'!J37</f>
        <v>0</v>
      </c>
      <c r="AW57" s="100">
        <f>'01 - SO 01 - TO Roudnice ...'!J38</f>
        <v>0</v>
      </c>
      <c r="AX57" s="100">
        <f>'01 - SO 01 - TO Roudnice ...'!J39</f>
        <v>0</v>
      </c>
      <c r="AY57" s="100">
        <f>'01 - SO 01 - TO Roudnice ...'!J40</f>
        <v>0</v>
      </c>
      <c r="AZ57" s="100">
        <f>'01 - SO 01 - TO Roudnice ...'!F37</f>
        <v>0</v>
      </c>
      <c r="BA57" s="100">
        <f>'01 - SO 01 - TO Roudnice ...'!F38</f>
        <v>0</v>
      </c>
      <c r="BB57" s="100">
        <f>'01 - SO 01 - TO Roudnice ...'!F39</f>
        <v>0</v>
      </c>
      <c r="BC57" s="100">
        <f>'01 - SO 01 - TO Roudnice ...'!F40</f>
        <v>0</v>
      </c>
      <c r="BD57" s="102">
        <f>'01 - SO 01 - TO Roudnice ...'!F41</f>
        <v>0</v>
      </c>
      <c r="BT57" s="103" t="s">
        <v>86</v>
      </c>
      <c r="BV57" s="103" t="s">
        <v>72</v>
      </c>
      <c r="BW57" s="103" t="s">
        <v>87</v>
      </c>
      <c r="BX57" s="103" t="s">
        <v>82</v>
      </c>
      <c r="CL57" s="103" t="s">
        <v>19</v>
      </c>
    </row>
    <row r="58" spans="1:91" s="4" customFormat="1" ht="16.5" customHeight="1">
      <c r="A58" s="104" t="s">
        <v>83</v>
      </c>
      <c r="B58" s="52"/>
      <c r="C58" s="97"/>
      <c r="D58" s="97"/>
      <c r="E58" s="97"/>
      <c r="F58" s="345" t="s">
        <v>88</v>
      </c>
      <c r="G58" s="345"/>
      <c r="H58" s="345"/>
      <c r="I58" s="345"/>
      <c r="J58" s="345"/>
      <c r="K58" s="97"/>
      <c r="L58" s="345" t="s">
        <v>89</v>
      </c>
      <c r="M58" s="345"/>
      <c r="N58" s="345"/>
      <c r="O58" s="345"/>
      <c r="P58" s="345"/>
      <c r="Q58" s="345"/>
      <c r="R58" s="345"/>
      <c r="S58" s="345"/>
      <c r="T58" s="345"/>
      <c r="U58" s="345"/>
      <c r="V58" s="345"/>
      <c r="W58" s="345"/>
      <c r="X58" s="345"/>
      <c r="Y58" s="345"/>
      <c r="Z58" s="345"/>
      <c r="AA58" s="345"/>
      <c r="AB58" s="345"/>
      <c r="AC58" s="345"/>
      <c r="AD58" s="345"/>
      <c r="AE58" s="345"/>
      <c r="AF58" s="345"/>
      <c r="AG58" s="373">
        <f>'02 - SO 02 - TO Lovosice'!J34</f>
        <v>0</v>
      </c>
      <c r="AH58" s="374"/>
      <c r="AI58" s="374"/>
      <c r="AJ58" s="374"/>
      <c r="AK58" s="374"/>
      <c r="AL58" s="374"/>
      <c r="AM58" s="374"/>
      <c r="AN58" s="373">
        <f t="shared" si="0"/>
        <v>0</v>
      </c>
      <c r="AO58" s="374"/>
      <c r="AP58" s="374"/>
      <c r="AQ58" s="98" t="s">
        <v>81</v>
      </c>
      <c r="AR58" s="54"/>
      <c r="AS58" s="99">
        <v>0</v>
      </c>
      <c r="AT58" s="100">
        <f t="shared" si="1"/>
        <v>0</v>
      </c>
      <c r="AU58" s="101">
        <f>'02 - SO 02 - TO Lovosice'!P91</f>
        <v>0</v>
      </c>
      <c r="AV58" s="100">
        <f>'02 - SO 02 - TO Lovosice'!J37</f>
        <v>0</v>
      </c>
      <c r="AW58" s="100">
        <f>'02 - SO 02 - TO Lovosice'!J38</f>
        <v>0</v>
      </c>
      <c r="AX58" s="100">
        <f>'02 - SO 02 - TO Lovosice'!J39</f>
        <v>0</v>
      </c>
      <c r="AY58" s="100">
        <f>'02 - SO 02 - TO Lovosice'!J40</f>
        <v>0</v>
      </c>
      <c r="AZ58" s="100">
        <f>'02 - SO 02 - TO Lovosice'!F37</f>
        <v>0</v>
      </c>
      <c r="BA58" s="100">
        <f>'02 - SO 02 - TO Lovosice'!F38</f>
        <v>0</v>
      </c>
      <c r="BB58" s="100">
        <f>'02 - SO 02 - TO Lovosice'!F39</f>
        <v>0</v>
      </c>
      <c r="BC58" s="100">
        <f>'02 - SO 02 - TO Lovosice'!F40</f>
        <v>0</v>
      </c>
      <c r="BD58" s="102">
        <f>'02 - SO 02 - TO Lovosice'!F41</f>
        <v>0</v>
      </c>
      <c r="BT58" s="103" t="s">
        <v>86</v>
      </c>
      <c r="BV58" s="103" t="s">
        <v>72</v>
      </c>
      <c r="BW58" s="103" t="s">
        <v>90</v>
      </c>
      <c r="BX58" s="103" t="s">
        <v>82</v>
      </c>
      <c r="CL58" s="103" t="s">
        <v>19</v>
      </c>
    </row>
    <row r="59" spans="1:91" s="4" customFormat="1" ht="16.5" customHeight="1">
      <c r="A59" s="104" t="s">
        <v>83</v>
      </c>
      <c r="B59" s="52"/>
      <c r="C59" s="97"/>
      <c r="D59" s="97"/>
      <c r="E59" s="97"/>
      <c r="F59" s="345" t="s">
        <v>91</v>
      </c>
      <c r="G59" s="345"/>
      <c r="H59" s="345"/>
      <c r="I59" s="345"/>
      <c r="J59" s="345"/>
      <c r="K59" s="97"/>
      <c r="L59" s="345" t="s">
        <v>92</v>
      </c>
      <c r="M59" s="345"/>
      <c r="N59" s="345"/>
      <c r="O59" s="345"/>
      <c r="P59" s="345"/>
      <c r="Q59" s="345"/>
      <c r="R59" s="345"/>
      <c r="S59" s="345"/>
      <c r="T59" s="345"/>
      <c r="U59" s="345"/>
      <c r="V59" s="345"/>
      <c r="W59" s="345"/>
      <c r="X59" s="345"/>
      <c r="Y59" s="345"/>
      <c r="Z59" s="345"/>
      <c r="AA59" s="345"/>
      <c r="AB59" s="345"/>
      <c r="AC59" s="345"/>
      <c r="AD59" s="345"/>
      <c r="AE59" s="345"/>
      <c r="AF59" s="345"/>
      <c r="AG59" s="373">
        <f>'03 - SO 03 - TO Ústí n. L...'!J34</f>
        <v>0</v>
      </c>
      <c r="AH59" s="374"/>
      <c r="AI59" s="374"/>
      <c r="AJ59" s="374"/>
      <c r="AK59" s="374"/>
      <c r="AL59" s="374"/>
      <c r="AM59" s="374"/>
      <c r="AN59" s="373">
        <f t="shared" si="0"/>
        <v>0</v>
      </c>
      <c r="AO59" s="374"/>
      <c r="AP59" s="374"/>
      <c r="AQ59" s="98" t="s">
        <v>81</v>
      </c>
      <c r="AR59" s="54"/>
      <c r="AS59" s="99">
        <v>0</v>
      </c>
      <c r="AT59" s="100">
        <f t="shared" si="1"/>
        <v>0</v>
      </c>
      <c r="AU59" s="101">
        <f>'03 - SO 03 - TO Ústí n. L...'!P91</f>
        <v>0</v>
      </c>
      <c r="AV59" s="100">
        <f>'03 - SO 03 - TO Ústí n. L...'!J37</f>
        <v>0</v>
      </c>
      <c r="AW59" s="100">
        <f>'03 - SO 03 - TO Ústí n. L...'!J38</f>
        <v>0</v>
      </c>
      <c r="AX59" s="100">
        <f>'03 - SO 03 - TO Ústí n. L...'!J39</f>
        <v>0</v>
      </c>
      <c r="AY59" s="100">
        <f>'03 - SO 03 - TO Ústí n. L...'!J40</f>
        <v>0</v>
      </c>
      <c r="AZ59" s="100">
        <f>'03 - SO 03 - TO Ústí n. L...'!F37</f>
        <v>0</v>
      </c>
      <c r="BA59" s="100">
        <f>'03 - SO 03 - TO Ústí n. L...'!F38</f>
        <v>0</v>
      </c>
      <c r="BB59" s="100">
        <f>'03 - SO 03 - TO Ústí n. L...'!F39</f>
        <v>0</v>
      </c>
      <c r="BC59" s="100">
        <f>'03 - SO 03 - TO Ústí n. L...'!F40</f>
        <v>0</v>
      </c>
      <c r="BD59" s="102">
        <f>'03 - SO 03 - TO Ústí n. L...'!F41</f>
        <v>0</v>
      </c>
      <c r="BT59" s="103" t="s">
        <v>86</v>
      </c>
      <c r="BV59" s="103" t="s">
        <v>72</v>
      </c>
      <c r="BW59" s="103" t="s">
        <v>93</v>
      </c>
      <c r="BX59" s="103" t="s">
        <v>82</v>
      </c>
      <c r="CL59" s="103" t="s">
        <v>19</v>
      </c>
    </row>
    <row r="60" spans="1:91" s="4" customFormat="1" ht="16.5" customHeight="1">
      <c r="A60" s="104" t="s">
        <v>83</v>
      </c>
      <c r="B60" s="52"/>
      <c r="C60" s="97"/>
      <c r="D60" s="97"/>
      <c r="E60" s="97"/>
      <c r="F60" s="345" t="s">
        <v>94</v>
      </c>
      <c r="G60" s="345"/>
      <c r="H60" s="345"/>
      <c r="I60" s="345"/>
      <c r="J60" s="345"/>
      <c r="K60" s="97"/>
      <c r="L60" s="345" t="s">
        <v>95</v>
      </c>
      <c r="M60" s="345"/>
      <c r="N60" s="345"/>
      <c r="O60" s="345"/>
      <c r="P60" s="345"/>
      <c r="Q60" s="345"/>
      <c r="R60" s="345"/>
      <c r="S60" s="345"/>
      <c r="T60" s="345"/>
      <c r="U60" s="345"/>
      <c r="V60" s="345"/>
      <c r="W60" s="345"/>
      <c r="X60" s="345"/>
      <c r="Y60" s="345"/>
      <c r="Z60" s="345"/>
      <c r="AA60" s="345"/>
      <c r="AB60" s="345"/>
      <c r="AC60" s="345"/>
      <c r="AD60" s="345"/>
      <c r="AE60" s="345"/>
      <c r="AF60" s="345"/>
      <c r="AG60" s="373">
        <f>'04 - SO 04 - TO Roudnice ...'!J34</f>
        <v>0</v>
      </c>
      <c r="AH60" s="374"/>
      <c r="AI60" s="374"/>
      <c r="AJ60" s="374"/>
      <c r="AK60" s="374"/>
      <c r="AL60" s="374"/>
      <c r="AM60" s="374"/>
      <c r="AN60" s="373">
        <f t="shared" si="0"/>
        <v>0</v>
      </c>
      <c r="AO60" s="374"/>
      <c r="AP60" s="374"/>
      <c r="AQ60" s="98" t="s">
        <v>81</v>
      </c>
      <c r="AR60" s="54"/>
      <c r="AS60" s="99">
        <v>0</v>
      </c>
      <c r="AT60" s="100">
        <f t="shared" si="1"/>
        <v>0</v>
      </c>
      <c r="AU60" s="101">
        <f>'04 - SO 04 - TO Roudnice ...'!P93</f>
        <v>0</v>
      </c>
      <c r="AV60" s="100">
        <f>'04 - SO 04 - TO Roudnice ...'!J37</f>
        <v>0</v>
      </c>
      <c r="AW60" s="100">
        <f>'04 - SO 04 - TO Roudnice ...'!J38</f>
        <v>0</v>
      </c>
      <c r="AX60" s="100">
        <f>'04 - SO 04 - TO Roudnice ...'!J39</f>
        <v>0</v>
      </c>
      <c r="AY60" s="100">
        <f>'04 - SO 04 - TO Roudnice ...'!J40</f>
        <v>0</v>
      </c>
      <c r="AZ60" s="100">
        <f>'04 - SO 04 - TO Roudnice ...'!F37</f>
        <v>0</v>
      </c>
      <c r="BA60" s="100">
        <f>'04 - SO 04 - TO Roudnice ...'!F38</f>
        <v>0</v>
      </c>
      <c r="BB60" s="100">
        <f>'04 - SO 04 - TO Roudnice ...'!F39</f>
        <v>0</v>
      </c>
      <c r="BC60" s="100">
        <f>'04 - SO 04 - TO Roudnice ...'!F40</f>
        <v>0</v>
      </c>
      <c r="BD60" s="102">
        <f>'04 - SO 04 - TO Roudnice ...'!F41</f>
        <v>0</v>
      </c>
      <c r="BT60" s="103" t="s">
        <v>86</v>
      </c>
      <c r="BV60" s="103" t="s">
        <v>72</v>
      </c>
      <c r="BW60" s="103" t="s">
        <v>96</v>
      </c>
      <c r="BX60" s="103" t="s">
        <v>82</v>
      </c>
      <c r="CL60" s="103" t="s">
        <v>19</v>
      </c>
    </row>
    <row r="61" spans="1:91" s="4" customFormat="1" ht="16.5" customHeight="1">
      <c r="A61" s="104" t="s">
        <v>83</v>
      </c>
      <c r="B61" s="52"/>
      <c r="C61" s="97"/>
      <c r="D61" s="97"/>
      <c r="E61" s="97"/>
      <c r="F61" s="345" t="s">
        <v>97</v>
      </c>
      <c r="G61" s="345"/>
      <c r="H61" s="345"/>
      <c r="I61" s="345"/>
      <c r="J61" s="345"/>
      <c r="K61" s="97"/>
      <c r="L61" s="345" t="s">
        <v>98</v>
      </c>
      <c r="M61" s="345"/>
      <c r="N61" s="345"/>
      <c r="O61" s="345"/>
      <c r="P61" s="345"/>
      <c r="Q61" s="345"/>
      <c r="R61" s="345"/>
      <c r="S61" s="345"/>
      <c r="T61" s="345"/>
      <c r="U61" s="345"/>
      <c r="V61" s="345"/>
      <c r="W61" s="345"/>
      <c r="X61" s="345"/>
      <c r="Y61" s="345"/>
      <c r="Z61" s="345"/>
      <c r="AA61" s="345"/>
      <c r="AB61" s="345"/>
      <c r="AC61" s="345"/>
      <c r="AD61" s="345"/>
      <c r="AE61" s="345"/>
      <c r="AF61" s="345"/>
      <c r="AG61" s="373">
        <f>'05 - SO 05 - TO Lovosice'!J34</f>
        <v>0</v>
      </c>
      <c r="AH61" s="374"/>
      <c r="AI61" s="374"/>
      <c r="AJ61" s="374"/>
      <c r="AK61" s="374"/>
      <c r="AL61" s="374"/>
      <c r="AM61" s="374"/>
      <c r="AN61" s="373">
        <f t="shared" si="0"/>
        <v>0</v>
      </c>
      <c r="AO61" s="374"/>
      <c r="AP61" s="374"/>
      <c r="AQ61" s="98" t="s">
        <v>81</v>
      </c>
      <c r="AR61" s="54"/>
      <c r="AS61" s="99">
        <v>0</v>
      </c>
      <c r="AT61" s="100">
        <f t="shared" si="1"/>
        <v>0</v>
      </c>
      <c r="AU61" s="101">
        <f>'05 - SO 05 - TO Lovosice'!P91</f>
        <v>0</v>
      </c>
      <c r="AV61" s="100">
        <f>'05 - SO 05 - TO Lovosice'!J37</f>
        <v>0</v>
      </c>
      <c r="AW61" s="100">
        <f>'05 - SO 05 - TO Lovosice'!J38</f>
        <v>0</v>
      </c>
      <c r="AX61" s="100">
        <f>'05 - SO 05 - TO Lovosice'!J39</f>
        <v>0</v>
      </c>
      <c r="AY61" s="100">
        <f>'05 - SO 05 - TO Lovosice'!J40</f>
        <v>0</v>
      </c>
      <c r="AZ61" s="100">
        <f>'05 - SO 05 - TO Lovosice'!F37</f>
        <v>0</v>
      </c>
      <c r="BA61" s="100">
        <f>'05 - SO 05 - TO Lovosice'!F38</f>
        <v>0</v>
      </c>
      <c r="BB61" s="100">
        <f>'05 - SO 05 - TO Lovosice'!F39</f>
        <v>0</v>
      </c>
      <c r="BC61" s="100">
        <f>'05 - SO 05 - TO Lovosice'!F40</f>
        <v>0</v>
      </c>
      <c r="BD61" s="102">
        <f>'05 - SO 05 - TO Lovosice'!F41</f>
        <v>0</v>
      </c>
      <c r="BT61" s="103" t="s">
        <v>86</v>
      </c>
      <c r="BV61" s="103" t="s">
        <v>72</v>
      </c>
      <c r="BW61" s="103" t="s">
        <v>99</v>
      </c>
      <c r="BX61" s="103" t="s">
        <v>82</v>
      </c>
      <c r="CL61" s="103" t="s">
        <v>19</v>
      </c>
    </row>
    <row r="62" spans="1:91" s="4" customFormat="1" ht="16.5" customHeight="1">
      <c r="A62" s="104" t="s">
        <v>83</v>
      </c>
      <c r="B62" s="52"/>
      <c r="C62" s="97"/>
      <c r="D62" s="97"/>
      <c r="E62" s="97"/>
      <c r="F62" s="345" t="s">
        <v>100</v>
      </c>
      <c r="G62" s="345"/>
      <c r="H62" s="345"/>
      <c r="I62" s="345"/>
      <c r="J62" s="345"/>
      <c r="K62" s="97"/>
      <c r="L62" s="345" t="s">
        <v>101</v>
      </c>
      <c r="M62" s="345"/>
      <c r="N62" s="345"/>
      <c r="O62" s="345"/>
      <c r="P62" s="345"/>
      <c r="Q62" s="345"/>
      <c r="R62" s="345"/>
      <c r="S62" s="345"/>
      <c r="T62" s="345"/>
      <c r="U62" s="345"/>
      <c r="V62" s="345"/>
      <c r="W62" s="345"/>
      <c r="X62" s="345"/>
      <c r="Y62" s="345"/>
      <c r="Z62" s="345"/>
      <c r="AA62" s="345"/>
      <c r="AB62" s="345"/>
      <c r="AC62" s="345"/>
      <c r="AD62" s="345"/>
      <c r="AE62" s="345"/>
      <c r="AF62" s="345"/>
      <c r="AG62" s="373">
        <f>'06 - SO 06 - TO Ústí n. L.'!J34</f>
        <v>0</v>
      </c>
      <c r="AH62" s="374"/>
      <c r="AI62" s="374"/>
      <c r="AJ62" s="374"/>
      <c r="AK62" s="374"/>
      <c r="AL62" s="374"/>
      <c r="AM62" s="374"/>
      <c r="AN62" s="373">
        <f t="shared" si="0"/>
        <v>0</v>
      </c>
      <c r="AO62" s="374"/>
      <c r="AP62" s="374"/>
      <c r="AQ62" s="98" t="s">
        <v>81</v>
      </c>
      <c r="AR62" s="54"/>
      <c r="AS62" s="99">
        <v>0</v>
      </c>
      <c r="AT62" s="100">
        <f t="shared" si="1"/>
        <v>0</v>
      </c>
      <c r="AU62" s="101">
        <f>'06 - SO 06 - TO Ústí n. L.'!P91</f>
        <v>0</v>
      </c>
      <c r="AV62" s="100">
        <f>'06 - SO 06 - TO Ústí n. L.'!J37</f>
        <v>0</v>
      </c>
      <c r="AW62" s="100">
        <f>'06 - SO 06 - TO Ústí n. L.'!J38</f>
        <v>0</v>
      </c>
      <c r="AX62" s="100">
        <f>'06 - SO 06 - TO Ústí n. L.'!J39</f>
        <v>0</v>
      </c>
      <c r="AY62" s="100">
        <f>'06 - SO 06 - TO Ústí n. L.'!J40</f>
        <v>0</v>
      </c>
      <c r="AZ62" s="100">
        <f>'06 - SO 06 - TO Ústí n. L.'!F37</f>
        <v>0</v>
      </c>
      <c r="BA62" s="100">
        <f>'06 - SO 06 - TO Ústí n. L.'!F38</f>
        <v>0</v>
      </c>
      <c r="BB62" s="100">
        <f>'06 - SO 06 - TO Ústí n. L.'!F39</f>
        <v>0</v>
      </c>
      <c r="BC62" s="100">
        <f>'06 - SO 06 - TO Ústí n. L.'!F40</f>
        <v>0</v>
      </c>
      <c r="BD62" s="102">
        <f>'06 - SO 06 - TO Ústí n. L.'!F41</f>
        <v>0</v>
      </c>
      <c r="BT62" s="103" t="s">
        <v>86</v>
      </c>
      <c r="BV62" s="103" t="s">
        <v>72</v>
      </c>
      <c r="BW62" s="103" t="s">
        <v>102</v>
      </c>
      <c r="BX62" s="103" t="s">
        <v>82</v>
      </c>
      <c r="CL62" s="103" t="s">
        <v>19</v>
      </c>
    </row>
    <row r="63" spans="1:91" s="4" customFormat="1" ht="16.5" customHeight="1">
      <c r="A63" s="104" t="s">
        <v>83</v>
      </c>
      <c r="B63" s="52"/>
      <c r="C63" s="97"/>
      <c r="D63" s="97"/>
      <c r="E63" s="97"/>
      <c r="F63" s="345" t="s">
        <v>103</v>
      </c>
      <c r="G63" s="345"/>
      <c r="H63" s="345"/>
      <c r="I63" s="345"/>
      <c r="J63" s="345"/>
      <c r="K63" s="97"/>
      <c r="L63" s="345" t="s">
        <v>104</v>
      </c>
      <c r="M63" s="345"/>
      <c r="N63" s="345"/>
      <c r="O63" s="345"/>
      <c r="P63" s="345"/>
      <c r="Q63" s="345"/>
      <c r="R63" s="345"/>
      <c r="S63" s="345"/>
      <c r="T63" s="345"/>
      <c r="U63" s="345"/>
      <c r="V63" s="345"/>
      <c r="W63" s="345"/>
      <c r="X63" s="345"/>
      <c r="Y63" s="345"/>
      <c r="Z63" s="345"/>
      <c r="AA63" s="345"/>
      <c r="AB63" s="345"/>
      <c r="AC63" s="345"/>
      <c r="AD63" s="345"/>
      <c r="AE63" s="345"/>
      <c r="AF63" s="345"/>
      <c r="AG63" s="373">
        <f>'07 - SO 07 - TO Roudnice ...'!J34</f>
        <v>0</v>
      </c>
      <c r="AH63" s="374"/>
      <c r="AI63" s="374"/>
      <c r="AJ63" s="374"/>
      <c r="AK63" s="374"/>
      <c r="AL63" s="374"/>
      <c r="AM63" s="374"/>
      <c r="AN63" s="373">
        <f t="shared" si="0"/>
        <v>0</v>
      </c>
      <c r="AO63" s="374"/>
      <c r="AP63" s="374"/>
      <c r="AQ63" s="98" t="s">
        <v>81</v>
      </c>
      <c r="AR63" s="54"/>
      <c r="AS63" s="99">
        <v>0</v>
      </c>
      <c r="AT63" s="100">
        <f t="shared" si="1"/>
        <v>0</v>
      </c>
      <c r="AU63" s="101">
        <f>'07 - SO 07 - TO Roudnice ...'!P91</f>
        <v>0</v>
      </c>
      <c r="AV63" s="100">
        <f>'07 - SO 07 - TO Roudnice ...'!J37</f>
        <v>0</v>
      </c>
      <c r="AW63" s="100">
        <f>'07 - SO 07 - TO Roudnice ...'!J38</f>
        <v>0</v>
      </c>
      <c r="AX63" s="100">
        <f>'07 - SO 07 - TO Roudnice ...'!J39</f>
        <v>0</v>
      </c>
      <c r="AY63" s="100">
        <f>'07 - SO 07 - TO Roudnice ...'!J40</f>
        <v>0</v>
      </c>
      <c r="AZ63" s="100">
        <f>'07 - SO 07 - TO Roudnice ...'!F37</f>
        <v>0</v>
      </c>
      <c r="BA63" s="100">
        <f>'07 - SO 07 - TO Roudnice ...'!F38</f>
        <v>0</v>
      </c>
      <c r="BB63" s="100">
        <f>'07 - SO 07 - TO Roudnice ...'!F39</f>
        <v>0</v>
      </c>
      <c r="BC63" s="100">
        <f>'07 - SO 07 - TO Roudnice ...'!F40</f>
        <v>0</v>
      </c>
      <c r="BD63" s="102">
        <f>'07 - SO 07 - TO Roudnice ...'!F41</f>
        <v>0</v>
      </c>
      <c r="BT63" s="103" t="s">
        <v>86</v>
      </c>
      <c r="BV63" s="103" t="s">
        <v>72</v>
      </c>
      <c r="BW63" s="103" t="s">
        <v>105</v>
      </c>
      <c r="BX63" s="103" t="s">
        <v>82</v>
      </c>
      <c r="CL63" s="103" t="s">
        <v>19</v>
      </c>
    </row>
    <row r="64" spans="1:91" s="4" customFormat="1" ht="16.5" customHeight="1">
      <c r="A64" s="104" t="s">
        <v>83</v>
      </c>
      <c r="B64" s="52"/>
      <c r="C64" s="97"/>
      <c r="D64" s="97"/>
      <c r="E64" s="97"/>
      <c r="F64" s="345" t="s">
        <v>106</v>
      </c>
      <c r="G64" s="345"/>
      <c r="H64" s="345"/>
      <c r="I64" s="345"/>
      <c r="J64" s="345"/>
      <c r="K64" s="97"/>
      <c r="L64" s="345" t="s">
        <v>107</v>
      </c>
      <c r="M64" s="345"/>
      <c r="N64" s="345"/>
      <c r="O64" s="345"/>
      <c r="P64" s="345"/>
      <c r="Q64" s="345"/>
      <c r="R64" s="345"/>
      <c r="S64" s="345"/>
      <c r="T64" s="345"/>
      <c r="U64" s="345"/>
      <c r="V64" s="345"/>
      <c r="W64" s="345"/>
      <c r="X64" s="345"/>
      <c r="Y64" s="345"/>
      <c r="Z64" s="345"/>
      <c r="AA64" s="345"/>
      <c r="AB64" s="345"/>
      <c r="AC64" s="345"/>
      <c r="AD64" s="345"/>
      <c r="AE64" s="345"/>
      <c r="AF64" s="345"/>
      <c r="AG64" s="373">
        <f>'08 - SO 08 - TO Lovosice'!J34</f>
        <v>0</v>
      </c>
      <c r="AH64" s="374"/>
      <c r="AI64" s="374"/>
      <c r="AJ64" s="374"/>
      <c r="AK64" s="374"/>
      <c r="AL64" s="374"/>
      <c r="AM64" s="374"/>
      <c r="AN64" s="373">
        <f t="shared" si="0"/>
        <v>0</v>
      </c>
      <c r="AO64" s="374"/>
      <c r="AP64" s="374"/>
      <c r="AQ64" s="98" t="s">
        <v>81</v>
      </c>
      <c r="AR64" s="54"/>
      <c r="AS64" s="99">
        <v>0</v>
      </c>
      <c r="AT64" s="100">
        <f t="shared" si="1"/>
        <v>0</v>
      </c>
      <c r="AU64" s="101">
        <f>'08 - SO 08 - TO Lovosice'!P91</f>
        <v>0</v>
      </c>
      <c r="AV64" s="100">
        <f>'08 - SO 08 - TO Lovosice'!J37</f>
        <v>0</v>
      </c>
      <c r="AW64" s="100">
        <f>'08 - SO 08 - TO Lovosice'!J38</f>
        <v>0</v>
      </c>
      <c r="AX64" s="100">
        <f>'08 - SO 08 - TO Lovosice'!J39</f>
        <v>0</v>
      </c>
      <c r="AY64" s="100">
        <f>'08 - SO 08 - TO Lovosice'!J40</f>
        <v>0</v>
      </c>
      <c r="AZ64" s="100">
        <f>'08 - SO 08 - TO Lovosice'!F37</f>
        <v>0</v>
      </c>
      <c r="BA64" s="100">
        <f>'08 - SO 08 - TO Lovosice'!F38</f>
        <v>0</v>
      </c>
      <c r="BB64" s="100">
        <f>'08 - SO 08 - TO Lovosice'!F39</f>
        <v>0</v>
      </c>
      <c r="BC64" s="100">
        <f>'08 - SO 08 - TO Lovosice'!F40</f>
        <v>0</v>
      </c>
      <c r="BD64" s="102">
        <f>'08 - SO 08 - TO Lovosice'!F41</f>
        <v>0</v>
      </c>
      <c r="BT64" s="103" t="s">
        <v>86</v>
      </c>
      <c r="BV64" s="103" t="s">
        <v>72</v>
      </c>
      <c r="BW64" s="103" t="s">
        <v>108</v>
      </c>
      <c r="BX64" s="103" t="s">
        <v>82</v>
      </c>
      <c r="CL64" s="103" t="s">
        <v>19</v>
      </c>
    </row>
    <row r="65" spans="1:91" s="4" customFormat="1" ht="16.5" customHeight="1">
      <c r="A65" s="104" t="s">
        <v>83</v>
      </c>
      <c r="B65" s="52"/>
      <c r="C65" s="97"/>
      <c r="D65" s="97"/>
      <c r="E65" s="345" t="s">
        <v>79</v>
      </c>
      <c r="F65" s="345"/>
      <c r="G65" s="345"/>
      <c r="H65" s="345"/>
      <c r="I65" s="345"/>
      <c r="J65" s="97"/>
      <c r="K65" s="345" t="s">
        <v>109</v>
      </c>
      <c r="L65" s="345"/>
      <c r="M65" s="345"/>
      <c r="N65" s="345"/>
      <c r="O65" s="345"/>
      <c r="P65" s="345"/>
      <c r="Q65" s="345"/>
      <c r="R65" s="345"/>
      <c r="S65" s="345"/>
      <c r="T65" s="345"/>
      <c r="U65" s="345"/>
      <c r="V65" s="345"/>
      <c r="W65" s="345"/>
      <c r="X65" s="345"/>
      <c r="Y65" s="345"/>
      <c r="Z65" s="345"/>
      <c r="AA65" s="345"/>
      <c r="AB65" s="345"/>
      <c r="AC65" s="345"/>
      <c r="AD65" s="345"/>
      <c r="AE65" s="345"/>
      <c r="AF65" s="345"/>
      <c r="AG65" s="373">
        <f>'2 - VRN'!J32</f>
        <v>0</v>
      </c>
      <c r="AH65" s="374"/>
      <c r="AI65" s="374"/>
      <c r="AJ65" s="374"/>
      <c r="AK65" s="374"/>
      <c r="AL65" s="374"/>
      <c r="AM65" s="374"/>
      <c r="AN65" s="373">
        <f t="shared" si="0"/>
        <v>0</v>
      </c>
      <c r="AO65" s="374"/>
      <c r="AP65" s="374"/>
      <c r="AQ65" s="98" t="s">
        <v>81</v>
      </c>
      <c r="AR65" s="54"/>
      <c r="AS65" s="99">
        <v>0</v>
      </c>
      <c r="AT65" s="100">
        <f t="shared" si="1"/>
        <v>0</v>
      </c>
      <c r="AU65" s="101">
        <f>'2 - VRN'!P86</f>
        <v>0</v>
      </c>
      <c r="AV65" s="100">
        <f>'2 - VRN'!J35</f>
        <v>0</v>
      </c>
      <c r="AW65" s="100">
        <f>'2 - VRN'!J36</f>
        <v>0</v>
      </c>
      <c r="AX65" s="100">
        <f>'2 - VRN'!J37</f>
        <v>0</v>
      </c>
      <c r="AY65" s="100">
        <f>'2 - VRN'!J38</f>
        <v>0</v>
      </c>
      <c r="AZ65" s="100">
        <f>'2 - VRN'!F35</f>
        <v>0</v>
      </c>
      <c r="BA65" s="100">
        <f>'2 - VRN'!F36</f>
        <v>0</v>
      </c>
      <c r="BB65" s="100">
        <f>'2 - VRN'!F37</f>
        <v>0</v>
      </c>
      <c r="BC65" s="100">
        <f>'2 - VRN'!F38</f>
        <v>0</v>
      </c>
      <c r="BD65" s="102">
        <f>'2 - VRN'!F39</f>
        <v>0</v>
      </c>
      <c r="BT65" s="103" t="s">
        <v>79</v>
      </c>
      <c r="BV65" s="103" t="s">
        <v>72</v>
      </c>
      <c r="BW65" s="103" t="s">
        <v>110</v>
      </c>
      <c r="BX65" s="103" t="s">
        <v>78</v>
      </c>
      <c r="CL65" s="103" t="s">
        <v>19</v>
      </c>
    </row>
    <row r="66" spans="1:91" s="7" customFormat="1" ht="16.5" customHeight="1">
      <c r="B66" s="87"/>
      <c r="C66" s="88"/>
      <c r="D66" s="344" t="s">
        <v>111</v>
      </c>
      <c r="E66" s="344"/>
      <c r="F66" s="344"/>
      <c r="G66" s="344"/>
      <c r="H66" s="344"/>
      <c r="I66" s="89"/>
      <c r="J66" s="344" t="s">
        <v>112</v>
      </c>
      <c r="K66" s="344"/>
      <c r="L66" s="344"/>
      <c r="M66" s="344"/>
      <c r="N66" s="344"/>
      <c r="O66" s="344"/>
      <c r="P66" s="344"/>
      <c r="Q66" s="344"/>
      <c r="R66" s="344"/>
      <c r="S66" s="344"/>
      <c r="T66" s="344"/>
      <c r="U66" s="344"/>
      <c r="V66" s="344"/>
      <c r="W66" s="344"/>
      <c r="X66" s="344"/>
      <c r="Y66" s="344"/>
      <c r="Z66" s="344"/>
      <c r="AA66" s="344"/>
      <c r="AB66" s="344"/>
      <c r="AC66" s="344"/>
      <c r="AD66" s="344"/>
      <c r="AE66" s="344"/>
      <c r="AF66" s="344"/>
      <c r="AG66" s="371">
        <f>ROUND(AG67+AG72,2)</f>
        <v>0</v>
      </c>
      <c r="AH66" s="372"/>
      <c r="AI66" s="372"/>
      <c r="AJ66" s="372"/>
      <c r="AK66" s="372"/>
      <c r="AL66" s="372"/>
      <c r="AM66" s="372"/>
      <c r="AN66" s="379">
        <f t="shared" si="0"/>
        <v>0</v>
      </c>
      <c r="AO66" s="372"/>
      <c r="AP66" s="372"/>
      <c r="AQ66" s="90" t="s">
        <v>76</v>
      </c>
      <c r="AR66" s="91"/>
      <c r="AS66" s="92">
        <f>ROUND(AS67+AS72,2)</f>
        <v>0</v>
      </c>
      <c r="AT66" s="93">
        <f t="shared" si="1"/>
        <v>0</v>
      </c>
      <c r="AU66" s="94">
        <f>ROUND(AU67+AU72,5)</f>
        <v>0</v>
      </c>
      <c r="AV66" s="93">
        <f>ROUND(AZ66*L29,2)</f>
        <v>0</v>
      </c>
      <c r="AW66" s="93">
        <f>ROUND(BA66*L30,2)</f>
        <v>0</v>
      </c>
      <c r="AX66" s="93">
        <f>ROUND(BB66*L29,2)</f>
        <v>0</v>
      </c>
      <c r="AY66" s="93">
        <f>ROUND(BC66*L30,2)</f>
        <v>0</v>
      </c>
      <c r="AZ66" s="93">
        <f>ROUND(AZ67+AZ72,2)</f>
        <v>0</v>
      </c>
      <c r="BA66" s="93">
        <f>ROUND(BA67+BA72,2)</f>
        <v>0</v>
      </c>
      <c r="BB66" s="93">
        <f>ROUND(BB67+BB72,2)</f>
        <v>0</v>
      </c>
      <c r="BC66" s="93">
        <f>ROUND(BC67+BC72,2)</f>
        <v>0</v>
      </c>
      <c r="BD66" s="95">
        <f>ROUND(BD67+BD72,2)</f>
        <v>0</v>
      </c>
      <c r="BS66" s="96" t="s">
        <v>69</v>
      </c>
      <c r="BT66" s="96" t="s">
        <v>77</v>
      </c>
      <c r="BU66" s="96" t="s">
        <v>71</v>
      </c>
      <c r="BV66" s="96" t="s">
        <v>72</v>
      </c>
      <c r="BW66" s="96" t="s">
        <v>113</v>
      </c>
      <c r="BX66" s="96" t="s">
        <v>5</v>
      </c>
      <c r="CL66" s="96" t="s">
        <v>19</v>
      </c>
      <c r="CM66" s="96" t="s">
        <v>79</v>
      </c>
    </row>
    <row r="67" spans="1:91" s="4" customFormat="1" ht="16.5" customHeight="1">
      <c r="B67" s="52"/>
      <c r="C67" s="97"/>
      <c r="D67" s="97"/>
      <c r="E67" s="345" t="s">
        <v>77</v>
      </c>
      <c r="F67" s="345"/>
      <c r="G67" s="345"/>
      <c r="H67" s="345"/>
      <c r="I67" s="345"/>
      <c r="J67" s="97"/>
      <c r="K67" s="345" t="s">
        <v>80</v>
      </c>
      <c r="L67" s="345"/>
      <c r="M67" s="345"/>
      <c r="N67" s="345"/>
      <c r="O67" s="345"/>
      <c r="P67" s="345"/>
      <c r="Q67" s="345"/>
      <c r="R67" s="345"/>
      <c r="S67" s="345"/>
      <c r="T67" s="345"/>
      <c r="U67" s="345"/>
      <c r="V67" s="345"/>
      <c r="W67" s="345"/>
      <c r="X67" s="345"/>
      <c r="Y67" s="345"/>
      <c r="Z67" s="345"/>
      <c r="AA67" s="345"/>
      <c r="AB67" s="345"/>
      <c r="AC67" s="345"/>
      <c r="AD67" s="345"/>
      <c r="AE67" s="345"/>
      <c r="AF67" s="345"/>
      <c r="AG67" s="375">
        <f>ROUND(SUM(AG68:AG71),2)</f>
        <v>0</v>
      </c>
      <c r="AH67" s="374"/>
      <c r="AI67" s="374"/>
      <c r="AJ67" s="374"/>
      <c r="AK67" s="374"/>
      <c r="AL67" s="374"/>
      <c r="AM67" s="374"/>
      <c r="AN67" s="373">
        <f t="shared" si="0"/>
        <v>0</v>
      </c>
      <c r="AO67" s="374"/>
      <c r="AP67" s="374"/>
      <c r="AQ67" s="98" t="s">
        <v>81</v>
      </c>
      <c r="AR67" s="54"/>
      <c r="AS67" s="99">
        <f>ROUND(SUM(AS68:AS71),2)</f>
        <v>0</v>
      </c>
      <c r="AT67" s="100">
        <f t="shared" si="1"/>
        <v>0</v>
      </c>
      <c r="AU67" s="101">
        <f>ROUND(SUM(AU68:AU71),5)</f>
        <v>0</v>
      </c>
      <c r="AV67" s="100">
        <f>ROUND(AZ67*L29,2)</f>
        <v>0</v>
      </c>
      <c r="AW67" s="100">
        <f>ROUND(BA67*L30,2)</f>
        <v>0</v>
      </c>
      <c r="AX67" s="100">
        <f>ROUND(BB67*L29,2)</f>
        <v>0</v>
      </c>
      <c r="AY67" s="100">
        <f>ROUND(BC67*L30,2)</f>
        <v>0</v>
      </c>
      <c r="AZ67" s="100">
        <f>ROUND(SUM(AZ68:AZ71),2)</f>
        <v>0</v>
      </c>
      <c r="BA67" s="100">
        <f>ROUND(SUM(BA68:BA71),2)</f>
        <v>0</v>
      </c>
      <c r="BB67" s="100">
        <f>ROUND(SUM(BB68:BB71),2)</f>
        <v>0</v>
      </c>
      <c r="BC67" s="100">
        <f>ROUND(SUM(BC68:BC71),2)</f>
        <v>0</v>
      </c>
      <c r="BD67" s="102">
        <f>ROUND(SUM(BD68:BD71),2)</f>
        <v>0</v>
      </c>
      <c r="BS67" s="103" t="s">
        <v>69</v>
      </c>
      <c r="BT67" s="103" t="s">
        <v>79</v>
      </c>
      <c r="BU67" s="103" t="s">
        <v>71</v>
      </c>
      <c r="BV67" s="103" t="s">
        <v>72</v>
      </c>
      <c r="BW67" s="103" t="s">
        <v>114</v>
      </c>
      <c r="BX67" s="103" t="s">
        <v>113</v>
      </c>
      <c r="CL67" s="103" t="s">
        <v>19</v>
      </c>
    </row>
    <row r="68" spans="1:91" s="4" customFormat="1" ht="16.5" customHeight="1">
      <c r="A68" s="104" t="s">
        <v>83</v>
      </c>
      <c r="B68" s="52"/>
      <c r="C68" s="97"/>
      <c r="D68" s="97"/>
      <c r="E68" s="97"/>
      <c r="F68" s="345" t="s">
        <v>115</v>
      </c>
      <c r="G68" s="345"/>
      <c r="H68" s="345"/>
      <c r="I68" s="345"/>
      <c r="J68" s="345"/>
      <c r="K68" s="97"/>
      <c r="L68" s="345" t="s">
        <v>116</v>
      </c>
      <c r="M68" s="345"/>
      <c r="N68" s="345"/>
      <c r="O68" s="345"/>
      <c r="P68" s="345"/>
      <c r="Q68" s="345"/>
      <c r="R68" s="345"/>
      <c r="S68" s="345"/>
      <c r="T68" s="345"/>
      <c r="U68" s="345"/>
      <c r="V68" s="345"/>
      <c r="W68" s="345"/>
      <c r="X68" s="345"/>
      <c r="Y68" s="345"/>
      <c r="Z68" s="345"/>
      <c r="AA68" s="345"/>
      <c r="AB68" s="345"/>
      <c r="AC68" s="345"/>
      <c r="AD68" s="345"/>
      <c r="AE68" s="345"/>
      <c r="AF68" s="345"/>
      <c r="AG68" s="373">
        <f>'09 - SO 09 - PS Litoměřice'!J34</f>
        <v>0</v>
      </c>
      <c r="AH68" s="374"/>
      <c r="AI68" s="374"/>
      <c r="AJ68" s="374"/>
      <c r="AK68" s="374"/>
      <c r="AL68" s="374"/>
      <c r="AM68" s="374"/>
      <c r="AN68" s="373">
        <f t="shared" si="0"/>
        <v>0</v>
      </c>
      <c r="AO68" s="374"/>
      <c r="AP68" s="374"/>
      <c r="AQ68" s="98" t="s">
        <v>81</v>
      </c>
      <c r="AR68" s="54"/>
      <c r="AS68" s="99">
        <v>0</v>
      </c>
      <c r="AT68" s="100">
        <f t="shared" si="1"/>
        <v>0</v>
      </c>
      <c r="AU68" s="101">
        <f>'09 - SO 09 - PS Litoměřice'!P91</f>
        <v>0</v>
      </c>
      <c r="AV68" s="100">
        <f>'09 - SO 09 - PS Litoměřice'!J37</f>
        <v>0</v>
      </c>
      <c r="AW68" s="100">
        <f>'09 - SO 09 - PS Litoměřice'!J38</f>
        <v>0</v>
      </c>
      <c r="AX68" s="100">
        <f>'09 - SO 09 - PS Litoměřice'!J39</f>
        <v>0</v>
      </c>
      <c r="AY68" s="100">
        <f>'09 - SO 09 - PS Litoměřice'!J40</f>
        <v>0</v>
      </c>
      <c r="AZ68" s="100">
        <f>'09 - SO 09 - PS Litoměřice'!F37</f>
        <v>0</v>
      </c>
      <c r="BA68" s="100">
        <f>'09 - SO 09 - PS Litoměřice'!F38</f>
        <v>0</v>
      </c>
      <c r="BB68" s="100">
        <f>'09 - SO 09 - PS Litoměřice'!F39</f>
        <v>0</v>
      </c>
      <c r="BC68" s="100">
        <f>'09 - SO 09 - PS Litoměřice'!F40</f>
        <v>0</v>
      </c>
      <c r="BD68" s="102">
        <f>'09 - SO 09 - PS Litoměřice'!F41</f>
        <v>0</v>
      </c>
      <c r="BT68" s="103" t="s">
        <v>86</v>
      </c>
      <c r="BV68" s="103" t="s">
        <v>72</v>
      </c>
      <c r="BW68" s="103" t="s">
        <v>117</v>
      </c>
      <c r="BX68" s="103" t="s">
        <v>114</v>
      </c>
      <c r="CL68" s="103" t="s">
        <v>19</v>
      </c>
    </row>
    <row r="69" spans="1:91" s="4" customFormat="1" ht="16.5" customHeight="1">
      <c r="A69" s="104" t="s">
        <v>83</v>
      </c>
      <c r="B69" s="52"/>
      <c r="C69" s="97"/>
      <c r="D69" s="97"/>
      <c r="E69" s="97"/>
      <c r="F69" s="345" t="s">
        <v>118</v>
      </c>
      <c r="G69" s="345"/>
      <c r="H69" s="345"/>
      <c r="I69" s="345"/>
      <c r="J69" s="345"/>
      <c r="K69" s="97"/>
      <c r="L69" s="345" t="s">
        <v>119</v>
      </c>
      <c r="M69" s="345"/>
      <c r="N69" s="345"/>
      <c r="O69" s="345"/>
      <c r="P69" s="345"/>
      <c r="Q69" s="345"/>
      <c r="R69" s="345"/>
      <c r="S69" s="345"/>
      <c r="T69" s="345"/>
      <c r="U69" s="345"/>
      <c r="V69" s="345"/>
      <c r="W69" s="345"/>
      <c r="X69" s="345"/>
      <c r="Y69" s="345"/>
      <c r="Z69" s="345"/>
      <c r="AA69" s="345"/>
      <c r="AB69" s="345"/>
      <c r="AC69" s="345"/>
      <c r="AD69" s="345"/>
      <c r="AE69" s="345"/>
      <c r="AF69" s="345"/>
      <c r="AG69" s="373">
        <f>'10 - SO 10 - PS Děčín východ'!J34</f>
        <v>0</v>
      </c>
      <c r="AH69" s="374"/>
      <c r="AI69" s="374"/>
      <c r="AJ69" s="374"/>
      <c r="AK69" s="374"/>
      <c r="AL69" s="374"/>
      <c r="AM69" s="374"/>
      <c r="AN69" s="373">
        <f t="shared" si="0"/>
        <v>0</v>
      </c>
      <c r="AO69" s="374"/>
      <c r="AP69" s="374"/>
      <c r="AQ69" s="98" t="s">
        <v>81</v>
      </c>
      <c r="AR69" s="54"/>
      <c r="AS69" s="99">
        <v>0</v>
      </c>
      <c r="AT69" s="100">
        <f t="shared" si="1"/>
        <v>0</v>
      </c>
      <c r="AU69" s="101">
        <f>'10 - SO 10 - PS Děčín východ'!P91</f>
        <v>0</v>
      </c>
      <c r="AV69" s="100">
        <f>'10 - SO 10 - PS Děčín východ'!J37</f>
        <v>0</v>
      </c>
      <c r="AW69" s="100">
        <f>'10 - SO 10 - PS Děčín východ'!J38</f>
        <v>0</v>
      </c>
      <c r="AX69" s="100">
        <f>'10 - SO 10 - PS Děčín východ'!J39</f>
        <v>0</v>
      </c>
      <c r="AY69" s="100">
        <f>'10 - SO 10 - PS Děčín východ'!J40</f>
        <v>0</v>
      </c>
      <c r="AZ69" s="100">
        <f>'10 - SO 10 - PS Děčín východ'!F37</f>
        <v>0</v>
      </c>
      <c r="BA69" s="100">
        <f>'10 - SO 10 - PS Děčín východ'!F38</f>
        <v>0</v>
      </c>
      <c r="BB69" s="100">
        <f>'10 - SO 10 - PS Děčín východ'!F39</f>
        <v>0</v>
      </c>
      <c r="BC69" s="100">
        <f>'10 - SO 10 - PS Děčín východ'!F40</f>
        <v>0</v>
      </c>
      <c r="BD69" s="102">
        <f>'10 - SO 10 - PS Děčín východ'!F41</f>
        <v>0</v>
      </c>
      <c r="BT69" s="103" t="s">
        <v>86</v>
      </c>
      <c r="BV69" s="103" t="s">
        <v>72</v>
      </c>
      <c r="BW69" s="103" t="s">
        <v>120</v>
      </c>
      <c r="BX69" s="103" t="s">
        <v>114</v>
      </c>
      <c r="CL69" s="103" t="s">
        <v>19</v>
      </c>
    </row>
    <row r="70" spans="1:91" s="4" customFormat="1" ht="16.5" customHeight="1">
      <c r="A70" s="104" t="s">
        <v>83</v>
      </c>
      <c r="B70" s="52"/>
      <c r="C70" s="97"/>
      <c r="D70" s="97"/>
      <c r="E70" s="97"/>
      <c r="F70" s="345" t="s">
        <v>121</v>
      </c>
      <c r="G70" s="345"/>
      <c r="H70" s="345"/>
      <c r="I70" s="345"/>
      <c r="J70" s="345"/>
      <c r="K70" s="97"/>
      <c r="L70" s="345" t="s">
        <v>122</v>
      </c>
      <c r="M70" s="345"/>
      <c r="N70" s="345"/>
      <c r="O70" s="345"/>
      <c r="P70" s="345"/>
      <c r="Q70" s="345"/>
      <c r="R70" s="345"/>
      <c r="S70" s="345"/>
      <c r="T70" s="345"/>
      <c r="U70" s="345"/>
      <c r="V70" s="345"/>
      <c r="W70" s="345"/>
      <c r="X70" s="345"/>
      <c r="Y70" s="345"/>
      <c r="Z70" s="345"/>
      <c r="AA70" s="345"/>
      <c r="AB70" s="345"/>
      <c r="AC70" s="345"/>
      <c r="AD70" s="345"/>
      <c r="AE70" s="345"/>
      <c r="AF70" s="345"/>
      <c r="AG70" s="373">
        <f>'11 - SO 11 - TO Ústí n. L...'!J34</f>
        <v>0</v>
      </c>
      <c r="AH70" s="374"/>
      <c r="AI70" s="374"/>
      <c r="AJ70" s="374"/>
      <c r="AK70" s="374"/>
      <c r="AL70" s="374"/>
      <c r="AM70" s="374"/>
      <c r="AN70" s="373">
        <f t="shared" si="0"/>
        <v>0</v>
      </c>
      <c r="AO70" s="374"/>
      <c r="AP70" s="374"/>
      <c r="AQ70" s="98" t="s">
        <v>81</v>
      </c>
      <c r="AR70" s="54"/>
      <c r="AS70" s="99">
        <v>0</v>
      </c>
      <c r="AT70" s="100">
        <f t="shared" si="1"/>
        <v>0</v>
      </c>
      <c r="AU70" s="101">
        <f>'11 - SO 11 - TO Ústí n. L...'!P93</f>
        <v>0</v>
      </c>
      <c r="AV70" s="100">
        <f>'11 - SO 11 - TO Ústí n. L...'!J37</f>
        <v>0</v>
      </c>
      <c r="AW70" s="100">
        <f>'11 - SO 11 - TO Ústí n. L...'!J38</f>
        <v>0</v>
      </c>
      <c r="AX70" s="100">
        <f>'11 - SO 11 - TO Ústí n. L...'!J39</f>
        <v>0</v>
      </c>
      <c r="AY70" s="100">
        <f>'11 - SO 11 - TO Ústí n. L...'!J40</f>
        <v>0</v>
      </c>
      <c r="AZ70" s="100">
        <f>'11 - SO 11 - TO Ústí n. L...'!F37</f>
        <v>0</v>
      </c>
      <c r="BA70" s="100">
        <f>'11 - SO 11 - TO Ústí n. L...'!F38</f>
        <v>0</v>
      </c>
      <c r="BB70" s="100">
        <f>'11 - SO 11 - TO Ústí n. L...'!F39</f>
        <v>0</v>
      </c>
      <c r="BC70" s="100">
        <f>'11 - SO 11 - TO Ústí n. L...'!F40</f>
        <v>0</v>
      </c>
      <c r="BD70" s="102">
        <f>'11 - SO 11 - TO Ústí n. L...'!F41</f>
        <v>0</v>
      </c>
      <c r="BT70" s="103" t="s">
        <v>86</v>
      </c>
      <c r="BV70" s="103" t="s">
        <v>72</v>
      </c>
      <c r="BW70" s="103" t="s">
        <v>123</v>
      </c>
      <c r="BX70" s="103" t="s">
        <v>114</v>
      </c>
      <c r="CL70" s="103" t="s">
        <v>19</v>
      </c>
    </row>
    <row r="71" spans="1:91" s="4" customFormat="1" ht="16.5" customHeight="1">
      <c r="A71" s="104" t="s">
        <v>83</v>
      </c>
      <c r="B71" s="52"/>
      <c r="C71" s="97"/>
      <c r="D71" s="97"/>
      <c r="E71" s="97"/>
      <c r="F71" s="345" t="s">
        <v>124</v>
      </c>
      <c r="G71" s="345"/>
      <c r="H71" s="345"/>
      <c r="I71" s="345"/>
      <c r="J71" s="345"/>
      <c r="K71" s="97"/>
      <c r="L71" s="345" t="s">
        <v>125</v>
      </c>
      <c r="M71" s="345"/>
      <c r="N71" s="345"/>
      <c r="O71" s="345"/>
      <c r="P71" s="345"/>
      <c r="Q71" s="345"/>
      <c r="R71" s="345"/>
      <c r="S71" s="345"/>
      <c r="T71" s="345"/>
      <c r="U71" s="345"/>
      <c r="V71" s="345"/>
      <c r="W71" s="345"/>
      <c r="X71" s="345"/>
      <c r="Y71" s="345"/>
      <c r="Z71" s="345"/>
      <c r="AA71" s="345"/>
      <c r="AB71" s="345"/>
      <c r="AC71" s="345"/>
      <c r="AD71" s="345"/>
      <c r="AE71" s="345"/>
      <c r="AF71" s="345"/>
      <c r="AG71" s="373">
        <f>'12 - SO 12 - TO Česká Kam...'!J34</f>
        <v>0</v>
      </c>
      <c r="AH71" s="374"/>
      <c r="AI71" s="374"/>
      <c r="AJ71" s="374"/>
      <c r="AK71" s="374"/>
      <c r="AL71" s="374"/>
      <c r="AM71" s="374"/>
      <c r="AN71" s="373">
        <f t="shared" si="0"/>
        <v>0</v>
      </c>
      <c r="AO71" s="374"/>
      <c r="AP71" s="374"/>
      <c r="AQ71" s="98" t="s">
        <v>81</v>
      </c>
      <c r="AR71" s="54"/>
      <c r="AS71" s="99">
        <v>0</v>
      </c>
      <c r="AT71" s="100">
        <f t="shared" si="1"/>
        <v>0</v>
      </c>
      <c r="AU71" s="101">
        <f>'12 - SO 12 - TO Česká Kam...'!P93</f>
        <v>0</v>
      </c>
      <c r="AV71" s="100">
        <f>'12 - SO 12 - TO Česká Kam...'!J37</f>
        <v>0</v>
      </c>
      <c r="AW71" s="100">
        <f>'12 - SO 12 - TO Česká Kam...'!J38</f>
        <v>0</v>
      </c>
      <c r="AX71" s="100">
        <f>'12 - SO 12 - TO Česká Kam...'!J39</f>
        <v>0</v>
      </c>
      <c r="AY71" s="100">
        <f>'12 - SO 12 - TO Česká Kam...'!J40</f>
        <v>0</v>
      </c>
      <c r="AZ71" s="100">
        <f>'12 - SO 12 - TO Česká Kam...'!F37</f>
        <v>0</v>
      </c>
      <c r="BA71" s="100">
        <f>'12 - SO 12 - TO Česká Kam...'!F38</f>
        <v>0</v>
      </c>
      <c r="BB71" s="100">
        <f>'12 - SO 12 - TO Česká Kam...'!F39</f>
        <v>0</v>
      </c>
      <c r="BC71" s="100">
        <f>'12 - SO 12 - TO Česká Kam...'!F40</f>
        <v>0</v>
      </c>
      <c r="BD71" s="102">
        <f>'12 - SO 12 - TO Česká Kam...'!F41</f>
        <v>0</v>
      </c>
      <c r="BT71" s="103" t="s">
        <v>86</v>
      </c>
      <c r="BV71" s="103" t="s">
        <v>72</v>
      </c>
      <c r="BW71" s="103" t="s">
        <v>126</v>
      </c>
      <c r="BX71" s="103" t="s">
        <v>114</v>
      </c>
      <c r="CL71" s="103" t="s">
        <v>19</v>
      </c>
    </row>
    <row r="72" spans="1:91" s="4" customFormat="1" ht="16.5" customHeight="1">
      <c r="A72" s="104" t="s">
        <v>83</v>
      </c>
      <c r="B72" s="52"/>
      <c r="C72" s="97"/>
      <c r="D72" s="97"/>
      <c r="E72" s="345" t="s">
        <v>79</v>
      </c>
      <c r="F72" s="345"/>
      <c r="G72" s="345"/>
      <c r="H72" s="345"/>
      <c r="I72" s="345"/>
      <c r="J72" s="97"/>
      <c r="K72" s="345" t="s">
        <v>109</v>
      </c>
      <c r="L72" s="345"/>
      <c r="M72" s="345"/>
      <c r="N72" s="345"/>
      <c r="O72" s="345"/>
      <c r="P72" s="345"/>
      <c r="Q72" s="345"/>
      <c r="R72" s="345"/>
      <c r="S72" s="345"/>
      <c r="T72" s="345"/>
      <c r="U72" s="345"/>
      <c r="V72" s="345"/>
      <c r="W72" s="345"/>
      <c r="X72" s="345"/>
      <c r="Y72" s="345"/>
      <c r="Z72" s="345"/>
      <c r="AA72" s="345"/>
      <c r="AB72" s="345"/>
      <c r="AC72" s="345"/>
      <c r="AD72" s="345"/>
      <c r="AE72" s="345"/>
      <c r="AF72" s="345"/>
      <c r="AG72" s="373">
        <f>'2 - VRN_01'!J32</f>
        <v>0</v>
      </c>
      <c r="AH72" s="374"/>
      <c r="AI72" s="374"/>
      <c r="AJ72" s="374"/>
      <c r="AK72" s="374"/>
      <c r="AL72" s="374"/>
      <c r="AM72" s="374"/>
      <c r="AN72" s="373">
        <f t="shared" si="0"/>
        <v>0</v>
      </c>
      <c r="AO72" s="374"/>
      <c r="AP72" s="374"/>
      <c r="AQ72" s="98" t="s">
        <v>81</v>
      </c>
      <c r="AR72" s="54"/>
      <c r="AS72" s="105">
        <v>0</v>
      </c>
      <c r="AT72" s="106">
        <f t="shared" si="1"/>
        <v>0</v>
      </c>
      <c r="AU72" s="107">
        <f>'2 - VRN_01'!P85</f>
        <v>0</v>
      </c>
      <c r="AV72" s="106">
        <f>'2 - VRN_01'!J35</f>
        <v>0</v>
      </c>
      <c r="AW72" s="106">
        <f>'2 - VRN_01'!J36</f>
        <v>0</v>
      </c>
      <c r="AX72" s="106">
        <f>'2 - VRN_01'!J37</f>
        <v>0</v>
      </c>
      <c r="AY72" s="106">
        <f>'2 - VRN_01'!J38</f>
        <v>0</v>
      </c>
      <c r="AZ72" s="106">
        <f>'2 - VRN_01'!F35</f>
        <v>0</v>
      </c>
      <c r="BA72" s="106">
        <f>'2 - VRN_01'!F36</f>
        <v>0</v>
      </c>
      <c r="BB72" s="106">
        <f>'2 - VRN_01'!F37</f>
        <v>0</v>
      </c>
      <c r="BC72" s="106">
        <f>'2 - VRN_01'!F38</f>
        <v>0</v>
      </c>
      <c r="BD72" s="108">
        <f>'2 - VRN_01'!F39</f>
        <v>0</v>
      </c>
      <c r="BT72" s="103" t="s">
        <v>79</v>
      </c>
      <c r="BV72" s="103" t="s">
        <v>72</v>
      </c>
      <c r="BW72" s="103" t="s">
        <v>127</v>
      </c>
      <c r="BX72" s="103" t="s">
        <v>113</v>
      </c>
      <c r="CL72" s="103" t="s">
        <v>19</v>
      </c>
    </row>
    <row r="73" spans="1:91" s="2" customFormat="1" ht="30" customHeight="1">
      <c r="A73" s="35"/>
      <c r="B73" s="36"/>
      <c r="C73" s="37"/>
      <c r="D73" s="37"/>
      <c r="E73" s="37"/>
      <c r="F73" s="37"/>
      <c r="G73" s="37"/>
      <c r="H73" s="37"/>
      <c r="I73" s="37"/>
      <c r="J73" s="37"/>
      <c r="K73" s="37"/>
      <c r="L73" s="37"/>
      <c r="M73" s="37"/>
      <c r="N73" s="37"/>
      <c r="O73" s="37"/>
      <c r="P73" s="37"/>
      <c r="Q73" s="37"/>
      <c r="R73" s="37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  <c r="AF73" s="37"/>
      <c r="AG73" s="37"/>
      <c r="AH73" s="37"/>
      <c r="AI73" s="37"/>
      <c r="AJ73" s="37"/>
      <c r="AK73" s="37"/>
      <c r="AL73" s="37"/>
      <c r="AM73" s="37"/>
      <c r="AN73" s="37"/>
      <c r="AO73" s="37"/>
      <c r="AP73" s="37"/>
      <c r="AQ73" s="37"/>
      <c r="AR73" s="40"/>
      <c r="AS73" s="35"/>
      <c r="AT73" s="35"/>
      <c r="AU73" s="35"/>
      <c r="AV73" s="35"/>
      <c r="AW73" s="35"/>
      <c r="AX73" s="35"/>
      <c r="AY73" s="35"/>
      <c r="AZ73" s="35"/>
      <c r="BA73" s="35"/>
      <c r="BB73" s="35"/>
      <c r="BC73" s="35"/>
      <c r="BD73" s="35"/>
      <c r="BE73" s="35"/>
    </row>
    <row r="74" spans="1:91" s="2" customFormat="1" ht="6.95" customHeight="1">
      <c r="A74" s="35"/>
      <c r="B74" s="48"/>
      <c r="C74" s="49"/>
      <c r="D74" s="49"/>
      <c r="E74" s="49"/>
      <c r="F74" s="49"/>
      <c r="G74" s="49"/>
      <c r="H74" s="49"/>
      <c r="I74" s="49"/>
      <c r="J74" s="49"/>
      <c r="K74" s="49"/>
      <c r="L74" s="49"/>
      <c r="M74" s="49"/>
      <c r="N74" s="49"/>
      <c r="O74" s="49"/>
      <c r="P74" s="49"/>
      <c r="Q74" s="49"/>
      <c r="R74" s="49"/>
      <c r="S74" s="49"/>
      <c r="T74" s="49"/>
      <c r="U74" s="49"/>
      <c r="V74" s="49"/>
      <c r="W74" s="49"/>
      <c r="X74" s="49"/>
      <c r="Y74" s="49"/>
      <c r="Z74" s="49"/>
      <c r="AA74" s="49"/>
      <c r="AB74" s="49"/>
      <c r="AC74" s="49"/>
      <c r="AD74" s="49"/>
      <c r="AE74" s="49"/>
      <c r="AF74" s="49"/>
      <c r="AG74" s="49"/>
      <c r="AH74" s="49"/>
      <c r="AI74" s="49"/>
      <c r="AJ74" s="49"/>
      <c r="AK74" s="49"/>
      <c r="AL74" s="49"/>
      <c r="AM74" s="49"/>
      <c r="AN74" s="49"/>
      <c r="AO74" s="49"/>
      <c r="AP74" s="49"/>
      <c r="AQ74" s="49"/>
      <c r="AR74" s="40"/>
      <c r="AS74" s="35"/>
      <c r="AT74" s="35"/>
      <c r="AU74" s="35"/>
      <c r="AV74" s="35"/>
      <c r="AW74" s="35"/>
      <c r="AX74" s="35"/>
      <c r="AY74" s="35"/>
      <c r="AZ74" s="35"/>
      <c r="BA74" s="35"/>
      <c r="BB74" s="35"/>
      <c r="BC74" s="35"/>
      <c r="BD74" s="35"/>
      <c r="BE74" s="35"/>
    </row>
  </sheetData>
  <sheetProtection algorithmName="SHA-512" hashValue="wCn60vi0t6scVqHEaHtZRltFKTrsFl4XodUOUSeAUYBJBbHmBd2xPRZkS8rGJqzSINYKAA4PDnssSf8gA337+Q==" saltValue="YnnUw31cNvQHO6X8dsYnuvVGu0+CG4r+g4D/Pn4UI8oOEg2iGPcjUP00XyxOlC3jZEoVLYVeKI1IL2H6W708jA==" spinCount="100000" sheet="1" objects="1" scenarios="1" formatColumns="0" formatRows="0"/>
  <mergeCells count="110">
    <mergeCell ref="AN69:AP69"/>
    <mergeCell ref="AG69:AM69"/>
    <mergeCell ref="AN70:AP70"/>
    <mergeCell ref="AG70:AM70"/>
    <mergeCell ref="AN71:AP71"/>
    <mergeCell ref="AG71:AM71"/>
    <mergeCell ref="AN72:AP72"/>
    <mergeCell ref="AG72:AM72"/>
    <mergeCell ref="AN54:AP54"/>
    <mergeCell ref="AS49:AT51"/>
    <mergeCell ref="AN65:AP65"/>
    <mergeCell ref="AG65:AM65"/>
    <mergeCell ref="AN66:AP66"/>
    <mergeCell ref="AG66:AM66"/>
    <mergeCell ref="AN67:AP67"/>
    <mergeCell ref="AG67:AM67"/>
    <mergeCell ref="AN68:AP68"/>
    <mergeCell ref="AG68:AM68"/>
    <mergeCell ref="L33:P33"/>
    <mergeCell ref="W33:AE33"/>
    <mergeCell ref="AK33:AO33"/>
    <mergeCell ref="AK35:AO35"/>
    <mergeCell ref="X35:AB35"/>
    <mergeCell ref="AR2:BE2"/>
    <mergeCell ref="AG52:AM52"/>
    <mergeCell ref="AG55:AM55"/>
    <mergeCell ref="AG64:AM64"/>
    <mergeCell ref="AG63:AM63"/>
    <mergeCell ref="AG62:AM62"/>
    <mergeCell ref="AG61:AM61"/>
    <mergeCell ref="AG60:AM60"/>
    <mergeCell ref="AG59:AM59"/>
    <mergeCell ref="AG57:AM57"/>
    <mergeCell ref="AG58:AM58"/>
    <mergeCell ref="AG56:AM56"/>
    <mergeCell ref="AM47:AN47"/>
    <mergeCell ref="AM49:AP49"/>
    <mergeCell ref="AM50:AP50"/>
    <mergeCell ref="AN52:AP52"/>
    <mergeCell ref="AN61:AP61"/>
    <mergeCell ref="AN59:AP59"/>
    <mergeCell ref="AN56:AP56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AK30:AO30"/>
    <mergeCell ref="W30:AE30"/>
    <mergeCell ref="L30:P30"/>
    <mergeCell ref="AK31:AO31"/>
    <mergeCell ref="L31:P31"/>
    <mergeCell ref="W31:AE31"/>
    <mergeCell ref="L32:P32"/>
    <mergeCell ref="W32:AE32"/>
    <mergeCell ref="AK32:AO32"/>
    <mergeCell ref="F69:J69"/>
    <mergeCell ref="L69:AF69"/>
    <mergeCell ref="F70:J70"/>
    <mergeCell ref="L70:AF70"/>
    <mergeCell ref="F71:J71"/>
    <mergeCell ref="L71:AF71"/>
    <mergeCell ref="E72:I72"/>
    <mergeCell ref="K72:AF72"/>
    <mergeCell ref="AG54:AM54"/>
    <mergeCell ref="L45:AO45"/>
    <mergeCell ref="L57:AF57"/>
    <mergeCell ref="E65:I65"/>
    <mergeCell ref="K65:AF65"/>
    <mergeCell ref="D66:H66"/>
    <mergeCell ref="J66:AF66"/>
    <mergeCell ref="E67:I67"/>
    <mergeCell ref="K67:AF67"/>
    <mergeCell ref="F68:J68"/>
    <mergeCell ref="L68:AF68"/>
    <mergeCell ref="AN62:AP62"/>
    <mergeCell ref="AN60:AP60"/>
    <mergeCell ref="AN55:AP55"/>
    <mergeCell ref="AN63:AP63"/>
    <mergeCell ref="AN58:AP58"/>
    <mergeCell ref="AN64:AP64"/>
    <mergeCell ref="AN57:AP57"/>
    <mergeCell ref="F64:J64"/>
    <mergeCell ref="I52:AF52"/>
    <mergeCell ref="J55:AF55"/>
    <mergeCell ref="K56:AF56"/>
    <mergeCell ref="L64:AF64"/>
    <mergeCell ref="L63:AF63"/>
    <mergeCell ref="L62:AF62"/>
    <mergeCell ref="L61:AF61"/>
    <mergeCell ref="L60:AF60"/>
    <mergeCell ref="L59:AF59"/>
    <mergeCell ref="L58:AF58"/>
    <mergeCell ref="C52:G52"/>
    <mergeCell ref="D55:H55"/>
    <mergeCell ref="E56:I56"/>
    <mergeCell ref="F58:J58"/>
    <mergeCell ref="F63:J63"/>
    <mergeCell ref="F62:J62"/>
    <mergeCell ref="F61:J61"/>
    <mergeCell ref="F60:J60"/>
    <mergeCell ref="F59:J59"/>
    <mergeCell ref="F57:J57"/>
  </mergeCells>
  <hyperlinks>
    <hyperlink ref="A57" location="'01 - SO 01 - TO Roudnice ...'!C2" display="/"/>
    <hyperlink ref="A58" location="'02 - SO 02 - TO Lovosice'!C2" display="/"/>
    <hyperlink ref="A59" location="'03 - SO 03 - TO Ústí n. L...'!C2" display="/"/>
    <hyperlink ref="A60" location="'04 - SO 04 - TO Roudnice ...'!C2" display="/"/>
    <hyperlink ref="A61" location="'05 - SO 05 - TO Lovosice'!C2" display="/"/>
    <hyperlink ref="A62" location="'06 - SO 06 - TO Ústí n. L.'!C2" display="/"/>
    <hyperlink ref="A63" location="'07 - SO 07 - TO Roudnice ...'!C2" display="/"/>
    <hyperlink ref="A64" location="'08 - SO 08 - TO Lovosice'!C2" display="/"/>
    <hyperlink ref="A65" location="'2 - VRN'!C2" display="/"/>
    <hyperlink ref="A68" location="'09 - SO 09 - PS Litoměřice'!C2" display="/"/>
    <hyperlink ref="A69" location="'10 - SO 10 - PS Děčín východ'!C2" display="/"/>
    <hyperlink ref="A70" location="'11 - SO 11 - TO Ústí n. L...'!C2" display="/"/>
    <hyperlink ref="A71" location="'12 - SO 12 - TO Česká Kam...'!C2" display="/"/>
    <hyperlink ref="A72" location="'2 - VRN_01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96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69"/>
      <c r="M2" s="369"/>
      <c r="N2" s="369"/>
      <c r="O2" s="369"/>
      <c r="P2" s="369"/>
      <c r="Q2" s="369"/>
      <c r="R2" s="369"/>
      <c r="S2" s="369"/>
      <c r="T2" s="369"/>
      <c r="U2" s="369"/>
      <c r="V2" s="369"/>
      <c r="AT2" s="18" t="s">
        <v>110</v>
      </c>
    </row>
    <row r="3" spans="1:46" s="1" customFormat="1" ht="6.95" customHeight="1">
      <c r="B3" s="109"/>
      <c r="C3" s="110"/>
      <c r="D3" s="110"/>
      <c r="E3" s="110"/>
      <c r="F3" s="110"/>
      <c r="G3" s="110"/>
      <c r="H3" s="110"/>
      <c r="I3" s="110"/>
      <c r="J3" s="110"/>
      <c r="K3" s="110"/>
      <c r="L3" s="21"/>
      <c r="AT3" s="18" t="s">
        <v>79</v>
      </c>
    </row>
    <row r="4" spans="1:46" s="1" customFormat="1" ht="24.95" customHeight="1">
      <c r="B4" s="21"/>
      <c r="D4" s="111" t="s">
        <v>128</v>
      </c>
      <c r="L4" s="21"/>
      <c r="M4" s="112" t="s">
        <v>10</v>
      </c>
      <c r="AT4" s="18" t="s">
        <v>4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113" t="s">
        <v>16</v>
      </c>
      <c r="L6" s="21"/>
    </row>
    <row r="7" spans="1:46" s="1" customFormat="1" ht="26.25" customHeight="1">
      <c r="B7" s="21"/>
      <c r="E7" s="387" t="str">
        <f>'Rekapitulace zakázky'!K6</f>
        <v>Oprava geometrických parametrů koleje 2022 u ST Ústí nad Labem</v>
      </c>
      <c r="F7" s="388"/>
      <c r="G7" s="388"/>
      <c r="H7" s="388"/>
      <c r="L7" s="21"/>
    </row>
    <row r="8" spans="1:46" s="1" customFormat="1" ht="12" customHeight="1">
      <c r="B8" s="21"/>
      <c r="D8" s="113" t="s">
        <v>129</v>
      </c>
      <c r="L8" s="21"/>
    </row>
    <row r="9" spans="1:46" s="2" customFormat="1" ht="16.5" customHeight="1">
      <c r="A9" s="35"/>
      <c r="B9" s="40"/>
      <c r="C9" s="35"/>
      <c r="D9" s="35"/>
      <c r="E9" s="387" t="s">
        <v>130</v>
      </c>
      <c r="F9" s="390"/>
      <c r="G9" s="390"/>
      <c r="H9" s="390"/>
      <c r="I9" s="35"/>
      <c r="J9" s="35"/>
      <c r="K9" s="35"/>
      <c r="L9" s="115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2" customHeight="1">
      <c r="A10" s="35"/>
      <c r="B10" s="40"/>
      <c r="C10" s="35"/>
      <c r="D10" s="113" t="s">
        <v>131</v>
      </c>
      <c r="E10" s="35"/>
      <c r="F10" s="35"/>
      <c r="G10" s="35"/>
      <c r="H10" s="35"/>
      <c r="I10" s="35"/>
      <c r="J10" s="35"/>
      <c r="K10" s="35"/>
      <c r="L10" s="115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6.5" customHeight="1">
      <c r="A11" s="35"/>
      <c r="B11" s="40"/>
      <c r="C11" s="35"/>
      <c r="D11" s="35"/>
      <c r="E11" s="391" t="s">
        <v>463</v>
      </c>
      <c r="F11" s="390"/>
      <c r="G11" s="390"/>
      <c r="H11" s="390"/>
      <c r="I11" s="35"/>
      <c r="J11" s="35"/>
      <c r="K11" s="35"/>
      <c r="L11" s="115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1.25">
      <c r="A12" s="35"/>
      <c r="B12" s="40"/>
      <c r="C12" s="35"/>
      <c r="D12" s="35"/>
      <c r="E12" s="35"/>
      <c r="F12" s="35"/>
      <c r="G12" s="35"/>
      <c r="H12" s="35"/>
      <c r="I12" s="35"/>
      <c r="J12" s="35"/>
      <c r="K12" s="35"/>
      <c r="L12" s="115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2" customHeight="1">
      <c r="A13" s="35"/>
      <c r="B13" s="40"/>
      <c r="C13" s="35"/>
      <c r="D13" s="113" t="s">
        <v>18</v>
      </c>
      <c r="E13" s="35"/>
      <c r="F13" s="103" t="s">
        <v>19</v>
      </c>
      <c r="G13" s="35"/>
      <c r="H13" s="35"/>
      <c r="I13" s="113" t="s">
        <v>20</v>
      </c>
      <c r="J13" s="103" t="s">
        <v>19</v>
      </c>
      <c r="K13" s="35"/>
      <c r="L13" s="115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13" t="s">
        <v>21</v>
      </c>
      <c r="E14" s="35"/>
      <c r="F14" s="103" t="s">
        <v>22</v>
      </c>
      <c r="G14" s="35"/>
      <c r="H14" s="35"/>
      <c r="I14" s="113" t="s">
        <v>23</v>
      </c>
      <c r="J14" s="116" t="str">
        <f>'Rekapitulace zakázky'!AN8</f>
        <v>25. 3. 2022</v>
      </c>
      <c r="K14" s="35"/>
      <c r="L14" s="11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0.9" customHeight="1">
      <c r="A15" s="35"/>
      <c r="B15" s="40"/>
      <c r="C15" s="35"/>
      <c r="D15" s="35"/>
      <c r="E15" s="35"/>
      <c r="F15" s="35"/>
      <c r="G15" s="35"/>
      <c r="H15" s="35"/>
      <c r="I15" s="35"/>
      <c r="J15" s="35"/>
      <c r="K15" s="35"/>
      <c r="L15" s="115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12" customHeight="1">
      <c r="A16" s="35"/>
      <c r="B16" s="40"/>
      <c r="C16" s="35"/>
      <c r="D16" s="113" t="s">
        <v>25</v>
      </c>
      <c r="E16" s="35"/>
      <c r="F16" s="35"/>
      <c r="G16" s="35"/>
      <c r="H16" s="35"/>
      <c r="I16" s="113" t="s">
        <v>26</v>
      </c>
      <c r="J16" s="103" t="str">
        <f>IF('Rekapitulace zakázky'!AN10="","",'Rekapitulace zakázky'!AN10)</f>
        <v/>
      </c>
      <c r="K16" s="35"/>
      <c r="L16" s="115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8" customHeight="1">
      <c r="A17" s="35"/>
      <c r="B17" s="40"/>
      <c r="C17" s="35"/>
      <c r="D17" s="35"/>
      <c r="E17" s="103" t="str">
        <f>IF('Rekapitulace zakázky'!E11="","",'Rekapitulace zakázky'!E11)</f>
        <v xml:space="preserve"> </v>
      </c>
      <c r="F17" s="35"/>
      <c r="G17" s="35"/>
      <c r="H17" s="35"/>
      <c r="I17" s="113" t="s">
        <v>27</v>
      </c>
      <c r="J17" s="103" t="str">
        <f>IF('Rekapitulace zakázky'!AN11="","",'Rekapitulace zakázky'!AN11)</f>
        <v/>
      </c>
      <c r="K17" s="35"/>
      <c r="L17" s="115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6.95" customHeight="1">
      <c r="A18" s="35"/>
      <c r="B18" s="40"/>
      <c r="C18" s="35"/>
      <c r="D18" s="35"/>
      <c r="E18" s="35"/>
      <c r="F18" s="35"/>
      <c r="G18" s="35"/>
      <c r="H18" s="35"/>
      <c r="I18" s="35"/>
      <c r="J18" s="35"/>
      <c r="K18" s="35"/>
      <c r="L18" s="115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12" customHeight="1">
      <c r="A19" s="35"/>
      <c r="B19" s="40"/>
      <c r="C19" s="35"/>
      <c r="D19" s="113" t="s">
        <v>28</v>
      </c>
      <c r="E19" s="35"/>
      <c r="F19" s="35"/>
      <c r="G19" s="35"/>
      <c r="H19" s="35"/>
      <c r="I19" s="113" t="s">
        <v>26</v>
      </c>
      <c r="J19" s="31" t="str">
        <f>'Rekapitulace zakázky'!AN13</f>
        <v>Vyplň údaj</v>
      </c>
      <c r="K19" s="35"/>
      <c r="L19" s="115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8" customHeight="1">
      <c r="A20" s="35"/>
      <c r="B20" s="40"/>
      <c r="C20" s="35"/>
      <c r="D20" s="35"/>
      <c r="E20" s="392" t="str">
        <f>'Rekapitulace zakázky'!E14</f>
        <v>Vyplň údaj</v>
      </c>
      <c r="F20" s="393"/>
      <c r="G20" s="393"/>
      <c r="H20" s="393"/>
      <c r="I20" s="113" t="s">
        <v>27</v>
      </c>
      <c r="J20" s="31" t="str">
        <f>'Rekapitulace zakázky'!AN14</f>
        <v>Vyplň údaj</v>
      </c>
      <c r="K20" s="35"/>
      <c r="L20" s="115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6.95" customHeight="1">
      <c r="A21" s="35"/>
      <c r="B21" s="40"/>
      <c r="C21" s="35"/>
      <c r="D21" s="35"/>
      <c r="E21" s="35"/>
      <c r="F21" s="35"/>
      <c r="G21" s="35"/>
      <c r="H21" s="35"/>
      <c r="I21" s="35"/>
      <c r="J21" s="35"/>
      <c r="K21" s="35"/>
      <c r="L21" s="115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12" customHeight="1">
      <c r="A22" s="35"/>
      <c r="B22" s="40"/>
      <c r="C22" s="35"/>
      <c r="D22" s="113" t="s">
        <v>30</v>
      </c>
      <c r="E22" s="35"/>
      <c r="F22" s="35"/>
      <c r="G22" s="35"/>
      <c r="H22" s="35"/>
      <c r="I22" s="113" t="s">
        <v>26</v>
      </c>
      <c r="J22" s="103" t="str">
        <f>IF('Rekapitulace zakázky'!AN16="","",'Rekapitulace zakázky'!AN16)</f>
        <v/>
      </c>
      <c r="K22" s="35"/>
      <c r="L22" s="115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8" customHeight="1">
      <c r="A23" s="35"/>
      <c r="B23" s="40"/>
      <c r="C23" s="35"/>
      <c r="D23" s="35"/>
      <c r="E23" s="103" t="str">
        <f>IF('Rekapitulace zakázky'!E17="","",'Rekapitulace zakázky'!E17)</f>
        <v xml:space="preserve"> </v>
      </c>
      <c r="F23" s="35"/>
      <c r="G23" s="35"/>
      <c r="H23" s="35"/>
      <c r="I23" s="113" t="s">
        <v>27</v>
      </c>
      <c r="J23" s="103" t="str">
        <f>IF('Rekapitulace zakázky'!AN17="","",'Rekapitulace zakázky'!AN17)</f>
        <v/>
      </c>
      <c r="K23" s="35"/>
      <c r="L23" s="11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6.95" customHeight="1">
      <c r="A24" s="35"/>
      <c r="B24" s="40"/>
      <c r="C24" s="35"/>
      <c r="D24" s="35"/>
      <c r="E24" s="35"/>
      <c r="F24" s="35"/>
      <c r="G24" s="35"/>
      <c r="H24" s="35"/>
      <c r="I24" s="35"/>
      <c r="J24" s="35"/>
      <c r="K24" s="35"/>
      <c r="L24" s="115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12" customHeight="1">
      <c r="A25" s="35"/>
      <c r="B25" s="40"/>
      <c r="C25" s="35"/>
      <c r="D25" s="113" t="s">
        <v>32</v>
      </c>
      <c r="E25" s="35"/>
      <c r="F25" s="35"/>
      <c r="G25" s="35"/>
      <c r="H25" s="35"/>
      <c r="I25" s="113" t="s">
        <v>26</v>
      </c>
      <c r="J25" s="103" t="s">
        <v>19</v>
      </c>
      <c r="K25" s="35"/>
      <c r="L25" s="11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8" customHeight="1">
      <c r="A26" s="35"/>
      <c r="B26" s="40"/>
      <c r="C26" s="35"/>
      <c r="D26" s="35"/>
      <c r="E26" s="103" t="s">
        <v>33</v>
      </c>
      <c r="F26" s="35"/>
      <c r="G26" s="35"/>
      <c r="H26" s="35"/>
      <c r="I26" s="113" t="s">
        <v>27</v>
      </c>
      <c r="J26" s="103" t="s">
        <v>19</v>
      </c>
      <c r="K26" s="35"/>
      <c r="L26" s="11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2" customFormat="1" ht="6.95" customHeight="1">
      <c r="A27" s="35"/>
      <c r="B27" s="40"/>
      <c r="C27" s="35"/>
      <c r="D27" s="35"/>
      <c r="E27" s="35"/>
      <c r="F27" s="35"/>
      <c r="G27" s="35"/>
      <c r="H27" s="35"/>
      <c r="I27" s="35"/>
      <c r="J27" s="35"/>
      <c r="K27" s="35"/>
      <c r="L27" s="11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pans="1:31" s="2" customFormat="1" ht="12" customHeight="1">
      <c r="A28" s="35"/>
      <c r="B28" s="40"/>
      <c r="C28" s="35"/>
      <c r="D28" s="113" t="s">
        <v>34</v>
      </c>
      <c r="E28" s="35"/>
      <c r="F28" s="35"/>
      <c r="G28" s="35"/>
      <c r="H28" s="35"/>
      <c r="I28" s="35"/>
      <c r="J28" s="35"/>
      <c r="K28" s="35"/>
      <c r="L28" s="115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8" customFormat="1" ht="16.5" customHeight="1">
      <c r="A29" s="117"/>
      <c r="B29" s="118"/>
      <c r="C29" s="117"/>
      <c r="D29" s="117"/>
      <c r="E29" s="394" t="s">
        <v>19</v>
      </c>
      <c r="F29" s="394"/>
      <c r="G29" s="394"/>
      <c r="H29" s="394"/>
      <c r="I29" s="117"/>
      <c r="J29" s="117"/>
      <c r="K29" s="117"/>
      <c r="L29" s="119"/>
      <c r="S29" s="117"/>
      <c r="T29" s="117"/>
      <c r="U29" s="117"/>
      <c r="V29" s="117"/>
      <c r="W29" s="117"/>
      <c r="X29" s="117"/>
      <c r="Y29" s="117"/>
      <c r="Z29" s="117"/>
      <c r="AA29" s="117"/>
      <c r="AB29" s="117"/>
      <c r="AC29" s="117"/>
      <c r="AD29" s="117"/>
      <c r="AE29" s="117"/>
    </row>
    <row r="30" spans="1:31" s="2" customFormat="1" ht="6.95" customHeight="1">
      <c r="A30" s="35"/>
      <c r="B30" s="40"/>
      <c r="C30" s="35"/>
      <c r="D30" s="35"/>
      <c r="E30" s="35"/>
      <c r="F30" s="35"/>
      <c r="G30" s="35"/>
      <c r="H30" s="35"/>
      <c r="I30" s="35"/>
      <c r="J30" s="35"/>
      <c r="K30" s="35"/>
      <c r="L30" s="115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20"/>
      <c r="E31" s="120"/>
      <c r="F31" s="120"/>
      <c r="G31" s="120"/>
      <c r="H31" s="120"/>
      <c r="I31" s="120"/>
      <c r="J31" s="120"/>
      <c r="K31" s="120"/>
      <c r="L31" s="115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25.35" customHeight="1">
      <c r="A32" s="35"/>
      <c r="B32" s="40"/>
      <c r="C32" s="35"/>
      <c r="D32" s="121" t="s">
        <v>36</v>
      </c>
      <c r="E32" s="35"/>
      <c r="F32" s="35"/>
      <c r="G32" s="35"/>
      <c r="H32" s="35"/>
      <c r="I32" s="35"/>
      <c r="J32" s="122">
        <f>ROUND(J86, 2)</f>
        <v>0</v>
      </c>
      <c r="K32" s="35"/>
      <c r="L32" s="115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6.95" customHeight="1">
      <c r="A33" s="35"/>
      <c r="B33" s="40"/>
      <c r="C33" s="35"/>
      <c r="D33" s="120"/>
      <c r="E33" s="120"/>
      <c r="F33" s="120"/>
      <c r="G33" s="120"/>
      <c r="H33" s="120"/>
      <c r="I33" s="120"/>
      <c r="J33" s="120"/>
      <c r="K33" s="120"/>
      <c r="L33" s="115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35"/>
      <c r="F34" s="123" t="s">
        <v>38</v>
      </c>
      <c r="G34" s="35"/>
      <c r="H34" s="35"/>
      <c r="I34" s="123" t="s">
        <v>37</v>
      </c>
      <c r="J34" s="123" t="s">
        <v>39</v>
      </c>
      <c r="K34" s="35"/>
      <c r="L34" s="11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customHeight="1">
      <c r="A35" s="35"/>
      <c r="B35" s="40"/>
      <c r="C35" s="35"/>
      <c r="D35" s="114" t="s">
        <v>40</v>
      </c>
      <c r="E35" s="113" t="s">
        <v>41</v>
      </c>
      <c r="F35" s="124">
        <f>ROUND((SUM(BE86:BE95)),  2)</f>
        <v>0</v>
      </c>
      <c r="G35" s="35"/>
      <c r="H35" s="35"/>
      <c r="I35" s="125">
        <v>0.21</v>
      </c>
      <c r="J35" s="124">
        <f>ROUND(((SUM(BE86:BE95))*I35),  2)</f>
        <v>0</v>
      </c>
      <c r="K35" s="35"/>
      <c r="L35" s="115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customHeight="1">
      <c r="A36" s="35"/>
      <c r="B36" s="40"/>
      <c r="C36" s="35"/>
      <c r="D36" s="35"/>
      <c r="E36" s="113" t="s">
        <v>42</v>
      </c>
      <c r="F36" s="124">
        <f>ROUND((SUM(BF86:BF95)),  2)</f>
        <v>0</v>
      </c>
      <c r="G36" s="35"/>
      <c r="H36" s="35"/>
      <c r="I36" s="125">
        <v>0.15</v>
      </c>
      <c r="J36" s="124">
        <f>ROUND(((SUM(BF86:BF95))*I36),  2)</f>
        <v>0</v>
      </c>
      <c r="K36" s="35"/>
      <c r="L36" s="11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13" t="s">
        <v>43</v>
      </c>
      <c r="F37" s="124">
        <f>ROUND((SUM(BG86:BG95)),  2)</f>
        <v>0</v>
      </c>
      <c r="G37" s="35"/>
      <c r="H37" s="35"/>
      <c r="I37" s="125">
        <v>0.21</v>
      </c>
      <c r="J37" s="124">
        <f>0</f>
        <v>0</v>
      </c>
      <c r="K37" s="35"/>
      <c r="L37" s="115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14.45" hidden="1" customHeight="1">
      <c r="A38" s="35"/>
      <c r="B38" s="40"/>
      <c r="C38" s="35"/>
      <c r="D38" s="35"/>
      <c r="E38" s="113" t="s">
        <v>44</v>
      </c>
      <c r="F38" s="124">
        <f>ROUND((SUM(BH86:BH95)),  2)</f>
        <v>0</v>
      </c>
      <c r="G38" s="35"/>
      <c r="H38" s="35"/>
      <c r="I38" s="125">
        <v>0.15</v>
      </c>
      <c r="J38" s="124">
        <f>0</f>
        <v>0</v>
      </c>
      <c r="K38" s="35"/>
      <c r="L38" s="115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14.45" hidden="1" customHeight="1">
      <c r="A39" s="35"/>
      <c r="B39" s="40"/>
      <c r="C39" s="35"/>
      <c r="D39" s="35"/>
      <c r="E39" s="113" t="s">
        <v>45</v>
      </c>
      <c r="F39" s="124">
        <f>ROUND((SUM(BI86:BI95)),  2)</f>
        <v>0</v>
      </c>
      <c r="G39" s="35"/>
      <c r="H39" s="35"/>
      <c r="I39" s="125">
        <v>0</v>
      </c>
      <c r="J39" s="124">
        <f>0</f>
        <v>0</v>
      </c>
      <c r="K39" s="35"/>
      <c r="L39" s="115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6.95" customHeight="1">
      <c r="A40" s="35"/>
      <c r="B40" s="40"/>
      <c r="C40" s="35"/>
      <c r="D40" s="35"/>
      <c r="E40" s="35"/>
      <c r="F40" s="35"/>
      <c r="G40" s="35"/>
      <c r="H40" s="35"/>
      <c r="I40" s="35"/>
      <c r="J40" s="35"/>
      <c r="K40" s="35"/>
      <c r="L40" s="115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2" customFormat="1" ht="25.35" customHeight="1">
      <c r="A41" s="35"/>
      <c r="B41" s="40"/>
      <c r="C41" s="126"/>
      <c r="D41" s="127" t="s">
        <v>46</v>
      </c>
      <c r="E41" s="128"/>
      <c r="F41" s="128"/>
      <c r="G41" s="129" t="s">
        <v>47</v>
      </c>
      <c r="H41" s="130" t="s">
        <v>48</v>
      </c>
      <c r="I41" s="128"/>
      <c r="J41" s="131">
        <f>SUM(J32:J39)</f>
        <v>0</v>
      </c>
      <c r="K41" s="132"/>
      <c r="L41" s="115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pans="1:31" s="2" customFormat="1" ht="14.45" customHeight="1">
      <c r="A42" s="35"/>
      <c r="B42" s="133"/>
      <c r="C42" s="134"/>
      <c r="D42" s="134"/>
      <c r="E42" s="134"/>
      <c r="F42" s="134"/>
      <c r="G42" s="134"/>
      <c r="H42" s="134"/>
      <c r="I42" s="134"/>
      <c r="J42" s="134"/>
      <c r="K42" s="134"/>
      <c r="L42" s="115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6" spans="1:31" s="2" customFormat="1" ht="6.95" customHeight="1">
      <c r="A46" s="35"/>
      <c r="B46" s="135"/>
      <c r="C46" s="136"/>
      <c r="D46" s="136"/>
      <c r="E46" s="136"/>
      <c r="F46" s="136"/>
      <c r="G46" s="136"/>
      <c r="H46" s="136"/>
      <c r="I46" s="136"/>
      <c r="J46" s="136"/>
      <c r="K46" s="136"/>
      <c r="L46" s="115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pans="1:31" s="2" customFormat="1" ht="24.95" customHeight="1">
      <c r="A47" s="35"/>
      <c r="B47" s="36"/>
      <c r="C47" s="24" t="s">
        <v>135</v>
      </c>
      <c r="D47" s="37"/>
      <c r="E47" s="37"/>
      <c r="F47" s="37"/>
      <c r="G47" s="37"/>
      <c r="H47" s="37"/>
      <c r="I47" s="37"/>
      <c r="J47" s="37"/>
      <c r="K47" s="37"/>
      <c r="L47" s="115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pans="1:31" s="2" customFormat="1" ht="6.95" customHeight="1">
      <c r="A48" s="35"/>
      <c r="B48" s="36"/>
      <c r="C48" s="37"/>
      <c r="D48" s="37"/>
      <c r="E48" s="37"/>
      <c r="F48" s="37"/>
      <c r="G48" s="37"/>
      <c r="H48" s="37"/>
      <c r="I48" s="37"/>
      <c r="J48" s="37"/>
      <c r="K48" s="37"/>
      <c r="L48" s="115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47" s="2" customFormat="1" ht="12" customHeight="1">
      <c r="A49" s="35"/>
      <c r="B49" s="36"/>
      <c r="C49" s="30" t="s">
        <v>16</v>
      </c>
      <c r="D49" s="37"/>
      <c r="E49" s="37"/>
      <c r="F49" s="37"/>
      <c r="G49" s="37"/>
      <c r="H49" s="37"/>
      <c r="I49" s="37"/>
      <c r="J49" s="37"/>
      <c r="K49" s="37"/>
      <c r="L49" s="115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1:47" s="2" customFormat="1" ht="26.25" customHeight="1">
      <c r="A50" s="35"/>
      <c r="B50" s="36"/>
      <c r="C50" s="37"/>
      <c r="D50" s="37"/>
      <c r="E50" s="395" t="str">
        <f>E7</f>
        <v>Oprava geometrických parametrů koleje 2022 u ST Ústí nad Labem</v>
      </c>
      <c r="F50" s="396"/>
      <c r="G50" s="396"/>
      <c r="H50" s="396"/>
      <c r="I50" s="37"/>
      <c r="J50" s="37"/>
      <c r="K50" s="37"/>
      <c r="L50" s="115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47" s="1" customFormat="1" ht="12" customHeight="1">
      <c r="B51" s="22"/>
      <c r="C51" s="30" t="s">
        <v>129</v>
      </c>
      <c r="D51" s="23"/>
      <c r="E51" s="23"/>
      <c r="F51" s="23"/>
      <c r="G51" s="23"/>
      <c r="H51" s="23"/>
      <c r="I51" s="23"/>
      <c r="J51" s="23"/>
      <c r="K51" s="23"/>
      <c r="L51" s="21"/>
    </row>
    <row r="52" spans="1:47" s="2" customFormat="1" ht="16.5" customHeight="1">
      <c r="A52" s="35"/>
      <c r="B52" s="36"/>
      <c r="C52" s="37"/>
      <c r="D52" s="37"/>
      <c r="E52" s="395" t="s">
        <v>130</v>
      </c>
      <c r="F52" s="398"/>
      <c r="G52" s="398"/>
      <c r="H52" s="398"/>
      <c r="I52" s="37"/>
      <c r="J52" s="37"/>
      <c r="K52" s="37"/>
      <c r="L52" s="115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1:47" s="2" customFormat="1" ht="12" customHeight="1">
      <c r="A53" s="35"/>
      <c r="B53" s="36"/>
      <c r="C53" s="30" t="s">
        <v>131</v>
      </c>
      <c r="D53" s="37"/>
      <c r="E53" s="37"/>
      <c r="F53" s="37"/>
      <c r="G53" s="37"/>
      <c r="H53" s="37"/>
      <c r="I53" s="37"/>
      <c r="J53" s="37"/>
      <c r="K53" s="37"/>
      <c r="L53" s="115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pans="1:47" s="2" customFormat="1" ht="16.5" customHeight="1">
      <c r="A54" s="35"/>
      <c r="B54" s="36"/>
      <c r="C54" s="37"/>
      <c r="D54" s="37"/>
      <c r="E54" s="347" t="str">
        <f>E11</f>
        <v>2 - VRN</v>
      </c>
      <c r="F54" s="398"/>
      <c r="G54" s="398"/>
      <c r="H54" s="398"/>
      <c r="I54" s="37"/>
      <c r="J54" s="37"/>
      <c r="K54" s="37"/>
      <c r="L54" s="115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pans="1:47" s="2" customFormat="1" ht="6.95" customHeight="1">
      <c r="A55" s="35"/>
      <c r="B55" s="36"/>
      <c r="C55" s="37"/>
      <c r="D55" s="37"/>
      <c r="E55" s="37"/>
      <c r="F55" s="37"/>
      <c r="G55" s="37"/>
      <c r="H55" s="37"/>
      <c r="I55" s="37"/>
      <c r="J55" s="37"/>
      <c r="K55" s="37"/>
      <c r="L55" s="115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pans="1:47" s="2" customFormat="1" ht="12" customHeight="1">
      <c r="A56" s="35"/>
      <c r="B56" s="36"/>
      <c r="C56" s="30" t="s">
        <v>21</v>
      </c>
      <c r="D56" s="37"/>
      <c r="E56" s="37"/>
      <c r="F56" s="28" t="str">
        <f>F14</f>
        <v xml:space="preserve"> </v>
      </c>
      <c r="G56" s="37"/>
      <c r="H56" s="37"/>
      <c r="I56" s="30" t="s">
        <v>23</v>
      </c>
      <c r="J56" s="60" t="str">
        <f>IF(J14="","",J14)</f>
        <v>25. 3. 2022</v>
      </c>
      <c r="K56" s="37"/>
      <c r="L56" s="115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pans="1:47" s="2" customFormat="1" ht="6.95" customHeight="1">
      <c r="A57" s="35"/>
      <c r="B57" s="36"/>
      <c r="C57" s="37"/>
      <c r="D57" s="37"/>
      <c r="E57" s="37"/>
      <c r="F57" s="37"/>
      <c r="G57" s="37"/>
      <c r="H57" s="37"/>
      <c r="I57" s="37"/>
      <c r="J57" s="37"/>
      <c r="K57" s="37"/>
      <c r="L57" s="115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pans="1:47" s="2" customFormat="1" ht="15.2" customHeight="1">
      <c r="A58" s="35"/>
      <c r="B58" s="36"/>
      <c r="C58" s="30" t="s">
        <v>25</v>
      </c>
      <c r="D58" s="37"/>
      <c r="E58" s="37"/>
      <c r="F58" s="28" t="str">
        <f>E17</f>
        <v xml:space="preserve"> </v>
      </c>
      <c r="G58" s="37"/>
      <c r="H58" s="37"/>
      <c r="I58" s="30" t="s">
        <v>30</v>
      </c>
      <c r="J58" s="33" t="str">
        <f>E23</f>
        <v xml:space="preserve"> </v>
      </c>
      <c r="K58" s="37"/>
      <c r="L58" s="115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pans="1:47" s="2" customFormat="1" ht="15.2" customHeight="1">
      <c r="A59" s="35"/>
      <c r="B59" s="36"/>
      <c r="C59" s="30" t="s">
        <v>28</v>
      </c>
      <c r="D59" s="37"/>
      <c r="E59" s="37"/>
      <c r="F59" s="28" t="str">
        <f>IF(E20="","",E20)</f>
        <v>Vyplň údaj</v>
      </c>
      <c r="G59" s="37"/>
      <c r="H59" s="37"/>
      <c r="I59" s="30" t="s">
        <v>32</v>
      </c>
      <c r="J59" s="33" t="str">
        <f>E26</f>
        <v>Tomáš Šrédl</v>
      </c>
      <c r="K59" s="37"/>
      <c r="L59" s="115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</row>
    <row r="60" spans="1:47" s="2" customFormat="1" ht="10.35" customHeight="1">
      <c r="A60" s="35"/>
      <c r="B60" s="36"/>
      <c r="C60" s="37"/>
      <c r="D60" s="37"/>
      <c r="E60" s="37"/>
      <c r="F60" s="37"/>
      <c r="G60" s="37"/>
      <c r="H60" s="37"/>
      <c r="I60" s="37"/>
      <c r="J60" s="37"/>
      <c r="K60" s="37"/>
      <c r="L60" s="115"/>
      <c r="S60" s="35"/>
      <c r="T60" s="35"/>
      <c r="U60" s="35"/>
      <c r="V60" s="35"/>
      <c r="W60" s="35"/>
      <c r="X60" s="35"/>
      <c r="Y60" s="35"/>
      <c r="Z60" s="35"/>
      <c r="AA60" s="35"/>
      <c r="AB60" s="35"/>
      <c r="AC60" s="35"/>
      <c r="AD60" s="35"/>
      <c r="AE60" s="35"/>
    </row>
    <row r="61" spans="1:47" s="2" customFormat="1" ht="29.25" customHeight="1">
      <c r="A61" s="35"/>
      <c r="B61" s="36"/>
      <c r="C61" s="137" t="s">
        <v>136</v>
      </c>
      <c r="D61" s="138"/>
      <c r="E61" s="138"/>
      <c r="F61" s="138"/>
      <c r="G61" s="138"/>
      <c r="H61" s="138"/>
      <c r="I61" s="138"/>
      <c r="J61" s="139" t="s">
        <v>137</v>
      </c>
      <c r="K61" s="138"/>
      <c r="L61" s="115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47" s="2" customFormat="1" ht="10.35" customHeight="1">
      <c r="A62" s="35"/>
      <c r="B62" s="36"/>
      <c r="C62" s="37"/>
      <c r="D62" s="37"/>
      <c r="E62" s="37"/>
      <c r="F62" s="37"/>
      <c r="G62" s="37"/>
      <c r="H62" s="37"/>
      <c r="I62" s="37"/>
      <c r="J62" s="37"/>
      <c r="K62" s="37"/>
      <c r="L62" s="115"/>
      <c r="S62" s="35"/>
      <c r="T62" s="35"/>
      <c r="U62" s="35"/>
      <c r="V62" s="35"/>
      <c r="W62" s="35"/>
      <c r="X62" s="35"/>
      <c r="Y62" s="35"/>
      <c r="Z62" s="35"/>
      <c r="AA62" s="35"/>
      <c r="AB62" s="35"/>
      <c r="AC62" s="35"/>
      <c r="AD62" s="35"/>
      <c r="AE62" s="35"/>
    </row>
    <row r="63" spans="1:47" s="2" customFormat="1" ht="22.9" customHeight="1">
      <c r="A63" s="35"/>
      <c r="B63" s="36"/>
      <c r="C63" s="140" t="s">
        <v>68</v>
      </c>
      <c r="D63" s="37"/>
      <c r="E63" s="37"/>
      <c r="F63" s="37"/>
      <c r="G63" s="37"/>
      <c r="H63" s="37"/>
      <c r="I63" s="37"/>
      <c r="J63" s="78">
        <f>J86</f>
        <v>0</v>
      </c>
      <c r="K63" s="37"/>
      <c r="L63" s="115"/>
      <c r="S63" s="35"/>
      <c r="T63" s="35"/>
      <c r="U63" s="35"/>
      <c r="V63" s="35"/>
      <c r="W63" s="35"/>
      <c r="X63" s="35"/>
      <c r="Y63" s="35"/>
      <c r="Z63" s="35"/>
      <c r="AA63" s="35"/>
      <c r="AB63" s="35"/>
      <c r="AC63" s="35"/>
      <c r="AD63" s="35"/>
      <c r="AE63" s="35"/>
      <c r="AU63" s="18" t="s">
        <v>138</v>
      </c>
    </row>
    <row r="64" spans="1:47" s="9" customFormat="1" ht="24.95" customHeight="1">
      <c r="B64" s="141"/>
      <c r="C64" s="142"/>
      <c r="D64" s="143" t="s">
        <v>464</v>
      </c>
      <c r="E64" s="144"/>
      <c r="F64" s="144"/>
      <c r="G64" s="144"/>
      <c r="H64" s="144"/>
      <c r="I64" s="144"/>
      <c r="J64" s="145">
        <f>J95</f>
        <v>0</v>
      </c>
      <c r="K64" s="142"/>
      <c r="L64" s="146"/>
    </row>
    <row r="65" spans="1:31" s="2" customFormat="1" ht="21.75" customHeight="1">
      <c r="A65" s="35"/>
      <c r="B65" s="36"/>
      <c r="C65" s="37"/>
      <c r="D65" s="37"/>
      <c r="E65" s="37"/>
      <c r="F65" s="37"/>
      <c r="G65" s="37"/>
      <c r="H65" s="37"/>
      <c r="I65" s="37"/>
      <c r="J65" s="37"/>
      <c r="K65" s="37"/>
      <c r="L65" s="115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 s="2" customFormat="1" ht="6.95" customHeight="1">
      <c r="A66" s="35"/>
      <c r="B66" s="48"/>
      <c r="C66" s="49"/>
      <c r="D66" s="49"/>
      <c r="E66" s="49"/>
      <c r="F66" s="49"/>
      <c r="G66" s="49"/>
      <c r="H66" s="49"/>
      <c r="I66" s="49"/>
      <c r="J66" s="49"/>
      <c r="K66" s="49"/>
      <c r="L66" s="115"/>
      <c r="S66" s="35"/>
      <c r="T66" s="35"/>
      <c r="U66" s="35"/>
      <c r="V66" s="35"/>
      <c r="W66" s="35"/>
      <c r="X66" s="35"/>
      <c r="Y66" s="35"/>
      <c r="Z66" s="35"/>
      <c r="AA66" s="35"/>
      <c r="AB66" s="35"/>
      <c r="AC66" s="35"/>
      <c r="AD66" s="35"/>
      <c r="AE66" s="35"/>
    </row>
    <row r="70" spans="1:31" s="2" customFormat="1" ht="6.95" customHeight="1">
      <c r="A70" s="35"/>
      <c r="B70" s="50"/>
      <c r="C70" s="51"/>
      <c r="D70" s="51"/>
      <c r="E70" s="51"/>
      <c r="F70" s="51"/>
      <c r="G70" s="51"/>
      <c r="H70" s="51"/>
      <c r="I70" s="51"/>
      <c r="J70" s="51"/>
      <c r="K70" s="51"/>
      <c r="L70" s="115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</row>
    <row r="71" spans="1:31" s="2" customFormat="1" ht="24.95" customHeight="1">
      <c r="A71" s="35"/>
      <c r="B71" s="36"/>
      <c r="C71" s="24" t="s">
        <v>141</v>
      </c>
      <c r="D71" s="37"/>
      <c r="E71" s="37"/>
      <c r="F71" s="37"/>
      <c r="G71" s="37"/>
      <c r="H71" s="37"/>
      <c r="I71" s="37"/>
      <c r="J71" s="37"/>
      <c r="K71" s="37"/>
      <c r="L71" s="115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</row>
    <row r="72" spans="1:31" s="2" customFormat="1" ht="6.95" customHeight="1">
      <c r="A72" s="35"/>
      <c r="B72" s="36"/>
      <c r="C72" s="37"/>
      <c r="D72" s="37"/>
      <c r="E72" s="37"/>
      <c r="F72" s="37"/>
      <c r="G72" s="37"/>
      <c r="H72" s="37"/>
      <c r="I72" s="37"/>
      <c r="J72" s="37"/>
      <c r="K72" s="37"/>
      <c r="L72" s="115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pans="1:31" s="2" customFormat="1" ht="12" customHeight="1">
      <c r="A73" s="35"/>
      <c r="B73" s="36"/>
      <c r="C73" s="30" t="s">
        <v>16</v>
      </c>
      <c r="D73" s="37"/>
      <c r="E73" s="37"/>
      <c r="F73" s="37"/>
      <c r="G73" s="37"/>
      <c r="H73" s="37"/>
      <c r="I73" s="37"/>
      <c r="J73" s="37"/>
      <c r="K73" s="37"/>
      <c r="L73" s="115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pans="1:31" s="2" customFormat="1" ht="26.25" customHeight="1">
      <c r="A74" s="35"/>
      <c r="B74" s="36"/>
      <c r="C74" s="37"/>
      <c r="D74" s="37"/>
      <c r="E74" s="395" t="str">
        <f>E7</f>
        <v>Oprava geometrických parametrů koleje 2022 u ST Ústí nad Labem</v>
      </c>
      <c r="F74" s="396"/>
      <c r="G74" s="396"/>
      <c r="H74" s="396"/>
      <c r="I74" s="37"/>
      <c r="J74" s="37"/>
      <c r="K74" s="37"/>
      <c r="L74" s="115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pans="1:31" s="1" customFormat="1" ht="12" customHeight="1">
      <c r="B75" s="22"/>
      <c r="C75" s="30" t="s">
        <v>129</v>
      </c>
      <c r="D75" s="23"/>
      <c r="E75" s="23"/>
      <c r="F75" s="23"/>
      <c r="G75" s="23"/>
      <c r="H75" s="23"/>
      <c r="I75" s="23"/>
      <c r="J75" s="23"/>
      <c r="K75" s="23"/>
      <c r="L75" s="21"/>
    </row>
    <row r="76" spans="1:31" s="2" customFormat="1" ht="16.5" customHeight="1">
      <c r="A76" s="35"/>
      <c r="B76" s="36"/>
      <c r="C76" s="37"/>
      <c r="D76" s="37"/>
      <c r="E76" s="395" t="s">
        <v>130</v>
      </c>
      <c r="F76" s="398"/>
      <c r="G76" s="398"/>
      <c r="H76" s="398"/>
      <c r="I76" s="37"/>
      <c r="J76" s="37"/>
      <c r="K76" s="37"/>
      <c r="L76" s="115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2" customHeight="1">
      <c r="A77" s="35"/>
      <c r="B77" s="36"/>
      <c r="C77" s="30" t="s">
        <v>131</v>
      </c>
      <c r="D77" s="37"/>
      <c r="E77" s="37"/>
      <c r="F77" s="37"/>
      <c r="G77" s="37"/>
      <c r="H77" s="37"/>
      <c r="I77" s="37"/>
      <c r="J77" s="37"/>
      <c r="K77" s="37"/>
      <c r="L77" s="115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pans="1:31" s="2" customFormat="1" ht="16.5" customHeight="1">
      <c r="A78" s="35"/>
      <c r="B78" s="36"/>
      <c r="C78" s="37"/>
      <c r="D78" s="37"/>
      <c r="E78" s="347" t="str">
        <f>E11</f>
        <v>2 - VRN</v>
      </c>
      <c r="F78" s="398"/>
      <c r="G78" s="398"/>
      <c r="H78" s="398"/>
      <c r="I78" s="37"/>
      <c r="J78" s="37"/>
      <c r="K78" s="37"/>
      <c r="L78" s="115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pans="1:31" s="2" customFormat="1" ht="6.95" customHeight="1">
      <c r="A79" s="35"/>
      <c r="B79" s="36"/>
      <c r="C79" s="37"/>
      <c r="D79" s="37"/>
      <c r="E79" s="37"/>
      <c r="F79" s="37"/>
      <c r="G79" s="37"/>
      <c r="H79" s="37"/>
      <c r="I79" s="37"/>
      <c r="J79" s="37"/>
      <c r="K79" s="37"/>
      <c r="L79" s="115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pans="1:31" s="2" customFormat="1" ht="12" customHeight="1">
      <c r="A80" s="35"/>
      <c r="B80" s="36"/>
      <c r="C80" s="30" t="s">
        <v>21</v>
      </c>
      <c r="D80" s="37"/>
      <c r="E80" s="37"/>
      <c r="F80" s="28" t="str">
        <f>F14</f>
        <v xml:space="preserve"> </v>
      </c>
      <c r="G80" s="37"/>
      <c r="H80" s="37"/>
      <c r="I80" s="30" t="s">
        <v>23</v>
      </c>
      <c r="J80" s="60" t="str">
        <f>IF(J14="","",J14)</f>
        <v>25. 3. 2022</v>
      </c>
      <c r="K80" s="37"/>
      <c r="L80" s="115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</row>
    <row r="81" spans="1:65" s="2" customFormat="1" ht="6.95" customHeight="1">
      <c r="A81" s="35"/>
      <c r="B81" s="36"/>
      <c r="C81" s="37"/>
      <c r="D81" s="37"/>
      <c r="E81" s="37"/>
      <c r="F81" s="37"/>
      <c r="G81" s="37"/>
      <c r="H81" s="37"/>
      <c r="I81" s="37"/>
      <c r="J81" s="37"/>
      <c r="K81" s="37"/>
      <c r="L81" s="115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65" s="2" customFormat="1" ht="15.2" customHeight="1">
      <c r="A82" s="35"/>
      <c r="B82" s="36"/>
      <c r="C82" s="30" t="s">
        <v>25</v>
      </c>
      <c r="D82" s="37"/>
      <c r="E82" s="37"/>
      <c r="F82" s="28" t="str">
        <f>E17</f>
        <v xml:space="preserve"> </v>
      </c>
      <c r="G82" s="37"/>
      <c r="H82" s="37"/>
      <c r="I82" s="30" t="s">
        <v>30</v>
      </c>
      <c r="J82" s="33" t="str">
        <f>E23</f>
        <v xml:space="preserve"> </v>
      </c>
      <c r="K82" s="37"/>
      <c r="L82" s="115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65" s="2" customFormat="1" ht="15.2" customHeight="1">
      <c r="A83" s="35"/>
      <c r="B83" s="36"/>
      <c r="C83" s="30" t="s">
        <v>28</v>
      </c>
      <c r="D83" s="37"/>
      <c r="E83" s="37"/>
      <c r="F83" s="28" t="str">
        <f>IF(E20="","",E20)</f>
        <v>Vyplň údaj</v>
      </c>
      <c r="G83" s="37"/>
      <c r="H83" s="37"/>
      <c r="I83" s="30" t="s">
        <v>32</v>
      </c>
      <c r="J83" s="33" t="str">
        <f>E26</f>
        <v>Tomáš Šrédl</v>
      </c>
      <c r="K83" s="37"/>
      <c r="L83" s="115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65" s="2" customFormat="1" ht="10.35" customHeight="1">
      <c r="A84" s="35"/>
      <c r="B84" s="36"/>
      <c r="C84" s="37"/>
      <c r="D84" s="37"/>
      <c r="E84" s="37"/>
      <c r="F84" s="37"/>
      <c r="G84" s="37"/>
      <c r="H84" s="37"/>
      <c r="I84" s="37"/>
      <c r="J84" s="37"/>
      <c r="K84" s="37"/>
      <c r="L84" s="115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65" s="11" customFormat="1" ht="29.25" customHeight="1">
      <c r="A85" s="152"/>
      <c r="B85" s="153"/>
      <c r="C85" s="154" t="s">
        <v>142</v>
      </c>
      <c r="D85" s="155" t="s">
        <v>55</v>
      </c>
      <c r="E85" s="155" t="s">
        <v>51</v>
      </c>
      <c r="F85" s="155" t="s">
        <v>52</v>
      </c>
      <c r="G85" s="155" t="s">
        <v>143</v>
      </c>
      <c r="H85" s="155" t="s">
        <v>144</v>
      </c>
      <c r="I85" s="155" t="s">
        <v>145</v>
      </c>
      <c r="J85" s="156" t="s">
        <v>137</v>
      </c>
      <c r="K85" s="157" t="s">
        <v>146</v>
      </c>
      <c r="L85" s="158"/>
      <c r="M85" s="69" t="s">
        <v>19</v>
      </c>
      <c r="N85" s="70" t="s">
        <v>40</v>
      </c>
      <c r="O85" s="70" t="s">
        <v>147</v>
      </c>
      <c r="P85" s="70" t="s">
        <v>148</v>
      </c>
      <c r="Q85" s="70" t="s">
        <v>149</v>
      </c>
      <c r="R85" s="70" t="s">
        <v>150</v>
      </c>
      <c r="S85" s="70" t="s">
        <v>151</v>
      </c>
      <c r="T85" s="71" t="s">
        <v>152</v>
      </c>
      <c r="U85" s="152"/>
      <c r="V85" s="152"/>
      <c r="W85" s="152"/>
      <c r="X85" s="152"/>
      <c r="Y85" s="152"/>
      <c r="Z85" s="152"/>
      <c r="AA85" s="152"/>
      <c r="AB85" s="152"/>
      <c r="AC85" s="152"/>
      <c r="AD85" s="152"/>
      <c r="AE85" s="152"/>
    </row>
    <row r="86" spans="1:65" s="2" customFormat="1" ht="22.9" customHeight="1">
      <c r="A86" s="35"/>
      <c r="B86" s="36"/>
      <c r="C86" s="76" t="s">
        <v>153</v>
      </c>
      <c r="D86" s="37"/>
      <c r="E86" s="37"/>
      <c r="F86" s="37"/>
      <c r="G86" s="37"/>
      <c r="H86" s="37"/>
      <c r="I86" s="37"/>
      <c r="J86" s="159">
        <f>BK86</f>
        <v>0</v>
      </c>
      <c r="K86" s="37"/>
      <c r="L86" s="40"/>
      <c r="M86" s="72"/>
      <c r="N86" s="160"/>
      <c r="O86" s="73"/>
      <c r="P86" s="161">
        <f>SUM(P87:P95)</f>
        <v>0</v>
      </c>
      <c r="Q86" s="73"/>
      <c r="R86" s="161">
        <f>SUM(R87:R95)</f>
        <v>0</v>
      </c>
      <c r="S86" s="73"/>
      <c r="T86" s="162">
        <f>SUM(T87:T95)</f>
        <v>0</v>
      </c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T86" s="18" t="s">
        <v>69</v>
      </c>
      <c r="AU86" s="18" t="s">
        <v>138</v>
      </c>
      <c r="BK86" s="163">
        <f>SUM(BK87:BK95)</f>
        <v>0</v>
      </c>
    </row>
    <row r="87" spans="1:65" s="2" customFormat="1" ht="21.75" customHeight="1">
      <c r="A87" s="35"/>
      <c r="B87" s="36"/>
      <c r="C87" s="180" t="s">
        <v>77</v>
      </c>
      <c r="D87" s="180" t="s">
        <v>159</v>
      </c>
      <c r="E87" s="181" t="s">
        <v>465</v>
      </c>
      <c r="F87" s="182" t="s">
        <v>466</v>
      </c>
      <c r="G87" s="183" t="s">
        <v>296</v>
      </c>
      <c r="H87" s="184">
        <v>1</v>
      </c>
      <c r="I87" s="185"/>
      <c r="J87" s="186">
        <f t="shared" ref="J87:J93" si="0">ROUND(I87*H87,2)</f>
        <v>0</v>
      </c>
      <c r="K87" s="187"/>
      <c r="L87" s="40"/>
      <c r="M87" s="188" t="s">
        <v>19</v>
      </c>
      <c r="N87" s="189" t="s">
        <v>41</v>
      </c>
      <c r="O87" s="65"/>
      <c r="P87" s="190">
        <f t="shared" ref="P87:P93" si="1">O87*H87</f>
        <v>0</v>
      </c>
      <c r="Q87" s="190">
        <v>0</v>
      </c>
      <c r="R87" s="190">
        <f t="shared" ref="R87:R93" si="2">Q87*H87</f>
        <v>0</v>
      </c>
      <c r="S87" s="190">
        <v>0</v>
      </c>
      <c r="T87" s="191">
        <f t="shared" ref="T87:T93" si="3">S87*H87</f>
        <v>0</v>
      </c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R87" s="192" t="s">
        <v>163</v>
      </c>
      <c r="AT87" s="192" t="s">
        <v>159</v>
      </c>
      <c r="AU87" s="192" t="s">
        <v>70</v>
      </c>
      <c r="AY87" s="18" t="s">
        <v>156</v>
      </c>
      <c r="BE87" s="193">
        <f t="shared" ref="BE87:BE93" si="4">IF(N87="základní",J87,0)</f>
        <v>0</v>
      </c>
      <c r="BF87" s="193">
        <f t="shared" ref="BF87:BF93" si="5">IF(N87="snížená",J87,0)</f>
        <v>0</v>
      </c>
      <c r="BG87" s="193">
        <f t="shared" ref="BG87:BG93" si="6">IF(N87="zákl. přenesená",J87,0)</f>
        <v>0</v>
      </c>
      <c r="BH87" s="193">
        <f t="shared" ref="BH87:BH93" si="7">IF(N87="sníž. přenesená",J87,0)</f>
        <v>0</v>
      </c>
      <c r="BI87" s="193">
        <f t="shared" ref="BI87:BI93" si="8">IF(N87="nulová",J87,0)</f>
        <v>0</v>
      </c>
      <c r="BJ87" s="18" t="s">
        <v>77</v>
      </c>
      <c r="BK87" s="193">
        <f t="shared" ref="BK87:BK93" si="9">ROUND(I87*H87,2)</f>
        <v>0</v>
      </c>
      <c r="BL87" s="18" t="s">
        <v>163</v>
      </c>
      <c r="BM87" s="192" t="s">
        <v>467</v>
      </c>
    </row>
    <row r="88" spans="1:65" s="2" customFormat="1" ht="21.75" customHeight="1">
      <c r="A88" s="35"/>
      <c r="B88" s="36"/>
      <c r="C88" s="180" t="s">
        <v>79</v>
      </c>
      <c r="D88" s="180" t="s">
        <v>159</v>
      </c>
      <c r="E88" s="181" t="s">
        <v>468</v>
      </c>
      <c r="F88" s="182" t="s">
        <v>469</v>
      </c>
      <c r="G88" s="183" t="s">
        <v>296</v>
      </c>
      <c r="H88" s="184">
        <v>1</v>
      </c>
      <c r="I88" s="185"/>
      <c r="J88" s="186">
        <f t="shared" si="0"/>
        <v>0</v>
      </c>
      <c r="K88" s="187"/>
      <c r="L88" s="40"/>
      <c r="M88" s="188" t="s">
        <v>19</v>
      </c>
      <c r="N88" s="189" t="s">
        <v>41</v>
      </c>
      <c r="O88" s="65"/>
      <c r="P88" s="190">
        <f t="shared" si="1"/>
        <v>0</v>
      </c>
      <c r="Q88" s="190">
        <v>0</v>
      </c>
      <c r="R88" s="190">
        <f t="shared" si="2"/>
        <v>0</v>
      </c>
      <c r="S88" s="190">
        <v>0</v>
      </c>
      <c r="T88" s="191">
        <f t="shared" si="3"/>
        <v>0</v>
      </c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R88" s="192" t="s">
        <v>163</v>
      </c>
      <c r="AT88" s="192" t="s">
        <v>159</v>
      </c>
      <c r="AU88" s="192" t="s">
        <v>70</v>
      </c>
      <c r="AY88" s="18" t="s">
        <v>156</v>
      </c>
      <c r="BE88" s="193">
        <f t="shared" si="4"/>
        <v>0</v>
      </c>
      <c r="BF88" s="193">
        <f t="shared" si="5"/>
        <v>0</v>
      </c>
      <c r="BG88" s="193">
        <f t="shared" si="6"/>
        <v>0</v>
      </c>
      <c r="BH88" s="193">
        <f t="shared" si="7"/>
        <v>0</v>
      </c>
      <c r="BI88" s="193">
        <f t="shared" si="8"/>
        <v>0</v>
      </c>
      <c r="BJ88" s="18" t="s">
        <v>77</v>
      </c>
      <c r="BK88" s="193">
        <f t="shared" si="9"/>
        <v>0</v>
      </c>
      <c r="BL88" s="18" t="s">
        <v>163</v>
      </c>
      <c r="BM88" s="192" t="s">
        <v>470</v>
      </c>
    </row>
    <row r="89" spans="1:65" s="2" customFormat="1" ht="24.2" customHeight="1">
      <c r="A89" s="35"/>
      <c r="B89" s="36"/>
      <c r="C89" s="180" t="s">
        <v>86</v>
      </c>
      <c r="D89" s="180" t="s">
        <v>159</v>
      </c>
      <c r="E89" s="181" t="s">
        <v>471</v>
      </c>
      <c r="F89" s="182" t="s">
        <v>472</v>
      </c>
      <c r="G89" s="183" t="s">
        <v>296</v>
      </c>
      <c r="H89" s="184">
        <v>1</v>
      </c>
      <c r="I89" s="185"/>
      <c r="J89" s="186">
        <f t="shared" si="0"/>
        <v>0</v>
      </c>
      <c r="K89" s="187"/>
      <c r="L89" s="40"/>
      <c r="M89" s="188" t="s">
        <v>19</v>
      </c>
      <c r="N89" s="189" t="s">
        <v>41</v>
      </c>
      <c r="O89" s="65"/>
      <c r="P89" s="190">
        <f t="shared" si="1"/>
        <v>0</v>
      </c>
      <c r="Q89" s="190">
        <v>0</v>
      </c>
      <c r="R89" s="190">
        <f t="shared" si="2"/>
        <v>0</v>
      </c>
      <c r="S89" s="190">
        <v>0</v>
      </c>
      <c r="T89" s="191">
        <f t="shared" si="3"/>
        <v>0</v>
      </c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R89" s="192" t="s">
        <v>163</v>
      </c>
      <c r="AT89" s="192" t="s">
        <v>159</v>
      </c>
      <c r="AU89" s="192" t="s">
        <v>70</v>
      </c>
      <c r="AY89" s="18" t="s">
        <v>156</v>
      </c>
      <c r="BE89" s="193">
        <f t="shared" si="4"/>
        <v>0</v>
      </c>
      <c r="BF89" s="193">
        <f t="shared" si="5"/>
        <v>0</v>
      </c>
      <c r="BG89" s="193">
        <f t="shared" si="6"/>
        <v>0</v>
      </c>
      <c r="BH89" s="193">
        <f t="shared" si="7"/>
        <v>0</v>
      </c>
      <c r="BI89" s="193">
        <f t="shared" si="8"/>
        <v>0</v>
      </c>
      <c r="BJ89" s="18" t="s">
        <v>77</v>
      </c>
      <c r="BK89" s="193">
        <f t="shared" si="9"/>
        <v>0</v>
      </c>
      <c r="BL89" s="18" t="s">
        <v>163</v>
      </c>
      <c r="BM89" s="192" t="s">
        <v>473</v>
      </c>
    </row>
    <row r="90" spans="1:65" s="2" customFormat="1" ht="114.95" customHeight="1">
      <c r="A90" s="35"/>
      <c r="B90" s="36"/>
      <c r="C90" s="180" t="s">
        <v>163</v>
      </c>
      <c r="D90" s="180" t="s">
        <v>159</v>
      </c>
      <c r="E90" s="181" t="s">
        <v>474</v>
      </c>
      <c r="F90" s="182" t="s">
        <v>475</v>
      </c>
      <c r="G90" s="183" t="s">
        <v>162</v>
      </c>
      <c r="H90" s="184">
        <v>21.824999999999999</v>
      </c>
      <c r="I90" s="185"/>
      <c r="J90" s="186">
        <f t="shared" si="0"/>
        <v>0</v>
      </c>
      <c r="K90" s="187"/>
      <c r="L90" s="40"/>
      <c r="M90" s="188" t="s">
        <v>19</v>
      </c>
      <c r="N90" s="189" t="s">
        <v>41</v>
      </c>
      <c r="O90" s="65"/>
      <c r="P90" s="190">
        <f t="shared" si="1"/>
        <v>0</v>
      </c>
      <c r="Q90" s="190">
        <v>0</v>
      </c>
      <c r="R90" s="190">
        <f t="shared" si="2"/>
        <v>0</v>
      </c>
      <c r="S90" s="190">
        <v>0</v>
      </c>
      <c r="T90" s="191">
        <f t="shared" si="3"/>
        <v>0</v>
      </c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R90" s="192" t="s">
        <v>163</v>
      </c>
      <c r="AT90" s="192" t="s">
        <v>159</v>
      </c>
      <c r="AU90" s="192" t="s">
        <v>70</v>
      </c>
      <c r="AY90" s="18" t="s">
        <v>156</v>
      </c>
      <c r="BE90" s="193">
        <f t="shared" si="4"/>
        <v>0</v>
      </c>
      <c r="BF90" s="193">
        <f t="shared" si="5"/>
        <v>0</v>
      </c>
      <c r="BG90" s="193">
        <f t="shared" si="6"/>
        <v>0</v>
      </c>
      <c r="BH90" s="193">
        <f t="shared" si="7"/>
        <v>0</v>
      </c>
      <c r="BI90" s="193">
        <f t="shared" si="8"/>
        <v>0</v>
      </c>
      <c r="BJ90" s="18" t="s">
        <v>77</v>
      </c>
      <c r="BK90" s="193">
        <f t="shared" si="9"/>
        <v>0</v>
      </c>
      <c r="BL90" s="18" t="s">
        <v>163</v>
      </c>
      <c r="BM90" s="192" t="s">
        <v>476</v>
      </c>
    </row>
    <row r="91" spans="1:65" s="2" customFormat="1" ht="114.95" customHeight="1">
      <c r="A91" s="35"/>
      <c r="B91" s="36"/>
      <c r="C91" s="180" t="s">
        <v>194</v>
      </c>
      <c r="D91" s="180" t="s">
        <v>159</v>
      </c>
      <c r="E91" s="181" t="s">
        <v>477</v>
      </c>
      <c r="F91" s="182" t="s">
        <v>478</v>
      </c>
      <c r="G91" s="183" t="s">
        <v>162</v>
      </c>
      <c r="H91" s="184">
        <v>4.8650000000000002</v>
      </c>
      <c r="I91" s="185"/>
      <c r="J91" s="186">
        <f t="shared" si="0"/>
        <v>0</v>
      </c>
      <c r="K91" s="187"/>
      <c r="L91" s="40"/>
      <c r="M91" s="188" t="s">
        <v>19</v>
      </c>
      <c r="N91" s="189" t="s">
        <v>41</v>
      </c>
      <c r="O91" s="65"/>
      <c r="P91" s="190">
        <f t="shared" si="1"/>
        <v>0</v>
      </c>
      <c r="Q91" s="190">
        <v>0</v>
      </c>
      <c r="R91" s="190">
        <f t="shared" si="2"/>
        <v>0</v>
      </c>
      <c r="S91" s="190">
        <v>0</v>
      </c>
      <c r="T91" s="191">
        <f t="shared" si="3"/>
        <v>0</v>
      </c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R91" s="192" t="s">
        <v>163</v>
      </c>
      <c r="AT91" s="192" t="s">
        <v>159</v>
      </c>
      <c r="AU91" s="192" t="s">
        <v>70</v>
      </c>
      <c r="AY91" s="18" t="s">
        <v>156</v>
      </c>
      <c r="BE91" s="193">
        <f t="shared" si="4"/>
        <v>0</v>
      </c>
      <c r="BF91" s="193">
        <f t="shared" si="5"/>
        <v>0</v>
      </c>
      <c r="BG91" s="193">
        <f t="shared" si="6"/>
        <v>0</v>
      </c>
      <c r="BH91" s="193">
        <f t="shared" si="7"/>
        <v>0</v>
      </c>
      <c r="BI91" s="193">
        <f t="shared" si="8"/>
        <v>0</v>
      </c>
      <c r="BJ91" s="18" t="s">
        <v>77</v>
      </c>
      <c r="BK91" s="193">
        <f t="shared" si="9"/>
        <v>0</v>
      </c>
      <c r="BL91" s="18" t="s">
        <v>163</v>
      </c>
      <c r="BM91" s="192" t="s">
        <v>479</v>
      </c>
    </row>
    <row r="92" spans="1:65" s="2" customFormat="1" ht="90" customHeight="1">
      <c r="A92" s="35"/>
      <c r="B92" s="36"/>
      <c r="C92" s="180" t="s">
        <v>157</v>
      </c>
      <c r="D92" s="180" t="s">
        <v>159</v>
      </c>
      <c r="E92" s="181" t="s">
        <v>480</v>
      </c>
      <c r="F92" s="182" t="s">
        <v>481</v>
      </c>
      <c r="G92" s="183" t="s">
        <v>296</v>
      </c>
      <c r="H92" s="184">
        <v>1</v>
      </c>
      <c r="I92" s="185"/>
      <c r="J92" s="186">
        <f t="shared" si="0"/>
        <v>0</v>
      </c>
      <c r="K92" s="187"/>
      <c r="L92" s="40"/>
      <c r="M92" s="188" t="s">
        <v>19</v>
      </c>
      <c r="N92" s="189" t="s">
        <v>41</v>
      </c>
      <c r="O92" s="65"/>
      <c r="P92" s="190">
        <f t="shared" si="1"/>
        <v>0</v>
      </c>
      <c r="Q92" s="190">
        <v>0</v>
      </c>
      <c r="R92" s="190">
        <f t="shared" si="2"/>
        <v>0</v>
      </c>
      <c r="S92" s="190">
        <v>0</v>
      </c>
      <c r="T92" s="191">
        <f t="shared" si="3"/>
        <v>0</v>
      </c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  <c r="AR92" s="192" t="s">
        <v>163</v>
      </c>
      <c r="AT92" s="192" t="s">
        <v>159</v>
      </c>
      <c r="AU92" s="192" t="s">
        <v>70</v>
      </c>
      <c r="AY92" s="18" t="s">
        <v>156</v>
      </c>
      <c r="BE92" s="193">
        <f t="shared" si="4"/>
        <v>0</v>
      </c>
      <c r="BF92" s="193">
        <f t="shared" si="5"/>
        <v>0</v>
      </c>
      <c r="BG92" s="193">
        <f t="shared" si="6"/>
        <v>0</v>
      </c>
      <c r="BH92" s="193">
        <f t="shared" si="7"/>
        <v>0</v>
      </c>
      <c r="BI92" s="193">
        <f t="shared" si="8"/>
        <v>0</v>
      </c>
      <c r="BJ92" s="18" t="s">
        <v>77</v>
      </c>
      <c r="BK92" s="193">
        <f t="shared" si="9"/>
        <v>0</v>
      </c>
      <c r="BL92" s="18" t="s">
        <v>163</v>
      </c>
      <c r="BM92" s="192" t="s">
        <v>482</v>
      </c>
    </row>
    <row r="93" spans="1:65" s="2" customFormat="1" ht="66.75" customHeight="1">
      <c r="A93" s="35"/>
      <c r="B93" s="36"/>
      <c r="C93" s="180" t="s">
        <v>189</v>
      </c>
      <c r="D93" s="180" t="s">
        <v>159</v>
      </c>
      <c r="E93" s="181" t="s">
        <v>483</v>
      </c>
      <c r="F93" s="182" t="s">
        <v>484</v>
      </c>
      <c r="G93" s="183" t="s">
        <v>296</v>
      </c>
      <c r="H93" s="184">
        <v>1</v>
      </c>
      <c r="I93" s="185"/>
      <c r="J93" s="186">
        <f t="shared" si="0"/>
        <v>0</v>
      </c>
      <c r="K93" s="187"/>
      <c r="L93" s="40"/>
      <c r="M93" s="188" t="s">
        <v>19</v>
      </c>
      <c r="N93" s="189" t="s">
        <v>41</v>
      </c>
      <c r="O93" s="65"/>
      <c r="P93" s="190">
        <f t="shared" si="1"/>
        <v>0</v>
      </c>
      <c r="Q93" s="190">
        <v>0</v>
      </c>
      <c r="R93" s="190">
        <f t="shared" si="2"/>
        <v>0</v>
      </c>
      <c r="S93" s="190">
        <v>0</v>
      </c>
      <c r="T93" s="191">
        <f t="shared" si="3"/>
        <v>0</v>
      </c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R93" s="192" t="s">
        <v>163</v>
      </c>
      <c r="AT93" s="192" t="s">
        <v>159</v>
      </c>
      <c r="AU93" s="192" t="s">
        <v>70</v>
      </c>
      <c r="AY93" s="18" t="s">
        <v>156</v>
      </c>
      <c r="BE93" s="193">
        <f t="shared" si="4"/>
        <v>0</v>
      </c>
      <c r="BF93" s="193">
        <f t="shared" si="5"/>
        <v>0</v>
      </c>
      <c r="BG93" s="193">
        <f t="shared" si="6"/>
        <v>0</v>
      </c>
      <c r="BH93" s="193">
        <f t="shared" si="7"/>
        <v>0</v>
      </c>
      <c r="BI93" s="193">
        <f t="shared" si="8"/>
        <v>0</v>
      </c>
      <c r="BJ93" s="18" t="s">
        <v>77</v>
      </c>
      <c r="BK93" s="193">
        <f t="shared" si="9"/>
        <v>0</v>
      </c>
      <c r="BL93" s="18" t="s">
        <v>163</v>
      </c>
      <c r="BM93" s="192" t="s">
        <v>485</v>
      </c>
    </row>
    <row r="94" spans="1:65" s="2" customFormat="1" ht="19.5">
      <c r="A94" s="35"/>
      <c r="B94" s="36"/>
      <c r="C94" s="37"/>
      <c r="D94" s="196" t="s">
        <v>486</v>
      </c>
      <c r="E94" s="37"/>
      <c r="F94" s="249" t="s">
        <v>487</v>
      </c>
      <c r="G94" s="37"/>
      <c r="H94" s="37"/>
      <c r="I94" s="250"/>
      <c r="J94" s="37"/>
      <c r="K94" s="37"/>
      <c r="L94" s="40"/>
      <c r="M94" s="251"/>
      <c r="N94" s="252"/>
      <c r="O94" s="65"/>
      <c r="P94" s="65"/>
      <c r="Q94" s="65"/>
      <c r="R94" s="65"/>
      <c r="S94" s="65"/>
      <c r="T94" s="66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  <c r="AT94" s="18" t="s">
        <v>486</v>
      </c>
      <c r="AU94" s="18" t="s">
        <v>70</v>
      </c>
    </row>
    <row r="95" spans="1:65" s="12" customFormat="1" ht="25.9" customHeight="1">
      <c r="B95" s="164"/>
      <c r="C95" s="165"/>
      <c r="D95" s="166" t="s">
        <v>69</v>
      </c>
      <c r="E95" s="167" t="s">
        <v>109</v>
      </c>
      <c r="F95" s="167" t="s">
        <v>488</v>
      </c>
      <c r="G95" s="165"/>
      <c r="H95" s="165"/>
      <c r="I95" s="168"/>
      <c r="J95" s="169">
        <f>BK95</f>
        <v>0</v>
      </c>
      <c r="K95" s="165"/>
      <c r="L95" s="170"/>
      <c r="M95" s="253"/>
      <c r="N95" s="254"/>
      <c r="O95" s="254"/>
      <c r="P95" s="255">
        <v>0</v>
      </c>
      <c r="Q95" s="254"/>
      <c r="R95" s="255">
        <v>0</v>
      </c>
      <c r="S95" s="254"/>
      <c r="T95" s="256">
        <v>0</v>
      </c>
      <c r="AR95" s="175" t="s">
        <v>157</v>
      </c>
      <c r="AT95" s="176" t="s">
        <v>69</v>
      </c>
      <c r="AU95" s="176" t="s">
        <v>70</v>
      </c>
      <c r="AY95" s="175" t="s">
        <v>156</v>
      </c>
      <c r="BK95" s="177">
        <v>0</v>
      </c>
    </row>
    <row r="96" spans="1:65" s="2" customFormat="1" ht="6.95" customHeight="1">
      <c r="A96" s="35"/>
      <c r="B96" s="48"/>
      <c r="C96" s="49"/>
      <c r="D96" s="49"/>
      <c r="E96" s="49"/>
      <c r="F96" s="49"/>
      <c r="G96" s="49"/>
      <c r="H96" s="49"/>
      <c r="I96" s="49"/>
      <c r="J96" s="49"/>
      <c r="K96" s="49"/>
      <c r="L96" s="40"/>
      <c r="M96" s="35"/>
      <c r="O96" s="35"/>
      <c r="P96" s="35"/>
      <c r="Q96" s="35"/>
      <c r="R96" s="35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</row>
  </sheetData>
  <sheetProtection algorithmName="SHA-512" hashValue="3gdjh76d7HyQjB1k5L0cKnvxoXfBO+VVaUSczsbG7keKXQixqYf3Los8ovBQBujdKrSouAq4jFnmps7o6sZVpg==" saltValue="xsV1gEUgadW92yQnLVVpRyMHDxRidSdme4kI5ROdcQcIvT4jNYSb0yt/N9ZW0UVix+GacW7tRcXHL66mDsDbNA==" spinCount="100000" sheet="1" objects="1" scenarios="1" formatColumns="0" formatRows="0" autoFilter="0"/>
  <autoFilter ref="C85:K95"/>
  <mergeCells count="12">
    <mergeCell ref="E78:H78"/>
    <mergeCell ref="L2:V2"/>
    <mergeCell ref="E50:H50"/>
    <mergeCell ref="E52:H52"/>
    <mergeCell ref="E54:H54"/>
    <mergeCell ref="E74:H74"/>
    <mergeCell ref="E76:H76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53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69"/>
      <c r="M2" s="369"/>
      <c r="N2" s="369"/>
      <c r="O2" s="369"/>
      <c r="P2" s="369"/>
      <c r="Q2" s="369"/>
      <c r="R2" s="369"/>
      <c r="S2" s="369"/>
      <c r="T2" s="369"/>
      <c r="U2" s="369"/>
      <c r="V2" s="369"/>
      <c r="AT2" s="18" t="s">
        <v>117</v>
      </c>
    </row>
    <row r="3" spans="1:46" s="1" customFormat="1" ht="6.95" customHeight="1">
      <c r="B3" s="109"/>
      <c r="C3" s="110"/>
      <c r="D3" s="110"/>
      <c r="E3" s="110"/>
      <c r="F3" s="110"/>
      <c r="G3" s="110"/>
      <c r="H3" s="110"/>
      <c r="I3" s="110"/>
      <c r="J3" s="110"/>
      <c r="K3" s="110"/>
      <c r="L3" s="21"/>
      <c r="AT3" s="18" t="s">
        <v>79</v>
      </c>
    </row>
    <row r="4" spans="1:46" s="1" customFormat="1" ht="24.95" customHeight="1">
      <c r="B4" s="21"/>
      <c r="D4" s="111" t="s">
        <v>128</v>
      </c>
      <c r="L4" s="21"/>
      <c r="M4" s="112" t="s">
        <v>10</v>
      </c>
      <c r="AT4" s="18" t="s">
        <v>4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113" t="s">
        <v>16</v>
      </c>
      <c r="L6" s="21"/>
    </row>
    <row r="7" spans="1:46" s="1" customFormat="1" ht="26.25" customHeight="1">
      <c r="B7" s="21"/>
      <c r="E7" s="387" t="str">
        <f>'Rekapitulace zakázky'!K6</f>
        <v>Oprava geometrických parametrů koleje 2022 u ST Ústí nad Labem</v>
      </c>
      <c r="F7" s="388"/>
      <c r="G7" s="388"/>
      <c r="H7" s="388"/>
      <c r="L7" s="21"/>
    </row>
    <row r="8" spans="1:46">
      <c r="B8" s="21"/>
      <c r="D8" s="113" t="s">
        <v>129</v>
      </c>
      <c r="L8" s="21"/>
    </row>
    <row r="9" spans="1:46" s="1" customFormat="1" ht="16.5" customHeight="1">
      <c r="B9" s="21"/>
      <c r="E9" s="387" t="s">
        <v>489</v>
      </c>
      <c r="F9" s="369"/>
      <c r="G9" s="369"/>
      <c r="H9" s="369"/>
      <c r="L9" s="21"/>
    </row>
    <row r="10" spans="1:46" s="1" customFormat="1" ht="12" customHeight="1">
      <c r="B10" s="21"/>
      <c r="D10" s="113" t="s">
        <v>131</v>
      </c>
      <c r="L10" s="21"/>
    </row>
    <row r="11" spans="1:46" s="2" customFormat="1" ht="16.5" customHeight="1">
      <c r="A11" s="35"/>
      <c r="B11" s="40"/>
      <c r="C11" s="35"/>
      <c r="D11" s="35"/>
      <c r="E11" s="389" t="s">
        <v>132</v>
      </c>
      <c r="F11" s="390"/>
      <c r="G11" s="390"/>
      <c r="H11" s="390"/>
      <c r="I11" s="35"/>
      <c r="J11" s="35"/>
      <c r="K11" s="35"/>
      <c r="L11" s="115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13" t="s">
        <v>133</v>
      </c>
      <c r="E12" s="35"/>
      <c r="F12" s="35"/>
      <c r="G12" s="35"/>
      <c r="H12" s="35"/>
      <c r="I12" s="35"/>
      <c r="J12" s="35"/>
      <c r="K12" s="35"/>
      <c r="L12" s="115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6.5" customHeight="1">
      <c r="A13" s="35"/>
      <c r="B13" s="40"/>
      <c r="C13" s="35"/>
      <c r="D13" s="35"/>
      <c r="E13" s="391" t="s">
        <v>490</v>
      </c>
      <c r="F13" s="390"/>
      <c r="G13" s="390"/>
      <c r="H13" s="390"/>
      <c r="I13" s="35"/>
      <c r="J13" s="35"/>
      <c r="K13" s="35"/>
      <c r="L13" s="115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1.25">
      <c r="A14" s="35"/>
      <c r="B14" s="40"/>
      <c r="C14" s="35"/>
      <c r="D14" s="35"/>
      <c r="E14" s="35"/>
      <c r="F14" s="35"/>
      <c r="G14" s="35"/>
      <c r="H14" s="35"/>
      <c r="I14" s="35"/>
      <c r="J14" s="35"/>
      <c r="K14" s="35"/>
      <c r="L14" s="11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2" customHeight="1">
      <c r="A15" s="35"/>
      <c r="B15" s="40"/>
      <c r="C15" s="35"/>
      <c r="D15" s="113" t="s">
        <v>18</v>
      </c>
      <c r="E15" s="35"/>
      <c r="F15" s="103" t="s">
        <v>19</v>
      </c>
      <c r="G15" s="35"/>
      <c r="H15" s="35"/>
      <c r="I15" s="113" t="s">
        <v>20</v>
      </c>
      <c r="J15" s="103" t="s">
        <v>19</v>
      </c>
      <c r="K15" s="35"/>
      <c r="L15" s="115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12" customHeight="1">
      <c r="A16" s="35"/>
      <c r="B16" s="40"/>
      <c r="C16" s="35"/>
      <c r="D16" s="113" t="s">
        <v>21</v>
      </c>
      <c r="E16" s="35"/>
      <c r="F16" s="103" t="s">
        <v>491</v>
      </c>
      <c r="G16" s="35"/>
      <c r="H16" s="35"/>
      <c r="I16" s="113" t="s">
        <v>23</v>
      </c>
      <c r="J16" s="116" t="str">
        <f>'Rekapitulace zakázky'!AN8</f>
        <v>25. 3. 2022</v>
      </c>
      <c r="K16" s="35"/>
      <c r="L16" s="115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0.9" customHeight="1">
      <c r="A17" s="35"/>
      <c r="B17" s="40"/>
      <c r="C17" s="35"/>
      <c r="D17" s="35"/>
      <c r="E17" s="35"/>
      <c r="F17" s="35"/>
      <c r="G17" s="35"/>
      <c r="H17" s="35"/>
      <c r="I17" s="35"/>
      <c r="J17" s="35"/>
      <c r="K17" s="35"/>
      <c r="L17" s="115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2" customHeight="1">
      <c r="A18" s="35"/>
      <c r="B18" s="40"/>
      <c r="C18" s="35"/>
      <c r="D18" s="113" t="s">
        <v>25</v>
      </c>
      <c r="E18" s="35"/>
      <c r="F18" s="35"/>
      <c r="G18" s="35"/>
      <c r="H18" s="35"/>
      <c r="I18" s="113" t="s">
        <v>26</v>
      </c>
      <c r="J18" s="103" t="str">
        <f>IF('Rekapitulace zakázky'!AN10="","",'Rekapitulace zakázky'!AN10)</f>
        <v/>
      </c>
      <c r="K18" s="35"/>
      <c r="L18" s="115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18" customHeight="1">
      <c r="A19" s="35"/>
      <c r="B19" s="40"/>
      <c r="C19" s="35"/>
      <c r="D19" s="35"/>
      <c r="E19" s="103" t="str">
        <f>IF('Rekapitulace zakázky'!E11="","",'Rekapitulace zakázky'!E11)</f>
        <v xml:space="preserve"> </v>
      </c>
      <c r="F19" s="35"/>
      <c r="G19" s="35"/>
      <c r="H19" s="35"/>
      <c r="I19" s="113" t="s">
        <v>27</v>
      </c>
      <c r="J19" s="103" t="str">
        <f>IF('Rekapitulace zakázky'!AN11="","",'Rekapitulace zakázky'!AN11)</f>
        <v/>
      </c>
      <c r="K19" s="35"/>
      <c r="L19" s="115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6.95" customHeight="1">
      <c r="A20" s="35"/>
      <c r="B20" s="40"/>
      <c r="C20" s="35"/>
      <c r="D20" s="35"/>
      <c r="E20" s="35"/>
      <c r="F20" s="35"/>
      <c r="G20" s="35"/>
      <c r="H20" s="35"/>
      <c r="I20" s="35"/>
      <c r="J20" s="35"/>
      <c r="K20" s="35"/>
      <c r="L20" s="115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2" customHeight="1">
      <c r="A21" s="35"/>
      <c r="B21" s="40"/>
      <c r="C21" s="35"/>
      <c r="D21" s="113" t="s">
        <v>28</v>
      </c>
      <c r="E21" s="35"/>
      <c r="F21" s="35"/>
      <c r="G21" s="35"/>
      <c r="H21" s="35"/>
      <c r="I21" s="113" t="s">
        <v>26</v>
      </c>
      <c r="J21" s="31" t="str">
        <f>'Rekapitulace zakázky'!AN13</f>
        <v>Vyplň údaj</v>
      </c>
      <c r="K21" s="35"/>
      <c r="L21" s="115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18" customHeight="1">
      <c r="A22" s="35"/>
      <c r="B22" s="40"/>
      <c r="C22" s="35"/>
      <c r="D22" s="35"/>
      <c r="E22" s="392" t="str">
        <f>'Rekapitulace zakázky'!E14</f>
        <v>Vyplň údaj</v>
      </c>
      <c r="F22" s="393"/>
      <c r="G22" s="393"/>
      <c r="H22" s="393"/>
      <c r="I22" s="113" t="s">
        <v>27</v>
      </c>
      <c r="J22" s="31" t="str">
        <f>'Rekapitulace zakázky'!AN14</f>
        <v>Vyplň údaj</v>
      </c>
      <c r="K22" s="35"/>
      <c r="L22" s="115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6.95" customHeight="1">
      <c r="A23" s="35"/>
      <c r="B23" s="40"/>
      <c r="C23" s="35"/>
      <c r="D23" s="35"/>
      <c r="E23" s="35"/>
      <c r="F23" s="35"/>
      <c r="G23" s="35"/>
      <c r="H23" s="35"/>
      <c r="I23" s="35"/>
      <c r="J23" s="35"/>
      <c r="K23" s="35"/>
      <c r="L23" s="11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2" customHeight="1">
      <c r="A24" s="35"/>
      <c r="B24" s="40"/>
      <c r="C24" s="35"/>
      <c r="D24" s="113" t="s">
        <v>30</v>
      </c>
      <c r="E24" s="35"/>
      <c r="F24" s="35"/>
      <c r="G24" s="35"/>
      <c r="H24" s="35"/>
      <c r="I24" s="113" t="s">
        <v>26</v>
      </c>
      <c r="J24" s="103" t="str">
        <f>IF('Rekapitulace zakázky'!AN16="","",'Rekapitulace zakázky'!AN16)</f>
        <v/>
      </c>
      <c r="K24" s="35"/>
      <c r="L24" s="115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18" customHeight="1">
      <c r="A25" s="35"/>
      <c r="B25" s="40"/>
      <c r="C25" s="35"/>
      <c r="D25" s="35"/>
      <c r="E25" s="103" t="str">
        <f>IF('Rekapitulace zakázky'!E17="","",'Rekapitulace zakázky'!E17)</f>
        <v xml:space="preserve"> </v>
      </c>
      <c r="F25" s="35"/>
      <c r="G25" s="35"/>
      <c r="H25" s="35"/>
      <c r="I25" s="113" t="s">
        <v>27</v>
      </c>
      <c r="J25" s="103" t="str">
        <f>IF('Rekapitulace zakázky'!AN17="","",'Rekapitulace zakázky'!AN17)</f>
        <v/>
      </c>
      <c r="K25" s="35"/>
      <c r="L25" s="11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6.95" customHeight="1">
      <c r="A26" s="35"/>
      <c r="B26" s="40"/>
      <c r="C26" s="35"/>
      <c r="D26" s="35"/>
      <c r="E26" s="35"/>
      <c r="F26" s="35"/>
      <c r="G26" s="35"/>
      <c r="H26" s="35"/>
      <c r="I26" s="35"/>
      <c r="J26" s="35"/>
      <c r="K26" s="35"/>
      <c r="L26" s="11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2" customFormat="1" ht="12" customHeight="1">
      <c r="A27" s="35"/>
      <c r="B27" s="40"/>
      <c r="C27" s="35"/>
      <c r="D27" s="113" t="s">
        <v>32</v>
      </c>
      <c r="E27" s="35"/>
      <c r="F27" s="35"/>
      <c r="G27" s="35"/>
      <c r="H27" s="35"/>
      <c r="I27" s="113" t="s">
        <v>26</v>
      </c>
      <c r="J27" s="103" t="s">
        <v>19</v>
      </c>
      <c r="K27" s="35"/>
      <c r="L27" s="11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pans="1:31" s="2" customFormat="1" ht="18" customHeight="1">
      <c r="A28" s="35"/>
      <c r="B28" s="40"/>
      <c r="C28" s="35"/>
      <c r="D28" s="35"/>
      <c r="E28" s="103" t="s">
        <v>33</v>
      </c>
      <c r="F28" s="35"/>
      <c r="G28" s="35"/>
      <c r="H28" s="35"/>
      <c r="I28" s="113" t="s">
        <v>27</v>
      </c>
      <c r="J28" s="103" t="s">
        <v>19</v>
      </c>
      <c r="K28" s="35"/>
      <c r="L28" s="115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40"/>
      <c r="C29" s="35"/>
      <c r="D29" s="35"/>
      <c r="E29" s="35"/>
      <c r="F29" s="35"/>
      <c r="G29" s="35"/>
      <c r="H29" s="35"/>
      <c r="I29" s="35"/>
      <c r="J29" s="35"/>
      <c r="K29" s="35"/>
      <c r="L29" s="115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12" customHeight="1">
      <c r="A30" s="35"/>
      <c r="B30" s="40"/>
      <c r="C30" s="35"/>
      <c r="D30" s="113" t="s">
        <v>34</v>
      </c>
      <c r="E30" s="35"/>
      <c r="F30" s="35"/>
      <c r="G30" s="35"/>
      <c r="H30" s="35"/>
      <c r="I30" s="35"/>
      <c r="J30" s="35"/>
      <c r="K30" s="35"/>
      <c r="L30" s="115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8" customFormat="1" ht="16.5" customHeight="1">
      <c r="A31" s="117"/>
      <c r="B31" s="118"/>
      <c r="C31" s="117"/>
      <c r="D31" s="117"/>
      <c r="E31" s="394" t="s">
        <v>19</v>
      </c>
      <c r="F31" s="394"/>
      <c r="G31" s="394"/>
      <c r="H31" s="394"/>
      <c r="I31" s="117"/>
      <c r="J31" s="117"/>
      <c r="K31" s="117"/>
      <c r="L31" s="119"/>
      <c r="S31" s="117"/>
      <c r="T31" s="117"/>
      <c r="U31" s="117"/>
      <c r="V31" s="117"/>
      <c r="W31" s="117"/>
      <c r="X31" s="117"/>
      <c r="Y31" s="117"/>
      <c r="Z31" s="117"/>
      <c r="AA31" s="117"/>
      <c r="AB31" s="117"/>
      <c r="AC31" s="117"/>
      <c r="AD31" s="117"/>
      <c r="AE31" s="117"/>
    </row>
    <row r="32" spans="1:31" s="2" customFormat="1" ht="6.95" customHeight="1">
      <c r="A32" s="35"/>
      <c r="B32" s="40"/>
      <c r="C32" s="35"/>
      <c r="D32" s="35"/>
      <c r="E32" s="35"/>
      <c r="F32" s="35"/>
      <c r="G32" s="35"/>
      <c r="H32" s="35"/>
      <c r="I32" s="35"/>
      <c r="J32" s="35"/>
      <c r="K32" s="35"/>
      <c r="L32" s="115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6.95" customHeight="1">
      <c r="A33" s="35"/>
      <c r="B33" s="40"/>
      <c r="C33" s="35"/>
      <c r="D33" s="120"/>
      <c r="E33" s="120"/>
      <c r="F33" s="120"/>
      <c r="G33" s="120"/>
      <c r="H33" s="120"/>
      <c r="I33" s="120"/>
      <c r="J33" s="120"/>
      <c r="K33" s="120"/>
      <c r="L33" s="115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25.35" customHeight="1">
      <c r="A34" s="35"/>
      <c r="B34" s="40"/>
      <c r="C34" s="35"/>
      <c r="D34" s="121" t="s">
        <v>36</v>
      </c>
      <c r="E34" s="35"/>
      <c r="F34" s="35"/>
      <c r="G34" s="35"/>
      <c r="H34" s="35"/>
      <c r="I34" s="35"/>
      <c r="J34" s="122">
        <f>ROUND(J91, 2)</f>
        <v>0</v>
      </c>
      <c r="K34" s="35"/>
      <c r="L34" s="11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6.95" customHeight="1">
      <c r="A35" s="35"/>
      <c r="B35" s="40"/>
      <c r="C35" s="35"/>
      <c r="D35" s="120"/>
      <c r="E35" s="120"/>
      <c r="F35" s="120"/>
      <c r="G35" s="120"/>
      <c r="H35" s="120"/>
      <c r="I35" s="120"/>
      <c r="J35" s="120"/>
      <c r="K35" s="120"/>
      <c r="L35" s="115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customHeight="1">
      <c r="A36" s="35"/>
      <c r="B36" s="40"/>
      <c r="C36" s="35"/>
      <c r="D36" s="35"/>
      <c r="E36" s="35"/>
      <c r="F36" s="123" t="s">
        <v>38</v>
      </c>
      <c r="G36" s="35"/>
      <c r="H36" s="35"/>
      <c r="I36" s="123" t="s">
        <v>37</v>
      </c>
      <c r="J36" s="123" t="s">
        <v>39</v>
      </c>
      <c r="K36" s="35"/>
      <c r="L36" s="11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customHeight="1">
      <c r="A37" s="35"/>
      <c r="B37" s="40"/>
      <c r="C37" s="35"/>
      <c r="D37" s="114" t="s">
        <v>40</v>
      </c>
      <c r="E37" s="113" t="s">
        <v>41</v>
      </c>
      <c r="F37" s="124">
        <f>ROUND((SUM(BE91:BE252)),  2)</f>
        <v>0</v>
      </c>
      <c r="G37" s="35"/>
      <c r="H37" s="35"/>
      <c r="I37" s="125">
        <v>0.21</v>
      </c>
      <c r="J37" s="124">
        <f>ROUND(((SUM(BE91:BE252))*I37),  2)</f>
        <v>0</v>
      </c>
      <c r="K37" s="35"/>
      <c r="L37" s="115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14.45" customHeight="1">
      <c r="A38" s="35"/>
      <c r="B38" s="40"/>
      <c r="C38" s="35"/>
      <c r="D38" s="35"/>
      <c r="E38" s="113" t="s">
        <v>42</v>
      </c>
      <c r="F38" s="124">
        <f>ROUND((SUM(BF91:BF252)),  2)</f>
        <v>0</v>
      </c>
      <c r="G38" s="35"/>
      <c r="H38" s="35"/>
      <c r="I38" s="125">
        <v>0.15</v>
      </c>
      <c r="J38" s="124">
        <f>ROUND(((SUM(BF91:BF252))*I38),  2)</f>
        <v>0</v>
      </c>
      <c r="K38" s="35"/>
      <c r="L38" s="115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14.45" hidden="1" customHeight="1">
      <c r="A39" s="35"/>
      <c r="B39" s="40"/>
      <c r="C39" s="35"/>
      <c r="D39" s="35"/>
      <c r="E39" s="113" t="s">
        <v>43</v>
      </c>
      <c r="F39" s="124">
        <f>ROUND((SUM(BG91:BG252)),  2)</f>
        <v>0</v>
      </c>
      <c r="G39" s="35"/>
      <c r="H39" s="35"/>
      <c r="I39" s="125">
        <v>0.21</v>
      </c>
      <c r="J39" s="124">
        <f>0</f>
        <v>0</v>
      </c>
      <c r="K39" s="35"/>
      <c r="L39" s="115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hidden="1" customHeight="1">
      <c r="A40" s="35"/>
      <c r="B40" s="40"/>
      <c r="C40" s="35"/>
      <c r="D40" s="35"/>
      <c r="E40" s="113" t="s">
        <v>44</v>
      </c>
      <c r="F40" s="124">
        <f>ROUND((SUM(BH91:BH252)),  2)</f>
        <v>0</v>
      </c>
      <c r="G40" s="35"/>
      <c r="H40" s="35"/>
      <c r="I40" s="125">
        <v>0.15</v>
      </c>
      <c r="J40" s="124">
        <f>0</f>
        <v>0</v>
      </c>
      <c r="K40" s="35"/>
      <c r="L40" s="115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2" customFormat="1" ht="14.45" hidden="1" customHeight="1">
      <c r="A41" s="35"/>
      <c r="B41" s="40"/>
      <c r="C41" s="35"/>
      <c r="D41" s="35"/>
      <c r="E41" s="113" t="s">
        <v>45</v>
      </c>
      <c r="F41" s="124">
        <f>ROUND((SUM(BI91:BI252)),  2)</f>
        <v>0</v>
      </c>
      <c r="G41" s="35"/>
      <c r="H41" s="35"/>
      <c r="I41" s="125">
        <v>0</v>
      </c>
      <c r="J41" s="124">
        <f>0</f>
        <v>0</v>
      </c>
      <c r="K41" s="35"/>
      <c r="L41" s="115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pans="1:31" s="2" customFormat="1" ht="6.95" customHeight="1">
      <c r="A42" s="35"/>
      <c r="B42" s="40"/>
      <c r="C42" s="35"/>
      <c r="D42" s="35"/>
      <c r="E42" s="35"/>
      <c r="F42" s="35"/>
      <c r="G42" s="35"/>
      <c r="H42" s="35"/>
      <c r="I42" s="35"/>
      <c r="J42" s="35"/>
      <c r="K42" s="35"/>
      <c r="L42" s="115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3" spans="1:31" s="2" customFormat="1" ht="25.35" customHeight="1">
      <c r="A43" s="35"/>
      <c r="B43" s="40"/>
      <c r="C43" s="126"/>
      <c r="D43" s="127" t="s">
        <v>46</v>
      </c>
      <c r="E43" s="128"/>
      <c r="F43" s="128"/>
      <c r="G43" s="129" t="s">
        <v>47</v>
      </c>
      <c r="H43" s="130" t="s">
        <v>48</v>
      </c>
      <c r="I43" s="128"/>
      <c r="J43" s="131">
        <f>SUM(J34:J41)</f>
        <v>0</v>
      </c>
      <c r="K43" s="132"/>
      <c r="L43" s="115"/>
      <c r="S43" s="35"/>
      <c r="T43" s="35"/>
      <c r="U43" s="35"/>
      <c r="V43" s="35"/>
      <c r="W43" s="35"/>
      <c r="X43" s="35"/>
      <c r="Y43" s="35"/>
      <c r="Z43" s="35"/>
      <c r="AA43" s="35"/>
      <c r="AB43" s="35"/>
      <c r="AC43" s="35"/>
      <c r="AD43" s="35"/>
      <c r="AE43" s="35"/>
    </row>
    <row r="44" spans="1:31" s="2" customFormat="1" ht="14.45" customHeight="1">
      <c r="A44" s="35"/>
      <c r="B44" s="133"/>
      <c r="C44" s="134"/>
      <c r="D44" s="134"/>
      <c r="E44" s="134"/>
      <c r="F44" s="134"/>
      <c r="G44" s="134"/>
      <c r="H44" s="134"/>
      <c r="I44" s="134"/>
      <c r="J44" s="134"/>
      <c r="K44" s="134"/>
      <c r="L44" s="115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8" spans="1:31" s="2" customFormat="1" ht="6.95" customHeight="1">
      <c r="A48" s="35"/>
      <c r="B48" s="135"/>
      <c r="C48" s="136"/>
      <c r="D48" s="136"/>
      <c r="E48" s="136"/>
      <c r="F48" s="136"/>
      <c r="G48" s="136"/>
      <c r="H48" s="136"/>
      <c r="I48" s="136"/>
      <c r="J48" s="136"/>
      <c r="K48" s="136"/>
      <c r="L48" s="115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31" s="2" customFormat="1" ht="24.95" customHeight="1">
      <c r="A49" s="35"/>
      <c r="B49" s="36"/>
      <c r="C49" s="24" t="s">
        <v>135</v>
      </c>
      <c r="D49" s="37"/>
      <c r="E49" s="37"/>
      <c r="F49" s="37"/>
      <c r="G49" s="37"/>
      <c r="H49" s="37"/>
      <c r="I49" s="37"/>
      <c r="J49" s="37"/>
      <c r="K49" s="37"/>
      <c r="L49" s="115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1:31" s="2" customFormat="1" ht="6.95" customHeight="1">
      <c r="A50" s="35"/>
      <c r="B50" s="36"/>
      <c r="C50" s="37"/>
      <c r="D50" s="37"/>
      <c r="E50" s="37"/>
      <c r="F50" s="37"/>
      <c r="G50" s="37"/>
      <c r="H50" s="37"/>
      <c r="I50" s="37"/>
      <c r="J50" s="37"/>
      <c r="K50" s="37"/>
      <c r="L50" s="115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31" s="2" customFormat="1" ht="12" customHeight="1">
      <c r="A51" s="35"/>
      <c r="B51" s="36"/>
      <c r="C51" s="30" t="s">
        <v>16</v>
      </c>
      <c r="D51" s="37"/>
      <c r="E51" s="37"/>
      <c r="F51" s="37"/>
      <c r="G51" s="37"/>
      <c r="H51" s="37"/>
      <c r="I51" s="37"/>
      <c r="J51" s="37"/>
      <c r="K51" s="37"/>
      <c r="L51" s="115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spans="1:31" s="2" customFormat="1" ht="26.25" customHeight="1">
      <c r="A52" s="35"/>
      <c r="B52" s="36"/>
      <c r="C52" s="37"/>
      <c r="D52" s="37"/>
      <c r="E52" s="395" t="str">
        <f>E7</f>
        <v>Oprava geometrických parametrů koleje 2022 u ST Ústí nad Labem</v>
      </c>
      <c r="F52" s="396"/>
      <c r="G52" s="396"/>
      <c r="H52" s="396"/>
      <c r="I52" s="37"/>
      <c r="J52" s="37"/>
      <c r="K52" s="37"/>
      <c r="L52" s="115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1:31" s="1" customFormat="1" ht="12" customHeight="1">
      <c r="B53" s="22"/>
      <c r="C53" s="30" t="s">
        <v>129</v>
      </c>
      <c r="D53" s="23"/>
      <c r="E53" s="23"/>
      <c r="F53" s="23"/>
      <c r="G53" s="23"/>
      <c r="H53" s="23"/>
      <c r="I53" s="23"/>
      <c r="J53" s="23"/>
      <c r="K53" s="23"/>
      <c r="L53" s="21"/>
    </row>
    <row r="54" spans="1:31" s="1" customFormat="1" ht="16.5" customHeight="1">
      <c r="B54" s="22"/>
      <c r="C54" s="23"/>
      <c r="D54" s="23"/>
      <c r="E54" s="395" t="s">
        <v>489</v>
      </c>
      <c r="F54" s="354"/>
      <c r="G54" s="354"/>
      <c r="H54" s="354"/>
      <c r="I54" s="23"/>
      <c r="J54" s="23"/>
      <c r="K54" s="23"/>
      <c r="L54" s="21"/>
    </row>
    <row r="55" spans="1:31" s="1" customFormat="1" ht="12" customHeight="1">
      <c r="B55" s="22"/>
      <c r="C55" s="30" t="s">
        <v>131</v>
      </c>
      <c r="D55" s="23"/>
      <c r="E55" s="23"/>
      <c r="F55" s="23"/>
      <c r="G55" s="23"/>
      <c r="H55" s="23"/>
      <c r="I55" s="23"/>
      <c r="J55" s="23"/>
      <c r="K55" s="23"/>
      <c r="L55" s="21"/>
    </row>
    <row r="56" spans="1:31" s="2" customFormat="1" ht="16.5" customHeight="1">
      <c r="A56" s="35"/>
      <c r="B56" s="36"/>
      <c r="C56" s="37"/>
      <c r="D56" s="37"/>
      <c r="E56" s="397" t="s">
        <v>132</v>
      </c>
      <c r="F56" s="398"/>
      <c r="G56" s="398"/>
      <c r="H56" s="398"/>
      <c r="I56" s="37"/>
      <c r="J56" s="37"/>
      <c r="K56" s="37"/>
      <c r="L56" s="115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pans="1:31" s="2" customFormat="1" ht="12" customHeight="1">
      <c r="A57" s="35"/>
      <c r="B57" s="36"/>
      <c r="C57" s="30" t="s">
        <v>133</v>
      </c>
      <c r="D57" s="37"/>
      <c r="E57" s="37"/>
      <c r="F57" s="37"/>
      <c r="G57" s="37"/>
      <c r="H57" s="37"/>
      <c r="I57" s="37"/>
      <c r="J57" s="37"/>
      <c r="K57" s="37"/>
      <c r="L57" s="115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pans="1:31" s="2" customFormat="1" ht="16.5" customHeight="1">
      <c r="A58" s="35"/>
      <c r="B58" s="36"/>
      <c r="C58" s="37"/>
      <c r="D58" s="37"/>
      <c r="E58" s="347" t="str">
        <f>E13</f>
        <v>09 - SO 09 - PS Litoměřice</v>
      </c>
      <c r="F58" s="398"/>
      <c r="G58" s="398"/>
      <c r="H58" s="398"/>
      <c r="I58" s="37"/>
      <c r="J58" s="37"/>
      <c r="K58" s="37"/>
      <c r="L58" s="115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pans="1:31" s="2" customFormat="1" ht="6.95" customHeight="1">
      <c r="A59" s="35"/>
      <c r="B59" s="36"/>
      <c r="C59" s="37"/>
      <c r="D59" s="37"/>
      <c r="E59" s="37"/>
      <c r="F59" s="37"/>
      <c r="G59" s="37"/>
      <c r="H59" s="37"/>
      <c r="I59" s="37"/>
      <c r="J59" s="37"/>
      <c r="K59" s="37"/>
      <c r="L59" s="115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</row>
    <row r="60" spans="1:31" s="2" customFormat="1" ht="12" customHeight="1">
      <c r="A60" s="35"/>
      <c r="B60" s="36"/>
      <c r="C60" s="30" t="s">
        <v>21</v>
      </c>
      <c r="D60" s="37"/>
      <c r="E60" s="37"/>
      <c r="F60" s="28" t="str">
        <f>F16</f>
        <v>PS Litoměřice</v>
      </c>
      <c r="G60" s="37"/>
      <c r="H60" s="37"/>
      <c r="I60" s="30" t="s">
        <v>23</v>
      </c>
      <c r="J60" s="60" t="str">
        <f>IF(J16="","",J16)</f>
        <v>25. 3. 2022</v>
      </c>
      <c r="K60" s="37"/>
      <c r="L60" s="115"/>
      <c r="S60" s="35"/>
      <c r="T60" s="35"/>
      <c r="U60" s="35"/>
      <c r="V60" s="35"/>
      <c r="W60" s="35"/>
      <c r="X60" s="35"/>
      <c r="Y60" s="35"/>
      <c r="Z60" s="35"/>
      <c r="AA60" s="35"/>
      <c r="AB60" s="35"/>
      <c r="AC60" s="35"/>
      <c r="AD60" s="35"/>
      <c r="AE60" s="35"/>
    </row>
    <row r="61" spans="1:31" s="2" customFormat="1" ht="6.95" customHeight="1">
      <c r="A61" s="35"/>
      <c r="B61" s="36"/>
      <c r="C61" s="37"/>
      <c r="D61" s="37"/>
      <c r="E61" s="37"/>
      <c r="F61" s="37"/>
      <c r="G61" s="37"/>
      <c r="H61" s="37"/>
      <c r="I61" s="37"/>
      <c r="J61" s="37"/>
      <c r="K61" s="37"/>
      <c r="L61" s="115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31" s="2" customFormat="1" ht="15.2" customHeight="1">
      <c r="A62" s="35"/>
      <c r="B62" s="36"/>
      <c r="C62" s="30" t="s">
        <v>25</v>
      </c>
      <c r="D62" s="37"/>
      <c r="E62" s="37"/>
      <c r="F62" s="28" t="str">
        <f>E19</f>
        <v xml:space="preserve"> </v>
      </c>
      <c r="G62" s="37"/>
      <c r="H62" s="37"/>
      <c r="I62" s="30" t="s">
        <v>30</v>
      </c>
      <c r="J62" s="33" t="str">
        <f>E25</f>
        <v xml:space="preserve"> </v>
      </c>
      <c r="K62" s="37"/>
      <c r="L62" s="115"/>
      <c r="S62" s="35"/>
      <c r="T62" s="35"/>
      <c r="U62" s="35"/>
      <c r="V62" s="35"/>
      <c r="W62" s="35"/>
      <c r="X62" s="35"/>
      <c r="Y62" s="35"/>
      <c r="Z62" s="35"/>
      <c r="AA62" s="35"/>
      <c r="AB62" s="35"/>
      <c r="AC62" s="35"/>
      <c r="AD62" s="35"/>
      <c r="AE62" s="35"/>
    </row>
    <row r="63" spans="1:31" s="2" customFormat="1" ht="15.2" customHeight="1">
      <c r="A63" s="35"/>
      <c r="B63" s="36"/>
      <c r="C63" s="30" t="s">
        <v>28</v>
      </c>
      <c r="D63" s="37"/>
      <c r="E63" s="37"/>
      <c r="F63" s="28" t="str">
        <f>IF(E22="","",E22)</f>
        <v>Vyplň údaj</v>
      </c>
      <c r="G63" s="37"/>
      <c r="H63" s="37"/>
      <c r="I63" s="30" t="s">
        <v>32</v>
      </c>
      <c r="J63" s="33" t="str">
        <f>E28</f>
        <v>Tomáš Šrédl</v>
      </c>
      <c r="K63" s="37"/>
      <c r="L63" s="115"/>
      <c r="S63" s="35"/>
      <c r="T63" s="35"/>
      <c r="U63" s="35"/>
      <c r="V63" s="35"/>
      <c r="W63" s="35"/>
      <c r="X63" s="35"/>
      <c r="Y63" s="35"/>
      <c r="Z63" s="35"/>
      <c r="AA63" s="35"/>
      <c r="AB63" s="35"/>
      <c r="AC63" s="35"/>
      <c r="AD63" s="35"/>
      <c r="AE63" s="35"/>
    </row>
    <row r="64" spans="1:31" s="2" customFormat="1" ht="10.35" customHeight="1">
      <c r="A64" s="35"/>
      <c r="B64" s="36"/>
      <c r="C64" s="37"/>
      <c r="D64" s="37"/>
      <c r="E64" s="37"/>
      <c r="F64" s="37"/>
      <c r="G64" s="37"/>
      <c r="H64" s="37"/>
      <c r="I64" s="37"/>
      <c r="J64" s="37"/>
      <c r="K64" s="37"/>
      <c r="L64" s="115"/>
      <c r="S64" s="35"/>
      <c r="T64" s="35"/>
      <c r="U64" s="35"/>
      <c r="V64" s="35"/>
      <c r="W64" s="35"/>
      <c r="X64" s="35"/>
      <c r="Y64" s="35"/>
      <c r="Z64" s="35"/>
      <c r="AA64" s="35"/>
      <c r="AB64" s="35"/>
      <c r="AC64" s="35"/>
      <c r="AD64" s="35"/>
      <c r="AE64" s="35"/>
    </row>
    <row r="65" spans="1:47" s="2" customFormat="1" ht="29.25" customHeight="1">
      <c r="A65" s="35"/>
      <c r="B65" s="36"/>
      <c r="C65" s="137" t="s">
        <v>136</v>
      </c>
      <c r="D65" s="138"/>
      <c r="E65" s="138"/>
      <c r="F65" s="138"/>
      <c r="G65" s="138"/>
      <c r="H65" s="138"/>
      <c r="I65" s="138"/>
      <c r="J65" s="139" t="s">
        <v>137</v>
      </c>
      <c r="K65" s="138"/>
      <c r="L65" s="115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47" s="2" customFormat="1" ht="10.35" customHeight="1">
      <c r="A66" s="35"/>
      <c r="B66" s="36"/>
      <c r="C66" s="37"/>
      <c r="D66" s="37"/>
      <c r="E66" s="37"/>
      <c r="F66" s="37"/>
      <c r="G66" s="37"/>
      <c r="H66" s="37"/>
      <c r="I66" s="37"/>
      <c r="J66" s="37"/>
      <c r="K66" s="37"/>
      <c r="L66" s="115"/>
      <c r="S66" s="35"/>
      <c r="T66" s="35"/>
      <c r="U66" s="35"/>
      <c r="V66" s="35"/>
      <c r="W66" s="35"/>
      <c r="X66" s="35"/>
      <c r="Y66" s="35"/>
      <c r="Z66" s="35"/>
      <c r="AA66" s="35"/>
      <c r="AB66" s="35"/>
      <c r="AC66" s="35"/>
      <c r="AD66" s="35"/>
      <c r="AE66" s="35"/>
    </row>
    <row r="67" spans="1:47" s="2" customFormat="1" ht="22.9" customHeight="1">
      <c r="A67" s="35"/>
      <c r="B67" s="36"/>
      <c r="C67" s="140" t="s">
        <v>68</v>
      </c>
      <c r="D67" s="37"/>
      <c r="E67" s="37"/>
      <c r="F67" s="37"/>
      <c r="G67" s="37"/>
      <c r="H67" s="37"/>
      <c r="I67" s="37"/>
      <c r="J67" s="78">
        <f>J91</f>
        <v>0</v>
      </c>
      <c r="K67" s="37"/>
      <c r="L67" s="115"/>
      <c r="S67" s="35"/>
      <c r="T67" s="35"/>
      <c r="U67" s="35"/>
      <c r="V67" s="35"/>
      <c r="W67" s="35"/>
      <c r="X67" s="35"/>
      <c r="Y67" s="35"/>
      <c r="Z67" s="35"/>
      <c r="AA67" s="35"/>
      <c r="AB67" s="35"/>
      <c r="AC67" s="35"/>
      <c r="AD67" s="35"/>
      <c r="AE67" s="35"/>
      <c r="AU67" s="18" t="s">
        <v>138</v>
      </c>
    </row>
    <row r="68" spans="1:47" s="2" customFormat="1" ht="21.75" customHeight="1">
      <c r="A68" s="35"/>
      <c r="B68" s="36"/>
      <c r="C68" s="37"/>
      <c r="D68" s="37"/>
      <c r="E68" s="37"/>
      <c r="F68" s="37"/>
      <c r="G68" s="37"/>
      <c r="H68" s="37"/>
      <c r="I68" s="37"/>
      <c r="J68" s="37"/>
      <c r="K68" s="37"/>
      <c r="L68" s="115"/>
      <c r="S68" s="35"/>
      <c r="T68" s="35"/>
      <c r="U68" s="35"/>
      <c r="V68" s="35"/>
      <c r="W68" s="35"/>
      <c r="X68" s="35"/>
      <c r="Y68" s="35"/>
      <c r="Z68" s="35"/>
      <c r="AA68" s="35"/>
      <c r="AB68" s="35"/>
      <c r="AC68" s="35"/>
      <c r="AD68" s="35"/>
      <c r="AE68" s="35"/>
    </row>
    <row r="69" spans="1:47" s="2" customFormat="1" ht="6.95" customHeight="1">
      <c r="A69" s="35"/>
      <c r="B69" s="48"/>
      <c r="C69" s="49"/>
      <c r="D69" s="49"/>
      <c r="E69" s="49"/>
      <c r="F69" s="49"/>
      <c r="G69" s="49"/>
      <c r="H69" s="49"/>
      <c r="I69" s="49"/>
      <c r="J69" s="49"/>
      <c r="K69" s="49"/>
      <c r="L69" s="115"/>
      <c r="S69" s="35"/>
      <c r="T69" s="35"/>
      <c r="U69" s="35"/>
      <c r="V69" s="35"/>
      <c r="W69" s="35"/>
      <c r="X69" s="35"/>
      <c r="Y69" s="35"/>
      <c r="Z69" s="35"/>
      <c r="AA69" s="35"/>
      <c r="AB69" s="35"/>
      <c r="AC69" s="35"/>
      <c r="AD69" s="35"/>
      <c r="AE69" s="35"/>
    </row>
    <row r="73" spans="1:47" s="2" customFormat="1" ht="6.95" customHeight="1">
      <c r="A73" s="35"/>
      <c r="B73" s="50"/>
      <c r="C73" s="51"/>
      <c r="D73" s="51"/>
      <c r="E73" s="51"/>
      <c r="F73" s="51"/>
      <c r="G73" s="51"/>
      <c r="H73" s="51"/>
      <c r="I73" s="51"/>
      <c r="J73" s="51"/>
      <c r="K73" s="51"/>
      <c r="L73" s="115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pans="1:47" s="2" customFormat="1" ht="24.95" customHeight="1">
      <c r="A74" s="35"/>
      <c r="B74" s="36"/>
      <c r="C74" s="24" t="s">
        <v>141</v>
      </c>
      <c r="D74" s="37"/>
      <c r="E74" s="37"/>
      <c r="F74" s="37"/>
      <c r="G74" s="37"/>
      <c r="H74" s="37"/>
      <c r="I74" s="37"/>
      <c r="J74" s="37"/>
      <c r="K74" s="37"/>
      <c r="L74" s="115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pans="1:47" s="2" customFormat="1" ht="6.95" customHeight="1">
      <c r="A75" s="35"/>
      <c r="B75" s="36"/>
      <c r="C75" s="37"/>
      <c r="D75" s="37"/>
      <c r="E75" s="37"/>
      <c r="F75" s="37"/>
      <c r="G75" s="37"/>
      <c r="H75" s="37"/>
      <c r="I75" s="37"/>
      <c r="J75" s="37"/>
      <c r="K75" s="37"/>
      <c r="L75" s="115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pans="1:47" s="2" customFormat="1" ht="12" customHeight="1">
      <c r="A76" s="35"/>
      <c r="B76" s="36"/>
      <c r="C76" s="30" t="s">
        <v>16</v>
      </c>
      <c r="D76" s="37"/>
      <c r="E76" s="37"/>
      <c r="F76" s="37"/>
      <c r="G76" s="37"/>
      <c r="H76" s="37"/>
      <c r="I76" s="37"/>
      <c r="J76" s="37"/>
      <c r="K76" s="37"/>
      <c r="L76" s="115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47" s="2" customFormat="1" ht="26.25" customHeight="1">
      <c r="A77" s="35"/>
      <c r="B77" s="36"/>
      <c r="C77" s="37"/>
      <c r="D77" s="37"/>
      <c r="E77" s="395" t="str">
        <f>E7</f>
        <v>Oprava geometrických parametrů koleje 2022 u ST Ústí nad Labem</v>
      </c>
      <c r="F77" s="396"/>
      <c r="G77" s="396"/>
      <c r="H77" s="396"/>
      <c r="I77" s="37"/>
      <c r="J77" s="37"/>
      <c r="K77" s="37"/>
      <c r="L77" s="115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pans="1:47" s="1" customFormat="1" ht="12" customHeight="1">
      <c r="B78" s="22"/>
      <c r="C78" s="30" t="s">
        <v>129</v>
      </c>
      <c r="D78" s="23"/>
      <c r="E78" s="23"/>
      <c r="F78" s="23"/>
      <c r="G78" s="23"/>
      <c r="H78" s="23"/>
      <c r="I78" s="23"/>
      <c r="J78" s="23"/>
      <c r="K78" s="23"/>
      <c r="L78" s="21"/>
    </row>
    <row r="79" spans="1:47" s="1" customFormat="1" ht="16.5" customHeight="1">
      <c r="B79" s="22"/>
      <c r="C79" s="23"/>
      <c r="D79" s="23"/>
      <c r="E79" s="395" t="s">
        <v>489</v>
      </c>
      <c r="F79" s="354"/>
      <c r="G79" s="354"/>
      <c r="H79" s="354"/>
      <c r="I79" s="23"/>
      <c r="J79" s="23"/>
      <c r="K79" s="23"/>
      <c r="L79" s="21"/>
    </row>
    <row r="80" spans="1:47" s="1" customFormat="1" ht="12" customHeight="1">
      <c r="B80" s="22"/>
      <c r="C80" s="30" t="s">
        <v>131</v>
      </c>
      <c r="D80" s="23"/>
      <c r="E80" s="23"/>
      <c r="F80" s="23"/>
      <c r="G80" s="23"/>
      <c r="H80" s="23"/>
      <c r="I80" s="23"/>
      <c r="J80" s="23"/>
      <c r="K80" s="23"/>
      <c r="L80" s="21"/>
    </row>
    <row r="81" spans="1:65" s="2" customFormat="1" ht="16.5" customHeight="1">
      <c r="A81" s="35"/>
      <c r="B81" s="36"/>
      <c r="C81" s="37"/>
      <c r="D81" s="37"/>
      <c r="E81" s="397" t="s">
        <v>132</v>
      </c>
      <c r="F81" s="398"/>
      <c r="G81" s="398"/>
      <c r="H81" s="398"/>
      <c r="I81" s="37"/>
      <c r="J81" s="37"/>
      <c r="K81" s="37"/>
      <c r="L81" s="115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65" s="2" customFormat="1" ht="12" customHeight="1">
      <c r="A82" s="35"/>
      <c r="B82" s="36"/>
      <c r="C82" s="30" t="s">
        <v>133</v>
      </c>
      <c r="D82" s="37"/>
      <c r="E82" s="37"/>
      <c r="F82" s="37"/>
      <c r="G82" s="37"/>
      <c r="H82" s="37"/>
      <c r="I82" s="37"/>
      <c r="J82" s="37"/>
      <c r="K82" s="37"/>
      <c r="L82" s="115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65" s="2" customFormat="1" ht="16.5" customHeight="1">
      <c r="A83" s="35"/>
      <c r="B83" s="36"/>
      <c r="C83" s="37"/>
      <c r="D83" s="37"/>
      <c r="E83" s="347" t="str">
        <f>E13</f>
        <v>09 - SO 09 - PS Litoměřice</v>
      </c>
      <c r="F83" s="398"/>
      <c r="G83" s="398"/>
      <c r="H83" s="398"/>
      <c r="I83" s="37"/>
      <c r="J83" s="37"/>
      <c r="K83" s="37"/>
      <c r="L83" s="115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65" s="2" customFormat="1" ht="6.95" customHeight="1">
      <c r="A84" s="35"/>
      <c r="B84" s="36"/>
      <c r="C84" s="37"/>
      <c r="D84" s="37"/>
      <c r="E84" s="37"/>
      <c r="F84" s="37"/>
      <c r="G84" s="37"/>
      <c r="H84" s="37"/>
      <c r="I84" s="37"/>
      <c r="J84" s="37"/>
      <c r="K84" s="37"/>
      <c r="L84" s="115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65" s="2" customFormat="1" ht="12" customHeight="1">
      <c r="A85" s="35"/>
      <c r="B85" s="36"/>
      <c r="C85" s="30" t="s">
        <v>21</v>
      </c>
      <c r="D85" s="37"/>
      <c r="E85" s="37"/>
      <c r="F85" s="28" t="str">
        <f>F16</f>
        <v>PS Litoměřice</v>
      </c>
      <c r="G85" s="37"/>
      <c r="H85" s="37"/>
      <c r="I85" s="30" t="s">
        <v>23</v>
      </c>
      <c r="J85" s="60" t="str">
        <f>IF(J16="","",J16)</f>
        <v>25. 3. 2022</v>
      </c>
      <c r="K85" s="37"/>
      <c r="L85" s="115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65" s="2" customFormat="1" ht="6.95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115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65" s="2" customFormat="1" ht="15.2" customHeight="1">
      <c r="A87" s="35"/>
      <c r="B87" s="36"/>
      <c r="C87" s="30" t="s">
        <v>25</v>
      </c>
      <c r="D87" s="37"/>
      <c r="E87" s="37"/>
      <c r="F87" s="28" t="str">
        <f>E19</f>
        <v xml:space="preserve"> </v>
      </c>
      <c r="G87" s="37"/>
      <c r="H87" s="37"/>
      <c r="I87" s="30" t="s">
        <v>30</v>
      </c>
      <c r="J87" s="33" t="str">
        <f>E25</f>
        <v xml:space="preserve"> </v>
      </c>
      <c r="K87" s="37"/>
      <c r="L87" s="115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65" s="2" customFormat="1" ht="15.2" customHeight="1">
      <c r="A88" s="35"/>
      <c r="B88" s="36"/>
      <c r="C88" s="30" t="s">
        <v>28</v>
      </c>
      <c r="D88" s="37"/>
      <c r="E88" s="37"/>
      <c r="F88" s="28" t="str">
        <f>IF(E22="","",E22)</f>
        <v>Vyplň údaj</v>
      </c>
      <c r="G88" s="37"/>
      <c r="H88" s="37"/>
      <c r="I88" s="30" t="s">
        <v>32</v>
      </c>
      <c r="J88" s="33" t="str">
        <f>E28</f>
        <v>Tomáš Šrédl</v>
      </c>
      <c r="K88" s="37"/>
      <c r="L88" s="115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65" s="2" customFormat="1" ht="10.35" customHeight="1">
      <c r="A89" s="35"/>
      <c r="B89" s="36"/>
      <c r="C89" s="37"/>
      <c r="D89" s="37"/>
      <c r="E89" s="37"/>
      <c r="F89" s="37"/>
      <c r="G89" s="37"/>
      <c r="H89" s="37"/>
      <c r="I89" s="37"/>
      <c r="J89" s="37"/>
      <c r="K89" s="37"/>
      <c r="L89" s="115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65" s="11" customFormat="1" ht="29.25" customHeight="1">
      <c r="A90" s="152"/>
      <c r="B90" s="153"/>
      <c r="C90" s="154" t="s">
        <v>142</v>
      </c>
      <c r="D90" s="155" t="s">
        <v>55</v>
      </c>
      <c r="E90" s="155" t="s">
        <v>51</v>
      </c>
      <c r="F90" s="155" t="s">
        <v>52</v>
      </c>
      <c r="G90" s="155" t="s">
        <v>143</v>
      </c>
      <c r="H90" s="155" t="s">
        <v>144</v>
      </c>
      <c r="I90" s="155" t="s">
        <v>145</v>
      </c>
      <c r="J90" s="156" t="s">
        <v>137</v>
      </c>
      <c r="K90" s="157" t="s">
        <v>146</v>
      </c>
      <c r="L90" s="158"/>
      <c r="M90" s="69" t="s">
        <v>19</v>
      </c>
      <c r="N90" s="70" t="s">
        <v>40</v>
      </c>
      <c r="O90" s="70" t="s">
        <v>147</v>
      </c>
      <c r="P90" s="70" t="s">
        <v>148</v>
      </c>
      <c r="Q90" s="70" t="s">
        <v>149</v>
      </c>
      <c r="R90" s="70" t="s">
        <v>150</v>
      </c>
      <c r="S90" s="70" t="s">
        <v>151</v>
      </c>
      <c r="T90" s="71" t="s">
        <v>152</v>
      </c>
      <c r="U90" s="152"/>
      <c r="V90" s="152"/>
      <c r="W90" s="152"/>
      <c r="X90" s="152"/>
      <c r="Y90" s="152"/>
      <c r="Z90" s="152"/>
      <c r="AA90" s="152"/>
      <c r="AB90" s="152"/>
      <c r="AC90" s="152"/>
      <c r="AD90" s="152"/>
      <c r="AE90" s="152"/>
    </row>
    <row r="91" spans="1:65" s="2" customFormat="1" ht="22.9" customHeight="1">
      <c r="A91" s="35"/>
      <c r="B91" s="36"/>
      <c r="C91" s="76" t="s">
        <v>153</v>
      </c>
      <c r="D91" s="37"/>
      <c r="E91" s="37"/>
      <c r="F91" s="37"/>
      <c r="G91" s="37"/>
      <c r="H91" s="37"/>
      <c r="I91" s="37"/>
      <c r="J91" s="159">
        <f>BK91</f>
        <v>0</v>
      </c>
      <c r="K91" s="37"/>
      <c r="L91" s="40"/>
      <c r="M91" s="72"/>
      <c r="N91" s="160"/>
      <c r="O91" s="73"/>
      <c r="P91" s="161">
        <f>SUM(P92:P252)</f>
        <v>0</v>
      </c>
      <c r="Q91" s="73"/>
      <c r="R91" s="161">
        <f>SUM(R92:R252)</f>
        <v>1390.7233199999998</v>
      </c>
      <c r="S91" s="73"/>
      <c r="T91" s="162">
        <f>SUM(T92:T252)</f>
        <v>0</v>
      </c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T91" s="18" t="s">
        <v>69</v>
      </c>
      <c r="AU91" s="18" t="s">
        <v>138</v>
      </c>
      <c r="BK91" s="163">
        <f>SUM(BK92:BK252)</f>
        <v>0</v>
      </c>
    </row>
    <row r="92" spans="1:65" s="2" customFormat="1" ht="76.349999999999994" customHeight="1">
      <c r="A92" s="35"/>
      <c r="B92" s="36"/>
      <c r="C92" s="180" t="s">
        <v>77</v>
      </c>
      <c r="D92" s="180" t="s">
        <v>159</v>
      </c>
      <c r="E92" s="181" t="s">
        <v>160</v>
      </c>
      <c r="F92" s="182" t="s">
        <v>161</v>
      </c>
      <c r="G92" s="183" t="s">
        <v>162</v>
      </c>
      <c r="H92" s="184">
        <v>12.973000000000001</v>
      </c>
      <c r="I92" s="185"/>
      <c r="J92" s="186">
        <f>ROUND(I92*H92,2)</f>
        <v>0</v>
      </c>
      <c r="K92" s="187"/>
      <c r="L92" s="40"/>
      <c r="M92" s="188" t="s">
        <v>19</v>
      </c>
      <c r="N92" s="189" t="s">
        <v>41</v>
      </c>
      <c r="O92" s="65"/>
      <c r="P92" s="190">
        <f>O92*H92</f>
        <v>0</v>
      </c>
      <c r="Q92" s="190">
        <v>0</v>
      </c>
      <c r="R92" s="190">
        <f>Q92*H92</f>
        <v>0</v>
      </c>
      <c r="S92" s="190">
        <v>0</v>
      </c>
      <c r="T92" s="191">
        <f>S92*H92</f>
        <v>0</v>
      </c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  <c r="AR92" s="192" t="s">
        <v>163</v>
      </c>
      <c r="AT92" s="192" t="s">
        <v>159</v>
      </c>
      <c r="AU92" s="192" t="s">
        <v>70</v>
      </c>
      <c r="AY92" s="18" t="s">
        <v>156</v>
      </c>
      <c r="BE92" s="193">
        <f>IF(N92="základní",J92,0)</f>
        <v>0</v>
      </c>
      <c r="BF92" s="193">
        <f>IF(N92="snížená",J92,0)</f>
        <v>0</v>
      </c>
      <c r="BG92" s="193">
        <f>IF(N92="zákl. přenesená",J92,0)</f>
        <v>0</v>
      </c>
      <c r="BH92" s="193">
        <f>IF(N92="sníž. přenesená",J92,0)</f>
        <v>0</v>
      </c>
      <c r="BI92" s="193">
        <f>IF(N92="nulová",J92,0)</f>
        <v>0</v>
      </c>
      <c r="BJ92" s="18" t="s">
        <v>77</v>
      </c>
      <c r="BK92" s="193">
        <f>ROUND(I92*H92,2)</f>
        <v>0</v>
      </c>
      <c r="BL92" s="18" t="s">
        <v>163</v>
      </c>
      <c r="BM92" s="192" t="s">
        <v>492</v>
      </c>
    </row>
    <row r="93" spans="1:65" s="13" customFormat="1" ht="11.25">
      <c r="B93" s="194"/>
      <c r="C93" s="195"/>
      <c r="D93" s="196" t="s">
        <v>165</v>
      </c>
      <c r="E93" s="197" t="s">
        <v>19</v>
      </c>
      <c r="F93" s="198" t="s">
        <v>493</v>
      </c>
      <c r="G93" s="195"/>
      <c r="H93" s="199">
        <v>0.22</v>
      </c>
      <c r="I93" s="200"/>
      <c r="J93" s="195"/>
      <c r="K93" s="195"/>
      <c r="L93" s="201"/>
      <c r="M93" s="202"/>
      <c r="N93" s="203"/>
      <c r="O93" s="203"/>
      <c r="P93" s="203"/>
      <c r="Q93" s="203"/>
      <c r="R93" s="203"/>
      <c r="S93" s="203"/>
      <c r="T93" s="204"/>
      <c r="AT93" s="205" t="s">
        <v>165</v>
      </c>
      <c r="AU93" s="205" t="s">
        <v>70</v>
      </c>
      <c r="AV93" s="13" t="s">
        <v>79</v>
      </c>
      <c r="AW93" s="13" t="s">
        <v>31</v>
      </c>
      <c r="AX93" s="13" t="s">
        <v>70</v>
      </c>
      <c r="AY93" s="205" t="s">
        <v>156</v>
      </c>
    </row>
    <row r="94" spans="1:65" s="13" customFormat="1" ht="11.25">
      <c r="B94" s="194"/>
      <c r="C94" s="195"/>
      <c r="D94" s="196" t="s">
        <v>165</v>
      </c>
      <c r="E94" s="197" t="s">
        <v>19</v>
      </c>
      <c r="F94" s="198" t="s">
        <v>494</v>
      </c>
      <c r="G94" s="195"/>
      <c r="H94" s="199">
        <v>0.22</v>
      </c>
      <c r="I94" s="200"/>
      <c r="J94" s="195"/>
      <c r="K94" s="195"/>
      <c r="L94" s="201"/>
      <c r="M94" s="202"/>
      <c r="N94" s="203"/>
      <c r="O94" s="203"/>
      <c r="P94" s="203"/>
      <c r="Q94" s="203"/>
      <c r="R94" s="203"/>
      <c r="S94" s="203"/>
      <c r="T94" s="204"/>
      <c r="AT94" s="205" t="s">
        <v>165</v>
      </c>
      <c r="AU94" s="205" t="s">
        <v>70</v>
      </c>
      <c r="AV94" s="13" t="s">
        <v>79</v>
      </c>
      <c r="AW94" s="13" t="s">
        <v>31</v>
      </c>
      <c r="AX94" s="13" t="s">
        <v>70</v>
      </c>
      <c r="AY94" s="205" t="s">
        <v>156</v>
      </c>
    </row>
    <row r="95" spans="1:65" s="13" customFormat="1" ht="11.25">
      <c r="B95" s="194"/>
      <c r="C95" s="195"/>
      <c r="D95" s="196" t="s">
        <v>165</v>
      </c>
      <c r="E95" s="197" t="s">
        <v>19</v>
      </c>
      <c r="F95" s="198" t="s">
        <v>495</v>
      </c>
      <c r="G95" s="195"/>
      <c r="H95" s="199">
        <v>0.64</v>
      </c>
      <c r="I95" s="200"/>
      <c r="J95" s="195"/>
      <c r="K95" s="195"/>
      <c r="L95" s="201"/>
      <c r="M95" s="202"/>
      <c r="N95" s="203"/>
      <c r="O95" s="203"/>
      <c r="P95" s="203"/>
      <c r="Q95" s="203"/>
      <c r="R95" s="203"/>
      <c r="S95" s="203"/>
      <c r="T95" s="204"/>
      <c r="AT95" s="205" t="s">
        <v>165</v>
      </c>
      <c r="AU95" s="205" t="s">
        <v>70</v>
      </c>
      <c r="AV95" s="13" t="s">
        <v>79</v>
      </c>
      <c r="AW95" s="13" t="s">
        <v>31</v>
      </c>
      <c r="AX95" s="13" t="s">
        <v>70</v>
      </c>
      <c r="AY95" s="205" t="s">
        <v>156</v>
      </c>
    </row>
    <row r="96" spans="1:65" s="13" customFormat="1" ht="11.25">
      <c r="B96" s="194"/>
      <c r="C96" s="195"/>
      <c r="D96" s="196" t="s">
        <v>165</v>
      </c>
      <c r="E96" s="197" t="s">
        <v>19</v>
      </c>
      <c r="F96" s="198" t="s">
        <v>496</v>
      </c>
      <c r="G96" s="195"/>
      <c r="H96" s="199">
        <v>0.56999999999999995</v>
      </c>
      <c r="I96" s="200"/>
      <c r="J96" s="195"/>
      <c r="K96" s="195"/>
      <c r="L96" s="201"/>
      <c r="M96" s="202"/>
      <c r="N96" s="203"/>
      <c r="O96" s="203"/>
      <c r="P96" s="203"/>
      <c r="Q96" s="203"/>
      <c r="R96" s="203"/>
      <c r="S96" s="203"/>
      <c r="T96" s="204"/>
      <c r="AT96" s="205" t="s">
        <v>165</v>
      </c>
      <c r="AU96" s="205" t="s">
        <v>70</v>
      </c>
      <c r="AV96" s="13" t="s">
        <v>79</v>
      </c>
      <c r="AW96" s="13" t="s">
        <v>31</v>
      </c>
      <c r="AX96" s="13" t="s">
        <v>70</v>
      </c>
      <c r="AY96" s="205" t="s">
        <v>156</v>
      </c>
    </row>
    <row r="97" spans="2:51" s="13" customFormat="1" ht="11.25">
      <c r="B97" s="194"/>
      <c r="C97" s="195"/>
      <c r="D97" s="196" t="s">
        <v>165</v>
      </c>
      <c r="E97" s="197" t="s">
        <v>19</v>
      </c>
      <c r="F97" s="198" t="s">
        <v>497</v>
      </c>
      <c r="G97" s="195"/>
      <c r="H97" s="199">
        <v>0.16</v>
      </c>
      <c r="I97" s="200"/>
      <c r="J97" s="195"/>
      <c r="K97" s="195"/>
      <c r="L97" s="201"/>
      <c r="M97" s="202"/>
      <c r="N97" s="203"/>
      <c r="O97" s="203"/>
      <c r="P97" s="203"/>
      <c r="Q97" s="203"/>
      <c r="R97" s="203"/>
      <c r="S97" s="203"/>
      <c r="T97" s="204"/>
      <c r="AT97" s="205" t="s">
        <v>165</v>
      </c>
      <c r="AU97" s="205" t="s">
        <v>70</v>
      </c>
      <c r="AV97" s="13" t="s">
        <v>79</v>
      </c>
      <c r="AW97" s="13" t="s">
        <v>31</v>
      </c>
      <c r="AX97" s="13" t="s">
        <v>70</v>
      </c>
      <c r="AY97" s="205" t="s">
        <v>156</v>
      </c>
    </row>
    <row r="98" spans="2:51" s="13" customFormat="1" ht="11.25">
      <c r="B98" s="194"/>
      <c r="C98" s="195"/>
      <c r="D98" s="196" t="s">
        <v>165</v>
      </c>
      <c r="E98" s="197" t="s">
        <v>19</v>
      </c>
      <c r="F98" s="198" t="s">
        <v>498</v>
      </c>
      <c r="G98" s="195"/>
      <c r="H98" s="199">
        <v>0.19</v>
      </c>
      <c r="I98" s="200"/>
      <c r="J98" s="195"/>
      <c r="K98" s="195"/>
      <c r="L98" s="201"/>
      <c r="M98" s="202"/>
      <c r="N98" s="203"/>
      <c r="O98" s="203"/>
      <c r="P98" s="203"/>
      <c r="Q98" s="203"/>
      <c r="R98" s="203"/>
      <c r="S98" s="203"/>
      <c r="T98" s="204"/>
      <c r="AT98" s="205" t="s">
        <v>165</v>
      </c>
      <c r="AU98" s="205" t="s">
        <v>70</v>
      </c>
      <c r="AV98" s="13" t="s">
        <v>79</v>
      </c>
      <c r="AW98" s="13" t="s">
        <v>31</v>
      </c>
      <c r="AX98" s="13" t="s">
        <v>70</v>
      </c>
      <c r="AY98" s="205" t="s">
        <v>156</v>
      </c>
    </row>
    <row r="99" spans="2:51" s="13" customFormat="1" ht="11.25">
      <c r="B99" s="194"/>
      <c r="C99" s="195"/>
      <c r="D99" s="196" t="s">
        <v>165</v>
      </c>
      <c r="E99" s="197" t="s">
        <v>19</v>
      </c>
      <c r="F99" s="198" t="s">
        <v>499</v>
      </c>
      <c r="G99" s="195"/>
      <c r="H99" s="199">
        <v>0.35</v>
      </c>
      <c r="I99" s="200"/>
      <c r="J99" s="195"/>
      <c r="K99" s="195"/>
      <c r="L99" s="201"/>
      <c r="M99" s="202"/>
      <c r="N99" s="203"/>
      <c r="O99" s="203"/>
      <c r="P99" s="203"/>
      <c r="Q99" s="203"/>
      <c r="R99" s="203"/>
      <c r="S99" s="203"/>
      <c r="T99" s="204"/>
      <c r="AT99" s="205" t="s">
        <v>165</v>
      </c>
      <c r="AU99" s="205" t="s">
        <v>70</v>
      </c>
      <c r="AV99" s="13" t="s">
        <v>79</v>
      </c>
      <c r="AW99" s="13" t="s">
        <v>31</v>
      </c>
      <c r="AX99" s="13" t="s">
        <v>70</v>
      </c>
      <c r="AY99" s="205" t="s">
        <v>156</v>
      </c>
    </row>
    <row r="100" spans="2:51" s="13" customFormat="1" ht="11.25">
      <c r="B100" s="194"/>
      <c r="C100" s="195"/>
      <c r="D100" s="196" t="s">
        <v>165</v>
      </c>
      <c r="E100" s="197" t="s">
        <v>19</v>
      </c>
      <c r="F100" s="198" t="s">
        <v>500</v>
      </c>
      <c r="G100" s="195"/>
      <c r="H100" s="199">
        <v>0.23</v>
      </c>
      <c r="I100" s="200"/>
      <c r="J100" s="195"/>
      <c r="K100" s="195"/>
      <c r="L100" s="201"/>
      <c r="M100" s="202"/>
      <c r="N100" s="203"/>
      <c r="O100" s="203"/>
      <c r="P100" s="203"/>
      <c r="Q100" s="203"/>
      <c r="R100" s="203"/>
      <c r="S100" s="203"/>
      <c r="T100" s="204"/>
      <c r="AT100" s="205" t="s">
        <v>165</v>
      </c>
      <c r="AU100" s="205" t="s">
        <v>70</v>
      </c>
      <c r="AV100" s="13" t="s">
        <v>79</v>
      </c>
      <c r="AW100" s="13" t="s">
        <v>31</v>
      </c>
      <c r="AX100" s="13" t="s">
        <v>70</v>
      </c>
      <c r="AY100" s="205" t="s">
        <v>156</v>
      </c>
    </row>
    <row r="101" spans="2:51" s="13" customFormat="1" ht="11.25">
      <c r="B101" s="194"/>
      <c r="C101" s="195"/>
      <c r="D101" s="196" t="s">
        <v>165</v>
      </c>
      <c r="E101" s="197" t="s">
        <v>19</v>
      </c>
      <c r="F101" s="198" t="s">
        <v>501</v>
      </c>
      <c r="G101" s="195"/>
      <c r="H101" s="199">
        <v>0.25</v>
      </c>
      <c r="I101" s="200"/>
      <c r="J101" s="195"/>
      <c r="K101" s="195"/>
      <c r="L101" s="201"/>
      <c r="M101" s="202"/>
      <c r="N101" s="203"/>
      <c r="O101" s="203"/>
      <c r="P101" s="203"/>
      <c r="Q101" s="203"/>
      <c r="R101" s="203"/>
      <c r="S101" s="203"/>
      <c r="T101" s="204"/>
      <c r="AT101" s="205" t="s">
        <v>165</v>
      </c>
      <c r="AU101" s="205" t="s">
        <v>70</v>
      </c>
      <c r="AV101" s="13" t="s">
        <v>79</v>
      </c>
      <c r="AW101" s="13" t="s">
        <v>31</v>
      </c>
      <c r="AX101" s="13" t="s">
        <v>70</v>
      </c>
      <c r="AY101" s="205" t="s">
        <v>156</v>
      </c>
    </row>
    <row r="102" spans="2:51" s="13" customFormat="1" ht="11.25">
      <c r="B102" s="194"/>
      <c r="C102" s="195"/>
      <c r="D102" s="196" t="s">
        <v>165</v>
      </c>
      <c r="E102" s="197" t="s">
        <v>19</v>
      </c>
      <c r="F102" s="198" t="s">
        <v>502</v>
      </c>
      <c r="G102" s="195"/>
      <c r="H102" s="199">
        <v>0.65</v>
      </c>
      <c r="I102" s="200"/>
      <c r="J102" s="195"/>
      <c r="K102" s="195"/>
      <c r="L102" s="201"/>
      <c r="M102" s="202"/>
      <c r="N102" s="203"/>
      <c r="O102" s="203"/>
      <c r="P102" s="203"/>
      <c r="Q102" s="203"/>
      <c r="R102" s="203"/>
      <c r="S102" s="203"/>
      <c r="T102" s="204"/>
      <c r="AT102" s="205" t="s">
        <v>165</v>
      </c>
      <c r="AU102" s="205" t="s">
        <v>70</v>
      </c>
      <c r="AV102" s="13" t="s">
        <v>79</v>
      </c>
      <c r="AW102" s="13" t="s">
        <v>31</v>
      </c>
      <c r="AX102" s="13" t="s">
        <v>70</v>
      </c>
      <c r="AY102" s="205" t="s">
        <v>156</v>
      </c>
    </row>
    <row r="103" spans="2:51" s="13" customFormat="1" ht="11.25">
      <c r="B103" s="194"/>
      <c r="C103" s="195"/>
      <c r="D103" s="196" t="s">
        <v>165</v>
      </c>
      <c r="E103" s="197" t="s">
        <v>19</v>
      </c>
      <c r="F103" s="198" t="s">
        <v>503</v>
      </c>
      <c r="G103" s="195"/>
      <c r="H103" s="199">
        <v>0.65</v>
      </c>
      <c r="I103" s="200"/>
      <c r="J103" s="195"/>
      <c r="K103" s="195"/>
      <c r="L103" s="201"/>
      <c r="M103" s="202"/>
      <c r="N103" s="203"/>
      <c r="O103" s="203"/>
      <c r="P103" s="203"/>
      <c r="Q103" s="203"/>
      <c r="R103" s="203"/>
      <c r="S103" s="203"/>
      <c r="T103" s="204"/>
      <c r="AT103" s="205" t="s">
        <v>165</v>
      </c>
      <c r="AU103" s="205" t="s">
        <v>70</v>
      </c>
      <c r="AV103" s="13" t="s">
        <v>79</v>
      </c>
      <c r="AW103" s="13" t="s">
        <v>31</v>
      </c>
      <c r="AX103" s="13" t="s">
        <v>70</v>
      </c>
      <c r="AY103" s="205" t="s">
        <v>156</v>
      </c>
    </row>
    <row r="104" spans="2:51" s="13" customFormat="1" ht="11.25">
      <c r="B104" s="194"/>
      <c r="C104" s="195"/>
      <c r="D104" s="196" t="s">
        <v>165</v>
      </c>
      <c r="E104" s="197" t="s">
        <v>19</v>
      </c>
      <c r="F104" s="198" t="s">
        <v>504</v>
      </c>
      <c r="G104" s="195"/>
      <c r="H104" s="199">
        <v>0.1</v>
      </c>
      <c r="I104" s="200"/>
      <c r="J104" s="195"/>
      <c r="K104" s="195"/>
      <c r="L104" s="201"/>
      <c r="M104" s="202"/>
      <c r="N104" s="203"/>
      <c r="O104" s="203"/>
      <c r="P104" s="203"/>
      <c r="Q104" s="203"/>
      <c r="R104" s="203"/>
      <c r="S104" s="203"/>
      <c r="T104" s="204"/>
      <c r="AT104" s="205" t="s">
        <v>165</v>
      </c>
      <c r="AU104" s="205" t="s">
        <v>70</v>
      </c>
      <c r="AV104" s="13" t="s">
        <v>79</v>
      </c>
      <c r="AW104" s="13" t="s">
        <v>31</v>
      </c>
      <c r="AX104" s="13" t="s">
        <v>70</v>
      </c>
      <c r="AY104" s="205" t="s">
        <v>156</v>
      </c>
    </row>
    <row r="105" spans="2:51" s="13" customFormat="1" ht="11.25">
      <c r="B105" s="194"/>
      <c r="C105" s="195"/>
      <c r="D105" s="196" t="s">
        <v>165</v>
      </c>
      <c r="E105" s="197" t="s">
        <v>19</v>
      </c>
      <c r="F105" s="198" t="s">
        <v>505</v>
      </c>
      <c r="G105" s="195"/>
      <c r="H105" s="199">
        <v>0.1</v>
      </c>
      <c r="I105" s="200"/>
      <c r="J105" s="195"/>
      <c r="K105" s="195"/>
      <c r="L105" s="201"/>
      <c r="M105" s="202"/>
      <c r="N105" s="203"/>
      <c r="O105" s="203"/>
      <c r="P105" s="203"/>
      <c r="Q105" s="203"/>
      <c r="R105" s="203"/>
      <c r="S105" s="203"/>
      <c r="T105" s="204"/>
      <c r="AT105" s="205" t="s">
        <v>165</v>
      </c>
      <c r="AU105" s="205" t="s">
        <v>70</v>
      </c>
      <c r="AV105" s="13" t="s">
        <v>79</v>
      </c>
      <c r="AW105" s="13" t="s">
        <v>31</v>
      </c>
      <c r="AX105" s="13" t="s">
        <v>70</v>
      </c>
      <c r="AY105" s="205" t="s">
        <v>156</v>
      </c>
    </row>
    <row r="106" spans="2:51" s="13" customFormat="1" ht="11.25">
      <c r="B106" s="194"/>
      <c r="C106" s="195"/>
      <c r="D106" s="196" t="s">
        <v>165</v>
      </c>
      <c r="E106" s="197" t="s">
        <v>19</v>
      </c>
      <c r="F106" s="198" t="s">
        <v>506</v>
      </c>
      <c r="G106" s="195"/>
      <c r="H106" s="199">
        <v>0.27</v>
      </c>
      <c r="I106" s="200"/>
      <c r="J106" s="195"/>
      <c r="K106" s="195"/>
      <c r="L106" s="201"/>
      <c r="M106" s="202"/>
      <c r="N106" s="203"/>
      <c r="O106" s="203"/>
      <c r="P106" s="203"/>
      <c r="Q106" s="203"/>
      <c r="R106" s="203"/>
      <c r="S106" s="203"/>
      <c r="T106" s="204"/>
      <c r="AT106" s="205" t="s">
        <v>165</v>
      </c>
      <c r="AU106" s="205" t="s">
        <v>70</v>
      </c>
      <c r="AV106" s="13" t="s">
        <v>79</v>
      </c>
      <c r="AW106" s="13" t="s">
        <v>31</v>
      </c>
      <c r="AX106" s="13" t="s">
        <v>70</v>
      </c>
      <c r="AY106" s="205" t="s">
        <v>156</v>
      </c>
    </row>
    <row r="107" spans="2:51" s="13" customFormat="1" ht="11.25">
      <c r="B107" s="194"/>
      <c r="C107" s="195"/>
      <c r="D107" s="196" t="s">
        <v>165</v>
      </c>
      <c r="E107" s="197" t="s">
        <v>19</v>
      </c>
      <c r="F107" s="198" t="s">
        <v>507</v>
      </c>
      <c r="G107" s="195"/>
      <c r="H107" s="199">
        <v>0.36</v>
      </c>
      <c r="I107" s="200"/>
      <c r="J107" s="195"/>
      <c r="K107" s="195"/>
      <c r="L107" s="201"/>
      <c r="M107" s="202"/>
      <c r="N107" s="203"/>
      <c r="O107" s="203"/>
      <c r="P107" s="203"/>
      <c r="Q107" s="203"/>
      <c r="R107" s="203"/>
      <c r="S107" s="203"/>
      <c r="T107" s="204"/>
      <c r="AT107" s="205" t="s">
        <v>165</v>
      </c>
      <c r="AU107" s="205" t="s">
        <v>70</v>
      </c>
      <c r="AV107" s="13" t="s">
        <v>79</v>
      </c>
      <c r="AW107" s="13" t="s">
        <v>31</v>
      </c>
      <c r="AX107" s="13" t="s">
        <v>70</v>
      </c>
      <c r="AY107" s="205" t="s">
        <v>156</v>
      </c>
    </row>
    <row r="108" spans="2:51" s="13" customFormat="1" ht="11.25">
      <c r="B108" s="194"/>
      <c r="C108" s="195"/>
      <c r="D108" s="196" t="s">
        <v>165</v>
      </c>
      <c r="E108" s="197" t="s">
        <v>19</v>
      </c>
      <c r="F108" s="198" t="s">
        <v>508</v>
      </c>
      <c r="G108" s="195"/>
      <c r="H108" s="199">
        <v>0.6</v>
      </c>
      <c r="I108" s="200"/>
      <c r="J108" s="195"/>
      <c r="K108" s="195"/>
      <c r="L108" s="201"/>
      <c r="M108" s="202"/>
      <c r="N108" s="203"/>
      <c r="O108" s="203"/>
      <c r="P108" s="203"/>
      <c r="Q108" s="203"/>
      <c r="R108" s="203"/>
      <c r="S108" s="203"/>
      <c r="T108" s="204"/>
      <c r="AT108" s="205" t="s">
        <v>165</v>
      </c>
      <c r="AU108" s="205" t="s">
        <v>70</v>
      </c>
      <c r="AV108" s="13" t="s">
        <v>79</v>
      </c>
      <c r="AW108" s="13" t="s">
        <v>31</v>
      </c>
      <c r="AX108" s="13" t="s">
        <v>70</v>
      </c>
      <c r="AY108" s="205" t="s">
        <v>156</v>
      </c>
    </row>
    <row r="109" spans="2:51" s="13" customFormat="1" ht="11.25">
      <c r="B109" s="194"/>
      <c r="C109" s="195"/>
      <c r="D109" s="196" t="s">
        <v>165</v>
      </c>
      <c r="E109" s="197" t="s">
        <v>19</v>
      </c>
      <c r="F109" s="198" t="s">
        <v>509</v>
      </c>
      <c r="G109" s="195"/>
      <c r="H109" s="199">
        <v>0.3</v>
      </c>
      <c r="I109" s="200"/>
      <c r="J109" s="195"/>
      <c r="K109" s="195"/>
      <c r="L109" s="201"/>
      <c r="M109" s="202"/>
      <c r="N109" s="203"/>
      <c r="O109" s="203"/>
      <c r="P109" s="203"/>
      <c r="Q109" s="203"/>
      <c r="R109" s="203"/>
      <c r="S109" s="203"/>
      <c r="T109" s="204"/>
      <c r="AT109" s="205" t="s">
        <v>165</v>
      </c>
      <c r="AU109" s="205" t="s">
        <v>70</v>
      </c>
      <c r="AV109" s="13" t="s">
        <v>79</v>
      </c>
      <c r="AW109" s="13" t="s">
        <v>31</v>
      </c>
      <c r="AX109" s="13" t="s">
        <v>70</v>
      </c>
      <c r="AY109" s="205" t="s">
        <v>156</v>
      </c>
    </row>
    <row r="110" spans="2:51" s="13" customFormat="1" ht="11.25">
      <c r="B110" s="194"/>
      <c r="C110" s="195"/>
      <c r="D110" s="196" t="s">
        <v>165</v>
      </c>
      <c r="E110" s="197" t="s">
        <v>19</v>
      </c>
      <c r="F110" s="198" t="s">
        <v>510</v>
      </c>
      <c r="G110" s="195"/>
      <c r="H110" s="199">
        <v>0.3</v>
      </c>
      <c r="I110" s="200"/>
      <c r="J110" s="195"/>
      <c r="K110" s="195"/>
      <c r="L110" s="201"/>
      <c r="M110" s="202"/>
      <c r="N110" s="203"/>
      <c r="O110" s="203"/>
      <c r="P110" s="203"/>
      <c r="Q110" s="203"/>
      <c r="R110" s="203"/>
      <c r="S110" s="203"/>
      <c r="T110" s="204"/>
      <c r="AT110" s="205" t="s">
        <v>165</v>
      </c>
      <c r="AU110" s="205" t="s">
        <v>70</v>
      </c>
      <c r="AV110" s="13" t="s">
        <v>79</v>
      </c>
      <c r="AW110" s="13" t="s">
        <v>31</v>
      </c>
      <c r="AX110" s="13" t="s">
        <v>70</v>
      </c>
      <c r="AY110" s="205" t="s">
        <v>156</v>
      </c>
    </row>
    <row r="111" spans="2:51" s="13" customFormat="1" ht="11.25">
      <c r="B111" s="194"/>
      <c r="C111" s="195"/>
      <c r="D111" s="196" t="s">
        <v>165</v>
      </c>
      <c r="E111" s="197" t="s">
        <v>19</v>
      </c>
      <c r="F111" s="198" t="s">
        <v>511</v>
      </c>
      <c r="G111" s="195"/>
      <c r="H111" s="199">
        <v>0.54</v>
      </c>
      <c r="I111" s="200"/>
      <c r="J111" s="195"/>
      <c r="K111" s="195"/>
      <c r="L111" s="201"/>
      <c r="M111" s="202"/>
      <c r="N111" s="203"/>
      <c r="O111" s="203"/>
      <c r="P111" s="203"/>
      <c r="Q111" s="203"/>
      <c r="R111" s="203"/>
      <c r="S111" s="203"/>
      <c r="T111" s="204"/>
      <c r="AT111" s="205" t="s">
        <v>165</v>
      </c>
      <c r="AU111" s="205" t="s">
        <v>70</v>
      </c>
      <c r="AV111" s="13" t="s">
        <v>79</v>
      </c>
      <c r="AW111" s="13" t="s">
        <v>31</v>
      </c>
      <c r="AX111" s="13" t="s">
        <v>70</v>
      </c>
      <c r="AY111" s="205" t="s">
        <v>156</v>
      </c>
    </row>
    <row r="112" spans="2:51" s="13" customFormat="1" ht="11.25">
      <c r="B112" s="194"/>
      <c r="C112" s="195"/>
      <c r="D112" s="196" t="s">
        <v>165</v>
      </c>
      <c r="E112" s="197" t="s">
        <v>19</v>
      </c>
      <c r="F112" s="198" t="s">
        <v>512</v>
      </c>
      <c r="G112" s="195"/>
      <c r="H112" s="199">
        <v>8.4000000000000005E-2</v>
      </c>
      <c r="I112" s="200"/>
      <c r="J112" s="195"/>
      <c r="K112" s="195"/>
      <c r="L112" s="201"/>
      <c r="M112" s="202"/>
      <c r="N112" s="203"/>
      <c r="O112" s="203"/>
      <c r="P112" s="203"/>
      <c r="Q112" s="203"/>
      <c r="R112" s="203"/>
      <c r="S112" s="203"/>
      <c r="T112" s="204"/>
      <c r="AT112" s="205" t="s">
        <v>165</v>
      </c>
      <c r="AU112" s="205" t="s">
        <v>70</v>
      </c>
      <c r="AV112" s="13" t="s">
        <v>79</v>
      </c>
      <c r="AW112" s="13" t="s">
        <v>31</v>
      </c>
      <c r="AX112" s="13" t="s">
        <v>70</v>
      </c>
      <c r="AY112" s="205" t="s">
        <v>156</v>
      </c>
    </row>
    <row r="113" spans="2:51" s="13" customFormat="1" ht="11.25">
      <c r="B113" s="194"/>
      <c r="C113" s="195"/>
      <c r="D113" s="196" t="s">
        <v>165</v>
      </c>
      <c r="E113" s="197" t="s">
        <v>19</v>
      </c>
      <c r="F113" s="198" t="s">
        <v>513</v>
      </c>
      <c r="G113" s="195"/>
      <c r="H113" s="199">
        <v>6.5000000000000002E-2</v>
      </c>
      <c r="I113" s="200"/>
      <c r="J113" s="195"/>
      <c r="K113" s="195"/>
      <c r="L113" s="201"/>
      <c r="M113" s="202"/>
      <c r="N113" s="203"/>
      <c r="O113" s="203"/>
      <c r="P113" s="203"/>
      <c r="Q113" s="203"/>
      <c r="R113" s="203"/>
      <c r="S113" s="203"/>
      <c r="T113" s="204"/>
      <c r="AT113" s="205" t="s">
        <v>165</v>
      </c>
      <c r="AU113" s="205" t="s">
        <v>70</v>
      </c>
      <c r="AV113" s="13" t="s">
        <v>79</v>
      </c>
      <c r="AW113" s="13" t="s">
        <v>31</v>
      </c>
      <c r="AX113" s="13" t="s">
        <v>70</v>
      </c>
      <c r="AY113" s="205" t="s">
        <v>156</v>
      </c>
    </row>
    <row r="114" spans="2:51" s="13" customFormat="1" ht="11.25">
      <c r="B114" s="194"/>
      <c r="C114" s="195"/>
      <c r="D114" s="196" t="s">
        <v>165</v>
      </c>
      <c r="E114" s="197" t="s">
        <v>19</v>
      </c>
      <c r="F114" s="198" t="s">
        <v>514</v>
      </c>
      <c r="G114" s="195"/>
      <c r="H114" s="199">
        <v>8.4000000000000005E-2</v>
      </c>
      <c r="I114" s="200"/>
      <c r="J114" s="195"/>
      <c r="K114" s="195"/>
      <c r="L114" s="201"/>
      <c r="M114" s="202"/>
      <c r="N114" s="203"/>
      <c r="O114" s="203"/>
      <c r="P114" s="203"/>
      <c r="Q114" s="203"/>
      <c r="R114" s="203"/>
      <c r="S114" s="203"/>
      <c r="T114" s="204"/>
      <c r="AT114" s="205" t="s">
        <v>165</v>
      </c>
      <c r="AU114" s="205" t="s">
        <v>70</v>
      </c>
      <c r="AV114" s="13" t="s">
        <v>79</v>
      </c>
      <c r="AW114" s="13" t="s">
        <v>31</v>
      </c>
      <c r="AX114" s="13" t="s">
        <v>70</v>
      </c>
      <c r="AY114" s="205" t="s">
        <v>156</v>
      </c>
    </row>
    <row r="115" spans="2:51" s="13" customFormat="1" ht="11.25">
      <c r="B115" s="194"/>
      <c r="C115" s="195"/>
      <c r="D115" s="196" t="s">
        <v>165</v>
      </c>
      <c r="E115" s="197" t="s">
        <v>19</v>
      </c>
      <c r="F115" s="198" t="s">
        <v>515</v>
      </c>
      <c r="G115" s="195"/>
      <c r="H115" s="199">
        <v>0.63</v>
      </c>
      <c r="I115" s="200"/>
      <c r="J115" s="195"/>
      <c r="K115" s="195"/>
      <c r="L115" s="201"/>
      <c r="M115" s="202"/>
      <c r="N115" s="203"/>
      <c r="O115" s="203"/>
      <c r="P115" s="203"/>
      <c r="Q115" s="203"/>
      <c r="R115" s="203"/>
      <c r="S115" s="203"/>
      <c r="T115" s="204"/>
      <c r="AT115" s="205" t="s">
        <v>165</v>
      </c>
      <c r="AU115" s="205" t="s">
        <v>70</v>
      </c>
      <c r="AV115" s="13" t="s">
        <v>79</v>
      </c>
      <c r="AW115" s="13" t="s">
        <v>31</v>
      </c>
      <c r="AX115" s="13" t="s">
        <v>70</v>
      </c>
      <c r="AY115" s="205" t="s">
        <v>156</v>
      </c>
    </row>
    <row r="116" spans="2:51" s="13" customFormat="1" ht="22.5">
      <c r="B116" s="194"/>
      <c r="C116" s="195"/>
      <c r="D116" s="196" t="s">
        <v>165</v>
      </c>
      <c r="E116" s="197" t="s">
        <v>19</v>
      </c>
      <c r="F116" s="198" t="s">
        <v>516</v>
      </c>
      <c r="G116" s="195"/>
      <c r="H116" s="199">
        <v>0.1</v>
      </c>
      <c r="I116" s="200"/>
      <c r="J116" s="195"/>
      <c r="K116" s="195"/>
      <c r="L116" s="201"/>
      <c r="M116" s="202"/>
      <c r="N116" s="203"/>
      <c r="O116" s="203"/>
      <c r="P116" s="203"/>
      <c r="Q116" s="203"/>
      <c r="R116" s="203"/>
      <c r="S116" s="203"/>
      <c r="T116" s="204"/>
      <c r="AT116" s="205" t="s">
        <v>165</v>
      </c>
      <c r="AU116" s="205" t="s">
        <v>70</v>
      </c>
      <c r="AV116" s="13" t="s">
        <v>79</v>
      </c>
      <c r="AW116" s="13" t="s">
        <v>31</v>
      </c>
      <c r="AX116" s="13" t="s">
        <v>70</v>
      </c>
      <c r="AY116" s="205" t="s">
        <v>156</v>
      </c>
    </row>
    <row r="117" spans="2:51" s="13" customFormat="1" ht="22.5">
      <c r="B117" s="194"/>
      <c r="C117" s="195"/>
      <c r="D117" s="196" t="s">
        <v>165</v>
      </c>
      <c r="E117" s="197" t="s">
        <v>19</v>
      </c>
      <c r="F117" s="198" t="s">
        <v>517</v>
      </c>
      <c r="G117" s="195"/>
      <c r="H117" s="199">
        <v>0.1</v>
      </c>
      <c r="I117" s="200"/>
      <c r="J117" s="195"/>
      <c r="K117" s="195"/>
      <c r="L117" s="201"/>
      <c r="M117" s="202"/>
      <c r="N117" s="203"/>
      <c r="O117" s="203"/>
      <c r="P117" s="203"/>
      <c r="Q117" s="203"/>
      <c r="R117" s="203"/>
      <c r="S117" s="203"/>
      <c r="T117" s="204"/>
      <c r="AT117" s="205" t="s">
        <v>165</v>
      </c>
      <c r="AU117" s="205" t="s">
        <v>70</v>
      </c>
      <c r="AV117" s="13" t="s">
        <v>79</v>
      </c>
      <c r="AW117" s="13" t="s">
        <v>31</v>
      </c>
      <c r="AX117" s="13" t="s">
        <v>70</v>
      </c>
      <c r="AY117" s="205" t="s">
        <v>156</v>
      </c>
    </row>
    <row r="118" spans="2:51" s="13" customFormat="1" ht="22.5">
      <c r="B118" s="194"/>
      <c r="C118" s="195"/>
      <c r="D118" s="196" t="s">
        <v>165</v>
      </c>
      <c r="E118" s="197" t="s">
        <v>19</v>
      </c>
      <c r="F118" s="198" t="s">
        <v>518</v>
      </c>
      <c r="G118" s="195"/>
      <c r="H118" s="199">
        <v>0.7</v>
      </c>
      <c r="I118" s="200"/>
      <c r="J118" s="195"/>
      <c r="K118" s="195"/>
      <c r="L118" s="201"/>
      <c r="M118" s="202"/>
      <c r="N118" s="203"/>
      <c r="O118" s="203"/>
      <c r="P118" s="203"/>
      <c r="Q118" s="203"/>
      <c r="R118" s="203"/>
      <c r="S118" s="203"/>
      <c r="T118" s="204"/>
      <c r="AT118" s="205" t="s">
        <v>165</v>
      </c>
      <c r="AU118" s="205" t="s">
        <v>70</v>
      </c>
      <c r="AV118" s="13" t="s">
        <v>79</v>
      </c>
      <c r="AW118" s="13" t="s">
        <v>31</v>
      </c>
      <c r="AX118" s="13" t="s">
        <v>70</v>
      </c>
      <c r="AY118" s="205" t="s">
        <v>156</v>
      </c>
    </row>
    <row r="119" spans="2:51" s="13" customFormat="1" ht="22.5">
      <c r="B119" s="194"/>
      <c r="C119" s="195"/>
      <c r="D119" s="196" t="s">
        <v>165</v>
      </c>
      <c r="E119" s="197" t="s">
        <v>19</v>
      </c>
      <c r="F119" s="198" t="s">
        <v>519</v>
      </c>
      <c r="G119" s="195"/>
      <c r="H119" s="199">
        <v>0.6</v>
      </c>
      <c r="I119" s="200"/>
      <c r="J119" s="195"/>
      <c r="K119" s="195"/>
      <c r="L119" s="201"/>
      <c r="M119" s="202"/>
      <c r="N119" s="203"/>
      <c r="O119" s="203"/>
      <c r="P119" s="203"/>
      <c r="Q119" s="203"/>
      <c r="R119" s="203"/>
      <c r="S119" s="203"/>
      <c r="T119" s="204"/>
      <c r="AT119" s="205" t="s">
        <v>165</v>
      </c>
      <c r="AU119" s="205" t="s">
        <v>70</v>
      </c>
      <c r="AV119" s="13" t="s">
        <v>79</v>
      </c>
      <c r="AW119" s="13" t="s">
        <v>31</v>
      </c>
      <c r="AX119" s="13" t="s">
        <v>70</v>
      </c>
      <c r="AY119" s="205" t="s">
        <v>156</v>
      </c>
    </row>
    <row r="120" spans="2:51" s="13" customFormat="1" ht="22.5">
      <c r="B120" s="194"/>
      <c r="C120" s="195"/>
      <c r="D120" s="196" t="s">
        <v>165</v>
      </c>
      <c r="E120" s="197" t="s">
        <v>19</v>
      </c>
      <c r="F120" s="198" t="s">
        <v>520</v>
      </c>
      <c r="G120" s="195"/>
      <c r="H120" s="199">
        <v>0.26</v>
      </c>
      <c r="I120" s="200"/>
      <c r="J120" s="195"/>
      <c r="K120" s="195"/>
      <c r="L120" s="201"/>
      <c r="M120" s="202"/>
      <c r="N120" s="203"/>
      <c r="O120" s="203"/>
      <c r="P120" s="203"/>
      <c r="Q120" s="203"/>
      <c r="R120" s="203"/>
      <c r="S120" s="203"/>
      <c r="T120" s="204"/>
      <c r="AT120" s="205" t="s">
        <v>165</v>
      </c>
      <c r="AU120" s="205" t="s">
        <v>70</v>
      </c>
      <c r="AV120" s="13" t="s">
        <v>79</v>
      </c>
      <c r="AW120" s="13" t="s">
        <v>31</v>
      </c>
      <c r="AX120" s="13" t="s">
        <v>70</v>
      </c>
      <c r="AY120" s="205" t="s">
        <v>156</v>
      </c>
    </row>
    <row r="121" spans="2:51" s="13" customFormat="1" ht="11.25">
      <c r="B121" s="194"/>
      <c r="C121" s="195"/>
      <c r="D121" s="196" t="s">
        <v>165</v>
      </c>
      <c r="E121" s="197" t="s">
        <v>19</v>
      </c>
      <c r="F121" s="198" t="s">
        <v>521</v>
      </c>
      <c r="G121" s="195"/>
      <c r="H121" s="199">
        <v>0.36</v>
      </c>
      <c r="I121" s="200"/>
      <c r="J121" s="195"/>
      <c r="K121" s="195"/>
      <c r="L121" s="201"/>
      <c r="M121" s="202"/>
      <c r="N121" s="203"/>
      <c r="O121" s="203"/>
      <c r="P121" s="203"/>
      <c r="Q121" s="203"/>
      <c r="R121" s="203"/>
      <c r="S121" s="203"/>
      <c r="T121" s="204"/>
      <c r="AT121" s="205" t="s">
        <v>165</v>
      </c>
      <c r="AU121" s="205" t="s">
        <v>70</v>
      </c>
      <c r="AV121" s="13" t="s">
        <v>79</v>
      </c>
      <c r="AW121" s="13" t="s">
        <v>31</v>
      </c>
      <c r="AX121" s="13" t="s">
        <v>70</v>
      </c>
      <c r="AY121" s="205" t="s">
        <v>156</v>
      </c>
    </row>
    <row r="122" spans="2:51" s="13" customFormat="1" ht="11.25">
      <c r="B122" s="194"/>
      <c r="C122" s="195"/>
      <c r="D122" s="196" t="s">
        <v>165</v>
      </c>
      <c r="E122" s="197" t="s">
        <v>19</v>
      </c>
      <c r="F122" s="198" t="s">
        <v>522</v>
      </c>
      <c r="G122" s="195"/>
      <c r="H122" s="199">
        <v>0.35</v>
      </c>
      <c r="I122" s="200"/>
      <c r="J122" s="195"/>
      <c r="K122" s="195"/>
      <c r="L122" s="201"/>
      <c r="M122" s="202"/>
      <c r="N122" s="203"/>
      <c r="O122" s="203"/>
      <c r="P122" s="203"/>
      <c r="Q122" s="203"/>
      <c r="R122" s="203"/>
      <c r="S122" s="203"/>
      <c r="T122" s="204"/>
      <c r="AT122" s="205" t="s">
        <v>165</v>
      </c>
      <c r="AU122" s="205" t="s">
        <v>70</v>
      </c>
      <c r="AV122" s="13" t="s">
        <v>79</v>
      </c>
      <c r="AW122" s="13" t="s">
        <v>31</v>
      </c>
      <c r="AX122" s="13" t="s">
        <v>70</v>
      </c>
      <c r="AY122" s="205" t="s">
        <v>156</v>
      </c>
    </row>
    <row r="123" spans="2:51" s="13" customFormat="1" ht="11.25">
      <c r="B123" s="194"/>
      <c r="C123" s="195"/>
      <c r="D123" s="196" t="s">
        <v>165</v>
      </c>
      <c r="E123" s="197" t="s">
        <v>19</v>
      </c>
      <c r="F123" s="198" t="s">
        <v>523</v>
      </c>
      <c r="G123" s="195"/>
      <c r="H123" s="199">
        <v>0.15</v>
      </c>
      <c r="I123" s="200"/>
      <c r="J123" s="195"/>
      <c r="K123" s="195"/>
      <c r="L123" s="201"/>
      <c r="M123" s="202"/>
      <c r="N123" s="203"/>
      <c r="O123" s="203"/>
      <c r="P123" s="203"/>
      <c r="Q123" s="203"/>
      <c r="R123" s="203"/>
      <c r="S123" s="203"/>
      <c r="T123" s="204"/>
      <c r="AT123" s="205" t="s">
        <v>165</v>
      </c>
      <c r="AU123" s="205" t="s">
        <v>70</v>
      </c>
      <c r="AV123" s="13" t="s">
        <v>79</v>
      </c>
      <c r="AW123" s="13" t="s">
        <v>31</v>
      </c>
      <c r="AX123" s="13" t="s">
        <v>70</v>
      </c>
      <c r="AY123" s="205" t="s">
        <v>156</v>
      </c>
    </row>
    <row r="124" spans="2:51" s="13" customFormat="1" ht="11.25">
      <c r="B124" s="194"/>
      <c r="C124" s="195"/>
      <c r="D124" s="196" t="s">
        <v>165</v>
      </c>
      <c r="E124" s="197" t="s">
        <v>19</v>
      </c>
      <c r="F124" s="198" t="s">
        <v>524</v>
      </c>
      <c r="G124" s="195"/>
      <c r="H124" s="199">
        <v>0.75</v>
      </c>
      <c r="I124" s="200"/>
      <c r="J124" s="195"/>
      <c r="K124" s="195"/>
      <c r="L124" s="201"/>
      <c r="M124" s="202"/>
      <c r="N124" s="203"/>
      <c r="O124" s="203"/>
      <c r="P124" s="203"/>
      <c r="Q124" s="203"/>
      <c r="R124" s="203"/>
      <c r="S124" s="203"/>
      <c r="T124" s="204"/>
      <c r="AT124" s="205" t="s">
        <v>165</v>
      </c>
      <c r="AU124" s="205" t="s">
        <v>70</v>
      </c>
      <c r="AV124" s="13" t="s">
        <v>79</v>
      </c>
      <c r="AW124" s="13" t="s">
        <v>31</v>
      </c>
      <c r="AX124" s="13" t="s">
        <v>70</v>
      </c>
      <c r="AY124" s="205" t="s">
        <v>156</v>
      </c>
    </row>
    <row r="125" spans="2:51" s="13" customFormat="1" ht="11.25">
      <c r="B125" s="194"/>
      <c r="C125" s="195"/>
      <c r="D125" s="196" t="s">
        <v>165</v>
      </c>
      <c r="E125" s="197" t="s">
        <v>19</v>
      </c>
      <c r="F125" s="198" t="s">
        <v>525</v>
      </c>
      <c r="G125" s="195"/>
      <c r="H125" s="199">
        <v>0.2</v>
      </c>
      <c r="I125" s="200"/>
      <c r="J125" s="195"/>
      <c r="K125" s="195"/>
      <c r="L125" s="201"/>
      <c r="M125" s="202"/>
      <c r="N125" s="203"/>
      <c r="O125" s="203"/>
      <c r="P125" s="203"/>
      <c r="Q125" s="203"/>
      <c r="R125" s="203"/>
      <c r="S125" s="203"/>
      <c r="T125" s="204"/>
      <c r="AT125" s="205" t="s">
        <v>165</v>
      </c>
      <c r="AU125" s="205" t="s">
        <v>70</v>
      </c>
      <c r="AV125" s="13" t="s">
        <v>79</v>
      </c>
      <c r="AW125" s="13" t="s">
        <v>31</v>
      </c>
      <c r="AX125" s="13" t="s">
        <v>70</v>
      </c>
      <c r="AY125" s="205" t="s">
        <v>156</v>
      </c>
    </row>
    <row r="126" spans="2:51" s="13" customFormat="1" ht="11.25">
      <c r="B126" s="194"/>
      <c r="C126" s="195"/>
      <c r="D126" s="196" t="s">
        <v>165</v>
      </c>
      <c r="E126" s="197" t="s">
        <v>19</v>
      </c>
      <c r="F126" s="198" t="s">
        <v>526</v>
      </c>
      <c r="G126" s="195"/>
      <c r="H126" s="199">
        <v>0.4</v>
      </c>
      <c r="I126" s="200"/>
      <c r="J126" s="195"/>
      <c r="K126" s="195"/>
      <c r="L126" s="201"/>
      <c r="M126" s="202"/>
      <c r="N126" s="203"/>
      <c r="O126" s="203"/>
      <c r="P126" s="203"/>
      <c r="Q126" s="203"/>
      <c r="R126" s="203"/>
      <c r="S126" s="203"/>
      <c r="T126" s="204"/>
      <c r="AT126" s="205" t="s">
        <v>165</v>
      </c>
      <c r="AU126" s="205" t="s">
        <v>70</v>
      </c>
      <c r="AV126" s="13" t="s">
        <v>79</v>
      </c>
      <c r="AW126" s="13" t="s">
        <v>31</v>
      </c>
      <c r="AX126" s="13" t="s">
        <v>70</v>
      </c>
      <c r="AY126" s="205" t="s">
        <v>156</v>
      </c>
    </row>
    <row r="127" spans="2:51" s="13" customFormat="1" ht="11.25">
      <c r="B127" s="194"/>
      <c r="C127" s="195"/>
      <c r="D127" s="196" t="s">
        <v>165</v>
      </c>
      <c r="E127" s="197" t="s">
        <v>19</v>
      </c>
      <c r="F127" s="198" t="s">
        <v>527</v>
      </c>
      <c r="G127" s="195"/>
      <c r="H127" s="199">
        <v>0.76</v>
      </c>
      <c r="I127" s="200"/>
      <c r="J127" s="195"/>
      <c r="K127" s="195"/>
      <c r="L127" s="201"/>
      <c r="M127" s="202"/>
      <c r="N127" s="203"/>
      <c r="O127" s="203"/>
      <c r="P127" s="203"/>
      <c r="Q127" s="203"/>
      <c r="R127" s="203"/>
      <c r="S127" s="203"/>
      <c r="T127" s="204"/>
      <c r="AT127" s="205" t="s">
        <v>165</v>
      </c>
      <c r="AU127" s="205" t="s">
        <v>70</v>
      </c>
      <c r="AV127" s="13" t="s">
        <v>79</v>
      </c>
      <c r="AW127" s="13" t="s">
        <v>31</v>
      </c>
      <c r="AX127" s="13" t="s">
        <v>70</v>
      </c>
      <c r="AY127" s="205" t="s">
        <v>156</v>
      </c>
    </row>
    <row r="128" spans="2:51" s="13" customFormat="1" ht="11.25">
      <c r="B128" s="194"/>
      <c r="C128" s="195"/>
      <c r="D128" s="196" t="s">
        <v>165</v>
      </c>
      <c r="E128" s="197" t="s">
        <v>19</v>
      </c>
      <c r="F128" s="198" t="s">
        <v>528</v>
      </c>
      <c r="G128" s="195"/>
      <c r="H128" s="199">
        <v>0.35</v>
      </c>
      <c r="I128" s="200"/>
      <c r="J128" s="195"/>
      <c r="K128" s="195"/>
      <c r="L128" s="201"/>
      <c r="M128" s="202"/>
      <c r="N128" s="203"/>
      <c r="O128" s="203"/>
      <c r="P128" s="203"/>
      <c r="Q128" s="203"/>
      <c r="R128" s="203"/>
      <c r="S128" s="203"/>
      <c r="T128" s="204"/>
      <c r="AT128" s="205" t="s">
        <v>165</v>
      </c>
      <c r="AU128" s="205" t="s">
        <v>70</v>
      </c>
      <c r="AV128" s="13" t="s">
        <v>79</v>
      </c>
      <c r="AW128" s="13" t="s">
        <v>31</v>
      </c>
      <c r="AX128" s="13" t="s">
        <v>70</v>
      </c>
      <c r="AY128" s="205" t="s">
        <v>156</v>
      </c>
    </row>
    <row r="129" spans="1:65" s="13" customFormat="1" ht="11.25">
      <c r="B129" s="194"/>
      <c r="C129" s="195"/>
      <c r="D129" s="196" t="s">
        <v>165</v>
      </c>
      <c r="E129" s="197" t="s">
        <v>19</v>
      </c>
      <c r="F129" s="198" t="s">
        <v>529</v>
      </c>
      <c r="G129" s="195"/>
      <c r="H129" s="199">
        <v>0.21</v>
      </c>
      <c r="I129" s="200"/>
      <c r="J129" s="195"/>
      <c r="K129" s="195"/>
      <c r="L129" s="201"/>
      <c r="M129" s="202"/>
      <c r="N129" s="203"/>
      <c r="O129" s="203"/>
      <c r="P129" s="203"/>
      <c r="Q129" s="203"/>
      <c r="R129" s="203"/>
      <c r="S129" s="203"/>
      <c r="T129" s="204"/>
      <c r="AT129" s="205" t="s">
        <v>165</v>
      </c>
      <c r="AU129" s="205" t="s">
        <v>70</v>
      </c>
      <c r="AV129" s="13" t="s">
        <v>79</v>
      </c>
      <c r="AW129" s="13" t="s">
        <v>31</v>
      </c>
      <c r="AX129" s="13" t="s">
        <v>70</v>
      </c>
      <c r="AY129" s="205" t="s">
        <v>156</v>
      </c>
    </row>
    <row r="130" spans="1:65" s="13" customFormat="1" ht="11.25">
      <c r="B130" s="194"/>
      <c r="C130" s="195"/>
      <c r="D130" s="196" t="s">
        <v>165</v>
      </c>
      <c r="E130" s="197" t="s">
        <v>19</v>
      </c>
      <c r="F130" s="198" t="s">
        <v>530</v>
      </c>
      <c r="G130" s="195"/>
      <c r="H130" s="199">
        <v>0.12</v>
      </c>
      <c r="I130" s="200"/>
      <c r="J130" s="195"/>
      <c r="K130" s="195"/>
      <c r="L130" s="201"/>
      <c r="M130" s="202"/>
      <c r="N130" s="203"/>
      <c r="O130" s="203"/>
      <c r="P130" s="203"/>
      <c r="Q130" s="203"/>
      <c r="R130" s="203"/>
      <c r="S130" s="203"/>
      <c r="T130" s="204"/>
      <c r="AT130" s="205" t="s">
        <v>165</v>
      </c>
      <c r="AU130" s="205" t="s">
        <v>70</v>
      </c>
      <c r="AV130" s="13" t="s">
        <v>79</v>
      </c>
      <c r="AW130" s="13" t="s">
        <v>31</v>
      </c>
      <c r="AX130" s="13" t="s">
        <v>70</v>
      </c>
      <c r="AY130" s="205" t="s">
        <v>156</v>
      </c>
    </row>
    <row r="131" spans="1:65" s="14" customFormat="1" ht="11.25">
      <c r="B131" s="206"/>
      <c r="C131" s="207"/>
      <c r="D131" s="196" t="s">
        <v>165</v>
      </c>
      <c r="E131" s="208" t="s">
        <v>19</v>
      </c>
      <c r="F131" s="209" t="s">
        <v>170</v>
      </c>
      <c r="G131" s="207"/>
      <c r="H131" s="210">
        <v>12.973000000000001</v>
      </c>
      <c r="I131" s="211"/>
      <c r="J131" s="207"/>
      <c r="K131" s="207"/>
      <c r="L131" s="212"/>
      <c r="M131" s="213"/>
      <c r="N131" s="214"/>
      <c r="O131" s="214"/>
      <c r="P131" s="214"/>
      <c r="Q131" s="214"/>
      <c r="R131" s="214"/>
      <c r="S131" s="214"/>
      <c r="T131" s="215"/>
      <c r="AT131" s="216" t="s">
        <v>165</v>
      </c>
      <c r="AU131" s="216" t="s">
        <v>70</v>
      </c>
      <c r="AV131" s="14" t="s">
        <v>163</v>
      </c>
      <c r="AW131" s="14" t="s">
        <v>31</v>
      </c>
      <c r="AX131" s="14" t="s">
        <v>77</v>
      </c>
      <c r="AY131" s="216" t="s">
        <v>156</v>
      </c>
    </row>
    <row r="132" spans="1:65" s="2" customFormat="1" ht="76.349999999999994" customHeight="1">
      <c r="A132" s="35"/>
      <c r="B132" s="36"/>
      <c r="C132" s="180" t="s">
        <v>79</v>
      </c>
      <c r="D132" s="180" t="s">
        <v>159</v>
      </c>
      <c r="E132" s="181" t="s">
        <v>337</v>
      </c>
      <c r="F132" s="182" t="s">
        <v>338</v>
      </c>
      <c r="G132" s="183" t="s">
        <v>192</v>
      </c>
      <c r="H132" s="184">
        <v>1295</v>
      </c>
      <c r="I132" s="185"/>
      <c r="J132" s="186">
        <f>ROUND(I132*H132,2)</f>
        <v>0</v>
      </c>
      <c r="K132" s="187"/>
      <c r="L132" s="40"/>
      <c r="M132" s="188" t="s">
        <v>19</v>
      </c>
      <c r="N132" s="189" t="s">
        <v>41</v>
      </c>
      <c r="O132" s="65"/>
      <c r="P132" s="190">
        <f>O132*H132</f>
        <v>0</v>
      </c>
      <c r="Q132" s="190">
        <v>0</v>
      </c>
      <c r="R132" s="190">
        <f>Q132*H132</f>
        <v>0</v>
      </c>
      <c r="S132" s="190">
        <v>0</v>
      </c>
      <c r="T132" s="191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192" t="s">
        <v>163</v>
      </c>
      <c r="AT132" s="192" t="s">
        <v>159</v>
      </c>
      <c r="AU132" s="192" t="s">
        <v>70</v>
      </c>
      <c r="AY132" s="18" t="s">
        <v>156</v>
      </c>
      <c r="BE132" s="193">
        <f>IF(N132="základní",J132,0)</f>
        <v>0</v>
      </c>
      <c r="BF132" s="193">
        <f>IF(N132="snížená",J132,0)</f>
        <v>0</v>
      </c>
      <c r="BG132" s="193">
        <f>IF(N132="zákl. přenesená",J132,0)</f>
        <v>0</v>
      </c>
      <c r="BH132" s="193">
        <f>IF(N132="sníž. přenesená",J132,0)</f>
        <v>0</v>
      </c>
      <c r="BI132" s="193">
        <f>IF(N132="nulová",J132,0)</f>
        <v>0</v>
      </c>
      <c r="BJ132" s="18" t="s">
        <v>77</v>
      </c>
      <c r="BK132" s="193">
        <f>ROUND(I132*H132,2)</f>
        <v>0</v>
      </c>
      <c r="BL132" s="18" t="s">
        <v>163</v>
      </c>
      <c r="BM132" s="192" t="s">
        <v>531</v>
      </c>
    </row>
    <row r="133" spans="1:65" s="13" customFormat="1" ht="11.25">
      <c r="B133" s="194"/>
      <c r="C133" s="195"/>
      <c r="D133" s="196" t="s">
        <v>165</v>
      </c>
      <c r="E133" s="197" t="s">
        <v>19</v>
      </c>
      <c r="F133" s="198" t="s">
        <v>532</v>
      </c>
      <c r="G133" s="195"/>
      <c r="H133" s="199">
        <v>180</v>
      </c>
      <c r="I133" s="200"/>
      <c r="J133" s="195"/>
      <c r="K133" s="195"/>
      <c r="L133" s="201"/>
      <c r="M133" s="202"/>
      <c r="N133" s="203"/>
      <c r="O133" s="203"/>
      <c r="P133" s="203"/>
      <c r="Q133" s="203"/>
      <c r="R133" s="203"/>
      <c r="S133" s="203"/>
      <c r="T133" s="204"/>
      <c r="AT133" s="205" t="s">
        <v>165</v>
      </c>
      <c r="AU133" s="205" t="s">
        <v>70</v>
      </c>
      <c r="AV133" s="13" t="s">
        <v>79</v>
      </c>
      <c r="AW133" s="13" t="s">
        <v>31</v>
      </c>
      <c r="AX133" s="13" t="s">
        <v>70</v>
      </c>
      <c r="AY133" s="205" t="s">
        <v>156</v>
      </c>
    </row>
    <row r="134" spans="1:65" s="13" customFormat="1" ht="11.25">
      <c r="B134" s="194"/>
      <c r="C134" s="195"/>
      <c r="D134" s="196" t="s">
        <v>165</v>
      </c>
      <c r="E134" s="197" t="s">
        <v>19</v>
      </c>
      <c r="F134" s="198" t="s">
        <v>533</v>
      </c>
      <c r="G134" s="195"/>
      <c r="H134" s="199">
        <v>180</v>
      </c>
      <c r="I134" s="200"/>
      <c r="J134" s="195"/>
      <c r="K134" s="195"/>
      <c r="L134" s="201"/>
      <c r="M134" s="202"/>
      <c r="N134" s="203"/>
      <c r="O134" s="203"/>
      <c r="P134" s="203"/>
      <c r="Q134" s="203"/>
      <c r="R134" s="203"/>
      <c r="S134" s="203"/>
      <c r="T134" s="204"/>
      <c r="AT134" s="205" t="s">
        <v>165</v>
      </c>
      <c r="AU134" s="205" t="s">
        <v>70</v>
      </c>
      <c r="AV134" s="13" t="s">
        <v>79</v>
      </c>
      <c r="AW134" s="13" t="s">
        <v>31</v>
      </c>
      <c r="AX134" s="13" t="s">
        <v>70</v>
      </c>
      <c r="AY134" s="205" t="s">
        <v>156</v>
      </c>
    </row>
    <row r="135" spans="1:65" s="13" customFormat="1" ht="11.25">
      <c r="B135" s="194"/>
      <c r="C135" s="195"/>
      <c r="D135" s="196" t="s">
        <v>165</v>
      </c>
      <c r="E135" s="197" t="s">
        <v>19</v>
      </c>
      <c r="F135" s="198" t="s">
        <v>534</v>
      </c>
      <c r="G135" s="195"/>
      <c r="H135" s="199">
        <v>200</v>
      </c>
      <c r="I135" s="200"/>
      <c r="J135" s="195"/>
      <c r="K135" s="195"/>
      <c r="L135" s="201"/>
      <c r="M135" s="202"/>
      <c r="N135" s="203"/>
      <c r="O135" s="203"/>
      <c r="P135" s="203"/>
      <c r="Q135" s="203"/>
      <c r="R135" s="203"/>
      <c r="S135" s="203"/>
      <c r="T135" s="204"/>
      <c r="AT135" s="205" t="s">
        <v>165</v>
      </c>
      <c r="AU135" s="205" t="s">
        <v>70</v>
      </c>
      <c r="AV135" s="13" t="s">
        <v>79</v>
      </c>
      <c r="AW135" s="13" t="s">
        <v>31</v>
      </c>
      <c r="AX135" s="13" t="s">
        <v>70</v>
      </c>
      <c r="AY135" s="205" t="s">
        <v>156</v>
      </c>
    </row>
    <row r="136" spans="1:65" s="13" customFormat="1" ht="11.25">
      <c r="B136" s="194"/>
      <c r="C136" s="195"/>
      <c r="D136" s="196" t="s">
        <v>165</v>
      </c>
      <c r="E136" s="197" t="s">
        <v>19</v>
      </c>
      <c r="F136" s="198" t="s">
        <v>535</v>
      </c>
      <c r="G136" s="195"/>
      <c r="H136" s="199">
        <v>400</v>
      </c>
      <c r="I136" s="200"/>
      <c r="J136" s="195"/>
      <c r="K136" s="195"/>
      <c r="L136" s="201"/>
      <c r="M136" s="202"/>
      <c r="N136" s="203"/>
      <c r="O136" s="203"/>
      <c r="P136" s="203"/>
      <c r="Q136" s="203"/>
      <c r="R136" s="203"/>
      <c r="S136" s="203"/>
      <c r="T136" s="204"/>
      <c r="AT136" s="205" t="s">
        <v>165</v>
      </c>
      <c r="AU136" s="205" t="s">
        <v>70</v>
      </c>
      <c r="AV136" s="13" t="s">
        <v>79</v>
      </c>
      <c r="AW136" s="13" t="s">
        <v>31</v>
      </c>
      <c r="AX136" s="13" t="s">
        <v>70</v>
      </c>
      <c r="AY136" s="205" t="s">
        <v>156</v>
      </c>
    </row>
    <row r="137" spans="1:65" s="13" customFormat="1" ht="11.25">
      <c r="B137" s="194"/>
      <c r="C137" s="195"/>
      <c r="D137" s="196" t="s">
        <v>165</v>
      </c>
      <c r="E137" s="197" t="s">
        <v>19</v>
      </c>
      <c r="F137" s="198" t="s">
        <v>536</v>
      </c>
      <c r="G137" s="195"/>
      <c r="H137" s="199">
        <v>55</v>
      </c>
      <c r="I137" s="200"/>
      <c r="J137" s="195"/>
      <c r="K137" s="195"/>
      <c r="L137" s="201"/>
      <c r="M137" s="202"/>
      <c r="N137" s="203"/>
      <c r="O137" s="203"/>
      <c r="P137" s="203"/>
      <c r="Q137" s="203"/>
      <c r="R137" s="203"/>
      <c r="S137" s="203"/>
      <c r="T137" s="204"/>
      <c r="AT137" s="205" t="s">
        <v>165</v>
      </c>
      <c r="AU137" s="205" t="s">
        <v>70</v>
      </c>
      <c r="AV137" s="13" t="s">
        <v>79</v>
      </c>
      <c r="AW137" s="13" t="s">
        <v>31</v>
      </c>
      <c r="AX137" s="13" t="s">
        <v>70</v>
      </c>
      <c r="AY137" s="205" t="s">
        <v>156</v>
      </c>
    </row>
    <row r="138" spans="1:65" s="13" customFormat="1" ht="11.25">
      <c r="B138" s="194"/>
      <c r="C138" s="195"/>
      <c r="D138" s="196" t="s">
        <v>165</v>
      </c>
      <c r="E138" s="197" t="s">
        <v>19</v>
      </c>
      <c r="F138" s="198" t="s">
        <v>537</v>
      </c>
      <c r="G138" s="195"/>
      <c r="H138" s="199">
        <v>200</v>
      </c>
      <c r="I138" s="200"/>
      <c r="J138" s="195"/>
      <c r="K138" s="195"/>
      <c r="L138" s="201"/>
      <c r="M138" s="202"/>
      <c r="N138" s="203"/>
      <c r="O138" s="203"/>
      <c r="P138" s="203"/>
      <c r="Q138" s="203"/>
      <c r="R138" s="203"/>
      <c r="S138" s="203"/>
      <c r="T138" s="204"/>
      <c r="AT138" s="205" t="s">
        <v>165</v>
      </c>
      <c r="AU138" s="205" t="s">
        <v>70</v>
      </c>
      <c r="AV138" s="13" t="s">
        <v>79</v>
      </c>
      <c r="AW138" s="13" t="s">
        <v>31</v>
      </c>
      <c r="AX138" s="13" t="s">
        <v>70</v>
      </c>
      <c r="AY138" s="205" t="s">
        <v>156</v>
      </c>
    </row>
    <row r="139" spans="1:65" s="13" customFormat="1" ht="11.25">
      <c r="B139" s="194"/>
      <c r="C139" s="195"/>
      <c r="D139" s="196" t="s">
        <v>165</v>
      </c>
      <c r="E139" s="197" t="s">
        <v>19</v>
      </c>
      <c r="F139" s="198" t="s">
        <v>538</v>
      </c>
      <c r="G139" s="195"/>
      <c r="H139" s="199">
        <v>80</v>
      </c>
      <c r="I139" s="200"/>
      <c r="J139" s="195"/>
      <c r="K139" s="195"/>
      <c r="L139" s="201"/>
      <c r="M139" s="202"/>
      <c r="N139" s="203"/>
      <c r="O139" s="203"/>
      <c r="P139" s="203"/>
      <c r="Q139" s="203"/>
      <c r="R139" s="203"/>
      <c r="S139" s="203"/>
      <c r="T139" s="204"/>
      <c r="AT139" s="205" t="s">
        <v>165</v>
      </c>
      <c r="AU139" s="205" t="s">
        <v>70</v>
      </c>
      <c r="AV139" s="13" t="s">
        <v>79</v>
      </c>
      <c r="AW139" s="13" t="s">
        <v>31</v>
      </c>
      <c r="AX139" s="13" t="s">
        <v>70</v>
      </c>
      <c r="AY139" s="205" t="s">
        <v>156</v>
      </c>
    </row>
    <row r="140" spans="1:65" s="14" customFormat="1" ht="11.25">
      <c r="B140" s="206"/>
      <c r="C140" s="207"/>
      <c r="D140" s="196" t="s">
        <v>165</v>
      </c>
      <c r="E140" s="208" t="s">
        <v>19</v>
      </c>
      <c r="F140" s="209" t="s">
        <v>170</v>
      </c>
      <c r="G140" s="207"/>
      <c r="H140" s="210">
        <v>1295</v>
      </c>
      <c r="I140" s="211"/>
      <c r="J140" s="207"/>
      <c r="K140" s="207"/>
      <c r="L140" s="212"/>
      <c r="M140" s="213"/>
      <c r="N140" s="214"/>
      <c r="O140" s="214"/>
      <c r="P140" s="214"/>
      <c r="Q140" s="214"/>
      <c r="R140" s="214"/>
      <c r="S140" s="214"/>
      <c r="T140" s="215"/>
      <c r="AT140" s="216" t="s">
        <v>165</v>
      </c>
      <c r="AU140" s="216" t="s">
        <v>70</v>
      </c>
      <c r="AV140" s="14" t="s">
        <v>163</v>
      </c>
      <c r="AW140" s="14" t="s">
        <v>31</v>
      </c>
      <c r="AX140" s="14" t="s">
        <v>77</v>
      </c>
      <c r="AY140" s="216" t="s">
        <v>156</v>
      </c>
    </row>
    <row r="141" spans="1:65" s="2" customFormat="1" ht="76.349999999999994" customHeight="1">
      <c r="A141" s="35"/>
      <c r="B141" s="36"/>
      <c r="C141" s="180" t="s">
        <v>86</v>
      </c>
      <c r="D141" s="180" t="s">
        <v>159</v>
      </c>
      <c r="E141" s="181" t="s">
        <v>174</v>
      </c>
      <c r="F141" s="182" t="s">
        <v>282</v>
      </c>
      <c r="G141" s="183" t="s">
        <v>176</v>
      </c>
      <c r="H141" s="184">
        <v>945</v>
      </c>
      <c r="I141" s="185"/>
      <c r="J141" s="186">
        <f>ROUND(I141*H141,2)</f>
        <v>0</v>
      </c>
      <c r="K141" s="187"/>
      <c r="L141" s="40"/>
      <c r="M141" s="188" t="s">
        <v>19</v>
      </c>
      <c r="N141" s="189" t="s">
        <v>41</v>
      </c>
      <c r="O141" s="65"/>
      <c r="P141" s="190">
        <f>O141*H141</f>
        <v>0</v>
      </c>
      <c r="Q141" s="190">
        <v>0</v>
      </c>
      <c r="R141" s="190">
        <f>Q141*H141</f>
        <v>0</v>
      </c>
      <c r="S141" s="190">
        <v>0</v>
      </c>
      <c r="T141" s="191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192" t="s">
        <v>163</v>
      </c>
      <c r="AT141" s="192" t="s">
        <v>159</v>
      </c>
      <c r="AU141" s="192" t="s">
        <v>70</v>
      </c>
      <c r="AY141" s="18" t="s">
        <v>156</v>
      </c>
      <c r="BE141" s="193">
        <f>IF(N141="základní",J141,0)</f>
        <v>0</v>
      </c>
      <c r="BF141" s="193">
        <f>IF(N141="snížená",J141,0)</f>
        <v>0</v>
      </c>
      <c r="BG141" s="193">
        <f>IF(N141="zákl. přenesená",J141,0)</f>
        <v>0</v>
      </c>
      <c r="BH141" s="193">
        <f>IF(N141="sníž. přenesená",J141,0)</f>
        <v>0</v>
      </c>
      <c r="BI141" s="193">
        <f>IF(N141="nulová",J141,0)</f>
        <v>0</v>
      </c>
      <c r="BJ141" s="18" t="s">
        <v>77</v>
      </c>
      <c r="BK141" s="193">
        <f>ROUND(I141*H141,2)</f>
        <v>0</v>
      </c>
      <c r="BL141" s="18" t="s">
        <v>163</v>
      </c>
      <c r="BM141" s="192" t="s">
        <v>539</v>
      </c>
    </row>
    <row r="142" spans="1:65" s="13" customFormat="1" ht="11.25">
      <c r="B142" s="194"/>
      <c r="C142" s="195"/>
      <c r="D142" s="196" t="s">
        <v>165</v>
      </c>
      <c r="E142" s="197" t="s">
        <v>19</v>
      </c>
      <c r="F142" s="198" t="s">
        <v>540</v>
      </c>
      <c r="G142" s="195"/>
      <c r="H142" s="199">
        <v>945</v>
      </c>
      <c r="I142" s="200"/>
      <c r="J142" s="195"/>
      <c r="K142" s="195"/>
      <c r="L142" s="201"/>
      <c r="M142" s="202"/>
      <c r="N142" s="203"/>
      <c r="O142" s="203"/>
      <c r="P142" s="203"/>
      <c r="Q142" s="203"/>
      <c r="R142" s="203"/>
      <c r="S142" s="203"/>
      <c r="T142" s="204"/>
      <c r="AT142" s="205" t="s">
        <v>165</v>
      </c>
      <c r="AU142" s="205" t="s">
        <v>70</v>
      </c>
      <c r="AV142" s="13" t="s">
        <v>79</v>
      </c>
      <c r="AW142" s="13" t="s">
        <v>31</v>
      </c>
      <c r="AX142" s="13" t="s">
        <v>77</v>
      </c>
      <c r="AY142" s="205" t="s">
        <v>156</v>
      </c>
    </row>
    <row r="143" spans="1:65" s="2" customFormat="1" ht="21.75" customHeight="1">
      <c r="A143" s="35"/>
      <c r="B143" s="36"/>
      <c r="C143" s="217" t="s">
        <v>163</v>
      </c>
      <c r="D143" s="217" t="s">
        <v>179</v>
      </c>
      <c r="E143" s="218" t="s">
        <v>310</v>
      </c>
      <c r="F143" s="219" t="s">
        <v>311</v>
      </c>
      <c r="G143" s="220" t="s">
        <v>182</v>
      </c>
      <c r="H143" s="221">
        <v>1360.8</v>
      </c>
      <c r="I143" s="222"/>
      <c r="J143" s="223">
        <f>ROUND(I143*H143,2)</f>
        <v>0</v>
      </c>
      <c r="K143" s="224"/>
      <c r="L143" s="225"/>
      <c r="M143" s="226" t="s">
        <v>19</v>
      </c>
      <c r="N143" s="227" t="s">
        <v>41</v>
      </c>
      <c r="O143" s="65"/>
      <c r="P143" s="190">
        <f>O143*H143</f>
        <v>0</v>
      </c>
      <c r="Q143" s="190">
        <v>1</v>
      </c>
      <c r="R143" s="190">
        <f>Q143*H143</f>
        <v>1360.8</v>
      </c>
      <c r="S143" s="190">
        <v>0</v>
      </c>
      <c r="T143" s="191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192" t="s">
        <v>183</v>
      </c>
      <c r="AT143" s="192" t="s">
        <v>179</v>
      </c>
      <c r="AU143" s="192" t="s">
        <v>70</v>
      </c>
      <c r="AY143" s="18" t="s">
        <v>156</v>
      </c>
      <c r="BE143" s="193">
        <f>IF(N143="základní",J143,0)</f>
        <v>0</v>
      </c>
      <c r="BF143" s="193">
        <f>IF(N143="snížená",J143,0)</f>
        <v>0</v>
      </c>
      <c r="BG143" s="193">
        <f>IF(N143="zákl. přenesená",J143,0)</f>
        <v>0</v>
      </c>
      <c r="BH143" s="193">
        <f>IF(N143="sníž. přenesená",J143,0)</f>
        <v>0</v>
      </c>
      <c r="BI143" s="193">
        <f>IF(N143="nulová",J143,0)</f>
        <v>0</v>
      </c>
      <c r="BJ143" s="18" t="s">
        <v>77</v>
      </c>
      <c r="BK143" s="193">
        <f>ROUND(I143*H143,2)</f>
        <v>0</v>
      </c>
      <c r="BL143" s="18" t="s">
        <v>163</v>
      </c>
      <c r="BM143" s="192" t="s">
        <v>541</v>
      </c>
    </row>
    <row r="144" spans="1:65" s="13" customFormat="1" ht="11.25">
      <c r="B144" s="194"/>
      <c r="C144" s="195"/>
      <c r="D144" s="196" t="s">
        <v>165</v>
      </c>
      <c r="E144" s="197" t="s">
        <v>19</v>
      </c>
      <c r="F144" s="198" t="s">
        <v>542</v>
      </c>
      <c r="G144" s="195"/>
      <c r="H144" s="199">
        <v>1360.8</v>
      </c>
      <c r="I144" s="200"/>
      <c r="J144" s="195"/>
      <c r="K144" s="195"/>
      <c r="L144" s="201"/>
      <c r="M144" s="202"/>
      <c r="N144" s="203"/>
      <c r="O144" s="203"/>
      <c r="P144" s="203"/>
      <c r="Q144" s="203"/>
      <c r="R144" s="203"/>
      <c r="S144" s="203"/>
      <c r="T144" s="204"/>
      <c r="AT144" s="205" t="s">
        <v>165</v>
      </c>
      <c r="AU144" s="205" t="s">
        <v>70</v>
      </c>
      <c r="AV144" s="13" t="s">
        <v>79</v>
      </c>
      <c r="AW144" s="13" t="s">
        <v>31</v>
      </c>
      <c r="AX144" s="13" t="s">
        <v>77</v>
      </c>
      <c r="AY144" s="205" t="s">
        <v>156</v>
      </c>
    </row>
    <row r="145" spans="1:65" s="2" customFormat="1" ht="49.15" customHeight="1">
      <c r="A145" s="35"/>
      <c r="B145" s="36"/>
      <c r="C145" s="180" t="s">
        <v>157</v>
      </c>
      <c r="D145" s="180" t="s">
        <v>159</v>
      </c>
      <c r="E145" s="181" t="s">
        <v>543</v>
      </c>
      <c r="F145" s="182" t="s">
        <v>544</v>
      </c>
      <c r="G145" s="183" t="s">
        <v>228</v>
      </c>
      <c r="H145" s="184">
        <v>96</v>
      </c>
      <c r="I145" s="185"/>
      <c r="J145" s="186">
        <f>ROUND(I145*H145,2)</f>
        <v>0</v>
      </c>
      <c r="K145" s="187"/>
      <c r="L145" s="40"/>
      <c r="M145" s="188" t="s">
        <v>19</v>
      </c>
      <c r="N145" s="189" t="s">
        <v>41</v>
      </c>
      <c r="O145" s="65"/>
      <c r="P145" s="190">
        <f>O145*H145</f>
        <v>0</v>
      </c>
      <c r="Q145" s="190">
        <v>0</v>
      </c>
      <c r="R145" s="190">
        <f>Q145*H145</f>
        <v>0</v>
      </c>
      <c r="S145" s="190">
        <v>0</v>
      </c>
      <c r="T145" s="191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192" t="s">
        <v>163</v>
      </c>
      <c r="AT145" s="192" t="s">
        <v>159</v>
      </c>
      <c r="AU145" s="192" t="s">
        <v>70</v>
      </c>
      <c r="AY145" s="18" t="s">
        <v>156</v>
      </c>
      <c r="BE145" s="193">
        <f>IF(N145="základní",J145,0)</f>
        <v>0</v>
      </c>
      <c r="BF145" s="193">
        <f>IF(N145="snížená",J145,0)</f>
        <v>0</v>
      </c>
      <c r="BG145" s="193">
        <f>IF(N145="zákl. přenesená",J145,0)</f>
        <v>0</v>
      </c>
      <c r="BH145" s="193">
        <f>IF(N145="sníž. přenesená",J145,0)</f>
        <v>0</v>
      </c>
      <c r="BI145" s="193">
        <f>IF(N145="nulová",J145,0)</f>
        <v>0</v>
      </c>
      <c r="BJ145" s="18" t="s">
        <v>77</v>
      </c>
      <c r="BK145" s="193">
        <f>ROUND(I145*H145,2)</f>
        <v>0</v>
      </c>
      <c r="BL145" s="18" t="s">
        <v>163</v>
      </c>
      <c r="BM145" s="192" t="s">
        <v>545</v>
      </c>
    </row>
    <row r="146" spans="1:65" s="13" customFormat="1" ht="11.25">
      <c r="B146" s="194"/>
      <c r="C146" s="195"/>
      <c r="D146" s="196" t="s">
        <v>165</v>
      </c>
      <c r="E146" s="197" t="s">
        <v>19</v>
      </c>
      <c r="F146" s="198" t="s">
        <v>546</v>
      </c>
      <c r="G146" s="195"/>
      <c r="H146" s="199">
        <v>96</v>
      </c>
      <c r="I146" s="200"/>
      <c r="J146" s="195"/>
      <c r="K146" s="195"/>
      <c r="L146" s="201"/>
      <c r="M146" s="202"/>
      <c r="N146" s="203"/>
      <c r="O146" s="203"/>
      <c r="P146" s="203"/>
      <c r="Q146" s="203"/>
      <c r="R146" s="203"/>
      <c r="S146" s="203"/>
      <c r="T146" s="204"/>
      <c r="AT146" s="205" t="s">
        <v>165</v>
      </c>
      <c r="AU146" s="205" t="s">
        <v>70</v>
      </c>
      <c r="AV146" s="13" t="s">
        <v>79</v>
      </c>
      <c r="AW146" s="13" t="s">
        <v>31</v>
      </c>
      <c r="AX146" s="13" t="s">
        <v>77</v>
      </c>
      <c r="AY146" s="205" t="s">
        <v>156</v>
      </c>
    </row>
    <row r="147" spans="1:65" s="2" customFormat="1" ht="16.5" customHeight="1">
      <c r="A147" s="35"/>
      <c r="B147" s="36"/>
      <c r="C147" s="180" t="s">
        <v>189</v>
      </c>
      <c r="D147" s="180" t="s">
        <v>159</v>
      </c>
      <c r="E147" s="181" t="s">
        <v>236</v>
      </c>
      <c r="F147" s="182" t="s">
        <v>237</v>
      </c>
      <c r="G147" s="183" t="s">
        <v>228</v>
      </c>
      <c r="H147" s="184">
        <v>20</v>
      </c>
      <c r="I147" s="185"/>
      <c r="J147" s="186">
        <f>ROUND(I147*H147,2)</f>
        <v>0</v>
      </c>
      <c r="K147" s="187"/>
      <c r="L147" s="40"/>
      <c r="M147" s="188" t="s">
        <v>19</v>
      </c>
      <c r="N147" s="189" t="s">
        <v>41</v>
      </c>
      <c r="O147" s="65"/>
      <c r="P147" s="190">
        <f>O147*H147</f>
        <v>0</v>
      </c>
      <c r="Q147" s="190">
        <v>0</v>
      </c>
      <c r="R147" s="190">
        <f>Q147*H147</f>
        <v>0</v>
      </c>
      <c r="S147" s="190">
        <v>0</v>
      </c>
      <c r="T147" s="191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192" t="s">
        <v>163</v>
      </c>
      <c r="AT147" s="192" t="s">
        <v>159</v>
      </c>
      <c r="AU147" s="192" t="s">
        <v>70</v>
      </c>
      <c r="AY147" s="18" t="s">
        <v>156</v>
      </c>
      <c r="BE147" s="193">
        <f>IF(N147="základní",J147,0)</f>
        <v>0</v>
      </c>
      <c r="BF147" s="193">
        <f>IF(N147="snížená",J147,0)</f>
        <v>0</v>
      </c>
      <c r="BG147" s="193">
        <f>IF(N147="zákl. přenesená",J147,0)</f>
        <v>0</v>
      </c>
      <c r="BH147" s="193">
        <f>IF(N147="sníž. přenesená",J147,0)</f>
        <v>0</v>
      </c>
      <c r="BI147" s="193">
        <f>IF(N147="nulová",J147,0)</f>
        <v>0</v>
      </c>
      <c r="BJ147" s="18" t="s">
        <v>77</v>
      </c>
      <c r="BK147" s="193">
        <f>ROUND(I147*H147,2)</f>
        <v>0</v>
      </c>
      <c r="BL147" s="18" t="s">
        <v>163</v>
      </c>
      <c r="BM147" s="192" t="s">
        <v>547</v>
      </c>
    </row>
    <row r="148" spans="1:65" s="13" customFormat="1" ht="11.25">
      <c r="B148" s="194"/>
      <c r="C148" s="195"/>
      <c r="D148" s="196" t="s">
        <v>165</v>
      </c>
      <c r="E148" s="197" t="s">
        <v>19</v>
      </c>
      <c r="F148" s="198" t="s">
        <v>548</v>
      </c>
      <c r="G148" s="195"/>
      <c r="H148" s="199">
        <v>2</v>
      </c>
      <c r="I148" s="200"/>
      <c r="J148" s="195"/>
      <c r="K148" s="195"/>
      <c r="L148" s="201"/>
      <c r="M148" s="202"/>
      <c r="N148" s="203"/>
      <c r="O148" s="203"/>
      <c r="P148" s="203"/>
      <c r="Q148" s="203"/>
      <c r="R148" s="203"/>
      <c r="S148" s="203"/>
      <c r="T148" s="204"/>
      <c r="AT148" s="205" t="s">
        <v>165</v>
      </c>
      <c r="AU148" s="205" t="s">
        <v>70</v>
      </c>
      <c r="AV148" s="13" t="s">
        <v>79</v>
      </c>
      <c r="AW148" s="13" t="s">
        <v>31</v>
      </c>
      <c r="AX148" s="13" t="s">
        <v>70</v>
      </c>
      <c r="AY148" s="205" t="s">
        <v>156</v>
      </c>
    </row>
    <row r="149" spans="1:65" s="13" customFormat="1" ht="11.25">
      <c r="B149" s="194"/>
      <c r="C149" s="195"/>
      <c r="D149" s="196" t="s">
        <v>165</v>
      </c>
      <c r="E149" s="197" t="s">
        <v>19</v>
      </c>
      <c r="F149" s="198" t="s">
        <v>549</v>
      </c>
      <c r="G149" s="195"/>
      <c r="H149" s="199">
        <v>4</v>
      </c>
      <c r="I149" s="200"/>
      <c r="J149" s="195"/>
      <c r="K149" s="195"/>
      <c r="L149" s="201"/>
      <c r="M149" s="202"/>
      <c r="N149" s="203"/>
      <c r="O149" s="203"/>
      <c r="P149" s="203"/>
      <c r="Q149" s="203"/>
      <c r="R149" s="203"/>
      <c r="S149" s="203"/>
      <c r="T149" s="204"/>
      <c r="AT149" s="205" t="s">
        <v>165</v>
      </c>
      <c r="AU149" s="205" t="s">
        <v>70</v>
      </c>
      <c r="AV149" s="13" t="s">
        <v>79</v>
      </c>
      <c r="AW149" s="13" t="s">
        <v>31</v>
      </c>
      <c r="AX149" s="13" t="s">
        <v>70</v>
      </c>
      <c r="AY149" s="205" t="s">
        <v>156</v>
      </c>
    </row>
    <row r="150" spans="1:65" s="13" customFormat="1" ht="11.25">
      <c r="B150" s="194"/>
      <c r="C150" s="195"/>
      <c r="D150" s="196" t="s">
        <v>165</v>
      </c>
      <c r="E150" s="197" t="s">
        <v>19</v>
      </c>
      <c r="F150" s="198" t="s">
        <v>550</v>
      </c>
      <c r="G150" s="195"/>
      <c r="H150" s="199">
        <v>1</v>
      </c>
      <c r="I150" s="200"/>
      <c r="J150" s="195"/>
      <c r="K150" s="195"/>
      <c r="L150" s="201"/>
      <c r="M150" s="202"/>
      <c r="N150" s="203"/>
      <c r="O150" s="203"/>
      <c r="P150" s="203"/>
      <c r="Q150" s="203"/>
      <c r="R150" s="203"/>
      <c r="S150" s="203"/>
      <c r="T150" s="204"/>
      <c r="AT150" s="205" t="s">
        <v>165</v>
      </c>
      <c r="AU150" s="205" t="s">
        <v>70</v>
      </c>
      <c r="AV150" s="13" t="s">
        <v>79</v>
      </c>
      <c r="AW150" s="13" t="s">
        <v>31</v>
      </c>
      <c r="AX150" s="13" t="s">
        <v>70</v>
      </c>
      <c r="AY150" s="205" t="s">
        <v>156</v>
      </c>
    </row>
    <row r="151" spans="1:65" s="13" customFormat="1" ht="11.25">
      <c r="B151" s="194"/>
      <c r="C151" s="195"/>
      <c r="D151" s="196" t="s">
        <v>165</v>
      </c>
      <c r="E151" s="197" t="s">
        <v>19</v>
      </c>
      <c r="F151" s="198" t="s">
        <v>551</v>
      </c>
      <c r="G151" s="195"/>
      <c r="H151" s="199">
        <v>1</v>
      </c>
      <c r="I151" s="200"/>
      <c r="J151" s="195"/>
      <c r="K151" s="195"/>
      <c r="L151" s="201"/>
      <c r="M151" s="202"/>
      <c r="N151" s="203"/>
      <c r="O151" s="203"/>
      <c r="P151" s="203"/>
      <c r="Q151" s="203"/>
      <c r="R151" s="203"/>
      <c r="S151" s="203"/>
      <c r="T151" s="204"/>
      <c r="AT151" s="205" t="s">
        <v>165</v>
      </c>
      <c r="AU151" s="205" t="s">
        <v>70</v>
      </c>
      <c r="AV151" s="13" t="s">
        <v>79</v>
      </c>
      <c r="AW151" s="13" t="s">
        <v>31</v>
      </c>
      <c r="AX151" s="13" t="s">
        <v>70</v>
      </c>
      <c r="AY151" s="205" t="s">
        <v>156</v>
      </c>
    </row>
    <row r="152" spans="1:65" s="13" customFormat="1" ht="11.25">
      <c r="B152" s="194"/>
      <c r="C152" s="195"/>
      <c r="D152" s="196" t="s">
        <v>165</v>
      </c>
      <c r="E152" s="197" t="s">
        <v>19</v>
      </c>
      <c r="F152" s="198" t="s">
        <v>552</v>
      </c>
      <c r="G152" s="195"/>
      <c r="H152" s="199">
        <v>2</v>
      </c>
      <c r="I152" s="200"/>
      <c r="J152" s="195"/>
      <c r="K152" s="195"/>
      <c r="L152" s="201"/>
      <c r="M152" s="202"/>
      <c r="N152" s="203"/>
      <c r="O152" s="203"/>
      <c r="P152" s="203"/>
      <c r="Q152" s="203"/>
      <c r="R152" s="203"/>
      <c r="S152" s="203"/>
      <c r="T152" s="204"/>
      <c r="AT152" s="205" t="s">
        <v>165</v>
      </c>
      <c r="AU152" s="205" t="s">
        <v>70</v>
      </c>
      <c r="AV152" s="13" t="s">
        <v>79</v>
      </c>
      <c r="AW152" s="13" t="s">
        <v>31</v>
      </c>
      <c r="AX152" s="13" t="s">
        <v>70</v>
      </c>
      <c r="AY152" s="205" t="s">
        <v>156</v>
      </c>
    </row>
    <row r="153" spans="1:65" s="13" customFormat="1" ht="11.25">
      <c r="B153" s="194"/>
      <c r="C153" s="195"/>
      <c r="D153" s="196" t="s">
        <v>165</v>
      </c>
      <c r="E153" s="197" t="s">
        <v>19</v>
      </c>
      <c r="F153" s="198" t="s">
        <v>553</v>
      </c>
      <c r="G153" s="195"/>
      <c r="H153" s="199">
        <v>2</v>
      </c>
      <c r="I153" s="200"/>
      <c r="J153" s="195"/>
      <c r="K153" s="195"/>
      <c r="L153" s="201"/>
      <c r="M153" s="202"/>
      <c r="N153" s="203"/>
      <c r="O153" s="203"/>
      <c r="P153" s="203"/>
      <c r="Q153" s="203"/>
      <c r="R153" s="203"/>
      <c r="S153" s="203"/>
      <c r="T153" s="204"/>
      <c r="AT153" s="205" t="s">
        <v>165</v>
      </c>
      <c r="AU153" s="205" t="s">
        <v>70</v>
      </c>
      <c r="AV153" s="13" t="s">
        <v>79</v>
      </c>
      <c r="AW153" s="13" t="s">
        <v>31</v>
      </c>
      <c r="AX153" s="13" t="s">
        <v>70</v>
      </c>
      <c r="AY153" s="205" t="s">
        <v>156</v>
      </c>
    </row>
    <row r="154" spans="1:65" s="13" customFormat="1" ht="11.25">
      <c r="B154" s="194"/>
      <c r="C154" s="195"/>
      <c r="D154" s="196" t="s">
        <v>165</v>
      </c>
      <c r="E154" s="197" t="s">
        <v>19</v>
      </c>
      <c r="F154" s="198" t="s">
        <v>554</v>
      </c>
      <c r="G154" s="195"/>
      <c r="H154" s="199">
        <v>1</v>
      </c>
      <c r="I154" s="200"/>
      <c r="J154" s="195"/>
      <c r="K154" s="195"/>
      <c r="L154" s="201"/>
      <c r="M154" s="202"/>
      <c r="N154" s="203"/>
      <c r="O154" s="203"/>
      <c r="P154" s="203"/>
      <c r="Q154" s="203"/>
      <c r="R154" s="203"/>
      <c r="S154" s="203"/>
      <c r="T154" s="204"/>
      <c r="AT154" s="205" t="s">
        <v>165</v>
      </c>
      <c r="AU154" s="205" t="s">
        <v>70</v>
      </c>
      <c r="AV154" s="13" t="s">
        <v>79</v>
      </c>
      <c r="AW154" s="13" t="s">
        <v>31</v>
      </c>
      <c r="AX154" s="13" t="s">
        <v>70</v>
      </c>
      <c r="AY154" s="205" t="s">
        <v>156</v>
      </c>
    </row>
    <row r="155" spans="1:65" s="13" customFormat="1" ht="11.25">
      <c r="B155" s="194"/>
      <c r="C155" s="195"/>
      <c r="D155" s="196" t="s">
        <v>165</v>
      </c>
      <c r="E155" s="197" t="s">
        <v>19</v>
      </c>
      <c r="F155" s="198" t="s">
        <v>555</v>
      </c>
      <c r="G155" s="195"/>
      <c r="H155" s="199">
        <v>1</v>
      </c>
      <c r="I155" s="200"/>
      <c r="J155" s="195"/>
      <c r="K155" s="195"/>
      <c r="L155" s="201"/>
      <c r="M155" s="202"/>
      <c r="N155" s="203"/>
      <c r="O155" s="203"/>
      <c r="P155" s="203"/>
      <c r="Q155" s="203"/>
      <c r="R155" s="203"/>
      <c r="S155" s="203"/>
      <c r="T155" s="204"/>
      <c r="AT155" s="205" t="s">
        <v>165</v>
      </c>
      <c r="AU155" s="205" t="s">
        <v>70</v>
      </c>
      <c r="AV155" s="13" t="s">
        <v>79</v>
      </c>
      <c r="AW155" s="13" t="s">
        <v>31</v>
      </c>
      <c r="AX155" s="13" t="s">
        <v>70</v>
      </c>
      <c r="AY155" s="205" t="s">
        <v>156</v>
      </c>
    </row>
    <row r="156" spans="1:65" s="13" customFormat="1" ht="11.25">
      <c r="B156" s="194"/>
      <c r="C156" s="195"/>
      <c r="D156" s="196" t="s">
        <v>165</v>
      </c>
      <c r="E156" s="197" t="s">
        <v>19</v>
      </c>
      <c r="F156" s="198" t="s">
        <v>556</v>
      </c>
      <c r="G156" s="195"/>
      <c r="H156" s="199">
        <v>1</v>
      </c>
      <c r="I156" s="200"/>
      <c r="J156" s="195"/>
      <c r="K156" s="195"/>
      <c r="L156" s="201"/>
      <c r="M156" s="202"/>
      <c r="N156" s="203"/>
      <c r="O156" s="203"/>
      <c r="P156" s="203"/>
      <c r="Q156" s="203"/>
      <c r="R156" s="203"/>
      <c r="S156" s="203"/>
      <c r="T156" s="204"/>
      <c r="AT156" s="205" t="s">
        <v>165</v>
      </c>
      <c r="AU156" s="205" t="s">
        <v>70</v>
      </c>
      <c r="AV156" s="13" t="s">
        <v>79</v>
      </c>
      <c r="AW156" s="13" t="s">
        <v>31</v>
      </c>
      <c r="AX156" s="13" t="s">
        <v>70</v>
      </c>
      <c r="AY156" s="205" t="s">
        <v>156</v>
      </c>
    </row>
    <row r="157" spans="1:65" s="13" customFormat="1" ht="11.25">
      <c r="B157" s="194"/>
      <c r="C157" s="195"/>
      <c r="D157" s="196" t="s">
        <v>165</v>
      </c>
      <c r="E157" s="197" t="s">
        <v>19</v>
      </c>
      <c r="F157" s="198" t="s">
        <v>557</v>
      </c>
      <c r="G157" s="195"/>
      <c r="H157" s="199">
        <v>1</v>
      </c>
      <c r="I157" s="200"/>
      <c r="J157" s="195"/>
      <c r="K157" s="195"/>
      <c r="L157" s="201"/>
      <c r="M157" s="202"/>
      <c r="N157" s="203"/>
      <c r="O157" s="203"/>
      <c r="P157" s="203"/>
      <c r="Q157" s="203"/>
      <c r="R157" s="203"/>
      <c r="S157" s="203"/>
      <c r="T157" s="204"/>
      <c r="AT157" s="205" t="s">
        <v>165</v>
      </c>
      <c r="AU157" s="205" t="s">
        <v>70</v>
      </c>
      <c r="AV157" s="13" t="s">
        <v>79</v>
      </c>
      <c r="AW157" s="13" t="s">
        <v>31</v>
      </c>
      <c r="AX157" s="13" t="s">
        <v>70</v>
      </c>
      <c r="AY157" s="205" t="s">
        <v>156</v>
      </c>
    </row>
    <row r="158" spans="1:65" s="13" customFormat="1" ht="11.25">
      <c r="B158" s="194"/>
      <c r="C158" s="195"/>
      <c r="D158" s="196" t="s">
        <v>165</v>
      </c>
      <c r="E158" s="197" t="s">
        <v>19</v>
      </c>
      <c r="F158" s="198" t="s">
        <v>558</v>
      </c>
      <c r="G158" s="195"/>
      <c r="H158" s="199">
        <v>2</v>
      </c>
      <c r="I158" s="200"/>
      <c r="J158" s="195"/>
      <c r="K158" s="195"/>
      <c r="L158" s="201"/>
      <c r="M158" s="202"/>
      <c r="N158" s="203"/>
      <c r="O158" s="203"/>
      <c r="P158" s="203"/>
      <c r="Q158" s="203"/>
      <c r="R158" s="203"/>
      <c r="S158" s="203"/>
      <c r="T158" s="204"/>
      <c r="AT158" s="205" t="s">
        <v>165</v>
      </c>
      <c r="AU158" s="205" t="s">
        <v>70</v>
      </c>
      <c r="AV158" s="13" t="s">
        <v>79</v>
      </c>
      <c r="AW158" s="13" t="s">
        <v>31</v>
      </c>
      <c r="AX158" s="13" t="s">
        <v>70</v>
      </c>
      <c r="AY158" s="205" t="s">
        <v>156</v>
      </c>
    </row>
    <row r="159" spans="1:65" s="13" customFormat="1" ht="11.25">
      <c r="B159" s="194"/>
      <c r="C159" s="195"/>
      <c r="D159" s="196" t="s">
        <v>165</v>
      </c>
      <c r="E159" s="197" t="s">
        <v>19</v>
      </c>
      <c r="F159" s="198" t="s">
        <v>559</v>
      </c>
      <c r="G159" s="195"/>
      <c r="H159" s="199">
        <v>1</v>
      </c>
      <c r="I159" s="200"/>
      <c r="J159" s="195"/>
      <c r="K159" s="195"/>
      <c r="L159" s="201"/>
      <c r="M159" s="202"/>
      <c r="N159" s="203"/>
      <c r="O159" s="203"/>
      <c r="P159" s="203"/>
      <c r="Q159" s="203"/>
      <c r="R159" s="203"/>
      <c r="S159" s="203"/>
      <c r="T159" s="204"/>
      <c r="AT159" s="205" t="s">
        <v>165</v>
      </c>
      <c r="AU159" s="205" t="s">
        <v>70</v>
      </c>
      <c r="AV159" s="13" t="s">
        <v>79</v>
      </c>
      <c r="AW159" s="13" t="s">
        <v>31</v>
      </c>
      <c r="AX159" s="13" t="s">
        <v>70</v>
      </c>
      <c r="AY159" s="205" t="s">
        <v>156</v>
      </c>
    </row>
    <row r="160" spans="1:65" s="13" customFormat="1" ht="11.25">
      <c r="B160" s="194"/>
      <c r="C160" s="195"/>
      <c r="D160" s="196" t="s">
        <v>165</v>
      </c>
      <c r="E160" s="197" t="s">
        <v>19</v>
      </c>
      <c r="F160" s="198" t="s">
        <v>560</v>
      </c>
      <c r="G160" s="195"/>
      <c r="H160" s="199">
        <v>1</v>
      </c>
      <c r="I160" s="200"/>
      <c r="J160" s="195"/>
      <c r="K160" s="195"/>
      <c r="L160" s="201"/>
      <c r="M160" s="202"/>
      <c r="N160" s="203"/>
      <c r="O160" s="203"/>
      <c r="P160" s="203"/>
      <c r="Q160" s="203"/>
      <c r="R160" s="203"/>
      <c r="S160" s="203"/>
      <c r="T160" s="204"/>
      <c r="AT160" s="205" t="s">
        <v>165</v>
      </c>
      <c r="AU160" s="205" t="s">
        <v>70</v>
      </c>
      <c r="AV160" s="13" t="s">
        <v>79</v>
      </c>
      <c r="AW160" s="13" t="s">
        <v>31</v>
      </c>
      <c r="AX160" s="13" t="s">
        <v>70</v>
      </c>
      <c r="AY160" s="205" t="s">
        <v>156</v>
      </c>
    </row>
    <row r="161" spans="1:65" s="14" customFormat="1" ht="11.25">
      <c r="B161" s="206"/>
      <c r="C161" s="207"/>
      <c r="D161" s="196" t="s">
        <v>165</v>
      </c>
      <c r="E161" s="208" t="s">
        <v>19</v>
      </c>
      <c r="F161" s="209" t="s">
        <v>170</v>
      </c>
      <c r="G161" s="207"/>
      <c r="H161" s="210">
        <v>20</v>
      </c>
      <c r="I161" s="211"/>
      <c r="J161" s="207"/>
      <c r="K161" s="207"/>
      <c r="L161" s="212"/>
      <c r="M161" s="213"/>
      <c r="N161" s="214"/>
      <c r="O161" s="214"/>
      <c r="P161" s="214"/>
      <c r="Q161" s="214"/>
      <c r="R161" s="214"/>
      <c r="S161" s="214"/>
      <c r="T161" s="215"/>
      <c r="AT161" s="216" t="s">
        <v>165</v>
      </c>
      <c r="AU161" s="216" t="s">
        <v>70</v>
      </c>
      <c r="AV161" s="14" t="s">
        <v>163</v>
      </c>
      <c r="AW161" s="14" t="s">
        <v>31</v>
      </c>
      <c r="AX161" s="14" t="s">
        <v>77</v>
      </c>
      <c r="AY161" s="216" t="s">
        <v>156</v>
      </c>
    </row>
    <row r="162" spans="1:65" s="2" customFormat="1" ht="24.2" customHeight="1">
      <c r="A162" s="35"/>
      <c r="B162" s="36"/>
      <c r="C162" s="180" t="s">
        <v>194</v>
      </c>
      <c r="D162" s="180" t="s">
        <v>159</v>
      </c>
      <c r="E162" s="181" t="s">
        <v>241</v>
      </c>
      <c r="F162" s="182" t="s">
        <v>242</v>
      </c>
      <c r="G162" s="183" t="s">
        <v>228</v>
      </c>
      <c r="H162" s="184">
        <v>20</v>
      </c>
      <c r="I162" s="185"/>
      <c r="J162" s="186">
        <f>ROUND(I162*H162,2)</f>
        <v>0</v>
      </c>
      <c r="K162" s="187"/>
      <c r="L162" s="40"/>
      <c r="M162" s="188" t="s">
        <v>19</v>
      </c>
      <c r="N162" s="189" t="s">
        <v>41</v>
      </c>
      <c r="O162" s="65"/>
      <c r="P162" s="190">
        <f>O162*H162</f>
        <v>0</v>
      </c>
      <c r="Q162" s="190">
        <v>0</v>
      </c>
      <c r="R162" s="190">
        <f>Q162*H162</f>
        <v>0</v>
      </c>
      <c r="S162" s="190">
        <v>0</v>
      </c>
      <c r="T162" s="191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192" t="s">
        <v>163</v>
      </c>
      <c r="AT162" s="192" t="s">
        <v>159</v>
      </c>
      <c r="AU162" s="192" t="s">
        <v>70</v>
      </c>
      <c r="AY162" s="18" t="s">
        <v>156</v>
      </c>
      <c r="BE162" s="193">
        <f>IF(N162="základní",J162,0)</f>
        <v>0</v>
      </c>
      <c r="BF162" s="193">
        <f>IF(N162="snížená",J162,0)</f>
        <v>0</v>
      </c>
      <c r="BG162" s="193">
        <f>IF(N162="zákl. přenesená",J162,0)</f>
        <v>0</v>
      </c>
      <c r="BH162" s="193">
        <f>IF(N162="sníž. přenesená",J162,0)</f>
        <v>0</v>
      </c>
      <c r="BI162" s="193">
        <f>IF(N162="nulová",J162,0)</f>
        <v>0</v>
      </c>
      <c r="BJ162" s="18" t="s">
        <v>77</v>
      </c>
      <c r="BK162" s="193">
        <f>ROUND(I162*H162,2)</f>
        <v>0</v>
      </c>
      <c r="BL162" s="18" t="s">
        <v>163</v>
      </c>
      <c r="BM162" s="192" t="s">
        <v>561</v>
      </c>
    </row>
    <row r="163" spans="1:65" s="13" customFormat="1" ht="11.25">
      <c r="B163" s="194"/>
      <c r="C163" s="195"/>
      <c r="D163" s="196" t="s">
        <v>165</v>
      </c>
      <c r="E163" s="197" t="s">
        <v>19</v>
      </c>
      <c r="F163" s="198" t="s">
        <v>548</v>
      </c>
      <c r="G163" s="195"/>
      <c r="H163" s="199">
        <v>2</v>
      </c>
      <c r="I163" s="200"/>
      <c r="J163" s="195"/>
      <c r="K163" s="195"/>
      <c r="L163" s="201"/>
      <c r="M163" s="202"/>
      <c r="N163" s="203"/>
      <c r="O163" s="203"/>
      <c r="P163" s="203"/>
      <c r="Q163" s="203"/>
      <c r="R163" s="203"/>
      <c r="S163" s="203"/>
      <c r="T163" s="204"/>
      <c r="AT163" s="205" t="s">
        <v>165</v>
      </c>
      <c r="AU163" s="205" t="s">
        <v>70</v>
      </c>
      <c r="AV163" s="13" t="s">
        <v>79</v>
      </c>
      <c r="AW163" s="13" t="s">
        <v>31</v>
      </c>
      <c r="AX163" s="13" t="s">
        <v>70</v>
      </c>
      <c r="AY163" s="205" t="s">
        <v>156</v>
      </c>
    </row>
    <row r="164" spans="1:65" s="13" customFormat="1" ht="11.25">
      <c r="B164" s="194"/>
      <c r="C164" s="195"/>
      <c r="D164" s="196" t="s">
        <v>165</v>
      </c>
      <c r="E164" s="197" t="s">
        <v>19</v>
      </c>
      <c r="F164" s="198" t="s">
        <v>549</v>
      </c>
      <c r="G164" s="195"/>
      <c r="H164" s="199">
        <v>4</v>
      </c>
      <c r="I164" s="200"/>
      <c r="J164" s="195"/>
      <c r="K164" s="195"/>
      <c r="L164" s="201"/>
      <c r="M164" s="202"/>
      <c r="N164" s="203"/>
      <c r="O164" s="203"/>
      <c r="P164" s="203"/>
      <c r="Q164" s="203"/>
      <c r="R164" s="203"/>
      <c r="S164" s="203"/>
      <c r="T164" s="204"/>
      <c r="AT164" s="205" t="s">
        <v>165</v>
      </c>
      <c r="AU164" s="205" t="s">
        <v>70</v>
      </c>
      <c r="AV164" s="13" t="s">
        <v>79</v>
      </c>
      <c r="AW164" s="13" t="s">
        <v>31</v>
      </c>
      <c r="AX164" s="13" t="s">
        <v>70</v>
      </c>
      <c r="AY164" s="205" t="s">
        <v>156</v>
      </c>
    </row>
    <row r="165" spans="1:65" s="13" customFormat="1" ht="11.25">
      <c r="B165" s="194"/>
      <c r="C165" s="195"/>
      <c r="D165" s="196" t="s">
        <v>165</v>
      </c>
      <c r="E165" s="197" t="s">
        <v>19</v>
      </c>
      <c r="F165" s="198" t="s">
        <v>550</v>
      </c>
      <c r="G165" s="195"/>
      <c r="H165" s="199">
        <v>1</v>
      </c>
      <c r="I165" s="200"/>
      <c r="J165" s="195"/>
      <c r="K165" s="195"/>
      <c r="L165" s="201"/>
      <c r="M165" s="202"/>
      <c r="N165" s="203"/>
      <c r="O165" s="203"/>
      <c r="P165" s="203"/>
      <c r="Q165" s="203"/>
      <c r="R165" s="203"/>
      <c r="S165" s="203"/>
      <c r="T165" s="204"/>
      <c r="AT165" s="205" t="s">
        <v>165</v>
      </c>
      <c r="AU165" s="205" t="s">
        <v>70</v>
      </c>
      <c r="AV165" s="13" t="s">
        <v>79</v>
      </c>
      <c r="AW165" s="13" t="s">
        <v>31</v>
      </c>
      <c r="AX165" s="13" t="s">
        <v>70</v>
      </c>
      <c r="AY165" s="205" t="s">
        <v>156</v>
      </c>
    </row>
    <row r="166" spans="1:65" s="13" customFormat="1" ht="11.25">
      <c r="B166" s="194"/>
      <c r="C166" s="195"/>
      <c r="D166" s="196" t="s">
        <v>165</v>
      </c>
      <c r="E166" s="197" t="s">
        <v>19</v>
      </c>
      <c r="F166" s="198" t="s">
        <v>551</v>
      </c>
      <c r="G166" s="195"/>
      <c r="H166" s="199">
        <v>1</v>
      </c>
      <c r="I166" s="200"/>
      <c r="J166" s="195"/>
      <c r="K166" s="195"/>
      <c r="L166" s="201"/>
      <c r="M166" s="202"/>
      <c r="N166" s="203"/>
      <c r="O166" s="203"/>
      <c r="P166" s="203"/>
      <c r="Q166" s="203"/>
      <c r="R166" s="203"/>
      <c r="S166" s="203"/>
      <c r="T166" s="204"/>
      <c r="AT166" s="205" t="s">
        <v>165</v>
      </c>
      <c r="AU166" s="205" t="s">
        <v>70</v>
      </c>
      <c r="AV166" s="13" t="s">
        <v>79</v>
      </c>
      <c r="AW166" s="13" t="s">
        <v>31</v>
      </c>
      <c r="AX166" s="13" t="s">
        <v>70</v>
      </c>
      <c r="AY166" s="205" t="s">
        <v>156</v>
      </c>
    </row>
    <row r="167" spans="1:65" s="13" customFormat="1" ht="11.25">
      <c r="B167" s="194"/>
      <c r="C167" s="195"/>
      <c r="D167" s="196" t="s">
        <v>165</v>
      </c>
      <c r="E167" s="197" t="s">
        <v>19</v>
      </c>
      <c r="F167" s="198" t="s">
        <v>552</v>
      </c>
      <c r="G167" s="195"/>
      <c r="H167" s="199">
        <v>2</v>
      </c>
      <c r="I167" s="200"/>
      <c r="J167" s="195"/>
      <c r="K167" s="195"/>
      <c r="L167" s="201"/>
      <c r="M167" s="202"/>
      <c r="N167" s="203"/>
      <c r="O167" s="203"/>
      <c r="P167" s="203"/>
      <c r="Q167" s="203"/>
      <c r="R167" s="203"/>
      <c r="S167" s="203"/>
      <c r="T167" s="204"/>
      <c r="AT167" s="205" t="s">
        <v>165</v>
      </c>
      <c r="AU167" s="205" t="s">
        <v>70</v>
      </c>
      <c r="AV167" s="13" t="s">
        <v>79</v>
      </c>
      <c r="AW167" s="13" t="s">
        <v>31</v>
      </c>
      <c r="AX167" s="13" t="s">
        <v>70</v>
      </c>
      <c r="AY167" s="205" t="s">
        <v>156</v>
      </c>
    </row>
    <row r="168" spans="1:65" s="13" customFormat="1" ht="11.25">
      <c r="B168" s="194"/>
      <c r="C168" s="195"/>
      <c r="D168" s="196" t="s">
        <v>165</v>
      </c>
      <c r="E168" s="197" t="s">
        <v>19</v>
      </c>
      <c r="F168" s="198" t="s">
        <v>553</v>
      </c>
      <c r="G168" s="195"/>
      <c r="H168" s="199">
        <v>2</v>
      </c>
      <c r="I168" s="200"/>
      <c r="J168" s="195"/>
      <c r="K168" s="195"/>
      <c r="L168" s="201"/>
      <c r="M168" s="202"/>
      <c r="N168" s="203"/>
      <c r="O168" s="203"/>
      <c r="P168" s="203"/>
      <c r="Q168" s="203"/>
      <c r="R168" s="203"/>
      <c r="S168" s="203"/>
      <c r="T168" s="204"/>
      <c r="AT168" s="205" t="s">
        <v>165</v>
      </c>
      <c r="AU168" s="205" t="s">
        <v>70</v>
      </c>
      <c r="AV168" s="13" t="s">
        <v>79</v>
      </c>
      <c r="AW168" s="13" t="s">
        <v>31</v>
      </c>
      <c r="AX168" s="13" t="s">
        <v>70</v>
      </c>
      <c r="AY168" s="205" t="s">
        <v>156</v>
      </c>
    </row>
    <row r="169" spans="1:65" s="13" customFormat="1" ht="11.25">
      <c r="B169" s="194"/>
      <c r="C169" s="195"/>
      <c r="D169" s="196" t="s">
        <v>165</v>
      </c>
      <c r="E169" s="197" t="s">
        <v>19</v>
      </c>
      <c r="F169" s="198" t="s">
        <v>554</v>
      </c>
      <c r="G169" s="195"/>
      <c r="H169" s="199">
        <v>1</v>
      </c>
      <c r="I169" s="200"/>
      <c r="J169" s="195"/>
      <c r="K169" s="195"/>
      <c r="L169" s="201"/>
      <c r="M169" s="202"/>
      <c r="N169" s="203"/>
      <c r="O169" s="203"/>
      <c r="P169" s="203"/>
      <c r="Q169" s="203"/>
      <c r="R169" s="203"/>
      <c r="S169" s="203"/>
      <c r="T169" s="204"/>
      <c r="AT169" s="205" t="s">
        <v>165</v>
      </c>
      <c r="AU169" s="205" t="s">
        <v>70</v>
      </c>
      <c r="AV169" s="13" t="s">
        <v>79</v>
      </c>
      <c r="AW169" s="13" t="s">
        <v>31</v>
      </c>
      <c r="AX169" s="13" t="s">
        <v>70</v>
      </c>
      <c r="AY169" s="205" t="s">
        <v>156</v>
      </c>
    </row>
    <row r="170" spans="1:65" s="13" customFormat="1" ht="11.25">
      <c r="B170" s="194"/>
      <c r="C170" s="195"/>
      <c r="D170" s="196" t="s">
        <v>165</v>
      </c>
      <c r="E170" s="197" t="s">
        <v>19</v>
      </c>
      <c r="F170" s="198" t="s">
        <v>555</v>
      </c>
      <c r="G170" s="195"/>
      <c r="H170" s="199">
        <v>1</v>
      </c>
      <c r="I170" s="200"/>
      <c r="J170" s="195"/>
      <c r="K170" s="195"/>
      <c r="L170" s="201"/>
      <c r="M170" s="202"/>
      <c r="N170" s="203"/>
      <c r="O170" s="203"/>
      <c r="P170" s="203"/>
      <c r="Q170" s="203"/>
      <c r="R170" s="203"/>
      <c r="S170" s="203"/>
      <c r="T170" s="204"/>
      <c r="AT170" s="205" t="s">
        <v>165</v>
      </c>
      <c r="AU170" s="205" t="s">
        <v>70</v>
      </c>
      <c r="AV170" s="13" t="s">
        <v>79</v>
      </c>
      <c r="AW170" s="13" t="s">
        <v>31</v>
      </c>
      <c r="AX170" s="13" t="s">
        <v>70</v>
      </c>
      <c r="AY170" s="205" t="s">
        <v>156</v>
      </c>
    </row>
    <row r="171" spans="1:65" s="13" customFormat="1" ht="11.25">
      <c r="B171" s="194"/>
      <c r="C171" s="195"/>
      <c r="D171" s="196" t="s">
        <v>165</v>
      </c>
      <c r="E171" s="197" t="s">
        <v>19</v>
      </c>
      <c r="F171" s="198" t="s">
        <v>556</v>
      </c>
      <c r="G171" s="195"/>
      <c r="H171" s="199">
        <v>1</v>
      </c>
      <c r="I171" s="200"/>
      <c r="J171" s="195"/>
      <c r="K171" s="195"/>
      <c r="L171" s="201"/>
      <c r="M171" s="202"/>
      <c r="N171" s="203"/>
      <c r="O171" s="203"/>
      <c r="P171" s="203"/>
      <c r="Q171" s="203"/>
      <c r="R171" s="203"/>
      <c r="S171" s="203"/>
      <c r="T171" s="204"/>
      <c r="AT171" s="205" t="s">
        <v>165</v>
      </c>
      <c r="AU171" s="205" t="s">
        <v>70</v>
      </c>
      <c r="AV171" s="13" t="s">
        <v>79</v>
      </c>
      <c r="AW171" s="13" t="s">
        <v>31</v>
      </c>
      <c r="AX171" s="13" t="s">
        <v>70</v>
      </c>
      <c r="AY171" s="205" t="s">
        <v>156</v>
      </c>
    </row>
    <row r="172" spans="1:65" s="13" customFormat="1" ht="11.25">
      <c r="B172" s="194"/>
      <c r="C172" s="195"/>
      <c r="D172" s="196" t="s">
        <v>165</v>
      </c>
      <c r="E172" s="197" t="s">
        <v>19</v>
      </c>
      <c r="F172" s="198" t="s">
        <v>557</v>
      </c>
      <c r="G172" s="195"/>
      <c r="H172" s="199">
        <v>1</v>
      </c>
      <c r="I172" s="200"/>
      <c r="J172" s="195"/>
      <c r="K172" s="195"/>
      <c r="L172" s="201"/>
      <c r="M172" s="202"/>
      <c r="N172" s="203"/>
      <c r="O172" s="203"/>
      <c r="P172" s="203"/>
      <c r="Q172" s="203"/>
      <c r="R172" s="203"/>
      <c r="S172" s="203"/>
      <c r="T172" s="204"/>
      <c r="AT172" s="205" t="s">
        <v>165</v>
      </c>
      <c r="AU172" s="205" t="s">
        <v>70</v>
      </c>
      <c r="AV172" s="13" t="s">
        <v>79</v>
      </c>
      <c r="AW172" s="13" t="s">
        <v>31</v>
      </c>
      <c r="AX172" s="13" t="s">
        <v>70</v>
      </c>
      <c r="AY172" s="205" t="s">
        <v>156</v>
      </c>
    </row>
    <row r="173" spans="1:65" s="13" customFormat="1" ht="11.25">
      <c r="B173" s="194"/>
      <c r="C173" s="195"/>
      <c r="D173" s="196" t="s">
        <v>165</v>
      </c>
      <c r="E173" s="197" t="s">
        <v>19</v>
      </c>
      <c r="F173" s="198" t="s">
        <v>558</v>
      </c>
      <c r="G173" s="195"/>
      <c r="H173" s="199">
        <v>2</v>
      </c>
      <c r="I173" s="200"/>
      <c r="J173" s="195"/>
      <c r="K173" s="195"/>
      <c r="L173" s="201"/>
      <c r="M173" s="202"/>
      <c r="N173" s="203"/>
      <c r="O173" s="203"/>
      <c r="P173" s="203"/>
      <c r="Q173" s="203"/>
      <c r="R173" s="203"/>
      <c r="S173" s="203"/>
      <c r="T173" s="204"/>
      <c r="AT173" s="205" t="s">
        <v>165</v>
      </c>
      <c r="AU173" s="205" t="s">
        <v>70</v>
      </c>
      <c r="AV173" s="13" t="s">
        <v>79</v>
      </c>
      <c r="AW173" s="13" t="s">
        <v>31</v>
      </c>
      <c r="AX173" s="13" t="s">
        <v>70</v>
      </c>
      <c r="AY173" s="205" t="s">
        <v>156</v>
      </c>
    </row>
    <row r="174" spans="1:65" s="13" customFormat="1" ht="11.25">
      <c r="B174" s="194"/>
      <c r="C174" s="195"/>
      <c r="D174" s="196" t="s">
        <v>165</v>
      </c>
      <c r="E174" s="197" t="s">
        <v>19</v>
      </c>
      <c r="F174" s="198" t="s">
        <v>559</v>
      </c>
      <c r="G174" s="195"/>
      <c r="H174" s="199">
        <v>1</v>
      </c>
      <c r="I174" s="200"/>
      <c r="J174" s="195"/>
      <c r="K174" s="195"/>
      <c r="L174" s="201"/>
      <c r="M174" s="202"/>
      <c r="N174" s="203"/>
      <c r="O174" s="203"/>
      <c r="P174" s="203"/>
      <c r="Q174" s="203"/>
      <c r="R174" s="203"/>
      <c r="S174" s="203"/>
      <c r="T174" s="204"/>
      <c r="AT174" s="205" t="s">
        <v>165</v>
      </c>
      <c r="AU174" s="205" t="s">
        <v>70</v>
      </c>
      <c r="AV174" s="13" t="s">
        <v>79</v>
      </c>
      <c r="AW174" s="13" t="s">
        <v>31</v>
      </c>
      <c r="AX174" s="13" t="s">
        <v>70</v>
      </c>
      <c r="AY174" s="205" t="s">
        <v>156</v>
      </c>
    </row>
    <row r="175" spans="1:65" s="13" customFormat="1" ht="11.25">
      <c r="B175" s="194"/>
      <c r="C175" s="195"/>
      <c r="D175" s="196" t="s">
        <v>165</v>
      </c>
      <c r="E175" s="197" t="s">
        <v>19</v>
      </c>
      <c r="F175" s="198" t="s">
        <v>560</v>
      </c>
      <c r="G175" s="195"/>
      <c r="H175" s="199">
        <v>1</v>
      </c>
      <c r="I175" s="200"/>
      <c r="J175" s="195"/>
      <c r="K175" s="195"/>
      <c r="L175" s="201"/>
      <c r="M175" s="202"/>
      <c r="N175" s="203"/>
      <c r="O175" s="203"/>
      <c r="P175" s="203"/>
      <c r="Q175" s="203"/>
      <c r="R175" s="203"/>
      <c r="S175" s="203"/>
      <c r="T175" s="204"/>
      <c r="AT175" s="205" t="s">
        <v>165</v>
      </c>
      <c r="AU175" s="205" t="s">
        <v>70</v>
      </c>
      <c r="AV175" s="13" t="s">
        <v>79</v>
      </c>
      <c r="AW175" s="13" t="s">
        <v>31</v>
      </c>
      <c r="AX175" s="13" t="s">
        <v>70</v>
      </c>
      <c r="AY175" s="205" t="s">
        <v>156</v>
      </c>
    </row>
    <row r="176" spans="1:65" s="14" customFormat="1" ht="11.25">
      <c r="B176" s="206"/>
      <c r="C176" s="207"/>
      <c r="D176" s="196" t="s">
        <v>165</v>
      </c>
      <c r="E176" s="208" t="s">
        <v>19</v>
      </c>
      <c r="F176" s="209" t="s">
        <v>170</v>
      </c>
      <c r="G176" s="207"/>
      <c r="H176" s="210">
        <v>20</v>
      </c>
      <c r="I176" s="211"/>
      <c r="J176" s="207"/>
      <c r="K176" s="207"/>
      <c r="L176" s="212"/>
      <c r="M176" s="213"/>
      <c r="N176" s="214"/>
      <c r="O176" s="214"/>
      <c r="P176" s="214"/>
      <c r="Q176" s="214"/>
      <c r="R176" s="214"/>
      <c r="S176" s="214"/>
      <c r="T176" s="215"/>
      <c r="AT176" s="216" t="s">
        <v>165</v>
      </c>
      <c r="AU176" s="216" t="s">
        <v>70</v>
      </c>
      <c r="AV176" s="14" t="s">
        <v>163</v>
      </c>
      <c r="AW176" s="14" t="s">
        <v>31</v>
      </c>
      <c r="AX176" s="14" t="s">
        <v>77</v>
      </c>
      <c r="AY176" s="216" t="s">
        <v>156</v>
      </c>
    </row>
    <row r="177" spans="1:65" s="2" customFormat="1" ht="21.75" customHeight="1">
      <c r="A177" s="35"/>
      <c r="B177" s="36"/>
      <c r="C177" s="180" t="s">
        <v>183</v>
      </c>
      <c r="D177" s="180" t="s">
        <v>159</v>
      </c>
      <c r="E177" s="181" t="s">
        <v>562</v>
      </c>
      <c r="F177" s="182" t="s">
        <v>563</v>
      </c>
      <c r="G177" s="183" t="s">
        <v>228</v>
      </c>
      <c r="H177" s="184">
        <v>4</v>
      </c>
      <c r="I177" s="185"/>
      <c r="J177" s="186">
        <f>ROUND(I177*H177,2)</f>
        <v>0</v>
      </c>
      <c r="K177" s="187"/>
      <c r="L177" s="40"/>
      <c r="M177" s="188" t="s">
        <v>19</v>
      </c>
      <c r="N177" s="189" t="s">
        <v>41</v>
      </c>
      <c r="O177" s="65"/>
      <c r="P177" s="190">
        <f>O177*H177</f>
        <v>0</v>
      </c>
      <c r="Q177" s="190">
        <v>0</v>
      </c>
      <c r="R177" s="190">
        <f>Q177*H177</f>
        <v>0</v>
      </c>
      <c r="S177" s="190">
        <v>0</v>
      </c>
      <c r="T177" s="191">
        <f>S177*H177</f>
        <v>0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192" t="s">
        <v>163</v>
      </c>
      <c r="AT177" s="192" t="s">
        <v>159</v>
      </c>
      <c r="AU177" s="192" t="s">
        <v>70</v>
      </c>
      <c r="AY177" s="18" t="s">
        <v>156</v>
      </c>
      <c r="BE177" s="193">
        <f>IF(N177="základní",J177,0)</f>
        <v>0</v>
      </c>
      <c r="BF177" s="193">
        <f>IF(N177="snížená",J177,0)</f>
        <v>0</v>
      </c>
      <c r="BG177" s="193">
        <f>IF(N177="zákl. přenesená",J177,0)</f>
        <v>0</v>
      </c>
      <c r="BH177" s="193">
        <f>IF(N177="sníž. přenesená",J177,0)</f>
        <v>0</v>
      </c>
      <c r="BI177" s="193">
        <f>IF(N177="nulová",J177,0)</f>
        <v>0</v>
      </c>
      <c r="BJ177" s="18" t="s">
        <v>77</v>
      </c>
      <c r="BK177" s="193">
        <f>ROUND(I177*H177,2)</f>
        <v>0</v>
      </c>
      <c r="BL177" s="18" t="s">
        <v>163</v>
      </c>
      <c r="BM177" s="192" t="s">
        <v>564</v>
      </c>
    </row>
    <row r="178" spans="1:65" s="13" customFormat="1" ht="11.25">
      <c r="B178" s="194"/>
      <c r="C178" s="195"/>
      <c r="D178" s="196" t="s">
        <v>165</v>
      </c>
      <c r="E178" s="197" t="s">
        <v>19</v>
      </c>
      <c r="F178" s="198" t="s">
        <v>565</v>
      </c>
      <c r="G178" s="195"/>
      <c r="H178" s="199">
        <v>4</v>
      </c>
      <c r="I178" s="200"/>
      <c r="J178" s="195"/>
      <c r="K178" s="195"/>
      <c r="L178" s="201"/>
      <c r="M178" s="202"/>
      <c r="N178" s="203"/>
      <c r="O178" s="203"/>
      <c r="P178" s="203"/>
      <c r="Q178" s="203"/>
      <c r="R178" s="203"/>
      <c r="S178" s="203"/>
      <c r="T178" s="204"/>
      <c r="AT178" s="205" t="s">
        <v>165</v>
      </c>
      <c r="AU178" s="205" t="s">
        <v>70</v>
      </c>
      <c r="AV178" s="13" t="s">
        <v>79</v>
      </c>
      <c r="AW178" s="13" t="s">
        <v>31</v>
      </c>
      <c r="AX178" s="13" t="s">
        <v>77</v>
      </c>
      <c r="AY178" s="205" t="s">
        <v>156</v>
      </c>
    </row>
    <row r="179" spans="1:65" s="2" customFormat="1" ht="37.9" customHeight="1">
      <c r="A179" s="35"/>
      <c r="B179" s="36"/>
      <c r="C179" s="180" t="s">
        <v>205</v>
      </c>
      <c r="D179" s="180" t="s">
        <v>159</v>
      </c>
      <c r="E179" s="181" t="s">
        <v>566</v>
      </c>
      <c r="F179" s="182" t="s">
        <v>567</v>
      </c>
      <c r="G179" s="183" t="s">
        <v>228</v>
      </c>
      <c r="H179" s="184">
        <v>4</v>
      </c>
      <c r="I179" s="185"/>
      <c r="J179" s="186">
        <f>ROUND(I179*H179,2)</f>
        <v>0</v>
      </c>
      <c r="K179" s="187"/>
      <c r="L179" s="40"/>
      <c r="M179" s="188" t="s">
        <v>19</v>
      </c>
      <c r="N179" s="189" t="s">
        <v>41</v>
      </c>
      <c r="O179" s="65"/>
      <c r="P179" s="190">
        <f>O179*H179</f>
        <v>0</v>
      </c>
      <c r="Q179" s="190">
        <v>0</v>
      </c>
      <c r="R179" s="190">
        <f>Q179*H179</f>
        <v>0</v>
      </c>
      <c r="S179" s="190">
        <v>0</v>
      </c>
      <c r="T179" s="191">
        <f>S179*H179</f>
        <v>0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192" t="s">
        <v>163</v>
      </c>
      <c r="AT179" s="192" t="s">
        <v>159</v>
      </c>
      <c r="AU179" s="192" t="s">
        <v>70</v>
      </c>
      <c r="AY179" s="18" t="s">
        <v>156</v>
      </c>
      <c r="BE179" s="193">
        <f>IF(N179="základní",J179,0)</f>
        <v>0</v>
      </c>
      <c r="BF179" s="193">
        <f>IF(N179="snížená",J179,0)</f>
        <v>0</v>
      </c>
      <c r="BG179" s="193">
        <f>IF(N179="zákl. přenesená",J179,0)</f>
        <v>0</v>
      </c>
      <c r="BH179" s="193">
        <f>IF(N179="sníž. přenesená",J179,0)</f>
        <v>0</v>
      </c>
      <c r="BI179" s="193">
        <f>IF(N179="nulová",J179,0)</f>
        <v>0</v>
      </c>
      <c r="BJ179" s="18" t="s">
        <v>77</v>
      </c>
      <c r="BK179" s="193">
        <f>ROUND(I179*H179,2)</f>
        <v>0</v>
      </c>
      <c r="BL179" s="18" t="s">
        <v>163</v>
      </c>
      <c r="BM179" s="192" t="s">
        <v>568</v>
      </c>
    </row>
    <row r="180" spans="1:65" s="13" customFormat="1" ht="11.25">
      <c r="B180" s="194"/>
      <c r="C180" s="195"/>
      <c r="D180" s="196" t="s">
        <v>165</v>
      </c>
      <c r="E180" s="197" t="s">
        <v>19</v>
      </c>
      <c r="F180" s="198" t="s">
        <v>565</v>
      </c>
      <c r="G180" s="195"/>
      <c r="H180" s="199">
        <v>4</v>
      </c>
      <c r="I180" s="200"/>
      <c r="J180" s="195"/>
      <c r="K180" s="195"/>
      <c r="L180" s="201"/>
      <c r="M180" s="202"/>
      <c r="N180" s="203"/>
      <c r="O180" s="203"/>
      <c r="P180" s="203"/>
      <c r="Q180" s="203"/>
      <c r="R180" s="203"/>
      <c r="S180" s="203"/>
      <c r="T180" s="204"/>
      <c r="AT180" s="205" t="s">
        <v>165</v>
      </c>
      <c r="AU180" s="205" t="s">
        <v>70</v>
      </c>
      <c r="AV180" s="13" t="s">
        <v>79</v>
      </c>
      <c r="AW180" s="13" t="s">
        <v>31</v>
      </c>
      <c r="AX180" s="13" t="s">
        <v>77</v>
      </c>
      <c r="AY180" s="205" t="s">
        <v>156</v>
      </c>
    </row>
    <row r="181" spans="1:65" s="2" customFormat="1" ht="49.15" customHeight="1">
      <c r="A181" s="35"/>
      <c r="B181" s="36"/>
      <c r="C181" s="180" t="s">
        <v>118</v>
      </c>
      <c r="D181" s="180" t="s">
        <v>159</v>
      </c>
      <c r="E181" s="181" t="s">
        <v>569</v>
      </c>
      <c r="F181" s="182" t="s">
        <v>570</v>
      </c>
      <c r="G181" s="183" t="s">
        <v>228</v>
      </c>
      <c r="H181" s="184">
        <v>6</v>
      </c>
      <c r="I181" s="185"/>
      <c r="J181" s="186">
        <f>ROUND(I181*H181,2)</f>
        <v>0</v>
      </c>
      <c r="K181" s="187"/>
      <c r="L181" s="40"/>
      <c r="M181" s="188" t="s">
        <v>19</v>
      </c>
      <c r="N181" s="189" t="s">
        <v>41</v>
      </c>
      <c r="O181" s="65"/>
      <c r="P181" s="190">
        <f>O181*H181</f>
        <v>0</v>
      </c>
      <c r="Q181" s="190">
        <v>0</v>
      </c>
      <c r="R181" s="190">
        <f>Q181*H181</f>
        <v>0</v>
      </c>
      <c r="S181" s="190">
        <v>0</v>
      </c>
      <c r="T181" s="191">
        <f>S181*H181</f>
        <v>0</v>
      </c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192" t="s">
        <v>163</v>
      </c>
      <c r="AT181" s="192" t="s">
        <v>159</v>
      </c>
      <c r="AU181" s="192" t="s">
        <v>70</v>
      </c>
      <c r="AY181" s="18" t="s">
        <v>156</v>
      </c>
      <c r="BE181" s="193">
        <f>IF(N181="základní",J181,0)</f>
        <v>0</v>
      </c>
      <c r="BF181" s="193">
        <f>IF(N181="snížená",J181,0)</f>
        <v>0</v>
      </c>
      <c r="BG181" s="193">
        <f>IF(N181="zákl. přenesená",J181,0)</f>
        <v>0</v>
      </c>
      <c r="BH181" s="193">
        <f>IF(N181="sníž. přenesená",J181,0)</f>
        <v>0</v>
      </c>
      <c r="BI181" s="193">
        <f>IF(N181="nulová",J181,0)</f>
        <v>0</v>
      </c>
      <c r="BJ181" s="18" t="s">
        <v>77</v>
      </c>
      <c r="BK181" s="193">
        <f>ROUND(I181*H181,2)</f>
        <v>0</v>
      </c>
      <c r="BL181" s="18" t="s">
        <v>163</v>
      </c>
      <c r="BM181" s="192" t="s">
        <v>571</v>
      </c>
    </row>
    <row r="182" spans="1:65" s="13" customFormat="1" ht="11.25">
      <c r="B182" s="194"/>
      <c r="C182" s="195"/>
      <c r="D182" s="196" t="s">
        <v>165</v>
      </c>
      <c r="E182" s="197" t="s">
        <v>19</v>
      </c>
      <c r="F182" s="198" t="s">
        <v>572</v>
      </c>
      <c r="G182" s="195"/>
      <c r="H182" s="199">
        <v>6</v>
      </c>
      <c r="I182" s="200"/>
      <c r="J182" s="195"/>
      <c r="K182" s="195"/>
      <c r="L182" s="201"/>
      <c r="M182" s="202"/>
      <c r="N182" s="203"/>
      <c r="O182" s="203"/>
      <c r="P182" s="203"/>
      <c r="Q182" s="203"/>
      <c r="R182" s="203"/>
      <c r="S182" s="203"/>
      <c r="T182" s="204"/>
      <c r="AT182" s="205" t="s">
        <v>165</v>
      </c>
      <c r="AU182" s="205" t="s">
        <v>70</v>
      </c>
      <c r="AV182" s="13" t="s">
        <v>79</v>
      </c>
      <c r="AW182" s="13" t="s">
        <v>31</v>
      </c>
      <c r="AX182" s="13" t="s">
        <v>77</v>
      </c>
      <c r="AY182" s="205" t="s">
        <v>156</v>
      </c>
    </row>
    <row r="183" spans="1:65" s="2" customFormat="1" ht="55.5" customHeight="1">
      <c r="A183" s="35"/>
      <c r="B183" s="36"/>
      <c r="C183" s="180" t="s">
        <v>121</v>
      </c>
      <c r="D183" s="180" t="s">
        <v>159</v>
      </c>
      <c r="E183" s="181" t="s">
        <v>573</v>
      </c>
      <c r="F183" s="182" t="s">
        <v>574</v>
      </c>
      <c r="G183" s="183" t="s">
        <v>228</v>
      </c>
      <c r="H183" s="184">
        <v>6</v>
      </c>
      <c r="I183" s="185"/>
      <c r="J183" s="186">
        <f>ROUND(I183*H183,2)</f>
        <v>0</v>
      </c>
      <c r="K183" s="187"/>
      <c r="L183" s="40"/>
      <c r="M183" s="188" t="s">
        <v>19</v>
      </c>
      <c r="N183" s="189" t="s">
        <v>41</v>
      </c>
      <c r="O183" s="65"/>
      <c r="P183" s="190">
        <f>O183*H183</f>
        <v>0</v>
      </c>
      <c r="Q183" s="190">
        <v>0</v>
      </c>
      <c r="R183" s="190">
        <f>Q183*H183</f>
        <v>0</v>
      </c>
      <c r="S183" s="190">
        <v>0</v>
      </c>
      <c r="T183" s="191">
        <f>S183*H183</f>
        <v>0</v>
      </c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192" t="s">
        <v>163</v>
      </c>
      <c r="AT183" s="192" t="s">
        <v>159</v>
      </c>
      <c r="AU183" s="192" t="s">
        <v>70</v>
      </c>
      <c r="AY183" s="18" t="s">
        <v>156</v>
      </c>
      <c r="BE183" s="193">
        <f>IF(N183="základní",J183,0)</f>
        <v>0</v>
      </c>
      <c r="BF183" s="193">
        <f>IF(N183="snížená",J183,0)</f>
        <v>0</v>
      </c>
      <c r="BG183" s="193">
        <f>IF(N183="zákl. přenesená",J183,0)</f>
        <v>0</v>
      </c>
      <c r="BH183" s="193">
        <f>IF(N183="sníž. přenesená",J183,0)</f>
        <v>0</v>
      </c>
      <c r="BI183" s="193">
        <f>IF(N183="nulová",J183,0)</f>
        <v>0</v>
      </c>
      <c r="BJ183" s="18" t="s">
        <v>77</v>
      </c>
      <c r="BK183" s="193">
        <f>ROUND(I183*H183,2)</f>
        <v>0</v>
      </c>
      <c r="BL183" s="18" t="s">
        <v>163</v>
      </c>
      <c r="BM183" s="192" t="s">
        <v>575</v>
      </c>
    </row>
    <row r="184" spans="1:65" s="13" customFormat="1" ht="11.25">
      <c r="B184" s="194"/>
      <c r="C184" s="195"/>
      <c r="D184" s="196" t="s">
        <v>165</v>
      </c>
      <c r="E184" s="197" t="s">
        <v>19</v>
      </c>
      <c r="F184" s="198" t="s">
        <v>576</v>
      </c>
      <c r="G184" s="195"/>
      <c r="H184" s="199">
        <v>6</v>
      </c>
      <c r="I184" s="200"/>
      <c r="J184" s="195"/>
      <c r="K184" s="195"/>
      <c r="L184" s="201"/>
      <c r="M184" s="202"/>
      <c r="N184" s="203"/>
      <c r="O184" s="203"/>
      <c r="P184" s="203"/>
      <c r="Q184" s="203"/>
      <c r="R184" s="203"/>
      <c r="S184" s="203"/>
      <c r="T184" s="204"/>
      <c r="AT184" s="205" t="s">
        <v>165</v>
      </c>
      <c r="AU184" s="205" t="s">
        <v>70</v>
      </c>
      <c r="AV184" s="13" t="s">
        <v>79</v>
      </c>
      <c r="AW184" s="13" t="s">
        <v>31</v>
      </c>
      <c r="AX184" s="13" t="s">
        <v>77</v>
      </c>
      <c r="AY184" s="205" t="s">
        <v>156</v>
      </c>
    </row>
    <row r="185" spans="1:65" s="2" customFormat="1" ht="16.5" customHeight="1">
      <c r="A185" s="35"/>
      <c r="B185" s="36"/>
      <c r="C185" s="217" t="s">
        <v>124</v>
      </c>
      <c r="D185" s="217" t="s">
        <v>179</v>
      </c>
      <c r="E185" s="218" t="s">
        <v>577</v>
      </c>
      <c r="F185" s="219" t="s">
        <v>578</v>
      </c>
      <c r="G185" s="220" t="s">
        <v>182</v>
      </c>
      <c r="H185" s="221">
        <v>8.5500000000000007</v>
      </c>
      <c r="I185" s="222"/>
      <c r="J185" s="223">
        <f>ROUND(I185*H185,2)</f>
        <v>0</v>
      </c>
      <c r="K185" s="224"/>
      <c r="L185" s="225"/>
      <c r="M185" s="226" t="s">
        <v>19</v>
      </c>
      <c r="N185" s="227" t="s">
        <v>41</v>
      </c>
      <c r="O185" s="65"/>
      <c r="P185" s="190">
        <f>O185*H185</f>
        <v>0</v>
      </c>
      <c r="Q185" s="190">
        <v>1</v>
      </c>
      <c r="R185" s="190">
        <f>Q185*H185</f>
        <v>8.5500000000000007</v>
      </c>
      <c r="S185" s="190">
        <v>0</v>
      </c>
      <c r="T185" s="191">
        <f>S185*H185</f>
        <v>0</v>
      </c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R185" s="192" t="s">
        <v>183</v>
      </c>
      <c r="AT185" s="192" t="s">
        <v>179</v>
      </c>
      <c r="AU185" s="192" t="s">
        <v>70</v>
      </c>
      <c r="AY185" s="18" t="s">
        <v>156</v>
      </c>
      <c r="BE185" s="193">
        <f>IF(N185="základní",J185,0)</f>
        <v>0</v>
      </c>
      <c r="BF185" s="193">
        <f>IF(N185="snížená",J185,0)</f>
        <v>0</v>
      </c>
      <c r="BG185" s="193">
        <f>IF(N185="zákl. přenesená",J185,0)</f>
        <v>0</v>
      </c>
      <c r="BH185" s="193">
        <f>IF(N185="sníž. přenesená",J185,0)</f>
        <v>0</v>
      </c>
      <c r="BI185" s="193">
        <f>IF(N185="nulová",J185,0)</f>
        <v>0</v>
      </c>
      <c r="BJ185" s="18" t="s">
        <v>77</v>
      </c>
      <c r="BK185" s="193">
        <f>ROUND(I185*H185,2)</f>
        <v>0</v>
      </c>
      <c r="BL185" s="18" t="s">
        <v>163</v>
      </c>
      <c r="BM185" s="192" t="s">
        <v>579</v>
      </c>
    </row>
    <row r="186" spans="1:65" s="13" customFormat="1" ht="22.5">
      <c r="B186" s="194"/>
      <c r="C186" s="195"/>
      <c r="D186" s="196" t="s">
        <v>165</v>
      </c>
      <c r="E186" s="197" t="s">
        <v>19</v>
      </c>
      <c r="F186" s="198" t="s">
        <v>580</v>
      </c>
      <c r="G186" s="195"/>
      <c r="H186" s="199">
        <v>8.5500000000000007</v>
      </c>
      <c r="I186" s="200"/>
      <c r="J186" s="195"/>
      <c r="K186" s="195"/>
      <c r="L186" s="201"/>
      <c r="M186" s="202"/>
      <c r="N186" s="203"/>
      <c r="O186" s="203"/>
      <c r="P186" s="203"/>
      <c r="Q186" s="203"/>
      <c r="R186" s="203"/>
      <c r="S186" s="203"/>
      <c r="T186" s="204"/>
      <c r="AT186" s="205" t="s">
        <v>165</v>
      </c>
      <c r="AU186" s="205" t="s">
        <v>70</v>
      </c>
      <c r="AV186" s="13" t="s">
        <v>79</v>
      </c>
      <c r="AW186" s="13" t="s">
        <v>31</v>
      </c>
      <c r="AX186" s="13" t="s">
        <v>77</v>
      </c>
      <c r="AY186" s="205" t="s">
        <v>156</v>
      </c>
    </row>
    <row r="187" spans="1:65" s="2" customFormat="1" ht="16.5" customHeight="1">
      <c r="A187" s="35"/>
      <c r="B187" s="36"/>
      <c r="C187" s="217" t="s">
        <v>221</v>
      </c>
      <c r="D187" s="217" t="s">
        <v>179</v>
      </c>
      <c r="E187" s="218" t="s">
        <v>581</v>
      </c>
      <c r="F187" s="219" t="s">
        <v>582</v>
      </c>
      <c r="G187" s="220" t="s">
        <v>257</v>
      </c>
      <c r="H187" s="221">
        <v>90</v>
      </c>
      <c r="I187" s="222"/>
      <c r="J187" s="223">
        <f>ROUND(I187*H187,2)</f>
        <v>0</v>
      </c>
      <c r="K187" s="224"/>
      <c r="L187" s="225"/>
      <c r="M187" s="226" t="s">
        <v>19</v>
      </c>
      <c r="N187" s="227" t="s">
        <v>41</v>
      </c>
      <c r="O187" s="65"/>
      <c r="P187" s="190">
        <f>O187*H187</f>
        <v>0</v>
      </c>
      <c r="Q187" s="190">
        <v>0</v>
      </c>
      <c r="R187" s="190">
        <f>Q187*H187</f>
        <v>0</v>
      </c>
      <c r="S187" s="190">
        <v>0</v>
      </c>
      <c r="T187" s="191">
        <f>S187*H187</f>
        <v>0</v>
      </c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R187" s="192" t="s">
        <v>183</v>
      </c>
      <c r="AT187" s="192" t="s">
        <v>179</v>
      </c>
      <c r="AU187" s="192" t="s">
        <v>70</v>
      </c>
      <c r="AY187" s="18" t="s">
        <v>156</v>
      </c>
      <c r="BE187" s="193">
        <f>IF(N187="základní",J187,0)</f>
        <v>0</v>
      </c>
      <c r="BF187" s="193">
        <f>IF(N187="snížená",J187,0)</f>
        <v>0</v>
      </c>
      <c r="BG187" s="193">
        <f>IF(N187="zákl. přenesená",J187,0)</f>
        <v>0</v>
      </c>
      <c r="BH187" s="193">
        <f>IF(N187="sníž. přenesená",J187,0)</f>
        <v>0</v>
      </c>
      <c r="BI187" s="193">
        <f>IF(N187="nulová",J187,0)</f>
        <v>0</v>
      </c>
      <c r="BJ187" s="18" t="s">
        <v>77</v>
      </c>
      <c r="BK187" s="193">
        <f>ROUND(I187*H187,2)</f>
        <v>0</v>
      </c>
      <c r="BL187" s="18" t="s">
        <v>163</v>
      </c>
      <c r="BM187" s="192" t="s">
        <v>583</v>
      </c>
    </row>
    <row r="188" spans="1:65" s="2" customFormat="1" ht="62.65" customHeight="1">
      <c r="A188" s="35"/>
      <c r="B188" s="36"/>
      <c r="C188" s="180" t="s">
        <v>225</v>
      </c>
      <c r="D188" s="180" t="s">
        <v>159</v>
      </c>
      <c r="E188" s="181" t="s">
        <v>584</v>
      </c>
      <c r="F188" s="182" t="s">
        <v>585</v>
      </c>
      <c r="G188" s="183" t="s">
        <v>192</v>
      </c>
      <c r="H188" s="184">
        <v>22.8</v>
      </c>
      <c r="I188" s="185"/>
      <c r="J188" s="186">
        <f>ROUND(I188*H188,2)</f>
        <v>0</v>
      </c>
      <c r="K188" s="187"/>
      <c r="L188" s="40"/>
      <c r="M188" s="188" t="s">
        <v>19</v>
      </c>
      <c r="N188" s="189" t="s">
        <v>41</v>
      </c>
      <c r="O188" s="65"/>
      <c r="P188" s="190">
        <f>O188*H188</f>
        <v>0</v>
      </c>
      <c r="Q188" s="190">
        <v>0</v>
      </c>
      <c r="R188" s="190">
        <f>Q188*H188</f>
        <v>0</v>
      </c>
      <c r="S188" s="190">
        <v>0</v>
      </c>
      <c r="T188" s="191">
        <f>S188*H188</f>
        <v>0</v>
      </c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R188" s="192" t="s">
        <v>163</v>
      </c>
      <c r="AT188" s="192" t="s">
        <v>159</v>
      </c>
      <c r="AU188" s="192" t="s">
        <v>70</v>
      </c>
      <c r="AY188" s="18" t="s">
        <v>156</v>
      </c>
      <c r="BE188" s="193">
        <f>IF(N188="základní",J188,0)</f>
        <v>0</v>
      </c>
      <c r="BF188" s="193">
        <f>IF(N188="snížená",J188,0)</f>
        <v>0</v>
      </c>
      <c r="BG188" s="193">
        <f>IF(N188="zákl. přenesená",J188,0)</f>
        <v>0</v>
      </c>
      <c r="BH188" s="193">
        <f>IF(N188="sníž. přenesená",J188,0)</f>
        <v>0</v>
      </c>
      <c r="BI188" s="193">
        <f>IF(N188="nulová",J188,0)</f>
        <v>0</v>
      </c>
      <c r="BJ188" s="18" t="s">
        <v>77</v>
      </c>
      <c r="BK188" s="193">
        <f>ROUND(I188*H188,2)</f>
        <v>0</v>
      </c>
      <c r="BL188" s="18" t="s">
        <v>163</v>
      </c>
      <c r="BM188" s="192" t="s">
        <v>586</v>
      </c>
    </row>
    <row r="189" spans="1:65" s="13" customFormat="1" ht="11.25">
      <c r="B189" s="194"/>
      <c r="C189" s="195"/>
      <c r="D189" s="196" t="s">
        <v>165</v>
      </c>
      <c r="E189" s="197" t="s">
        <v>19</v>
      </c>
      <c r="F189" s="198" t="s">
        <v>587</v>
      </c>
      <c r="G189" s="195"/>
      <c r="H189" s="199">
        <v>12</v>
      </c>
      <c r="I189" s="200"/>
      <c r="J189" s="195"/>
      <c r="K189" s="195"/>
      <c r="L189" s="201"/>
      <c r="M189" s="202"/>
      <c r="N189" s="203"/>
      <c r="O189" s="203"/>
      <c r="P189" s="203"/>
      <c r="Q189" s="203"/>
      <c r="R189" s="203"/>
      <c r="S189" s="203"/>
      <c r="T189" s="204"/>
      <c r="AT189" s="205" t="s">
        <v>165</v>
      </c>
      <c r="AU189" s="205" t="s">
        <v>70</v>
      </c>
      <c r="AV189" s="13" t="s">
        <v>79</v>
      </c>
      <c r="AW189" s="13" t="s">
        <v>31</v>
      </c>
      <c r="AX189" s="13" t="s">
        <v>70</v>
      </c>
      <c r="AY189" s="205" t="s">
        <v>156</v>
      </c>
    </row>
    <row r="190" spans="1:65" s="13" customFormat="1" ht="11.25">
      <c r="B190" s="194"/>
      <c r="C190" s="195"/>
      <c r="D190" s="196" t="s">
        <v>165</v>
      </c>
      <c r="E190" s="197" t="s">
        <v>19</v>
      </c>
      <c r="F190" s="198" t="s">
        <v>588</v>
      </c>
      <c r="G190" s="195"/>
      <c r="H190" s="199">
        <v>10.8</v>
      </c>
      <c r="I190" s="200"/>
      <c r="J190" s="195"/>
      <c r="K190" s="195"/>
      <c r="L190" s="201"/>
      <c r="M190" s="202"/>
      <c r="N190" s="203"/>
      <c r="O190" s="203"/>
      <c r="P190" s="203"/>
      <c r="Q190" s="203"/>
      <c r="R190" s="203"/>
      <c r="S190" s="203"/>
      <c r="T190" s="204"/>
      <c r="AT190" s="205" t="s">
        <v>165</v>
      </c>
      <c r="AU190" s="205" t="s">
        <v>70</v>
      </c>
      <c r="AV190" s="13" t="s">
        <v>79</v>
      </c>
      <c r="AW190" s="13" t="s">
        <v>31</v>
      </c>
      <c r="AX190" s="13" t="s">
        <v>70</v>
      </c>
      <c r="AY190" s="205" t="s">
        <v>156</v>
      </c>
    </row>
    <row r="191" spans="1:65" s="14" customFormat="1" ht="11.25">
      <c r="B191" s="206"/>
      <c r="C191" s="207"/>
      <c r="D191" s="196" t="s">
        <v>165</v>
      </c>
      <c r="E191" s="208" t="s">
        <v>19</v>
      </c>
      <c r="F191" s="209" t="s">
        <v>170</v>
      </c>
      <c r="G191" s="207"/>
      <c r="H191" s="210">
        <v>22.8</v>
      </c>
      <c r="I191" s="211"/>
      <c r="J191" s="207"/>
      <c r="K191" s="207"/>
      <c r="L191" s="212"/>
      <c r="M191" s="213"/>
      <c r="N191" s="214"/>
      <c r="O191" s="214"/>
      <c r="P191" s="214"/>
      <c r="Q191" s="214"/>
      <c r="R191" s="214"/>
      <c r="S191" s="214"/>
      <c r="T191" s="215"/>
      <c r="AT191" s="216" t="s">
        <v>165</v>
      </c>
      <c r="AU191" s="216" t="s">
        <v>70</v>
      </c>
      <c r="AV191" s="14" t="s">
        <v>163</v>
      </c>
      <c r="AW191" s="14" t="s">
        <v>31</v>
      </c>
      <c r="AX191" s="14" t="s">
        <v>77</v>
      </c>
      <c r="AY191" s="216" t="s">
        <v>156</v>
      </c>
    </row>
    <row r="192" spans="1:65" s="2" customFormat="1" ht="66.75" customHeight="1">
      <c r="A192" s="35"/>
      <c r="B192" s="36"/>
      <c r="C192" s="180" t="s">
        <v>8</v>
      </c>
      <c r="D192" s="180" t="s">
        <v>159</v>
      </c>
      <c r="E192" s="181" t="s">
        <v>589</v>
      </c>
      <c r="F192" s="182" t="s">
        <v>590</v>
      </c>
      <c r="G192" s="183" t="s">
        <v>192</v>
      </c>
      <c r="H192" s="184">
        <v>22.8</v>
      </c>
      <c r="I192" s="185"/>
      <c r="J192" s="186">
        <f>ROUND(I192*H192,2)</f>
        <v>0</v>
      </c>
      <c r="K192" s="187"/>
      <c r="L192" s="40"/>
      <c r="M192" s="188" t="s">
        <v>19</v>
      </c>
      <c r="N192" s="189" t="s">
        <v>41</v>
      </c>
      <c r="O192" s="65"/>
      <c r="P192" s="190">
        <f>O192*H192</f>
        <v>0</v>
      </c>
      <c r="Q192" s="190">
        <v>0</v>
      </c>
      <c r="R192" s="190">
        <f>Q192*H192</f>
        <v>0</v>
      </c>
      <c r="S192" s="190">
        <v>0</v>
      </c>
      <c r="T192" s="191">
        <f>S192*H192</f>
        <v>0</v>
      </c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R192" s="192" t="s">
        <v>163</v>
      </c>
      <c r="AT192" s="192" t="s">
        <v>159</v>
      </c>
      <c r="AU192" s="192" t="s">
        <v>70</v>
      </c>
      <c r="AY192" s="18" t="s">
        <v>156</v>
      </c>
      <c r="BE192" s="193">
        <f>IF(N192="základní",J192,0)</f>
        <v>0</v>
      </c>
      <c r="BF192" s="193">
        <f>IF(N192="snížená",J192,0)</f>
        <v>0</v>
      </c>
      <c r="BG192" s="193">
        <f>IF(N192="zákl. přenesená",J192,0)</f>
        <v>0</v>
      </c>
      <c r="BH192" s="193">
        <f>IF(N192="sníž. přenesená",J192,0)</f>
        <v>0</v>
      </c>
      <c r="BI192" s="193">
        <f>IF(N192="nulová",J192,0)</f>
        <v>0</v>
      </c>
      <c r="BJ192" s="18" t="s">
        <v>77</v>
      </c>
      <c r="BK192" s="193">
        <f>ROUND(I192*H192,2)</f>
        <v>0</v>
      </c>
      <c r="BL192" s="18" t="s">
        <v>163</v>
      </c>
      <c r="BM192" s="192" t="s">
        <v>591</v>
      </c>
    </row>
    <row r="193" spans="1:65" s="13" customFormat="1" ht="11.25">
      <c r="B193" s="194"/>
      <c r="C193" s="195"/>
      <c r="D193" s="196" t="s">
        <v>165</v>
      </c>
      <c r="E193" s="197" t="s">
        <v>19</v>
      </c>
      <c r="F193" s="198" t="s">
        <v>587</v>
      </c>
      <c r="G193" s="195"/>
      <c r="H193" s="199">
        <v>12</v>
      </c>
      <c r="I193" s="200"/>
      <c r="J193" s="195"/>
      <c r="K193" s="195"/>
      <c r="L193" s="201"/>
      <c r="M193" s="202"/>
      <c r="N193" s="203"/>
      <c r="O193" s="203"/>
      <c r="P193" s="203"/>
      <c r="Q193" s="203"/>
      <c r="R193" s="203"/>
      <c r="S193" s="203"/>
      <c r="T193" s="204"/>
      <c r="AT193" s="205" t="s">
        <v>165</v>
      </c>
      <c r="AU193" s="205" t="s">
        <v>70</v>
      </c>
      <c r="AV193" s="13" t="s">
        <v>79</v>
      </c>
      <c r="AW193" s="13" t="s">
        <v>31</v>
      </c>
      <c r="AX193" s="13" t="s">
        <v>70</v>
      </c>
      <c r="AY193" s="205" t="s">
        <v>156</v>
      </c>
    </row>
    <row r="194" spans="1:65" s="13" customFormat="1" ht="11.25">
      <c r="B194" s="194"/>
      <c r="C194" s="195"/>
      <c r="D194" s="196" t="s">
        <v>165</v>
      </c>
      <c r="E194" s="197" t="s">
        <v>19</v>
      </c>
      <c r="F194" s="198" t="s">
        <v>588</v>
      </c>
      <c r="G194" s="195"/>
      <c r="H194" s="199">
        <v>10.8</v>
      </c>
      <c r="I194" s="200"/>
      <c r="J194" s="195"/>
      <c r="K194" s="195"/>
      <c r="L194" s="201"/>
      <c r="M194" s="202"/>
      <c r="N194" s="203"/>
      <c r="O194" s="203"/>
      <c r="P194" s="203"/>
      <c r="Q194" s="203"/>
      <c r="R194" s="203"/>
      <c r="S194" s="203"/>
      <c r="T194" s="204"/>
      <c r="AT194" s="205" t="s">
        <v>165</v>
      </c>
      <c r="AU194" s="205" t="s">
        <v>70</v>
      </c>
      <c r="AV194" s="13" t="s">
        <v>79</v>
      </c>
      <c r="AW194" s="13" t="s">
        <v>31</v>
      </c>
      <c r="AX194" s="13" t="s">
        <v>70</v>
      </c>
      <c r="AY194" s="205" t="s">
        <v>156</v>
      </c>
    </row>
    <row r="195" spans="1:65" s="14" customFormat="1" ht="11.25">
      <c r="B195" s="206"/>
      <c r="C195" s="207"/>
      <c r="D195" s="196" t="s">
        <v>165</v>
      </c>
      <c r="E195" s="208" t="s">
        <v>19</v>
      </c>
      <c r="F195" s="209" t="s">
        <v>170</v>
      </c>
      <c r="G195" s="207"/>
      <c r="H195" s="210">
        <v>22.8</v>
      </c>
      <c r="I195" s="211"/>
      <c r="J195" s="207"/>
      <c r="K195" s="207"/>
      <c r="L195" s="212"/>
      <c r="M195" s="213"/>
      <c r="N195" s="214"/>
      <c r="O195" s="214"/>
      <c r="P195" s="214"/>
      <c r="Q195" s="214"/>
      <c r="R195" s="214"/>
      <c r="S195" s="214"/>
      <c r="T195" s="215"/>
      <c r="AT195" s="216" t="s">
        <v>165</v>
      </c>
      <c r="AU195" s="216" t="s">
        <v>70</v>
      </c>
      <c r="AV195" s="14" t="s">
        <v>163</v>
      </c>
      <c r="AW195" s="14" t="s">
        <v>31</v>
      </c>
      <c r="AX195" s="14" t="s">
        <v>77</v>
      </c>
      <c r="AY195" s="216" t="s">
        <v>156</v>
      </c>
    </row>
    <row r="196" spans="1:65" s="2" customFormat="1" ht="55.5" customHeight="1">
      <c r="A196" s="35"/>
      <c r="B196" s="36"/>
      <c r="C196" s="180" t="s">
        <v>235</v>
      </c>
      <c r="D196" s="180" t="s">
        <v>159</v>
      </c>
      <c r="E196" s="181" t="s">
        <v>592</v>
      </c>
      <c r="F196" s="182" t="s">
        <v>207</v>
      </c>
      <c r="G196" s="183" t="s">
        <v>192</v>
      </c>
      <c r="H196" s="184">
        <v>45</v>
      </c>
      <c r="I196" s="185"/>
      <c r="J196" s="186">
        <f>ROUND(I196*H196,2)</f>
        <v>0</v>
      </c>
      <c r="K196" s="187"/>
      <c r="L196" s="40"/>
      <c r="M196" s="188" t="s">
        <v>19</v>
      </c>
      <c r="N196" s="189" t="s">
        <v>41</v>
      </c>
      <c r="O196" s="65"/>
      <c r="P196" s="190">
        <f>O196*H196</f>
        <v>0</v>
      </c>
      <c r="Q196" s="190">
        <v>0</v>
      </c>
      <c r="R196" s="190">
        <f>Q196*H196</f>
        <v>0</v>
      </c>
      <c r="S196" s="190">
        <v>0</v>
      </c>
      <c r="T196" s="191">
        <f>S196*H196</f>
        <v>0</v>
      </c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R196" s="192" t="s">
        <v>163</v>
      </c>
      <c r="AT196" s="192" t="s">
        <v>159</v>
      </c>
      <c r="AU196" s="192" t="s">
        <v>70</v>
      </c>
      <c r="AY196" s="18" t="s">
        <v>156</v>
      </c>
      <c r="BE196" s="193">
        <f>IF(N196="základní",J196,0)</f>
        <v>0</v>
      </c>
      <c r="BF196" s="193">
        <f>IF(N196="snížená",J196,0)</f>
        <v>0</v>
      </c>
      <c r="BG196" s="193">
        <f>IF(N196="zákl. přenesená",J196,0)</f>
        <v>0</v>
      </c>
      <c r="BH196" s="193">
        <f>IF(N196="sníž. přenesená",J196,0)</f>
        <v>0</v>
      </c>
      <c r="BI196" s="193">
        <f>IF(N196="nulová",J196,0)</f>
        <v>0</v>
      </c>
      <c r="BJ196" s="18" t="s">
        <v>77</v>
      </c>
      <c r="BK196" s="193">
        <f>ROUND(I196*H196,2)</f>
        <v>0</v>
      </c>
      <c r="BL196" s="18" t="s">
        <v>163</v>
      </c>
      <c r="BM196" s="192" t="s">
        <v>593</v>
      </c>
    </row>
    <row r="197" spans="1:65" s="15" customFormat="1" ht="11.25">
      <c r="B197" s="228"/>
      <c r="C197" s="229"/>
      <c r="D197" s="196" t="s">
        <v>165</v>
      </c>
      <c r="E197" s="230" t="s">
        <v>19</v>
      </c>
      <c r="F197" s="231" t="s">
        <v>594</v>
      </c>
      <c r="G197" s="229"/>
      <c r="H197" s="230" t="s">
        <v>19</v>
      </c>
      <c r="I197" s="232"/>
      <c r="J197" s="229"/>
      <c r="K197" s="229"/>
      <c r="L197" s="233"/>
      <c r="M197" s="234"/>
      <c r="N197" s="235"/>
      <c r="O197" s="235"/>
      <c r="P197" s="235"/>
      <c r="Q197" s="235"/>
      <c r="R197" s="235"/>
      <c r="S197" s="235"/>
      <c r="T197" s="236"/>
      <c r="AT197" s="237" t="s">
        <v>165</v>
      </c>
      <c r="AU197" s="237" t="s">
        <v>70</v>
      </c>
      <c r="AV197" s="15" t="s">
        <v>77</v>
      </c>
      <c r="AW197" s="15" t="s">
        <v>31</v>
      </c>
      <c r="AX197" s="15" t="s">
        <v>70</v>
      </c>
      <c r="AY197" s="237" t="s">
        <v>156</v>
      </c>
    </row>
    <row r="198" spans="1:65" s="13" customFormat="1" ht="11.25">
      <c r="B198" s="194"/>
      <c r="C198" s="195"/>
      <c r="D198" s="196" t="s">
        <v>165</v>
      </c>
      <c r="E198" s="197" t="s">
        <v>19</v>
      </c>
      <c r="F198" s="198" t="s">
        <v>595</v>
      </c>
      <c r="G198" s="195"/>
      <c r="H198" s="199">
        <v>9</v>
      </c>
      <c r="I198" s="200"/>
      <c r="J198" s="195"/>
      <c r="K198" s="195"/>
      <c r="L198" s="201"/>
      <c r="M198" s="202"/>
      <c r="N198" s="203"/>
      <c r="O198" s="203"/>
      <c r="P198" s="203"/>
      <c r="Q198" s="203"/>
      <c r="R198" s="203"/>
      <c r="S198" s="203"/>
      <c r="T198" s="204"/>
      <c r="AT198" s="205" t="s">
        <v>165</v>
      </c>
      <c r="AU198" s="205" t="s">
        <v>70</v>
      </c>
      <c r="AV198" s="13" t="s">
        <v>79</v>
      </c>
      <c r="AW198" s="13" t="s">
        <v>31</v>
      </c>
      <c r="AX198" s="13" t="s">
        <v>70</v>
      </c>
      <c r="AY198" s="205" t="s">
        <v>156</v>
      </c>
    </row>
    <row r="199" spans="1:65" s="13" customFormat="1" ht="11.25">
      <c r="B199" s="194"/>
      <c r="C199" s="195"/>
      <c r="D199" s="196" t="s">
        <v>165</v>
      </c>
      <c r="E199" s="197" t="s">
        <v>19</v>
      </c>
      <c r="F199" s="198" t="s">
        <v>596</v>
      </c>
      <c r="G199" s="195"/>
      <c r="H199" s="199">
        <v>9</v>
      </c>
      <c r="I199" s="200"/>
      <c r="J199" s="195"/>
      <c r="K199" s="195"/>
      <c r="L199" s="201"/>
      <c r="M199" s="202"/>
      <c r="N199" s="203"/>
      <c r="O199" s="203"/>
      <c r="P199" s="203"/>
      <c r="Q199" s="203"/>
      <c r="R199" s="203"/>
      <c r="S199" s="203"/>
      <c r="T199" s="204"/>
      <c r="AT199" s="205" t="s">
        <v>165</v>
      </c>
      <c r="AU199" s="205" t="s">
        <v>70</v>
      </c>
      <c r="AV199" s="13" t="s">
        <v>79</v>
      </c>
      <c r="AW199" s="13" t="s">
        <v>31</v>
      </c>
      <c r="AX199" s="13" t="s">
        <v>70</v>
      </c>
      <c r="AY199" s="205" t="s">
        <v>156</v>
      </c>
    </row>
    <row r="200" spans="1:65" s="13" customFormat="1" ht="11.25">
      <c r="B200" s="194"/>
      <c r="C200" s="195"/>
      <c r="D200" s="196" t="s">
        <v>165</v>
      </c>
      <c r="E200" s="197" t="s">
        <v>19</v>
      </c>
      <c r="F200" s="198" t="s">
        <v>597</v>
      </c>
      <c r="G200" s="195"/>
      <c r="H200" s="199">
        <v>9</v>
      </c>
      <c r="I200" s="200"/>
      <c r="J200" s="195"/>
      <c r="K200" s="195"/>
      <c r="L200" s="201"/>
      <c r="M200" s="202"/>
      <c r="N200" s="203"/>
      <c r="O200" s="203"/>
      <c r="P200" s="203"/>
      <c r="Q200" s="203"/>
      <c r="R200" s="203"/>
      <c r="S200" s="203"/>
      <c r="T200" s="204"/>
      <c r="AT200" s="205" t="s">
        <v>165</v>
      </c>
      <c r="AU200" s="205" t="s">
        <v>70</v>
      </c>
      <c r="AV200" s="13" t="s">
        <v>79</v>
      </c>
      <c r="AW200" s="13" t="s">
        <v>31</v>
      </c>
      <c r="AX200" s="13" t="s">
        <v>70</v>
      </c>
      <c r="AY200" s="205" t="s">
        <v>156</v>
      </c>
    </row>
    <row r="201" spans="1:65" s="13" customFormat="1" ht="11.25">
      <c r="B201" s="194"/>
      <c r="C201" s="195"/>
      <c r="D201" s="196" t="s">
        <v>165</v>
      </c>
      <c r="E201" s="197" t="s">
        <v>19</v>
      </c>
      <c r="F201" s="198" t="s">
        <v>598</v>
      </c>
      <c r="G201" s="195"/>
      <c r="H201" s="199">
        <v>9</v>
      </c>
      <c r="I201" s="200"/>
      <c r="J201" s="195"/>
      <c r="K201" s="195"/>
      <c r="L201" s="201"/>
      <c r="M201" s="202"/>
      <c r="N201" s="203"/>
      <c r="O201" s="203"/>
      <c r="P201" s="203"/>
      <c r="Q201" s="203"/>
      <c r="R201" s="203"/>
      <c r="S201" s="203"/>
      <c r="T201" s="204"/>
      <c r="AT201" s="205" t="s">
        <v>165</v>
      </c>
      <c r="AU201" s="205" t="s">
        <v>70</v>
      </c>
      <c r="AV201" s="13" t="s">
        <v>79</v>
      </c>
      <c r="AW201" s="13" t="s">
        <v>31</v>
      </c>
      <c r="AX201" s="13" t="s">
        <v>70</v>
      </c>
      <c r="AY201" s="205" t="s">
        <v>156</v>
      </c>
    </row>
    <row r="202" spans="1:65" s="13" customFormat="1" ht="11.25">
      <c r="B202" s="194"/>
      <c r="C202" s="195"/>
      <c r="D202" s="196" t="s">
        <v>165</v>
      </c>
      <c r="E202" s="197" t="s">
        <v>19</v>
      </c>
      <c r="F202" s="198" t="s">
        <v>599</v>
      </c>
      <c r="G202" s="195"/>
      <c r="H202" s="199">
        <v>9</v>
      </c>
      <c r="I202" s="200"/>
      <c r="J202" s="195"/>
      <c r="K202" s="195"/>
      <c r="L202" s="201"/>
      <c r="M202" s="202"/>
      <c r="N202" s="203"/>
      <c r="O202" s="203"/>
      <c r="P202" s="203"/>
      <c r="Q202" s="203"/>
      <c r="R202" s="203"/>
      <c r="S202" s="203"/>
      <c r="T202" s="204"/>
      <c r="AT202" s="205" t="s">
        <v>165</v>
      </c>
      <c r="AU202" s="205" t="s">
        <v>70</v>
      </c>
      <c r="AV202" s="13" t="s">
        <v>79</v>
      </c>
      <c r="AW202" s="13" t="s">
        <v>31</v>
      </c>
      <c r="AX202" s="13" t="s">
        <v>70</v>
      </c>
      <c r="AY202" s="205" t="s">
        <v>156</v>
      </c>
    </row>
    <row r="203" spans="1:65" s="14" customFormat="1" ht="11.25">
      <c r="B203" s="206"/>
      <c r="C203" s="207"/>
      <c r="D203" s="196" t="s">
        <v>165</v>
      </c>
      <c r="E203" s="208" t="s">
        <v>19</v>
      </c>
      <c r="F203" s="209" t="s">
        <v>170</v>
      </c>
      <c r="G203" s="207"/>
      <c r="H203" s="210">
        <v>45</v>
      </c>
      <c r="I203" s="211"/>
      <c r="J203" s="207"/>
      <c r="K203" s="207"/>
      <c r="L203" s="212"/>
      <c r="M203" s="213"/>
      <c r="N203" s="214"/>
      <c r="O203" s="214"/>
      <c r="P203" s="214"/>
      <c r="Q203" s="214"/>
      <c r="R203" s="214"/>
      <c r="S203" s="214"/>
      <c r="T203" s="215"/>
      <c r="AT203" s="216" t="s">
        <v>165</v>
      </c>
      <c r="AU203" s="216" t="s">
        <v>70</v>
      </c>
      <c r="AV203" s="14" t="s">
        <v>163</v>
      </c>
      <c r="AW203" s="14" t="s">
        <v>31</v>
      </c>
      <c r="AX203" s="14" t="s">
        <v>77</v>
      </c>
      <c r="AY203" s="216" t="s">
        <v>156</v>
      </c>
    </row>
    <row r="204" spans="1:65" s="2" customFormat="1" ht="62.65" customHeight="1">
      <c r="A204" s="35"/>
      <c r="B204" s="36"/>
      <c r="C204" s="180" t="s">
        <v>240</v>
      </c>
      <c r="D204" s="180" t="s">
        <v>159</v>
      </c>
      <c r="E204" s="181" t="s">
        <v>600</v>
      </c>
      <c r="F204" s="182" t="s">
        <v>211</v>
      </c>
      <c r="G204" s="183" t="s">
        <v>192</v>
      </c>
      <c r="H204" s="184">
        <v>45</v>
      </c>
      <c r="I204" s="185"/>
      <c r="J204" s="186">
        <f>ROUND(I204*H204,2)</f>
        <v>0</v>
      </c>
      <c r="K204" s="187"/>
      <c r="L204" s="40"/>
      <c r="M204" s="188" t="s">
        <v>19</v>
      </c>
      <c r="N204" s="189" t="s">
        <v>41</v>
      </c>
      <c r="O204" s="65"/>
      <c r="P204" s="190">
        <f>O204*H204</f>
        <v>0</v>
      </c>
      <c r="Q204" s="190">
        <v>0</v>
      </c>
      <c r="R204" s="190">
        <f>Q204*H204</f>
        <v>0</v>
      </c>
      <c r="S204" s="190">
        <v>0</v>
      </c>
      <c r="T204" s="191">
        <f>S204*H204</f>
        <v>0</v>
      </c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R204" s="192" t="s">
        <v>163</v>
      </c>
      <c r="AT204" s="192" t="s">
        <v>159</v>
      </c>
      <c r="AU204" s="192" t="s">
        <v>70</v>
      </c>
      <c r="AY204" s="18" t="s">
        <v>156</v>
      </c>
      <c r="BE204" s="193">
        <f>IF(N204="základní",J204,0)</f>
        <v>0</v>
      </c>
      <c r="BF204" s="193">
        <f>IF(N204="snížená",J204,0)</f>
        <v>0</v>
      </c>
      <c r="BG204" s="193">
        <f>IF(N204="zákl. přenesená",J204,0)</f>
        <v>0</v>
      </c>
      <c r="BH204" s="193">
        <f>IF(N204="sníž. přenesená",J204,0)</f>
        <v>0</v>
      </c>
      <c r="BI204" s="193">
        <f>IF(N204="nulová",J204,0)</f>
        <v>0</v>
      </c>
      <c r="BJ204" s="18" t="s">
        <v>77</v>
      </c>
      <c r="BK204" s="193">
        <f>ROUND(I204*H204,2)</f>
        <v>0</v>
      </c>
      <c r="BL204" s="18" t="s">
        <v>163</v>
      </c>
      <c r="BM204" s="192" t="s">
        <v>601</v>
      </c>
    </row>
    <row r="205" spans="1:65" s="15" customFormat="1" ht="11.25">
      <c r="B205" s="228"/>
      <c r="C205" s="229"/>
      <c r="D205" s="196" t="s">
        <v>165</v>
      </c>
      <c r="E205" s="230" t="s">
        <v>19</v>
      </c>
      <c r="F205" s="231" t="s">
        <v>594</v>
      </c>
      <c r="G205" s="229"/>
      <c r="H205" s="230" t="s">
        <v>19</v>
      </c>
      <c r="I205" s="232"/>
      <c r="J205" s="229"/>
      <c r="K205" s="229"/>
      <c r="L205" s="233"/>
      <c r="M205" s="234"/>
      <c r="N205" s="235"/>
      <c r="O205" s="235"/>
      <c r="P205" s="235"/>
      <c r="Q205" s="235"/>
      <c r="R205" s="235"/>
      <c r="S205" s="235"/>
      <c r="T205" s="236"/>
      <c r="AT205" s="237" t="s">
        <v>165</v>
      </c>
      <c r="AU205" s="237" t="s">
        <v>70</v>
      </c>
      <c r="AV205" s="15" t="s">
        <v>77</v>
      </c>
      <c r="AW205" s="15" t="s">
        <v>31</v>
      </c>
      <c r="AX205" s="15" t="s">
        <v>70</v>
      </c>
      <c r="AY205" s="237" t="s">
        <v>156</v>
      </c>
    </row>
    <row r="206" spans="1:65" s="13" customFormat="1" ht="11.25">
      <c r="B206" s="194"/>
      <c r="C206" s="195"/>
      <c r="D206" s="196" t="s">
        <v>165</v>
      </c>
      <c r="E206" s="197" t="s">
        <v>19</v>
      </c>
      <c r="F206" s="198" t="s">
        <v>595</v>
      </c>
      <c r="G206" s="195"/>
      <c r="H206" s="199">
        <v>9</v>
      </c>
      <c r="I206" s="200"/>
      <c r="J206" s="195"/>
      <c r="K206" s="195"/>
      <c r="L206" s="201"/>
      <c r="M206" s="202"/>
      <c r="N206" s="203"/>
      <c r="O206" s="203"/>
      <c r="P206" s="203"/>
      <c r="Q206" s="203"/>
      <c r="R206" s="203"/>
      <c r="S206" s="203"/>
      <c r="T206" s="204"/>
      <c r="AT206" s="205" t="s">
        <v>165</v>
      </c>
      <c r="AU206" s="205" t="s">
        <v>70</v>
      </c>
      <c r="AV206" s="13" t="s">
        <v>79</v>
      </c>
      <c r="AW206" s="13" t="s">
        <v>31</v>
      </c>
      <c r="AX206" s="13" t="s">
        <v>70</v>
      </c>
      <c r="AY206" s="205" t="s">
        <v>156</v>
      </c>
    </row>
    <row r="207" spans="1:65" s="13" customFormat="1" ht="11.25">
      <c r="B207" s="194"/>
      <c r="C207" s="195"/>
      <c r="D207" s="196" t="s">
        <v>165</v>
      </c>
      <c r="E207" s="197" t="s">
        <v>19</v>
      </c>
      <c r="F207" s="198" t="s">
        <v>596</v>
      </c>
      <c r="G207" s="195"/>
      <c r="H207" s="199">
        <v>9</v>
      </c>
      <c r="I207" s="200"/>
      <c r="J207" s="195"/>
      <c r="K207" s="195"/>
      <c r="L207" s="201"/>
      <c r="M207" s="202"/>
      <c r="N207" s="203"/>
      <c r="O207" s="203"/>
      <c r="P207" s="203"/>
      <c r="Q207" s="203"/>
      <c r="R207" s="203"/>
      <c r="S207" s="203"/>
      <c r="T207" s="204"/>
      <c r="AT207" s="205" t="s">
        <v>165</v>
      </c>
      <c r="AU207" s="205" t="s">
        <v>70</v>
      </c>
      <c r="AV207" s="13" t="s">
        <v>79</v>
      </c>
      <c r="AW207" s="13" t="s">
        <v>31</v>
      </c>
      <c r="AX207" s="13" t="s">
        <v>70</v>
      </c>
      <c r="AY207" s="205" t="s">
        <v>156</v>
      </c>
    </row>
    <row r="208" spans="1:65" s="13" customFormat="1" ht="11.25">
      <c r="B208" s="194"/>
      <c r="C208" s="195"/>
      <c r="D208" s="196" t="s">
        <v>165</v>
      </c>
      <c r="E208" s="197" t="s">
        <v>19</v>
      </c>
      <c r="F208" s="198" t="s">
        <v>597</v>
      </c>
      <c r="G208" s="195"/>
      <c r="H208" s="199">
        <v>9</v>
      </c>
      <c r="I208" s="200"/>
      <c r="J208" s="195"/>
      <c r="K208" s="195"/>
      <c r="L208" s="201"/>
      <c r="M208" s="202"/>
      <c r="N208" s="203"/>
      <c r="O208" s="203"/>
      <c r="P208" s="203"/>
      <c r="Q208" s="203"/>
      <c r="R208" s="203"/>
      <c r="S208" s="203"/>
      <c r="T208" s="204"/>
      <c r="AT208" s="205" t="s">
        <v>165</v>
      </c>
      <c r="AU208" s="205" t="s">
        <v>70</v>
      </c>
      <c r="AV208" s="13" t="s">
        <v>79</v>
      </c>
      <c r="AW208" s="13" t="s">
        <v>31</v>
      </c>
      <c r="AX208" s="13" t="s">
        <v>70</v>
      </c>
      <c r="AY208" s="205" t="s">
        <v>156</v>
      </c>
    </row>
    <row r="209" spans="1:65" s="13" customFormat="1" ht="11.25">
      <c r="B209" s="194"/>
      <c r="C209" s="195"/>
      <c r="D209" s="196" t="s">
        <v>165</v>
      </c>
      <c r="E209" s="197" t="s">
        <v>19</v>
      </c>
      <c r="F209" s="198" t="s">
        <v>598</v>
      </c>
      <c r="G209" s="195"/>
      <c r="H209" s="199">
        <v>9</v>
      </c>
      <c r="I209" s="200"/>
      <c r="J209" s="195"/>
      <c r="K209" s="195"/>
      <c r="L209" s="201"/>
      <c r="M209" s="202"/>
      <c r="N209" s="203"/>
      <c r="O209" s="203"/>
      <c r="P209" s="203"/>
      <c r="Q209" s="203"/>
      <c r="R209" s="203"/>
      <c r="S209" s="203"/>
      <c r="T209" s="204"/>
      <c r="AT209" s="205" t="s">
        <v>165</v>
      </c>
      <c r="AU209" s="205" t="s">
        <v>70</v>
      </c>
      <c r="AV209" s="13" t="s">
        <v>79</v>
      </c>
      <c r="AW209" s="13" t="s">
        <v>31</v>
      </c>
      <c r="AX209" s="13" t="s">
        <v>70</v>
      </c>
      <c r="AY209" s="205" t="s">
        <v>156</v>
      </c>
    </row>
    <row r="210" spans="1:65" s="13" customFormat="1" ht="11.25">
      <c r="B210" s="194"/>
      <c r="C210" s="195"/>
      <c r="D210" s="196" t="s">
        <v>165</v>
      </c>
      <c r="E210" s="197" t="s">
        <v>19</v>
      </c>
      <c r="F210" s="198" t="s">
        <v>599</v>
      </c>
      <c r="G210" s="195"/>
      <c r="H210" s="199">
        <v>9</v>
      </c>
      <c r="I210" s="200"/>
      <c r="J210" s="195"/>
      <c r="K210" s="195"/>
      <c r="L210" s="201"/>
      <c r="M210" s="202"/>
      <c r="N210" s="203"/>
      <c r="O210" s="203"/>
      <c r="P210" s="203"/>
      <c r="Q210" s="203"/>
      <c r="R210" s="203"/>
      <c r="S210" s="203"/>
      <c r="T210" s="204"/>
      <c r="AT210" s="205" t="s">
        <v>165</v>
      </c>
      <c r="AU210" s="205" t="s">
        <v>70</v>
      </c>
      <c r="AV210" s="13" t="s">
        <v>79</v>
      </c>
      <c r="AW210" s="13" t="s">
        <v>31</v>
      </c>
      <c r="AX210" s="13" t="s">
        <v>70</v>
      </c>
      <c r="AY210" s="205" t="s">
        <v>156</v>
      </c>
    </row>
    <row r="211" spans="1:65" s="14" customFormat="1" ht="11.25">
      <c r="B211" s="206"/>
      <c r="C211" s="207"/>
      <c r="D211" s="196" t="s">
        <v>165</v>
      </c>
      <c r="E211" s="208" t="s">
        <v>19</v>
      </c>
      <c r="F211" s="209" t="s">
        <v>170</v>
      </c>
      <c r="G211" s="207"/>
      <c r="H211" s="210">
        <v>45</v>
      </c>
      <c r="I211" s="211"/>
      <c r="J211" s="207"/>
      <c r="K211" s="207"/>
      <c r="L211" s="212"/>
      <c r="M211" s="213"/>
      <c r="N211" s="214"/>
      <c r="O211" s="214"/>
      <c r="P211" s="214"/>
      <c r="Q211" s="214"/>
      <c r="R211" s="214"/>
      <c r="S211" s="214"/>
      <c r="T211" s="215"/>
      <c r="AT211" s="216" t="s">
        <v>165</v>
      </c>
      <c r="AU211" s="216" t="s">
        <v>70</v>
      </c>
      <c r="AV211" s="14" t="s">
        <v>163</v>
      </c>
      <c r="AW211" s="14" t="s">
        <v>31</v>
      </c>
      <c r="AX211" s="14" t="s">
        <v>77</v>
      </c>
      <c r="AY211" s="216" t="s">
        <v>156</v>
      </c>
    </row>
    <row r="212" spans="1:65" s="2" customFormat="1" ht="37.9" customHeight="1">
      <c r="A212" s="35"/>
      <c r="B212" s="36"/>
      <c r="C212" s="180" t="s">
        <v>244</v>
      </c>
      <c r="D212" s="180" t="s">
        <v>159</v>
      </c>
      <c r="E212" s="181" t="s">
        <v>602</v>
      </c>
      <c r="F212" s="182" t="s">
        <v>603</v>
      </c>
      <c r="G212" s="183" t="s">
        <v>192</v>
      </c>
      <c r="H212" s="184">
        <v>15</v>
      </c>
      <c r="I212" s="185"/>
      <c r="J212" s="186">
        <f>ROUND(I212*H212,2)</f>
        <v>0</v>
      </c>
      <c r="K212" s="187"/>
      <c r="L212" s="40"/>
      <c r="M212" s="188" t="s">
        <v>19</v>
      </c>
      <c r="N212" s="189" t="s">
        <v>41</v>
      </c>
      <c r="O212" s="65"/>
      <c r="P212" s="190">
        <f>O212*H212</f>
        <v>0</v>
      </c>
      <c r="Q212" s="190">
        <v>0</v>
      </c>
      <c r="R212" s="190">
        <f>Q212*H212</f>
        <v>0</v>
      </c>
      <c r="S212" s="190">
        <v>0</v>
      </c>
      <c r="T212" s="191">
        <f>S212*H212</f>
        <v>0</v>
      </c>
      <c r="U212" s="35"/>
      <c r="V212" s="35"/>
      <c r="W212" s="35"/>
      <c r="X212" s="35"/>
      <c r="Y212" s="35"/>
      <c r="Z212" s="35"/>
      <c r="AA212" s="35"/>
      <c r="AB212" s="35"/>
      <c r="AC212" s="35"/>
      <c r="AD212" s="35"/>
      <c r="AE212" s="35"/>
      <c r="AR212" s="192" t="s">
        <v>163</v>
      </c>
      <c r="AT212" s="192" t="s">
        <v>159</v>
      </c>
      <c r="AU212" s="192" t="s">
        <v>70</v>
      </c>
      <c r="AY212" s="18" t="s">
        <v>156</v>
      </c>
      <c r="BE212" s="193">
        <f>IF(N212="základní",J212,0)</f>
        <v>0</v>
      </c>
      <c r="BF212" s="193">
        <f>IF(N212="snížená",J212,0)</f>
        <v>0</v>
      </c>
      <c r="BG212" s="193">
        <f>IF(N212="zákl. přenesená",J212,0)</f>
        <v>0</v>
      </c>
      <c r="BH212" s="193">
        <f>IF(N212="sníž. přenesená",J212,0)</f>
        <v>0</v>
      </c>
      <c r="BI212" s="193">
        <f>IF(N212="nulová",J212,0)</f>
        <v>0</v>
      </c>
      <c r="BJ212" s="18" t="s">
        <v>77</v>
      </c>
      <c r="BK212" s="193">
        <f>ROUND(I212*H212,2)</f>
        <v>0</v>
      </c>
      <c r="BL212" s="18" t="s">
        <v>163</v>
      </c>
      <c r="BM212" s="192" t="s">
        <v>604</v>
      </c>
    </row>
    <row r="213" spans="1:65" s="13" customFormat="1" ht="11.25">
      <c r="B213" s="194"/>
      <c r="C213" s="195"/>
      <c r="D213" s="196" t="s">
        <v>165</v>
      </c>
      <c r="E213" s="197" t="s">
        <v>19</v>
      </c>
      <c r="F213" s="198" t="s">
        <v>605</v>
      </c>
      <c r="G213" s="195"/>
      <c r="H213" s="199">
        <v>15</v>
      </c>
      <c r="I213" s="200"/>
      <c r="J213" s="195"/>
      <c r="K213" s="195"/>
      <c r="L213" s="201"/>
      <c r="M213" s="202"/>
      <c r="N213" s="203"/>
      <c r="O213" s="203"/>
      <c r="P213" s="203"/>
      <c r="Q213" s="203"/>
      <c r="R213" s="203"/>
      <c r="S213" s="203"/>
      <c r="T213" s="204"/>
      <c r="AT213" s="205" t="s">
        <v>165</v>
      </c>
      <c r="AU213" s="205" t="s">
        <v>70</v>
      </c>
      <c r="AV213" s="13" t="s">
        <v>79</v>
      </c>
      <c r="AW213" s="13" t="s">
        <v>31</v>
      </c>
      <c r="AX213" s="13" t="s">
        <v>77</v>
      </c>
      <c r="AY213" s="205" t="s">
        <v>156</v>
      </c>
    </row>
    <row r="214" spans="1:65" s="2" customFormat="1" ht="55.5" customHeight="1">
      <c r="A214" s="35"/>
      <c r="B214" s="36"/>
      <c r="C214" s="180" t="s">
        <v>406</v>
      </c>
      <c r="D214" s="180" t="s">
        <v>159</v>
      </c>
      <c r="E214" s="181" t="s">
        <v>606</v>
      </c>
      <c r="F214" s="182" t="s">
        <v>607</v>
      </c>
      <c r="G214" s="183" t="s">
        <v>257</v>
      </c>
      <c r="H214" s="184">
        <v>48</v>
      </c>
      <c r="I214" s="185"/>
      <c r="J214" s="186">
        <f>ROUND(I214*H214,2)</f>
        <v>0</v>
      </c>
      <c r="K214" s="187"/>
      <c r="L214" s="40"/>
      <c r="M214" s="188" t="s">
        <v>19</v>
      </c>
      <c r="N214" s="189" t="s">
        <v>41</v>
      </c>
      <c r="O214" s="65"/>
      <c r="P214" s="190">
        <f>O214*H214</f>
        <v>0</v>
      </c>
      <c r="Q214" s="190">
        <v>0</v>
      </c>
      <c r="R214" s="190">
        <f>Q214*H214</f>
        <v>0</v>
      </c>
      <c r="S214" s="190">
        <v>0</v>
      </c>
      <c r="T214" s="191">
        <f>S214*H214</f>
        <v>0</v>
      </c>
      <c r="U214" s="35"/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  <c r="AR214" s="192" t="s">
        <v>163</v>
      </c>
      <c r="AT214" s="192" t="s">
        <v>159</v>
      </c>
      <c r="AU214" s="192" t="s">
        <v>70</v>
      </c>
      <c r="AY214" s="18" t="s">
        <v>156</v>
      </c>
      <c r="BE214" s="193">
        <f>IF(N214="základní",J214,0)</f>
        <v>0</v>
      </c>
      <c r="BF214" s="193">
        <f>IF(N214="snížená",J214,0)</f>
        <v>0</v>
      </c>
      <c r="BG214" s="193">
        <f>IF(N214="zákl. přenesená",J214,0)</f>
        <v>0</v>
      </c>
      <c r="BH214" s="193">
        <f>IF(N214="sníž. přenesená",J214,0)</f>
        <v>0</v>
      </c>
      <c r="BI214" s="193">
        <f>IF(N214="nulová",J214,0)</f>
        <v>0</v>
      </c>
      <c r="BJ214" s="18" t="s">
        <v>77</v>
      </c>
      <c r="BK214" s="193">
        <f>ROUND(I214*H214,2)</f>
        <v>0</v>
      </c>
      <c r="BL214" s="18" t="s">
        <v>163</v>
      </c>
      <c r="BM214" s="192" t="s">
        <v>608</v>
      </c>
    </row>
    <row r="215" spans="1:65" s="13" customFormat="1" ht="11.25">
      <c r="B215" s="194"/>
      <c r="C215" s="195"/>
      <c r="D215" s="196" t="s">
        <v>165</v>
      </c>
      <c r="E215" s="197" t="s">
        <v>19</v>
      </c>
      <c r="F215" s="198" t="s">
        <v>609</v>
      </c>
      <c r="G215" s="195"/>
      <c r="H215" s="199">
        <v>48</v>
      </c>
      <c r="I215" s="200"/>
      <c r="J215" s="195"/>
      <c r="K215" s="195"/>
      <c r="L215" s="201"/>
      <c r="M215" s="202"/>
      <c r="N215" s="203"/>
      <c r="O215" s="203"/>
      <c r="P215" s="203"/>
      <c r="Q215" s="203"/>
      <c r="R215" s="203"/>
      <c r="S215" s="203"/>
      <c r="T215" s="204"/>
      <c r="AT215" s="205" t="s">
        <v>165</v>
      </c>
      <c r="AU215" s="205" t="s">
        <v>70</v>
      </c>
      <c r="AV215" s="13" t="s">
        <v>79</v>
      </c>
      <c r="AW215" s="13" t="s">
        <v>31</v>
      </c>
      <c r="AX215" s="13" t="s">
        <v>77</v>
      </c>
      <c r="AY215" s="205" t="s">
        <v>156</v>
      </c>
    </row>
    <row r="216" spans="1:65" s="2" customFormat="1" ht="78" customHeight="1">
      <c r="A216" s="35"/>
      <c r="B216" s="36"/>
      <c r="C216" s="180" t="s">
        <v>610</v>
      </c>
      <c r="D216" s="180" t="s">
        <v>159</v>
      </c>
      <c r="E216" s="181" t="s">
        <v>611</v>
      </c>
      <c r="F216" s="182" t="s">
        <v>612</v>
      </c>
      <c r="G216" s="183" t="s">
        <v>257</v>
      </c>
      <c r="H216" s="184">
        <v>48</v>
      </c>
      <c r="I216" s="185"/>
      <c r="J216" s="186">
        <f>ROUND(I216*H216,2)</f>
        <v>0</v>
      </c>
      <c r="K216" s="187"/>
      <c r="L216" s="40"/>
      <c r="M216" s="188" t="s">
        <v>19</v>
      </c>
      <c r="N216" s="189" t="s">
        <v>41</v>
      </c>
      <c r="O216" s="65"/>
      <c r="P216" s="190">
        <f>O216*H216</f>
        <v>0</v>
      </c>
      <c r="Q216" s="190">
        <v>0</v>
      </c>
      <c r="R216" s="190">
        <f>Q216*H216</f>
        <v>0</v>
      </c>
      <c r="S216" s="190">
        <v>0</v>
      </c>
      <c r="T216" s="191">
        <f>S216*H216</f>
        <v>0</v>
      </c>
      <c r="U216" s="35"/>
      <c r="V216" s="35"/>
      <c r="W216" s="35"/>
      <c r="X216" s="35"/>
      <c r="Y216" s="35"/>
      <c r="Z216" s="35"/>
      <c r="AA216" s="35"/>
      <c r="AB216" s="35"/>
      <c r="AC216" s="35"/>
      <c r="AD216" s="35"/>
      <c r="AE216" s="35"/>
      <c r="AR216" s="192" t="s">
        <v>163</v>
      </c>
      <c r="AT216" s="192" t="s">
        <v>159</v>
      </c>
      <c r="AU216" s="192" t="s">
        <v>70</v>
      </c>
      <c r="AY216" s="18" t="s">
        <v>156</v>
      </c>
      <c r="BE216" s="193">
        <f>IF(N216="základní",J216,0)</f>
        <v>0</v>
      </c>
      <c r="BF216" s="193">
        <f>IF(N216="snížená",J216,0)</f>
        <v>0</v>
      </c>
      <c r="BG216" s="193">
        <f>IF(N216="zákl. přenesená",J216,0)</f>
        <v>0</v>
      </c>
      <c r="BH216" s="193">
        <f>IF(N216="sníž. přenesená",J216,0)</f>
        <v>0</v>
      </c>
      <c r="BI216" s="193">
        <f>IF(N216="nulová",J216,0)</f>
        <v>0</v>
      </c>
      <c r="BJ216" s="18" t="s">
        <v>77</v>
      </c>
      <c r="BK216" s="193">
        <f>ROUND(I216*H216,2)</f>
        <v>0</v>
      </c>
      <c r="BL216" s="18" t="s">
        <v>163</v>
      </c>
      <c r="BM216" s="192" t="s">
        <v>613</v>
      </c>
    </row>
    <row r="217" spans="1:65" s="13" customFormat="1" ht="11.25">
      <c r="B217" s="194"/>
      <c r="C217" s="195"/>
      <c r="D217" s="196" t="s">
        <v>165</v>
      </c>
      <c r="E217" s="197" t="s">
        <v>19</v>
      </c>
      <c r="F217" s="198" t="s">
        <v>609</v>
      </c>
      <c r="G217" s="195"/>
      <c r="H217" s="199">
        <v>48</v>
      </c>
      <c r="I217" s="200"/>
      <c r="J217" s="195"/>
      <c r="K217" s="195"/>
      <c r="L217" s="201"/>
      <c r="M217" s="202"/>
      <c r="N217" s="203"/>
      <c r="O217" s="203"/>
      <c r="P217" s="203"/>
      <c r="Q217" s="203"/>
      <c r="R217" s="203"/>
      <c r="S217" s="203"/>
      <c r="T217" s="204"/>
      <c r="AT217" s="205" t="s">
        <v>165</v>
      </c>
      <c r="AU217" s="205" t="s">
        <v>70</v>
      </c>
      <c r="AV217" s="13" t="s">
        <v>79</v>
      </c>
      <c r="AW217" s="13" t="s">
        <v>31</v>
      </c>
      <c r="AX217" s="13" t="s">
        <v>77</v>
      </c>
      <c r="AY217" s="205" t="s">
        <v>156</v>
      </c>
    </row>
    <row r="218" spans="1:65" s="2" customFormat="1" ht="24.2" customHeight="1">
      <c r="A218" s="35"/>
      <c r="B218" s="36"/>
      <c r="C218" s="217" t="s">
        <v>7</v>
      </c>
      <c r="D218" s="217" t="s">
        <v>179</v>
      </c>
      <c r="E218" s="218" t="s">
        <v>614</v>
      </c>
      <c r="F218" s="219" t="s">
        <v>615</v>
      </c>
      <c r="G218" s="220" t="s">
        <v>182</v>
      </c>
      <c r="H218" s="221">
        <v>21.12</v>
      </c>
      <c r="I218" s="222"/>
      <c r="J218" s="223">
        <f>ROUND(I218*H218,2)</f>
        <v>0</v>
      </c>
      <c r="K218" s="224"/>
      <c r="L218" s="225"/>
      <c r="M218" s="226" t="s">
        <v>19</v>
      </c>
      <c r="N218" s="227" t="s">
        <v>41</v>
      </c>
      <c r="O218" s="65"/>
      <c r="P218" s="190">
        <f>O218*H218</f>
        <v>0</v>
      </c>
      <c r="Q218" s="190">
        <v>1</v>
      </c>
      <c r="R218" s="190">
        <f>Q218*H218</f>
        <v>21.12</v>
      </c>
      <c r="S218" s="190">
        <v>0</v>
      </c>
      <c r="T218" s="191">
        <f>S218*H218</f>
        <v>0</v>
      </c>
      <c r="U218" s="35"/>
      <c r="V218" s="35"/>
      <c r="W218" s="35"/>
      <c r="X218" s="35"/>
      <c r="Y218" s="35"/>
      <c r="Z218" s="35"/>
      <c r="AA218" s="35"/>
      <c r="AB218" s="35"/>
      <c r="AC218" s="35"/>
      <c r="AD218" s="35"/>
      <c r="AE218" s="35"/>
      <c r="AR218" s="192" t="s">
        <v>183</v>
      </c>
      <c r="AT218" s="192" t="s">
        <v>179</v>
      </c>
      <c r="AU218" s="192" t="s">
        <v>70</v>
      </c>
      <c r="AY218" s="18" t="s">
        <v>156</v>
      </c>
      <c r="BE218" s="193">
        <f>IF(N218="základní",J218,0)</f>
        <v>0</v>
      </c>
      <c r="BF218" s="193">
        <f>IF(N218="snížená",J218,0)</f>
        <v>0</v>
      </c>
      <c r="BG218" s="193">
        <f>IF(N218="zákl. přenesená",J218,0)</f>
        <v>0</v>
      </c>
      <c r="BH218" s="193">
        <f>IF(N218="sníž. přenesená",J218,0)</f>
        <v>0</v>
      </c>
      <c r="BI218" s="193">
        <f>IF(N218="nulová",J218,0)</f>
        <v>0</v>
      </c>
      <c r="BJ218" s="18" t="s">
        <v>77</v>
      </c>
      <c r="BK218" s="193">
        <f>ROUND(I218*H218,2)</f>
        <v>0</v>
      </c>
      <c r="BL218" s="18" t="s">
        <v>163</v>
      </c>
      <c r="BM218" s="192" t="s">
        <v>616</v>
      </c>
    </row>
    <row r="219" spans="1:65" s="13" customFormat="1" ht="11.25">
      <c r="B219" s="194"/>
      <c r="C219" s="195"/>
      <c r="D219" s="196" t="s">
        <v>165</v>
      </c>
      <c r="E219" s="197" t="s">
        <v>19</v>
      </c>
      <c r="F219" s="198" t="s">
        <v>617</v>
      </c>
      <c r="G219" s="195"/>
      <c r="H219" s="199">
        <v>21.12</v>
      </c>
      <c r="I219" s="200"/>
      <c r="J219" s="195"/>
      <c r="K219" s="195"/>
      <c r="L219" s="201"/>
      <c r="M219" s="202"/>
      <c r="N219" s="203"/>
      <c r="O219" s="203"/>
      <c r="P219" s="203"/>
      <c r="Q219" s="203"/>
      <c r="R219" s="203"/>
      <c r="S219" s="203"/>
      <c r="T219" s="204"/>
      <c r="AT219" s="205" t="s">
        <v>165</v>
      </c>
      <c r="AU219" s="205" t="s">
        <v>70</v>
      </c>
      <c r="AV219" s="13" t="s">
        <v>79</v>
      </c>
      <c r="AW219" s="13" t="s">
        <v>31</v>
      </c>
      <c r="AX219" s="13" t="s">
        <v>77</v>
      </c>
      <c r="AY219" s="205" t="s">
        <v>156</v>
      </c>
    </row>
    <row r="220" spans="1:65" s="2" customFormat="1" ht="76.349999999999994" customHeight="1">
      <c r="A220" s="35"/>
      <c r="B220" s="36"/>
      <c r="C220" s="180" t="s">
        <v>249</v>
      </c>
      <c r="D220" s="180" t="s">
        <v>159</v>
      </c>
      <c r="E220" s="181" t="s">
        <v>618</v>
      </c>
      <c r="F220" s="182" t="s">
        <v>619</v>
      </c>
      <c r="G220" s="183" t="s">
        <v>620</v>
      </c>
      <c r="H220" s="184">
        <v>40</v>
      </c>
      <c r="I220" s="185"/>
      <c r="J220" s="186">
        <f>ROUND(I220*H220,2)</f>
        <v>0</v>
      </c>
      <c r="K220" s="187"/>
      <c r="L220" s="40"/>
      <c r="M220" s="188" t="s">
        <v>19</v>
      </c>
      <c r="N220" s="189" t="s">
        <v>41</v>
      </c>
      <c r="O220" s="65"/>
      <c r="P220" s="190">
        <f>O220*H220</f>
        <v>0</v>
      </c>
      <c r="Q220" s="190">
        <v>0</v>
      </c>
      <c r="R220" s="190">
        <f>Q220*H220</f>
        <v>0</v>
      </c>
      <c r="S220" s="190">
        <v>0</v>
      </c>
      <c r="T220" s="191">
        <f>S220*H220</f>
        <v>0</v>
      </c>
      <c r="U220" s="35"/>
      <c r="V220" s="35"/>
      <c r="W220" s="35"/>
      <c r="X220" s="35"/>
      <c r="Y220" s="35"/>
      <c r="Z220" s="35"/>
      <c r="AA220" s="35"/>
      <c r="AB220" s="35"/>
      <c r="AC220" s="35"/>
      <c r="AD220" s="35"/>
      <c r="AE220" s="35"/>
      <c r="AR220" s="192" t="s">
        <v>163</v>
      </c>
      <c r="AT220" s="192" t="s">
        <v>159</v>
      </c>
      <c r="AU220" s="192" t="s">
        <v>70</v>
      </c>
      <c r="AY220" s="18" t="s">
        <v>156</v>
      </c>
      <c r="BE220" s="193">
        <f>IF(N220="základní",J220,0)</f>
        <v>0</v>
      </c>
      <c r="BF220" s="193">
        <f>IF(N220="snížená",J220,0)</f>
        <v>0</v>
      </c>
      <c r="BG220" s="193">
        <f>IF(N220="zákl. přenesená",J220,0)</f>
        <v>0</v>
      </c>
      <c r="BH220" s="193">
        <f>IF(N220="sníž. přenesená",J220,0)</f>
        <v>0</v>
      </c>
      <c r="BI220" s="193">
        <f>IF(N220="nulová",J220,0)</f>
        <v>0</v>
      </c>
      <c r="BJ220" s="18" t="s">
        <v>77</v>
      </c>
      <c r="BK220" s="193">
        <f>ROUND(I220*H220,2)</f>
        <v>0</v>
      </c>
      <c r="BL220" s="18" t="s">
        <v>163</v>
      </c>
      <c r="BM220" s="192" t="s">
        <v>621</v>
      </c>
    </row>
    <row r="221" spans="1:65" s="13" customFormat="1" ht="11.25">
      <c r="B221" s="194"/>
      <c r="C221" s="195"/>
      <c r="D221" s="196" t="s">
        <v>165</v>
      </c>
      <c r="E221" s="197" t="s">
        <v>19</v>
      </c>
      <c r="F221" s="198" t="s">
        <v>622</v>
      </c>
      <c r="G221" s="195"/>
      <c r="H221" s="199">
        <v>40</v>
      </c>
      <c r="I221" s="200"/>
      <c r="J221" s="195"/>
      <c r="K221" s="195"/>
      <c r="L221" s="201"/>
      <c r="M221" s="202"/>
      <c r="N221" s="203"/>
      <c r="O221" s="203"/>
      <c r="P221" s="203"/>
      <c r="Q221" s="203"/>
      <c r="R221" s="203"/>
      <c r="S221" s="203"/>
      <c r="T221" s="204"/>
      <c r="AT221" s="205" t="s">
        <v>165</v>
      </c>
      <c r="AU221" s="205" t="s">
        <v>70</v>
      </c>
      <c r="AV221" s="13" t="s">
        <v>79</v>
      </c>
      <c r="AW221" s="13" t="s">
        <v>31</v>
      </c>
      <c r="AX221" s="13" t="s">
        <v>77</v>
      </c>
      <c r="AY221" s="205" t="s">
        <v>156</v>
      </c>
    </row>
    <row r="222" spans="1:65" s="2" customFormat="1" ht="78" customHeight="1">
      <c r="A222" s="35"/>
      <c r="B222" s="36"/>
      <c r="C222" s="180" t="s">
        <v>254</v>
      </c>
      <c r="D222" s="180" t="s">
        <v>159</v>
      </c>
      <c r="E222" s="181" t="s">
        <v>623</v>
      </c>
      <c r="F222" s="182" t="s">
        <v>624</v>
      </c>
      <c r="G222" s="183" t="s">
        <v>228</v>
      </c>
      <c r="H222" s="184">
        <v>44</v>
      </c>
      <c r="I222" s="185"/>
      <c r="J222" s="186">
        <f>ROUND(I222*H222,2)</f>
        <v>0</v>
      </c>
      <c r="K222" s="187"/>
      <c r="L222" s="40"/>
      <c r="M222" s="188" t="s">
        <v>19</v>
      </c>
      <c r="N222" s="189" t="s">
        <v>41</v>
      </c>
      <c r="O222" s="65"/>
      <c r="P222" s="190">
        <f>O222*H222</f>
        <v>0</v>
      </c>
      <c r="Q222" s="190">
        <v>0</v>
      </c>
      <c r="R222" s="190">
        <f>Q222*H222</f>
        <v>0</v>
      </c>
      <c r="S222" s="190">
        <v>0</v>
      </c>
      <c r="T222" s="191">
        <f>S222*H222</f>
        <v>0</v>
      </c>
      <c r="U222" s="35"/>
      <c r="V222" s="35"/>
      <c r="W222" s="35"/>
      <c r="X222" s="35"/>
      <c r="Y222" s="35"/>
      <c r="Z222" s="35"/>
      <c r="AA222" s="35"/>
      <c r="AB222" s="35"/>
      <c r="AC222" s="35"/>
      <c r="AD222" s="35"/>
      <c r="AE222" s="35"/>
      <c r="AR222" s="192" t="s">
        <v>163</v>
      </c>
      <c r="AT222" s="192" t="s">
        <v>159</v>
      </c>
      <c r="AU222" s="192" t="s">
        <v>70</v>
      </c>
      <c r="AY222" s="18" t="s">
        <v>156</v>
      </c>
      <c r="BE222" s="193">
        <f>IF(N222="základní",J222,0)</f>
        <v>0</v>
      </c>
      <c r="BF222" s="193">
        <f>IF(N222="snížená",J222,0)</f>
        <v>0</v>
      </c>
      <c r="BG222" s="193">
        <f>IF(N222="zákl. přenesená",J222,0)</f>
        <v>0</v>
      </c>
      <c r="BH222" s="193">
        <f>IF(N222="sníž. přenesená",J222,0)</f>
        <v>0</v>
      </c>
      <c r="BI222" s="193">
        <f>IF(N222="nulová",J222,0)</f>
        <v>0</v>
      </c>
      <c r="BJ222" s="18" t="s">
        <v>77</v>
      </c>
      <c r="BK222" s="193">
        <f>ROUND(I222*H222,2)</f>
        <v>0</v>
      </c>
      <c r="BL222" s="18" t="s">
        <v>163</v>
      </c>
      <c r="BM222" s="192" t="s">
        <v>625</v>
      </c>
    </row>
    <row r="223" spans="1:65" s="2" customFormat="1" ht="24.2" customHeight="1">
      <c r="A223" s="35"/>
      <c r="B223" s="36"/>
      <c r="C223" s="217" t="s">
        <v>260</v>
      </c>
      <c r="D223" s="217" t="s">
        <v>179</v>
      </c>
      <c r="E223" s="218" t="s">
        <v>626</v>
      </c>
      <c r="F223" s="219" t="s">
        <v>627</v>
      </c>
      <c r="G223" s="220" t="s">
        <v>228</v>
      </c>
      <c r="H223" s="221">
        <v>124</v>
      </c>
      <c r="I223" s="222"/>
      <c r="J223" s="223">
        <f>ROUND(I223*H223,2)</f>
        <v>0</v>
      </c>
      <c r="K223" s="224"/>
      <c r="L223" s="225"/>
      <c r="M223" s="226" t="s">
        <v>19</v>
      </c>
      <c r="N223" s="227" t="s">
        <v>41</v>
      </c>
      <c r="O223" s="65"/>
      <c r="P223" s="190">
        <f>O223*H223</f>
        <v>0</v>
      </c>
      <c r="Q223" s="190">
        <v>1.23E-3</v>
      </c>
      <c r="R223" s="190">
        <f>Q223*H223</f>
        <v>0.15251999999999999</v>
      </c>
      <c r="S223" s="190">
        <v>0</v>
      </c>
      <c r="T223" s="191">
        <f>S223*H223</f>
        <v>0</v>
      </c>
      <c r="U223" s="35"/>
      <c r="V223" s="35"/>
      <c r="W223" s="35"/>
      <c r="X223" s="35"/>
      <c r="Y223" s="35"/>
      <c r="Z223" s="35"/>
      <c r="AA223" s="35"/>
      <c r="AB223" s="35"/>
      <c r="AC223" s="35"/>
      <c r="AD223" s="35"/>
      <c r="AE223" s="35"/>
      <c r="AR223" s="192" t="s">
        <v>183</v>
      </c>
      <c r="AT223" s="192" t="s">
        <v>179</v>
      </c>
      <c r="AU223" s="192" t="s">
        <v>70</v>
      </c>
      <c r="AY223" s="18" t="s">
        <v>156</v>
      </c>
      <c r="BE223" s="193">
        <f>IF(N223="základní",J223,0)</f>
        <v>0</v>
      </c>
      <c r="BF223" s="193">
        <f>IF(N223="snížená",J223,0)</f>
        <v>0</v>
      </c>
      <c r="BG223" s="193">
        <f>IF(N223="zákl. přenesená",J223,0)</f>
        <v>0</v>
      </c>
      <c r="BH223" s="193">
        <f>IF(N223="sníž. přenesená",J223,0)</f>
        <v>0</v>
      </c>
      <c r="BI223" s="193">
        <f>IF(N223="nulová",J223,0)</f>
        <v>0</v>
      </c>
      <c r="BJ223" s="18" t="s">
        <v>77</v>
      </c>
      <c r="BK223" s="193">
        <f>ROUND(I223*H223,2)</f>
        <v>0</v>
      </c>
      <c r="BL223" s="18" t="s">
        <v>163</v>
      </c>
      <c r="BM223" s="192" t="s">
        <v>628</v>
      </c>
    </row>
    <row r="224" spans="1:65" s="13" customFormat="1" ht="11.25">
      <c r="B224" s="194"/>
      <c r="C224" s="195"/>
      <c r="D224" s="196" t="s">
        <v>165</v>
      </c>
      <c r="E224" s="197" t="s">
        <v>19</v>
      </c>
      <c r="F224" s="198" t="s">
        <v>629</v>
      </c>
      <c r="G224" s="195"/>
      <c r="H224" s="199">
        <v>80</v>
      </c>
      <c r="I224" s="200"/>
      <c r="J224" s="195"/>
      <c r="K224" s="195"/>
      <c r="L224" s="201"/>
      <c r="M224" s="202"/>
      <c r="N224" s="203"/>
      <c r="O224" s="203"/>
      <c r="P224" s="203"/>
      <c r="Q224" s="203"/>
      <c r="R224" s="203"/>
      <c r="S224" s="203"/>
      <c r="T224" s="204"/>
      <c r="AT224" s="205" t="s">
        <v>165</v>
      </c>
      <c r="AU224" s="205" t="s">
        <v>70</v>
      </c>
      <c r="AV224" s="13" t="s">
        <v>79</v>
      </c>
      <c r="AW224" s="13" t="s">
        <v>31</v>
      </c>
      <c r="AX224" s="13" t="s">
        <v>70</v>
      </c>
      <c r="AY224" s="205" t="s">
        <v>156</v>
      </c>
    </row>
    <row r="225" spans="1:65" s="13" customFormat="1" ht="11.25">
      <c r="B225" s="194"/>
      <c r="C225" s="195"/>
      <c r="D225" s="196" t="s">
        <v>165</v>
      </c>
      <c r="E225" s="197" t="s">
        <v>19</v>
      </c>
      <c r="F225" s="198" t="s">
        <v>630</v>
      </c>
      <c r="G225" s="195"/>
      <c r="H225" s="199">
        <v>44</v>
      </c>
      <c r="I225" s="200"/>
      <c r="J225" s="195"/>
      <c r="K225" s="195"/>
      <c r="L225" s="201"/>
      <c r="M225" s="202"/>
      <c r="N225" s="203"/>
      <c r="O225" s="203"/>
      <c r="P225" s="203"/>
      <c r="Q225" s="203"/>
      <c r="R225" s="203"/>
      <c r="S225" s="203"/>
      <c r="T225" s="204"/>
      <c r="AT225" s="205" t="s">
        <v>165</v>
      </c>
      <c r="AU225" s="205" t="s">
        <v>70</v>
      </c>
      <c r="AV225" s="13" t="s">
        <v>79</v>
      </c>
      <c r="AW225" s="13" t="s">
        <v>31</v>
      </c>
      <c r="AX225" s="13" t="s">
        <v>70</v>
      </c>
      <c r="AY225" s="205" t="s">
        <v>156</v>
      </c>
    </row>
    <row r="226" spans="1:65" s="14" customFormat="1" ht="11.25">
      <c r="B226" s="206"/>
      <c r="C226" s="207"/>
      <c r="D226" s="196" t="s">
        <v>165</v>
      </c>
      <c r="E226" s="208" t="s">
        <v>19</v>
      </c>
      <c r="F226" s="209" t="s">
        <v>170</v>
      </c>
      <c r="G226" s="207"/>
      <c r="H226" s="210">
        <v>124</v>
      </c>
      <c r="I226" s="211"/>
      <c r="J226" s="207"/>
      <c r="K226" s="207"/>
      <c r="L226" s="212"/>
      <c r="M226" s="213"/>
      <c r="N226" s="214"/>
      <c r="O226" s="214"/>
      <c r="P226" s="214"/>
      <c r="Q226" s="214"/>
      <c r="R226" s="214"/>
      <c r="S226" s="214"/>
      <c r="T226" s="215"/>
      <c r="AT226" s="216" t="s">
        <v>165</v>
      </c>
      <c r="AU226" s="216" t="s">
        <v>70</v>
      </c>
      <c r="AV226" s="14" t="s">
        <v>163</v>
      </c>
      <c r="AW226" s="14" t="s">
        <v>31</v>
      </c>
      <c r="AX226" s="14" t="s">
        <v>77</v>
      </c>
      <c r="AY226" s="216" t="s">
        <v>156</v>
      </c>
    </row>
    <row r="227" spans="1:65" s="2" customFormat="1" ht="21.75" customHeight="1">
      <c r="A227" s="35"/>
      <c r="B227" s="36"/>
      <c r="C227" s="217" t="s">
        <v>265</v>
      </c>
      <c r="D227" s="217" t="s">
        <v>179</v>
      </c>
      <c r="E227" s="218" t="s">
        <v>631</v>
      </c>
      <c r="F227" s="219" t="s">
        <v>632</v>
      </c>
      <c r="G227" s="220" t="s">
        <v>228</v>
      </c>
      <c r="H227" s="221">
        <v>40</v>
      </c>
      <c r="I227" s="222"/>
      <c r="J227" s="223">
        <f>ROUND(I227*H227,2)</f>
        <v>0</v>
      </c>
      <c r="K227" s="224"/>
      <c r="L227" s="225"/>
      <c r="M227" s="226" t="s">
        <v>19</v>
      </c>
      <c r="N227" s="227" t="s">
        <v>41</v>
      </c>
      <c r="O227" s="65"/>
      <c r="P227" s="190">
        <f>O227*H227</f>
        <v>0</v>
      </c>
      <c r="Q227" s="190">
        <v>2.1000000000000001E-4</v>
      </c>
      <c r="R227" s="190">
        <f>Q227*H227</f>
        <v>8.4000000000000012E-3</v>
      </c>
      <c r="S227" s="190">
        <v>0</v>
      </c>
      <c r="T227" s="191">
        <f>S227*H227</f>
        <v>0</v>
      </c>
      <c r="U227" s="35"/>
      <c r="V227" s="35"/>
      <c r="W227" s="35"/>
      <c r="X227" s="35"/>
      <c r="Y227" s="35"/>
      <c r="Z227" s="35"/>
      <c r="AA227" s="35"/>
      <c r="AB227" s="35"/>
      <c r="AC227" s="35"/>
      <c r="AD227" s="35"/>
      <c r="AE227" s="35"/>
      <c r="AR227" s="192" t="s">
        <v>183</v>
      </c>
      <c r="AT227" s="192" t="s">
        <v>179</v>
      </c>
      <c r="AU227" s="192" t="s">
        <v>70</v>
      </c>
      <c r="AY227" s="18" t="s">
        <v>156</v>
      </c>
      <c r="BE227" s="193">
        <f>IF(N227="základní",J227,0)</f>
        <v>0</v>
      </c>
      <c r="BF227" s="193">
        <f>IF(N227="snížená",J227,0)</f>
        <v>0</v>
      </c>
      <c r="BG227" s="193">
        <f>IF(N227="zákl. přenesená",J227,0)</f>
        <v>0</v>
      </c>
      <c r="BH227" s="193">
        <f>IF(N227="sníž. přenesená",J227,0)</f>
        <v>0</v>
      </c>
      <c r="BI227" s="193">
        <f>IF(N227="nulová",J227,0)</f>
        <v>0</v>
      </c>
      <c r="BJ227" s="18" t="s">
        <v>77</v>
      </c>
      <c r="BK227" s="193">
        <f>ROUND(I227*H227,2)</f>
        <v>0</v>
      </c>
      <c r="BL227" s="18" t="s">
        <v>163</v>
      </c>
      <c r="BM227" s="192" t="s">
        <v>633</v>
      </c>
    </row>
    <row r="228" spans="1:65" s="13" customFormat="1" ht="11.25">
      <c r="B228" s="194"/>
      <c r="C228" s="195"/>
      <c r="D228" s="196" t="s">
        <v>165</v>
      </c>
      <c r="E228" s="197" t="s">
        <v>19</v>
      </c>
      <c r="F228" s="198" t="s">
        <v>634</v>
      </c>
      <c r="G228" s="195"/>
      <c r="H228" s="199">
        <v>40</v>
      </c>
      <c r="I228" s="200"/>
      <c r="J228" s="195"/>
      <c r="K228" s="195"/>
      <c r="L228" s="201"/>
      <c r="M228" s="202"/>
      <c r="N228" s="203"/>
      <c r="O228" s="203"/>
      <c r="P228" s="203"/>
      <c r="Q228" s="203"/>
      <c r="R228" s="203"/>
      <c r="S228" s="203"/>
      <c r="T228" s="204"/>
      <c r="AT228" s="205" t="s">
        <v>165</v>
      </c>
      <c r="AU228" s="205" t="s">
        <v>70</v>
      </c>
      <c r="AV228" s="13" t="s">
        <v>79</v>
      </c>
      <c r="AW228" s="13" t="s">
        <v>31</v>
      </c>
      <c r="AX228" s="13" t="s">
        <v>77</v>
      </c>
      <c r="AY228" s="205" t="s">
        <v>156</v>
      </c>
    </row>
    <row r="229" spans="1:65" s="2" customFormat="1" ht="78" customHeight="1">
      <c r="A229" s="35"/>
      <c r="B229" s="36"/>
      <c r="C229" s="180" t="s">
        <v>271</v>
      </c>
      <c r="D229" s="180" t="s">
        <v>159</v>
      </c>
      <c r="E229" s="181" t="s">
        <v>635</v>
      </c>
      <c r="F229" s="182" t="s">
        <v>636</v>
      </c>
      <c r="G229" s="183" t="s">
        <v>620</v>
      </c>
      <c r="H229" s="184">
        <v>88</v>
      </c>
      <c r="I229" s="185"/>
      <c r="J229" s="186">
        <f>ROUND(I229*H229,2)</f>
        <v>0</v>
      </c>
      <c r="K229" s="187"/>
      <c r="L229" s="40"/>
      <c r="M229" s="188" t="s">
        <v>19</v>
      </c>
      <c r="N229" s="189" t="s">
        <v>41</v>
      </c>
      <c r="O229" s="65"/>
      <c r="P229" s="190">
        <f>O229*H229</f>
        <v>0</v>
      </c>
      <c r="Q229" s="190">
        <v>0</v>
      </c>
      <c r="R229" s="190">
        <f>Q229*H229</f>
        <v>0</v>
      </c>
      <c r="S229" s="190">
        <v>0</v>
      </c>
      <c r="T229" s="191">
        <f>S229*H229</f>
        <v>0</v>
      </c>
      <c r="U229" s="35"/>
      <c r="V229" s="35"/>
      <c r="W229" s="35"/>
      <c r="X229" s="35"/>
      <c r="Y229" s="35"/>
      <c r="Z229" s="35"/>
      <c r="AA229" s="35"/>
      <c r="AB229" s="35"/>
      <c r="AC229" s="35"/>
      <c r="AD229" s="35"/>
      <c r="AE229" s="35"/>
      <c r="AR229" s="192" t="s">
        <v>163</v>
      </c>
      <c r="AT229" s="192" t="s">
        <v>159</v>
      </c>
      <c r="AU229" s="192" t="s">
        <v>70</v>
      </c>
      <c r="AY229" s="18" t="s">
        <v>156</v>
      </c>
      <c r="BE229" s="193">
        <f>IF(N229="základní",J229,0)</f>
        <v>0</v>
      </c>
      <c r="BF229" s="193">
        <f>IF(N229="snížená",J229,0)</f>
        <v>0</v>
      </c>
      <c r="BG229" s="193">
        <f>IF(N229="zákl. přenesená",J229,0)</f>
        <v>0</v>
      </c>
      <c r="BH229" s="193">
        <f>IF(N229="sníž. přenesená",J229,0)</f>
        <v>0</v>
      </c>
      <c r="BI229" s="193">
        <f>IF(N229="nulová",J229,0)</f>
        <v>0</v>
      </c>
      <c r="BJ229" s="18" t="s">
        <v>77</v>
      </c>
      <c r="BK229" s="193">
        <f>ROUND(I229*H229,2)</f>
        <v>0</v>
      </c>
      <c r="BL229" s="18" t="s">
        <v>163</v>
      </c>
      <c r="BM229" s="192" t="s">
        <v>637</v>
      </c>
    </row>
    <row r="230" spans="1:65" s="13" customFormat="1" ht="11.25">
      <c r="B230" s="194"/>
      <c r="C230" s="195"/>
      <c r="D230" s="196" t="s">
        <v>165</v>
      </c>
      <c r="E230" s="197" t="s">
        <v>19</v>
      </c>
      <c r="F230" s="198" t="s">
        <v>638</v>
      </c>
      <c r="G230" s="195"/>
      <c r="H230" s="199">
        <v>88</v>
      </c>
      <c r="I230" s="200"/>
      <c r="J230" s="195"/>
      <c r="K230" s="195"/>
      <c r="L230" s="201"/>
      <c r="M230" s="202"/>
      <c r="N230" s="203"/>
      <c r="O230" s="203"/>
      <c r="P230" s="203"/>
      <c r="Q230" s="203"/>
      <c r="R230" s="203"/>
      <c r="S230" s="203"/>
      <c r="T230" s="204"/>
      <c r="AT230" s="205" t="s">
        <v>165</v>
      </c>
      <c r="AU230" s="205" t="s">
        <v>70</v>
      </c>
      <c r="AV230" s="13" t="s">
        <v>79</v>
      </c>
      <c r="AW230" s="13" t="s">
        <v>31</v>
      </c>
      <c r="AX230" s="13" t="s">
        <v>77</v>
      </c>
      <c r="AY230" s="205" t="s">
        <v>156</v>
      </c>
    </row>
    <row r="231" spans="1:65" s="2" customFormat="1" ht="24.2" customHeight="1">
      <c r="A231" s="35"/>
      <c r="B231" s="36"/>
      <c r="C231" s="217" t="s">
        <v>639</v>
      </c>
      <c r="D231" s="217" t="s">
        <v>179</v>
      </c>
      <c r="E231" s="218" t="s">
        <v>640</v>
      </c>
      <c r="F231" s="219" t="s">
        <v>641</v>
      </c>
      <c r="G231" s="220" t="s">
        <v>228</v>
      </c>
      <c r="H231" s="221">
        <v>88</v>
      </c>
      <c r="I231" s="222"/>
      <c r="J231" s="223">
        <f>ROUND(I231*H231,2)</f>
        <v>0</v>
      </c>
      <c r="K231" s="224"/>
      <c r="L231" s="225"/>
      <c r="M231" s="226" t="s">
        <v>19</v>
      </c>
      <c r="N231" s="227" t="s">
        <v>41</v>
      </c>
      <c r="O231" s="65"/>
      <c r="P231" s="190">
        <f>O231*H231</f>
        <v>0</v>
      </c>
      <c r="Q231" s="190">
        <v>1.0499999999999999E-3</v>
      </c>
      <c r="R231" s="190">
        <f>Q231*H231</f>
        <v>9.2399999999999996E-2</v>
      </c>
      <c r="S231" s="190">
        <v>0</v>
      </c>
      <c r="T231" s="191">
        <f>S231*H231</f>
        <v>0</v>
      </c>
      <c r="U231" s="35"/>
      <c r="V231" s="35"/>
      <c r="W231" s="35"/>
      <c r="X231" s="35"/>
      <c r="Y231" s="35"/>
      <c r="Z231" s="35"/>
      <c r="AA231" s="35"/>
      <c r="AB231" s="35"/>
      <c r="AC231" s="35"/>
      <c r="AD231" s="35"/>
      <c r="AE231" s="35"/>
      <c r="AR231" s="192" t="s">
        <v>183</v>
      </c>
      <c r="AT231" s="192" t="s">
        <v>179</v>
      </c>
      <c r="AU231" s="192" t="s">
        <v>70</v>
      </c>
      <c r="AY231" s="18" t="s">
        <v>156</v>
      </c>
      <c r="BE231" s="193">
        <f>IF(N231="základní",J231,0)</f>
        <v>0</v>
      </c>
      <c r="BF231" s="193">
        <f>IF(N231="snížená",J231,0)</f>
        <v>0</v>
      </c>
      <c r="BG231" s="193">
        <f>IF(N231="zákl. přenesená",J231,0)</f>
        <v>0</v>
      </c>
      <c r="BH231" s="193">
        <f>IF(N231="sníž. přenesená",J231,0)</f>
        <v>0</v>
      </c>
      <c r="BI231" s="193">
        <f>IF(N231="nulová",J231,0)</f>
        <v>0</v>
      </c>
      <c r="BJ231" s="18" t="s">
        <v>77</v>
      </c>
      <c r="BK231" s="193">
        <f>ROUND(I231*H231,2)</f>
        <v>0</v>
      </c>
      <c r="BL231" s="18" t="s">
        <v>163</v>
      </c>
      <c r="BM231" s="192" t="s">
        <v>642</v>
      </c>
    </row>
    <row r="232" spans="1:65" s="13" customFormat="1" ht="11.25">
      <c r="B232" s="194"/>
      <c r="C232" s="195"/>
      <c r="D232" s="196" t="s">
        <v>165</v>
      </c>
      <c r="E232" s="197" t="s">
        <v>19</v>
      </c>
      <c r="F232" s="198" t="s">
        <v>638</v>
      </c>
      <c r="G232" s="195"/>
      <c r="H232" s="199">
        <v>88</v>
      </c>
      <c r="I232" s="200"/>
      <c r="J232" s="195"/>
      <c r="K232" s="195"/>
      <c r="L232" s="201"/>
      <c r="M232" s="202"/>
      <c r="N232" s="203"/>
      <c r="O232" s="203"/>
      <c r="P232" s="203"/>
      <c r="Q232" s="203"/>
      <c r="R232" s="203"/>
      <c r="S232" s="203"/>
      <c r="T232" s="204"/>
      <c r="AT232" s="205" t="s">
        <v>165</v>
      </c>
      <c r="AU232" s="205" t="s">
        <v>70</v>
      </c>
      <c r="AV232" s="13" t="s">
        <v>79</v>
      </c>
      <c r="AW232" s="13" t="s">
        <v>31</v>
      </c>
      <c r="AX232" s="13" t="s">
        <v>77</v>
      </c>
      <c r="AY232" s="205" t="s">
        <v>156</v>
      </c>
    </row>
    <row r="233" spans="1:65" s="2" customFormat="1" ht="76.349999999999994" customHeight="1">
      <c r="A233" s="35"/>
      <c r="B233" s="36"/>
      <c r="C233" s="180" t="s">
        <v>643</v>
      </c>
      <c r="D233" s="180" t="s">
        <v>159</v>
      </c>
      <c r="E233" s="181" t="s">
        <v>186</v>
      </c>
      <c r="F233" s="182" t="s">
        <v>187</v>
      </c>
      <c r="G233" s="183" t="s">
        <v>182</v>
      </c>
      <c r="H233" s="184">
        <v>1369.35</v>
      </c>
      <c r="I233" s="185"/>
      <c r="J233" s="186">
        <f>ROUND(I233*H233,2)</f>
        <v>0</v>
      </c>
      <c r="K233" s="187"/>
      <c r="L233" s="40"/>
      <c r="M233" s="188" t="s">
        <v>19</v>
      </c>
      <c r="N233" s="189" t="s">
        <v>41</v>
      </c>
      <c r="O233" s="65"/>
      <c r="P233" s="190">
        <f>O233*H233</f>
        <v>0</v>
      </c>
      <c r="Q233" s="190">
        <v>0</v>
      </c>
      <c r="R233" s="190">
        <f>Q233*H233</f>
        <v>0</v>
      </c>
      <c r="S233" s="190">
        <v>0</v>
      </c>
      <c r="T233" s="191">
        <f>S233*H233</f>
        <v>0</v>
      </c>
      <c r="U233" s="35"/>
      <c r="V233" s="35"/>
      <c r="W233" s="35"/>
      <c r="X233" s="35"/>
      <c r="Y233" s="35"/>
      <c r="Z233" s="35"/>
      <c r="AA233" s="35"/>
      <c r="AB233" s="35"/>
      <c r="AC233" s="35"/>
      <c r="AD233" s="35"/>
      <c r="AE233" s="35"/>
      <c r="AR233" s="192" t="s">
        <v>163</v>
      </c>
      <c r="AT233" s="192" t="s">
        <v>159</v>
      </c>
      <c r="AU233" s="192" t="s">
        <v>70</v>
      </c>
      <c r="AY233" s="18" t="s">
        <v>156</v>
      </c>
      <c r="BE233" s="193">
        <f>IF(N233="základní",J233,0)</f>
        <v>0</v>
      </c>
      <c r="BF233" s="193">
        <f>IF(N233="snížená",J233,0)</f>
        <v>0</v>
      </c>
      <c r="BG233" s="193">
        <f>IF(N233="zákl. přenesená",J233,0)</f>
        <v>0</v>
      </c>
      <c r="BH233" s="193">
        <f>IF(N233="sníž. přenesená",J233,0)</f>
        <v>0</v>
      </c>
      <c r="BI233" s="193">
        <f>IF(N233="nulová",J233,0)</f>
        <v>0</v>
      </c>
      <c r="BJ233" s="18" t="s">
        <v>77</v>
      </c>
      <c r="BK233" s="193">
        <f>ROUND(I233*H233,2)</f>
        <v>0</v>
      </c>
      <c r="BL233" s="18" t="s">
        <v>163</v>
      </c>
      <c r="BM233" s="192" t="s">
        <v>644</v>
      </c>
    </row>
    <row r="234" spans="1:65" s="13" customFormat="1" ht="11.25">
      <c r="B234" s="194"/>
      <c r="C234" s="195"/>
      <c r="D234" s="196" t="s">
        <v>165</v>
      </c>
      <c r="E234" s="197" t="s">
        <v>19</v>
      </c>
      <c r="F234" s="198" t="s">
        <v>645</v>
      </c>
      <c r="G234" s="195"/>
      <c r="H234" s="199">
        <v>1360.8</v>
      </c>
      <c r="I234" s="200"/>
      <c r="J234" s="195"/>
      <c r="K234" s="195"/>
      <c r="L234" s="201"/>
      <c r="M234" s="202"/>
      <c r="N234" s="203"/>
      <c r="O234" s="203"/>
      <c r="P234" s="203"/>
      <c r="Q234" s="203"/>
      <c r="R234" s="203"/>
      <c r="S234" s="203"/>
      <c r="T234" s="204"/>
      <c r="AT234" s="205" t="s">
        <v>165</v>
      </c>
      <c r="AU234" s="205" t="s">
        <v>70</v>
      </c>
      <c r="AV234" s="13" t="s">
        <v>79</v>
      </c>
      <c r="AW234" s="13" t="s">
        <v>31</v>
      </c>
      <c r="AX234" s="13" t="s">
        <v>70</v>
      </c>
      <c r="AY234" s="205" t="s">
        <v>156</v>
      </c>
    </row>
    <row r="235" spans="1:65" s="13" customFormat="1" ht="11.25">
      <c r="B235" s="194"/>
      <c r="C235" s="195"/>
      <c r="D235" s="196" t="s">
        <v>165</v>
      </c>
      <c r="E235" s="197" t="s">
        <v>19</v>
      </c>
      <c r="F235" s="198" t="s">
        <v>646</v>
      </c>
      <c r="G235" s="195"/>
      <c r="H235" s="199">
        <v>8.5500000000000007</v>
      </c>
      <c r="I235" s="200"/>
      <c r="J235" s="195"/>
      <c r="K235" s="195"/>
      <c r="L235" s="201"/>
      <c r="M235" s="202"/>
      <c r="N235" s="203"/>
      <c r="O235" s="203"/>
      <c r="P235" s="203"/>
      <c r="Q235" s="203"/>
      <c r="R235" s="203"/>
      <c r="S235" s="203"/>
      <c r="T235" s="204"/>
      <c r="AT235" s="205" t="s">
        <v>165</v>
      </c>
      <c r="AU235" s="205" t="s">
        <v>70</v>
      </c>
      <c r="AV235" s="13" t="s">
        <v>79</v>
      </c>
      <c r="AW235" s="13" t="s">
        <v>31</v>
      </c>
      <c r="AX235" s="13" t="s">
        <v>70</v>
      </c>
      <c r="AY235" s="205" t="s">
        <v>156</v>
      </c>
    </row>
    <row r="236" spans="1:65" s="14" customFormat="1" ht="11.25">
      <c r="B236" s="206"/>
      <c r="C236" s="207"/>
      <c r="D236" s="196" t="s">
        <v>165</v>
      </c>
      <c r="E236" s="208" t="s">
        <v>19</v>
      </c>
      <c r="F236" s="209" t="s">
        <v>170</v>
      </c>
      <c r="G236" s="207"/>
      <c r="H236" s="210">
        <v>1369.35</v>
      </c>
      <c r="I236" s="211"/>
      <c r="J236" s="207"/>
      <c r="K236" s="207"/>
      <c r="L236" s="212"/>
      <c r="M236" s="213"/>
      <c r="N236" s="214"/>
      <c r="O236" s="214"/>
      <c r="P236" s="214"/>
      <c r="Q236" s="214"/>
      <c r="R236" s="214"/>
      <c r="S236" s="214"/>
      <c r="T236" s="215"/>
      <c r="AT236" s="216" t="s">
        <v>165</v>
      </c>
      <c r="AU236" s="216" t="s">
        <v>70</v>
      </c>
      <c r="AV236" s="14" t="s">
        <v>163</v>
      </c>
      <c r="AW236" s="14" t="s">
        <v>31</v>
      </c>
      <c r="AX236" s="14" t="s">
        <v>77</v>
      </c>
      <c r="AY236" s="216" t="s">
        <v>156</v>
      </c>
    </row>
    <row r="237" spans="1:65" s="2" customFormat="1" ht="76.349999999999994" customHeight="1">
      <c r="A237" s="35"/>
      <c r="B237" s="36"/>
      <c r="C237" s="180" t="s">
        <v>647</v>
      </c>
      <c r="D237" s="180" t="s">
        <v>159</v>
      </c>
      <c r="E237" s="181" t="s">
        <v>648</v>
      </c>
      <c r="F237" s="182" t="s">
        <v>649</v>
      </c>
      <c r="G237" s="183" t="s">
        <v>182</v>
      </c>
      <c r="H237" s="184">
        <v>0.253</v>
      </c>
      <c r="I237" s="185"/>
      <c r="J237" s="186">
        <f>ROUND(I237*H237,2)</f>
        <v>0</v>
      </c>
      <c r="K237" s="187"/>
      <c r="L237" s="40"/>
      <c r="M237" s="188" t="s">
        <v>19</v>
      </c>
      <c r="N237" s="189" t="s">
        <v>41</v>
      </c>
      <c r="O237" s="65"/>
      <c r="P237" s="190">
        <f>O237*H237</f>
        <v>0</v>
      </c>
      <c r="Q237" s="190">
        <v>0</v>
      </c>
      <c r="R237" s="190">
        <f>Q237*H237</f>
        <v>0</v>
      </c>
      <c r="S237" s="190">
        <v>0</v>
      </c>
      <c r="T237" s="191">
        <f>S237*H237</f>
        <v>0</v>
      </c>
      <c r="U237" s="35"/>
      <c r="V237" s="35"/>
      <c r="W237" s="35"/>
      <c r="X237" s="35"/>
      <c r="Y237" s="35"/>
      <c r="Z237" s="35"/>
      <c r="AA237" s="35"/>
      <c r="AB237" s="35"/>
      <c r="AC237" s="35"/>
      <c r="AD237" s="35"/>
      <c r="AE237" s="35"/>
      <c r="AR237" s="192" t="s">
        <v>163</v>
      </c>
      <c r="AT237" s="192" t="s">
        <v>159</v>
      </c>
      <c r="AU237" s="192" t="s">
        <v>70</v>
      </c>
      <c r="AY237" s="18" t="s">
        <v>156</v>
      </c>
      <c r="BE237" s="193">
        <f>IF(N237="základní",J237,0)</f>
        <v>0</v>
      </c>
      <c r="BF237" s="193">
        <f>IF(N237="snížená",J237,0)</f>
        <v>0</v>
      </c>
      <c r="BG237" s="193">
        <f>IF(N237="zákl. přenesená",J237,0)</f>
        <v>0</v>
      </c>
      <c r="BH237" s="193">
        <f>IF(N237="sníž. přenesená",J237,0)</f>
        <v>0</v>
      </c>
      <c r="BI237" s="193">
        <f>IF(N237="nulová",J237,0)</f>
        <v>0</v>
      </c>
      <c r="BJ237" s="18" t="s">
        <v>77</v>
      </c>
      <c r="BK237" s="193">
        <f>ROUND(I237*H237,2)</f>
        <v>0</v>
      </c>
      <c r="BL237" s="18" t="s">
        <v>163</v>
      </c>
      <c r="BM237" s="192" t="s">
        <v>650</v>
      </c>
    </row>
    <row r="238" spans="1:65" s="13" customFormat="1" ht="11.25">
      <c r="B238" s="194"/>
      <c r="C238" s="195"/>
      <c r="D238" s="196" t="s">
        <v>165</v>
      </c>
      <c r="E238" s="197" t="s">
        <v>19</v>
      </c>
      <c r="F238" s="198" t="s">
        <v>651</v>
      </c>
      <c r="G238" s="195"/>
      <c r="H238" s="199">
        <v>0.253</v>
      </c>
      <c r="I238" s="200"/>
      <c r="J238" s="195"/>
      <c r="K238" s="195"/>
      <c r="L238" s="201"/>
      <c r="M238" s="202"/>
      <c r="N238" s="203"/>
      <c r="O238" s="203"/>
      <c r="P238" s="203"/>
      <c r="Q238" s="203"/>
      <c r="R238" s="203"/>
      <c r="S238" s="203"/>
      <c r="T238" s="204"/>
      <c r="AT238" s="205" t="s">
        <v>165</v>
      </c>
      <c r="AU238" s="205" t="s">
        <v>70</v>
      </c>
      <c r="AV238" s="13" t="s">
        <v>79</v>
      </c>
      <c r="AW238" s="13" t="s">
        <v>31</v>
      </c>
      <c r="AX238" s="13" t="s">
        <v>77</v>
      </c>
      <c r="AY238" s="205" t="s">
        <v>156</v>
      </c>
    </row>
    <row r="239" spans="1:65" s="2" customFormat="1" ht="76.349999999999994" customHeight="1">
      <c r="A239" s="35"/>
      <c r="B239" s="36"/>
      <c r="C239" s="180" t="s">
        <v>652</v>
      </c>
      <c r="D239" s="180" t="s">
        <v>159</v>
      </c>
      <c r="E239" s="181" t="s">
        <v>314</v>
      </c>
      <c r="F239" s="182" t="s">
        <v>653</v>
      </c>
      <c r="G239" s="183" t="s">
        <v>182</v>
      </c>
      <c r="H239" s="184">
        <v>21.12</v>
      </c>
      <c r="I239" s="185"/>
      <c r="J239" s="186">
        <f>ROUND(I239*H239,2)</f>
        <v>0</v>
      </c>
      <c r="K239" s="187"/>
      <c r="L239" s="40"/>
      <c r="M239" s="188" t="s">
        <v>19</v>
      </c>
      <c r="N239" s="189" t="s">
        <v>41</v>
      </c>
      <c r="O239" s="65"/>
      <c r="P239" s="190">
        <f>O239*H239</f>
        <v>0</v>
      </c>
      <c r="Q239" s="190">
        <v>0</v>
      </c>
      <c r="R239" s="190">
        <f>Q239*H239</f>
        <v>0</v>
      </c>
      <c r="S239" s="190">
        <v>0</v>
      </c>
      <c r="T239" s="191">
        <f>S239*H239</f>
        <v>0</v>
      </c>
      <c r="U239" s="35"/>
      <c r="V239" s="35"/>
      <c r="W239" s="35"/>
      <c r="X239" s="35"/>
      <c r="Y239" s="35"/>
      <c r="Z239" s="35"/>
      <c r="AA239" s="35"/>
      <c r="AB239" s="35"/>
      <c r="AC239" s="35"/>
      <c r="AD239" s="35"/>
      <c r="AE239" s="35"/>
      <c r="AR239" s="192" t="s">
        <v>163</v>
      </c>
      <c r="AT239" s="192" t="s">
        <v>159</v>
      </c>
      <c r="AU239" s="192" t="s">
        <v>70</v>
      </c>
      <c r="AY239" s="18" t="s">
        <v>156</v>
      </c>
      <c r="BE239" s="193">
        <f>IF(N239="základní",J239,0)</f>
        <v>0</v>
      </c>
      <c r="BF239" s="193">
        <f>IF(N239="snížená",J239,0)</f>
        <v>0</v>
      </c>
      <c r="BG239" s="193">
        <f>IF(N239="zákl. přenesená",J239,0)</f>
        <v>0</v>
      </c>
      <c r="BH239" s="193">
        <f>IF(N239="sníž. přenesená",J239,0)</f>
        <v>0</v>
      </c>
      <c r="BI239" s="193">
        <f>IF(N239="nulová",J239,0)</f>
        <v>0</v>
      </c>
      <c r="BJ239" s="18" t="s">
        <v>77</v>
      </c>
      <c r="BK239" s="193">
        <f>ROUND(I239*H239,2)</f>
        <v>0</v>
      </c>
      <c r="BL239" s="18" t="s">
        <v>163</v>
      </c>
      <c r="BM239" s="192" t="s">
        <v>654</v>
      </c>
    </row>
    <row r="240" spans="1:65" s="13" customFormat="1" ht="11.25">
      <c r="B240" s="194"/>
      <c r="C240" s="195"/>
      <c r="D240" s="196" t="s">
        <v>165</v>
      </c>
      <c r="E240" s="197" t="s">
        <v>19</v>
      </c>
      <c r="F240" s="198" t="s">
        <v>655</v>
      </c>
      <c r="G240" s="195"/>
      <c r="H240" s="199">
        <v>21.12</v>
      </c>
      <c r="I240" s="200"/>
      <c r="J240" s="195"/>
      <c r="K240" s="195"/>
      <c r="L240" s="201"/>
      <c r="M240" s="202"/>
      <c r="N240" s="203"/>
      <c r="O240" s="203"/>
      <c r="P240" s="203"/>
      <c r="Q240" s="203"/>
      <c r="R240" s="203"/>
      <c r="S240" s="203"/>
      <c r="T240" s="204"/>
      <c r="AT240" s="205" t="s">
        <v>165</v>
      </c>
      <c r="AU240" s="205" t="s">
        <v>70</v>
      </c>
      <c r="AV240" s="13" t="s">
        <v>79</v>
      </c>
      <c r="AW240" s="13" t="s">
        <v>31</v>
      </c>
      <c r="AX240" s="13" t="s">
        <v>77</v>
      </c>
      <c r="AY240" s="205" t="s">
        <v>156</v>
      </c>
    </row>
    <row r="241" spans="1:65" s="2" customFormat="1" ht="76.349999999999994" customHeight="1">
      <c r="A241" s="35"/>
      <c r="B241" s="36"/>
      <c r="C241" s="180" t="s">
        <v>656</v>
      </c>
      <c r="D241" s="180" t="s">
        <v>159</v>
      </c>
      <c r="E241" s="181" t="s">
        <v>216</v>
      </c>
      <c r="F241" s="182" t="s">
        <v>217</v>
      </c>
      <c r="G241" s="183" t="s">
        <v>182</v>
      </c>
      <c r="H241" s="184">
        <v>21.128</v>
      </c>
      <c r="I241" s="185"/>
      <c r="J241" s="186">
        <f>ROUND(I241*H241,2)</f>
        <v>0</v>
      </c>
      <c r="K241" s="187"/>
      <c r="L241" s="40"/>
      <c r="M241" s="188" t="s">
        <v>19</v>
      </c>
      <c r="N241" s="189" t="s">
        <v>41</v>
      </c>
      <c r="O241" s="65"/>
      <c r="P241" s="190">
        <f>O241*H241</f>
        <v>0</v>
      </c>
      <c r="Q241" s="190">
        <v>0</v>
      </c>
      <c r="R241" s="190">
        <f>Q241*H241</f>
        <v>0</v>
      </c>
      <c r="S241" s="190">
        <v>0</v>
      </c>
      <c r="T241" s="191">
        <f>S241*H241</f>
        <v>0</v>
      </c>
      <c r="U241" s="35"/>
      <c r="V241" s="35"/>
      <c r="W241" s="35"/>
      <c r="X241" s="35"/>
      <c r="Y241" s="35"/>
      <c r="Z241" s="35"/>
      <c r="AA241" s="35"/>
      <c r="AB241" s="35"/>
      <c r="AC241" s="35"/>
      <c r="AD241" s="35"/>
      <c r="AE241" s="35"/>
      <c r="AR241" s="192" t="s">
        <v>163</v>
      </c>
      <c r="AT241" s="192" t="s">
        <v>159</v>
      </c>
      <c r="AU241" s="192" t="s">
        <v>70</v>
      </c>
      <c r="AY241" s="18" t="s">
        <v>156</v>
      </c>
      <c r="BE241" s="193">
        <f>IF(N241="základní",J241,0)</f>
        <v>0</v>
      </c>
      <c r="BF241" s="193">
        <f>IF(N241="snížená",J241,0)</f>
        <v>0</v>
      </c>
      <c r="BG241" s="193">
        <f>IF(N241="zákl. přenesená",J241,0)</f>
        <v>0</v>
      </c>
      <c r="BH241" s="193">
        <f>IF(N241="sníž. přenesená",J241,0)</f>
        <v>0</v>
      </c>
      <c r="BI241" s="193">
        <f>IF(N241="nulová",J241,0)</f>
        <v>0</v>
      </c>
      <c r="BJ241" s="18" t="s">
        <v>77</v>
      </c>
      <c r="BK241" s="193">
        <f>ROUND(I241*H241,2)</f>
        <v>0</v>
      </c>
      <c r="BL241" s="18" t="s">
        <v>163</v>
      </c>
      <c r="BM241" s="192" t="s">
        <v>657</v>
      </c>
    </row>
    <row r="242" spans="1:65" s="13" customFormat="1" ht="11.25">
      <c r="B242" s="194"/>
      <c r="C242" s="195"/>
      <c r="D242" s="196" t="s">
        <v>165</v>
      </c>
      <c r="E242" s="197" t="s">
        <v>19</v>
      </c>
      <c r="F242" s="198" t="s">
        <v>658</v>
      </c>
      <c r="G242" s="195"/>
      <c r="H242" s="199">
        <v>21.12</v>
      </c>
      <c r="I242" s="200"/>
      <c r="J242" s="195"/>
      <c r="K242" s="195"/>
      <c r="L242" s="201"/>
      <c r="M242" s="202"/>
      <c r="N242" s="203"/>
      <c r="O242" s="203"/>
      <c r="P242" s="203"/>
      <c r="Q242" s="203"/>
      <c r="R242" s="203"/>
      <c r="S242" s="203"/>
      <c r="T242" s="204"/>
      <c r="AT242" s="205" t="s">
        <v>165</v>
      </c>
      <c r="AU242" s="205" t="s">
        <v>70</v>
      </c>
      <c r="AV242" s="13" t="s">
        <v>79</v>
      </c>
      <c r="AW242" s="13" t="s">
        <v>31</v>
      </c>
      <c r="AX242" s="13" t="s">
        <v>70</v>
      </c>
      <c r="AY242" s="205" t="s">
        <v>156</v>
      </c>
    </row>
    <row r="243" spans="1:65" s="13" customFormat="1" ht="11.25">
      <c r="B243" s="194"/>
      <c r="C243" s="195"/>
      <c r="D243" s="196" t="s">
        <v>165</v>
      </c>
      <c r="E243" s="197" t="s">
        <v>19</v>
      </c>
      <c r="F243" s="198" t="s">
        <v>659</v>
      </c>
      <c r="G243" s="195"/>
      <c r="H243" s="199">
        <v>8.0000000000000002E-3</v>
      </c>
      <c r="I243" s="200"/>
      <c r="J243" s="195"/>
      <c r="K243" s="195"/>
      <c r="L243" s="201"/>
      <c r="M243" s="202"/>
      <c r="N243" s="203"/>
      <c r="O243" s="203"/>
      <c r="P243" s="203"/>
      <c r="Q243" s="203"/>
      <c r="R243" s="203"/>
      <c r="S243" s="203"/>
      <c r="T243" s="204"/>
      <c r="AT243" s="205" t="s">
        <v>165</v>
      </c>
      <c r="AU243" s="205" t="s">
        <v>70</v>
      </c>
      <c r="AV243" s="13" t="s">
        <v>79</v>
      </c>
      <c r="AW243" s="13" t="s">
        <v>31</v>
      </c>
      <c r="AX243" s="13" t="s">
        <v>70</v>
      </c>
      <c r="AY243" s="205" t="s">
        <v>156</v>
      </c>
    </row>
    <row r="244" spans="1:65" s="14" customFormat="1" ht="11.25">
      <c r="B244" s="206"/>
      <c r="C244" s="207"/>
      <c r="D244" s="196" t="s">
        <v>165</v>
      </c>
      <c r="E244" s="208" t="s">
        <v>19</v>
      </c>
      <c r="F244" s="209" t="s">
        <v>170</v>
      </c>
      <c r="G244" s="207"/>
      <c r="H244" s="210">
        <v>21.128</v>
      </c>
      <c r="I244" s="211"/>
      <c r="J244" s="207"/>
      <c r="K244" s="207"/>
      <c r="L244" s="212"/>
      <c r="M244" s="213"/>
      <c r="N244" s="214"/>
      <c r="O244" s="214"/>
      <c r="P244" s="214"/>
      <c r="Q244" s="214"/>
      <c r="R244" s="214"/>
      <c r="S244" s="214"/>
      <c r="T244" s="215"/>
      <c r="AT244" s="216" t="s">
        <v>165</v>
      </c>
      <c r="AU244" s="216" t="s">
        <v>70</v>
      </c>
      <c r="AV244" s="14" t="s">
        <v>163</v>
      </c>
      <c r="AW244" s="14" t="s">
        <v>31</v>
      </c>
      <c r="AX244" s="14" t="s">
        <v>77</v>
      </c>
      <c r="AY244" s="216" t="s">
        <v>156</v>
      </c>
    </row>
    <row r="245" spans="1:65" s="2" customFormat="1" ht="76.349999999999994" customHeight="1">
      <c r="A245" s="35"/>
      <c r="B245" s="36"/>
      <c r="C245" s="180" t="s">
        <v>660</v>
      </c>
      <c r="D245" s="180" t="s">
        <v>159</v>
      </c>
      <c r="E245" s="181" t="s">
        <v>272</v>
      </c>
      <c r="F245" s="182" t="s">
        <v>273</v>
      </c>
      <c r="G245" s="183" t="s">
        <v>182</v>
      </c>
      <c r="H245" s="184">
        <v>0.253</v>
      </c>
      <c r="I245" s="185"/>
      <c r="J245" s="186">
        <f>ROUND(I245*H245,2)</f>
        <v>0</v>
      </c>
      <c r="K245" s="187"/>
      <c r="L245" s="40"/>
      <c r="M245" s="188" t="s">
        <v>19</v>
      </c>
      <c r="N245" s="189" t="s">
        <v>41</v>
      </c>
      <c r="O245" s="65"/>
      <c r="P245" s="190">
        <f>O245*H245</f>
        <v>0</v>
      </c>
      <c r="Q245" s="190">
        <v>0</v>
      </c>
      <c r="R245" s="190">
        <f>Q245*H245</f>
        <v>0</v>
      </c>
      <c r="S245" s="190">
        <v>0</v>
      </c>
      <c r="T245" s="191">
        <f>S245*H245</f>
        <v>0</v>
      </c>
      <c r="U245" s="35"/>
      <c r="V245" s="35"/>
      <c r="W245" s="35"/>
      <c r="X245" s="35"/>
      <c r="Y245" s="35"/>
      <c r="Z245" s="35"/>
      <c r="AA245" s="35"/>
      <c r="AB245" s="35"/>
      <c r="AC245" s="35"/>
      <c r="AD245" s="35"/>
      <c r="AE245" s="35"/>
      <c r="AR245" s="192" t="s">
        <v>163</v>
      </c>
      <c r="AT245" s="192" t="s">
        <v>159</v>
      </c>
      <c r="AU245" s="192" t="s">
        <v>70</v>
      </c>
      <c r="AY245" s="18" t="s">
        <v>156</v>
      </c>
      <c r="BE245" s="193">
        <f>IF(N245="základní",J245,0)</f>
        <v>0</v>
      </c>
      <c r="BF245" s="193">
        <f>IF(N245="snížená",J245,0)</f>
        <v>0</v>
      </c>
      <c r="BG245" s="193">
        <f>IF(N245="zákl. přenesená",J245,0)</f>
        <v>0</v>
      </c>
      <c r="BH245" s="193">
        <f>IF(N245="sníž. přenesená",J245,0)</f>
        <v>0</v>
      </c>
      <c r="BI245" s="193">
        <f>IF(N245="nulová",J245,0)</f>
        <v>0</v>
      </c>
      <c r="BJ245" s="18" t="s">
        <v>77</v>
      </c>
      <c r="BK245" s="193">
        <f>ROUND(I245*H245,2)</f>
        <v>0</v>
      </c>
      <c r="BL245" s="18" t="s">
        <v>163</v>
      </c>
      <c r="BM245" s="192" t="s">
        <v>661</v>
      </c>
    </row>
    <row r="246" spans="1:65" s="13" customFormat="1" ht="11.25">
      <c r="B246" s="194"/>
      <c r="C246" s="195"/>
      <c r="D246" s="196" t="s">
        <v>165</v>
      </c>
      <c r="E246" s="197" t="s">
        <v>19</v>
      </c>
      <c r="F246" s="198" t="s">
        <v>662</v>
      </c>
      <c r="G246" s="195"/>
      <c r="H246" s="199">
        <v>0.253</v>
      </c>
      <c r="I246" s="200"/>
      <c r="J246" s="195"/>
      <c r="K246" s="195"/>
      <c r="L246" s="201"/>
      <c r="M246" s="202"/>
      <c r="N246" s="203"/>
      <c r="O246" s="203"/>
      <c r="P246" s="203"/>
      <c r="Q246" s="203"/>
      <c r="R246" s="203"/>
      <c r="S246" s="203"/>
      <c r="T246" s="204"/>
      <c r="AT246" s="205" t="s">
        <v>165</v>
      </c>
      <c r="AU246" s="205" t="s">
        <v>70</v>
      </c>
      <c r="AV246" s="13" t="s">
        <v>79</v>
      </c>
      <c r="AW246" s="13" t="s">
        <v>31</v>
      </c>
      <c r="AX246" s="13" t="s">
        <v>77</v>
      </c>
      <c r="AY246" s="205" t="s">
        <v>156</v>
      </c>
    </row>
    <row r="247" spans="1:65" s="2" customFormat="1" ht="66.75" customHeight="1">
      <c r="A247" s="35"/>
      <c r="B247" s="36"/>
      <c r="C247" s="180" t="s">
        <v>663</v>
      </c>
      <c r="D247" s="180" t="s">
        <v>159</v>
      </c>
      <c r="E247" s="181" t="s">
        <v>664</v>
      </c>
      <c r="F247" s="182" t="s">
        <v>665</v>
      </c>
      <c r="G247" s="183" t="s">
        <v>182</v>
      </c>
      <c r="H247" s="184">
        <v>21.12</v>
      </c>
      <c r="I247" s="185"/>
      <c r="J247" s="186">
        <f>ROUND(I247*H247,2)</f>
        <v>0</v>
      </c>
      <c r="K247" s="187"/>
      <c r="L247" s="40"/>
      <c r="M247" s="188" t="s">
        <v>19</v>
      </c>
      <c r="N247" s="189" t="s">
        <v>41</v>
      </c>
      <c r="O247" s="65"/>
      <c r="P247" s="190">
        <f>O247*H247</f>
        <v>0</v>
      </c>
      <c r="Q247" s="190">
        <v>0</v>
      </c>
      <c r="R247" s="190">
        <f>Q247*H247</f>
        <v>0</v>
      </c>
      <c r="S247" s="190">
        <v>0</v>
      </c>
      <c r="T247" s="191">
        <f>S247*H247</f>
        <v>0</v>
      </c>
      <c r="U247" s="35"/>
      <c r="V247" s="35"/>
      <c r="W247" s="35"/>
      <c r="X247" s="35"/>
      <c r="Y247" s="35"/>
      <c r="Z247" s="35"/>
      <c r="AA247" s="35"/>
      <c r="AB247" s="35"/>
      <c r="AC247" s="35"/>
      <c r="AD247" s="35"/>
      <c r="AE247" s="35"/>
      <c r="AR247" s="192" t="s">
        <v>163</v>
      </c>
      <c r="AT247" s="192" t="s">
        <v>159</v>
      </c>
      <c r="AU247" s="192" t="s">
        <v>70</v>
      </c>
      <c r="AY247" s="18" t="s">
        <v>156</v>
      </c>
      <c r="BE247" s="193">
        <f>IF(N247="základní",J247,0)</f>
        <v>0</v>
      </c>
      <c r="BF247" s="193">
        <f>IF(N247="snížená",J247,0)</f>
        <v>0</v>
      </c>
      <c r="BG247" s="193">
        <f>IF(N247="zákl. přenesená",J247,0)</f>
        <v>0</v>
      </c>
      <c r="BH247" s="193">
        <f>IF(N247="sníž. přenesená",J247,0)</f>
        <v>0</v>
      </c>
      <c r="BI247" s="193">
        <f>IF(N247="nulová",J247,0)</f>
        <v>0</v>
      </c>
      <c r="BJ247" s="18" t="s">
        <v>77</v>
      </c>
      <c r="BK247" s="193">
        <f>ROUND(I247*H247,2)</f>
        <v>0</v>
      </c>
      <c r="BL247" s="18" t="s">
        <v>163</v>
      </c>
      <c r="BM247" s="192" t="s">
        <v>666</v>
      </c>
    </row>
    <row r="248" spans="1:65" s="13" customFormat="1" ht="11.25">
      <c r="B248" s="194"/>
      <c r="C248" s="195"/>
      <c r="D248" s="196" t="s">
        <v>165</v>
      </c>
      <c r="E248" s="197" t="s">
        <v>19</v>
      </c>
      <c r="F248" s="198" t="s">
        <v>667</v>
      </c>
      <c r="G248" s="195"/>
      <c r="H248" s="199">
        <v>21.12</v>
      </c>
      <c r="I248" s="200"/>
      <c r="J248" s="195"/>
      <c r="K248" s="195"/>
      <c r="L248" s="201"/>
      <c r="M248" s="202"/>
      <c r="N248" s="203"/>
      <c r="O248" s="203"/>
      <c r="P248" s="203"/>
      <c r="Q248" s="203"/>
      <c r="R248" s="203"/>
      <c r="S248" s="203"/>
      <c r="T248" s="204"/>
      <c r="AT248" s="205" t="s">
        <v>165</v>
      </c>
      <c r="AU248" s="205" t="s">
        <v>70</v>
      </c>
      <c r="AV248" s="13" t="s">
        <v>79</v>
      </c>
      <c r="AW248" s="13" t="s">
        <v>31</v>
      </c>
      <c r="AX248" s="13" t="s">
        <v>77</v>
      </c>
      <c r="AY248" s="205" t="s">
        <v>156</v>
      </c>
    </row>
    <row r="249" spans="1:65" s="2" customFormat="1" ht="66.75" customHeight="1">
      <c r="A249" s="35"/>
      <c r="B249" s="36"/>
      <c r="C249" s="180" t="s">
        <v>668</v>
      </c>
      <c r="D249" s="180" t="s">
        <v>159</v>
      </c>
      <c r="E249" s="181" t="s">
        <v>669</v>
      </c>
      <c r="F249" s="182" t="s">
        <v>670</v>
      </c>
      <c r="G249" s="183" t="s">
        <v>182</v>
      </c>
      <c r="H249" s="184">
        <v>8.0000000000000002E-3</v>
      </c>
      <c r="I249" s="185"/>
      <c r="J249" s="186">
        <f>ROUND(I249*H249,2)</f>
        <v>0</v>
      </c>
      <c r="K249" s="187"/>
      <c r="L249" s="40"/>
      <c r="M249" s="188" t="s">
        <v>19</v>
      </c>
      <c r="N249" s="189" t="s">
        <v>41</v>
      </c>
      <c r="O249" s="65"/>
      <c r="P249" s="190">
        <f>O249*H249</f>
        <v>0</v>
      </c>
      <c r="Q249" s="190">
        <v>0</v>
      </c>
      <c r="R249" s="190">
        <f>Q249*H249</f>
        <v>0</v>
      </c>
      <c r="S249" s="190">
        <v>0</v>
      </c>
      <c r="T249" s="191">
        <f>S249*H249</f>
        <v>0</v>
      </c>
      <c r="U249" s="35"/>
      <c r="V249" s="35"/>
      <c r="W249" s="35"/>
      <c r="X249" s="35"/>
      <c r="Y249" s="35"/>
      <c r="Z249" s="35"/>
      <c r="AA249" s="35"/>
      <c r="AB249" s="35"/>
      <c r="AC249" s="35"/>
      <c r="AD249" s="35"/>
      <c r="AE249" s="35"/>
      <c r="AR249" s="192" t="s">
        <v>163</v>
      </c>
      <c r="AT249" s="192" t="s">
        <v>159</v>
      </c>
      <c r="AU249" s="192" t="s">
        <v>70</v>
      </c>
      <c r="AY249" s="18" t="s">
        <v>156</v>
      </c>
      <c r="BE249" s="193">
        <f>IF(N249="základní",J249,0)</f>
        <v>0</v>
      </c>
      <c r="BF249" s="193">
        <f>IF(N249="snížená",J249,0)</f>
        <v>0</v>
      </c>
      <c r="BG249" s="193">
        <f>IF(N249="zákl. přenesená",J249,0)</f>
        <v>0</v>
      </c>
      <c r="BH249" s="193">
        <f>IF(N249="sníž. přenesená",J249,0)</f>
        <v>0</v>
      </c>
      <c r="BI249" s="193">
        <f>IF(N249="nulová",J249,0)</f>
        <v>0</v>
      </c>
      <c r="BJ249" s="18" t="s">
        <v>77</v>
      </c>
      <c r="BK249" s="193">
        <f>ROUND(I249*H249,2)</f>
        <v>0</v>
      </c>
      <c r="BL249" s="18" t="s">
        <v>163</v>
      </c>
      <c r="BM249" s="192" t="s">
        <v>671</v>
      </c>
    </row>
    <row r="250" spans="1:65" s="13" customFormat="1" ht="11.25">
      <c r="B250" s="194"/>
      <c r="C250" s="195"/>
      <c r="D250" s="196" t="s">
        <v>165</v>
      </c>
      <c r="E250" s="197" t="s">
        <v>19</v>
      </c>
      <c r="F250" s="198" t="s">
        <v>672</v>
      </c>
      <c r="G250" s="195"/>
      <c r="H250" s="199">
        <v>8.0000000000000002E-3</v>
      </c>
      <c r="I250" s="200"/>
      <c r="J250" s="195"/>
      <c r="K250" s="195"/>
      <c r="L250" s="201"/>
      <c r="M250" s="202"/>
      <c r="N250" s="203"/>
      <c r="O250" s="203"/>
      <c r="P250" s="203"/>
      <c r="Q250" s="203"/>
      <c r="R250" s="203"/>
      <c r="S250" s="203"/>
      <c r="T250" s="204"/>
      <c r="AT250" s="205" t="s">
        <v>165</v>
      </c>
      <c r="AU250" s="205" t="s">
        <v>70</v>
      </c>
      <c r="AV250" s="13" t="s">
        <v>79</v>
      </c>
      <c r="AW250" s="13" t="s">
        <v>31</v>
      </c>
      <c r="AX250" s="13" t="s">
        <v>77</v>
      </c>
      <c r="AY250" s="205" t="s">
        <v>156</v>
      </c>
    </row>
    <row r="251" spans="1:65" s="2" customFormat="1" ht="66.75" customHeight="1">
      <c r="A251" s="35"/>
      <c r="B251" s="36"/>
      <c r="C251" s="180" t="s">
        <v>673</v>
      </c>
      <c r="D251" s="180" t="s">
        <v>159</v>
      </c>
      <c r="E251" s="181" t="s">
        <v>245</v>
      </c>
      <c r="F251" s="182" t="s">
        <v>246</v>
      </c>
      <c r="G251" s="183" t="s">
        <v>228</v>
      </c>
      <c r="H251" s="184">
        <v>5</v>
      </c>
      <c r="I251" s="185"/>
      <c r="J251" s="186">
        <f>ROUND(I251*H251,2)</f>
        <v>0</v>
      </c>
      <c r="K251" s="187"/>
      <c r="L251" s="40"/>
      <c r="M251" s="188" t="s">
        <v>19</v>
      </c>
      <c r="N251" s="189" t="s">
        <v>41</v>
      </c>
      <c r="O251" s="65"/>
      <c r="P251" s="190">
        <f>O251*H251</f>
        <v>0</v>
      </c>
      <c r="Q251" s="190">
        <v>0</v>
      </c>
      <c r="R251" s="190">
        <f>Q251*H251</f>
        <v>0</v>
      </c>
      <c r="S251" s="190">
        <v>0</v>
      </c>
      <c r="T251" s="191">
        <f>S251*H251</f>
        <v>0</v>
      </c>
      <c r="U251" s="35"/>
      <c r="V251" s="35"/>
      <c r="W251" s="35"/>
      <c r="X251" s="35"/>
      <c r="Y251" s="35"/>
      <c r="Z251" s="35"/>
      <c r="AA251" s="35"/>
      <c r="AB251" s="35"/>
      <c r="AC251" s="35"/>
      <c r="AD251" s="35"/>
      <c r="AE251" s="35"/>
      <c r="AR251" s="192" t="s">
        <v>163</v>
      </c>
      <c r="AT251" s="192" t="s">
        <v>159</v>
      </c>
      <c r="AU251" s="192" t="s">
        <v>70</v>
      </c>
      <c r="AY251" s="18" t="s">
        <v>156</v>
      </c>
      <c r="BE251" s="193">
        <f>IF(N251="základní",J251,0)</f>
        <v>0</v>
      </c>
      <c r="BF251" s="193">
        <f>IF(N251="snížená",J251,0)</f>
        <v>0</v>
      </c>
      <c r="BG251" s="193">
        <f>IF(N251="zákl. přenesená",J251,0)</f>
        <v>0</v>
      </c>
      <c r="BH251" s="193">
        <f>IF(N251="sníž. přenesená",J251,0)</f>
        <v>0</v>
      </c>
      <c r="BI251" s="193">
        <f>IF(N251="nulová",J251,0)</f>
        <v>0</v>
      </c>
      <c r="BJ251" s="18" t="s">
        <v>77</v>
      </c>
      <c r="BK251" s="193">
        <f>ROUND(I251*H251,2)</f>
        <v>0</v>
      </c>
      <c r="BL251" s="18" t="s">
        <v>163</v>
      </c>
      <c r="BM251" s="192" t="s">
        <v>674</v>
      </c>
    </row>
    <row r="252" spans="1:65" s="13" customFormat="1" ht="11.25">
      <c r="B252" s="194"/>
      <c r="C252" s="195"/>
      <c r="D252" s="196" t="s">
        <v>165</v>
      </c>
      <c r="E252" s="197" t="s">
        <v>19</v>
      </c>
      <c r="F252" s="198" t="s">
        <v>675</v>
      </c>
      <c r="G252" s="195"/>
      <c r="H252" s="199">
        <v>5</v>
      </c>
      <c r="I252" s="200"/>
      <c r="J252" s="195"/>
      <c r="K252" s="195"/>
      <c r="L252" s="201"/>
      <c r="M252" s="238"/>
      <c r="N252" s="239"/>
      <c r="O252" s="239"/>
      <c r="P252" s="239"/>
      <c r="Q252" s="239"/>
      <c r="R252" s="239"/>
      <c r="S252" s="239"/>
      <c r="T252" s="240"/>
      <c r="AT252" s="205" t="s">
        <v>165</v>
      </c>
      <c r="AU252" s="205" t="s">
        <v>70</v>
      </c>
      <c r="AV252" s="13" t="s">
        <v>79</v>
      </c>
      <c r="AW252" s="13" t="s">
        <v>31</v>
      </c>
      <c r="AX252" s="13" t="s">
        <v>77</v>
      </c>
      <c r="AY252" s="205" t="s">
        <v>156</v>
      </c>
    </row>
    <row r="253" spans="1:65" s="2" customFormat="1" ht="6.95" customHeight="1">
      <c r="A253" s="35"/>
      <c r="B253" s="48"/>
      <c r="C253" s="49"/>
      <c r="D253" s="49"/>
      <c r="E253" s="49"/>
      <c r="F253" s="49"/>
      <c r="G253" s="49"/>
      <c r="H253" s="49"/>
      <c r="I253" s="49"/>
      <c r="J253" s="49"/>
      <c r="K253" s="49"/>
      <c r="L253" s="40"/>
      <c r="M253" s="35"/>
      <c r="O253" s="35"/>
      <c r="P253" s="35"/>
      <c r="Q253" s="35"/>
      <c r="R253" s="35"/>
      <c r="S253" s="35"/>
      <c r="T253" s="35"/>
      <c r="U253" s="35"/>
      <c r="V253" s="35"/>
      <c r="W253" s="35"/>
      <c r="X253" s="35"/>
      <c r="Y253" s="35"/>
      <c r="Z253" s="35"/>
      <c r="AA253" s="35"/>
      <c r="AB253" s="35"/>
      <c r="AC253" s="35"/>
      <c r="AD253" s="35"/>
      <c r="AE253" s="35"/>
    </row>
  </sheetData>
  <sheetProtection algorithmName="SHA-512" hashValue="SlsjFZssiJbAeOB0atW9c38HEIvYCUDBv6jaAVqjntNfknWpMsGi2IjEPBoyJhtEKfBy8yfo2M4loUNGP/0X8g==" saltValue="/yc6n/fV5tNnyxOnRaDx22rHKJBHNclyFXPfPt2weSnXCkQ4ZPzRkxzSGZ2t2/ywMa7r7V443nxcpxShj/efuQ==" spinCount="100000" sheet="1" objects="1" scenarios="1" formatColumns="0" formatRows="0" autoFilter="0"/>
  <autoFilter ref="C90:K252"/>
  <mergeCells count="15">
    <mergeCell ref="E77:H77"/>
    <mergeCell ref="E81:H81"/>
    <mergeCell ref="E79:H79"/>
    <mergeCell ref="E83:H83"/>
    <mergeCell ref="L2:V2"/>
    <mergeCell ref="E31:H31"/>
    <mergeCell ref="E52:H52"/>
    <mergeCell ref="E56:H56"/>
    <mergeCell ref="E54:H54"/>
    <mergeCell ref="E58:H58"/>
    <mergeCell ref="E7:H7"/>
    <mergeCell ref="E11:H11"/>
    <mergeCell ref="E9:H9"/>
    <mergeCell ref="E13:H13"/>
    <mergeCell ref="E22:H22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65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69"/>
      <c r="M2" s="369"/>
      <c r="N2" s="369"/>
      <c r="O2" s="369"/>
      <c r="P2" s="369"/>
      <c r="Q2" s="369"/>
      <c r="R2" s="369"/>
      <c r="S2" s="369"/>
      <c r="T2" s="369"/>
      <c r="U2" s="369"/>
      <c r="V2" s="369"/>
      <c r="AT2" s="18" t="s">
        <v>120</v>
      </c>
    </row>
    <row r="3" spans="1:46" s="1" customFormat="1" ht="6.95" customHeight="1">
      <c r="B3" s="109"/>
      <c r="C3" s="110"/>
      <c r="D3" s="110"/>
      <c r="E3" s="110"/>
      <c r="F3" s="110"/>
      <c r="G3" s="110"/>
      <c r="H3" s="110"/>
      <c r="I3" s="110"/>
      <c r="J3" s="110"/>
      <c r="K3" s="110"/>
      <c r="L3" s="21"/>
      <c r="AT3" s="18" t="s">
        <v>79</v>
      </c>
    </row>
    <row r="4" spans="1:46" s="1" customFormat="1" ht="24.95" customHeight="1">
      <c r="B4" s="21"/>
      <c r="D4" s="111" t="s">
        <v>128</v>
      </c>
      <c r="L4" s="21"/>
      <c r="M4" s="112" t="s">
        <v>10</v>
      </c>
      <c r="AT4" s="18" t="s">
        <v>4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113" t="s">
        <v>16</v>
      </c>
      <c r="L6" s="21"/>
    </row>
    <row r="7" spans="1:46" s="1" customFormat="1" ht="26.25" customHeight="1">
      <c r="B7" s="21"/>
      <c r="E7" s="387" t="str">
        <f>'Rekapitulace zakázky'!K6</f>
        <v>Oprava geometrických parametrů koleje 2022 u ST Ústí nad Labem</v>
      </c>
      <c r="F7" s="388"/>
      <c r="G7" s="388"/>
      <c r="H7" s="388"/>
      <c r="L7" s="21"/>
    </row>
    <row r="8" spans="1:46">
      <c r="B8" s="21"/>
      <c r="D8" s="113" t="s">
        <v>129</v>
      </c>
      <c r="L8" s="21"/>
    </row>
    <row r="9" spans="1:46" s="1" customFormat="1" ht="16.5" customHeight="1">
      <c r="B9" s="21"/>
      <c r="E9" s="387" t="s">
        <v>489</v>
      </c>
      <c r="F9" s="369"/>
      <c r="G9" s="369"/>
      <c r="H9" s="369"/>
      <c r="L9" s="21"/>
    </row>
    <row r="10" spans="1:46" s="1" customFormat="1" ht="12" customHeight="1">
      <c r="B10" s="21"/>
      <c r="D10" s="113" t="s">
        <v>131</v>
      </c>
      <c r="L10" s="21"/>
    </row>
    <row r="11" spans="1:46" s="2" customFormat="1" ht="16.5" customHeight="1">
      <c r="A11" s="35"/>
      <c r="B11" s="40"/>
      <c r="C11" s="35"/>
      <c r="D11" s="35"/>
      <c r="E11" s="389" t="s">
        <v>132</v>
      </c>
      <c r="F11" s="390"/>
      <c r="G11" s="390"/>
      <c r="H11" s="390"/>
      <c r="I11" s="35"/>
      <c r="J11" s="35"/>
      <c r="K11" s="35"/>
      <c r="L11" s="115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13" t="s">
        <v>133</v>
      </c>
      <c r="E12" s="35"/>
      <c r="F12" s="35"/>
      <c r="G12" s="35"/>
      <c r="H12" s="35"/>
      <c r="I12" s="35"/>
      <c r="J12" s="35"/>
      <c r="K12" s="35"/>
      <c r="L12" s="115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6.5" customHeight="1">
      <c r="A13" s="35"/>
      <c r="B13" s="40"/>
      <c r="C13" s="35"/>
      <c r="D13" s="35"/>
      <c r="E13" s="391" t="s">
        <v>676</v>
      </c>
      <c r="F13" s="390"/>
      <c r="G13" s="390"/>
      <c r="H13" s="390"/>
      <c r="I13" s="35"/>
      <c r="J13" s="35"/>
      <c r="K13" s="35"/>
      <c r="L13" s="115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1.25">
      <c r="A14" s="35"/>
      <c r="B14" s="40"/>
      <c r="C14" s="35"/>
      <c r="D14" s="35"/>
      <c r="E14" s="35"/>
      <c r="F14" s="35"/>
      <c r="G14" s="35"/>
      <c r="H14" s="35"/>
      <c r="I14" s="35"/>
      <c r="J14" s="35"/>
      <c r="K14" s="35"/>
      <c r="L14" s="11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2" customHeight="1">
      <c r="A15" s="35"/>
      <c r="B15" s="40"/>
      <c r="C15" s="35"/>
      <c r="D15" s="113" t="s">
        <v>18</v>
      </c>
      <c r="E15" s="35"/>
      <c r="F15" s="103" t="s">
        <v>19</v>
      </c>
      <c r="G15" s="35"/>
      <c r="H15" s="35"/>
      <c r="I15" s="113" t="s">
        <v>20</v>
      </c>
      <c r="J15" s="103" t="s">
        <v>19</v>
      </c>
      <c r="K15" s="35"/>
      <c r="L15" s="115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12" customHeight="1">
      <c r="A16" s="35"/>
      <c r="B16" s="40"/>
      <c r="C16" s="35"/>
      <c r="D16" s="113" t="s">
        <v>21</v>
      </c>
      <c r="E16" s="35"/>
      <c r="F16" s="103" t="s">
        <v>22</v>
      </c>
      <c r="G16" s="35"/>
      <c r="H16" s="35"/>
      <c r="I16" s="113" t="s">
        <v>23</v>
      </c>
      <c r="J16" s="116" t="str">
        <f>'Rekapitulace zakázky'!AN8</f>
        <v>25. 3. 2022</v>
      </c>
      <c r="K16" s="35"/>
      <c r="L16" s="115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0.9" customHeight="1">
      <c r="A17" s="35"/>
      <c r="B17" s="40"/>
      <c r="C17" s="35"/>
      <c r="D17" s="35"/>
      <c r="E17" s="35"/>
      <c r="F17" s="35"/>
      <c r="G17" s="35"/>
      <c r="H17" s="35"/>
      <c r="I17" s="35"/>
      <c r="J17" s="35"/>
      <c r="K17" s="35"/>
      <c r="L17" s="115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2" customHeight="1">
      <c r="A18" s="35"/>
      <c r="B18" s="40"/>
      <c r="C18" s="35"/>
      <c r="D18" s="113" t="s">
        <v>25</v>
      </c>
      <c r="E18" s="35"/>
      <c r="F18" s="35"/>
      <c r="G18" s="35"/>
      <c r="H18" s="35"/>
      <c r="I18" s="113" t="s">
        <v>26</v>
      </c>
      <c r="J18" s="103" t="str">
        <f>IF('Rekapitulace zakázky'!AN10="","",'Rekapitulace zakázky'!AN10)</f>
        <v/>
      </c>
      <c r="K18" s="35"/>
      <c r="L18" s="115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18" customHeight="1">
      <c r="A19" s="35"/>
      <c r="B19" s="40"/>
      <c r="C19" s="35"/>
      <c r="D19" s="35"/>
      <c r="E19" s="103" t="str">
        <f>IF('Rekapitulace zakázky'!E11="","",'Rekapitulace zakázky'!E11)</f>
        <v xml:space="preserve"> </v>
      </c>
      <c r="F19" s="35"/>
      <c r="G19" s="35"/>
      <c r="H19" s="35"/>
      <c r="I19" s="113" t="s">
        <v>27</v>
      </c>
      <c r="J19" s="103" t="str">
        <f>IF('Rekapitulace zakázky'!AN11="","",'Rekapitulace zakázky'!AN11)</f>
        <v/>
      </c>
      <c r="K19" s="35"/>
      <c r="L19" s="115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6.95" customHeight="1">
      <c r="A20" s="35"/>
      <c r="B20" s="40"/>
      <c r="C20" s="35"/>
      <c r="D20" s="35"/>
      <c r="E20" s="35"/>
      <c r="F20" s="35"/>
      <c r="G20" s="35"/>
      <c r="H20" s="35"/>
      <c r="I20" s="35"/>
      <c r="J20" s="35"/>
      <c r="K20" s="35"/>
      <c r="L20" s="115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2" customHeight="1">
      <c r="A21" s="35"/>
      <c r="B21" s="40"/>
      <c r="C21" s="35"/>
      <c r="D21" s="113" t="s">
        <v>28</v>
      </c>
      <c r="E21" s="35"/>
      <c r="F21" s="35"/>
      <c r="G21" s="35"/>
      <c r="H21" s="35"/>
      <c r="I21" s="113" t="s">
        <v>26</v>
      </c>
      <c r="J21" s="31" t="str">
        <f>'Rekapitulace zakázky'!AN13</f>
        <v>Vyplň údaj</v>
      </c>
      <c r="K21" s="35"/>
      <c r="L21" s="115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18" customHeight="1">
      <c r="A22" s="35"/>
      <c r="B22" s="40"/>
      <c r="C22" s="35"/>
      <c r="D22" s="35"/>
      <c r="E22" s="392" t="str">
        <f>'Rekapitulace zakázky'!E14</f>
        <v>Vyplň údaj</v>
      </c>
      <c r="F22" s="393"/>
      <c r="G22" s="393"/>
      <c r="H22" s="393"/>
      <c r="I22" s="113" t="s">
        <v>27</v>
      </c>
      <c r="J22" s="31" t="str">
        <f>'Rekapitulace zakázky'!AN14</f>
        <v>Vyplň údaj</v>
      </c>
      <c r="K22" s="35"/>
      <c r="L22" s="115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6.95" customHeight="1">
      <c r="A23" s="35"/>
      <c r="B23" s="40"/>
      <c r="C23" s="35"/>
      <c r="D23" s="35"/>
      <c r="E23" s="35"/>
      <c r="F23" s="35"/>
      <c r="G23" s="35"/>
      <c r="H23" s="35"/>
      <c r="I23" s="35"/>
      <c r="J23" s="35"/>
      <c r="K23" s="35"/>
      <c r="L23" s="11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2" customHeight="1">
      <c r="A24" s="35"/>
      <c r="B24" s="40"/>
      <c r="C24" s="35"/>
      <c r="D24" s="113" t="s">
        <v>30</v>
      </c>
      <c r="E24" s="35"/>
      <c r="F24" s="35"/>
      <c r="G24" s="35"/>
      <c r="H24" s="35"/>
      <c r="I24" s="113" t="s">
        <v>26</v>
      </c>
      <c r="J24" s="103" t="str">
        <f>IF('Rekapitulace zakázky'!AN16="","",'Rekapitulace zakázky'!AN16)</f>
        <v/>
      </c>
      <c r="K24" s="35"/>
      <c r="L24" s="115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18" customHeight="1">
      <c r="A25" s="35"/>
      <c r="B25" s="40"/>
      <c r="C25" s="35"/>
      <c r="D25" s="35"/>
      <c r="E25" s="103" t="str">
        <f>IF('Rekapitulace zakázky'!E17="","",'Rekapitulace zakázky'!E17)</f>
        <v xml:space="preserve"> </v>
      </c>
      <c r="F25" s="35"/>
      <c r="G25" s="35"/>
      <c r="H25" s="35"/>
      <c r="I25" s="113" t="s">
        <v>27</v>
      </c>
      <c r="J25" s="103" t="str">
        <f>IF('Rekapitulace zakázky'!AN17="","",'Rekapitulace zakázky'!AN17)</f>
        <v/>
      </c>
      <c r="K25" s="35"/>
      <c r="L25" s="11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6.95" customHeight="1">
      <c r="A26" s="35"/>
      <c r="B26" s="40"/>
      <c r="C26" s="35"/>
      <c r="D26" s="35"/>
      <c r="E26" s="35"/>
      <c r="F26" s="35"/>
      <c r="G26" s="35"/>
      <c r="H26" s="35"/>
      <c r="I26" s="35"/>
      <c r="J26" s="35"/>
      <c r="K26" s="35"/>
      <c r="L26" s="11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2" customFormat="1" ht="12" customHeight="1">
      <c r="A27" s="35"/>
      <c r="B27" s="40"/>
      <c r="C27" s="35"/>
      <c r="D27" s="113" t="s">
        <v>32</v>
      </c>
      <c r="E27" s="35"/>
      <c r="F27" s="35"/>
      <c r="G27" s="35"/>
      <c r="H27" s="35"/>
      <c r="I27" s="113" t="s">
        <v>26</v>
      </c>
      <c r="J27" s="103" t="s">
        <v>19</v>
      </c>
      <c r="K27" s="35"/>
      <c r="L27" s="11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pans="1:31" s="2" customFormat="1" ht="18" customHeight="1">
      <c r="A28" s="35"/>
      <c r="B28" s="40"/>
      <c r="C28" s="35"/>
      <c r="D28" s="35"/>
      <c r="E28" s="103" t="s">
        <v>33</v>
      </c>
      <c r="F28" s="35"/>
      <c r="G28" s="35"/>
      <c r="H28" s="35"/>
      <c r="I28" s="113" t="s">
        <v>27</v>
      </c>
      <c r="J28" s="103" t="s">
        <v>19</v>
      </c>
      <c r="K28" s="35"/>
      <c r="L28" s="115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40"/>
      <c r="C29" s="35"/>
      <c r="D29" s="35"/>
      <c r="E29" s="35"/>
      <c r="F29" s="35"/>
      <c r="G29" s="35"/>
      <c r="H29" s="35"/>
      <c r="I29" s="35"/>
      <c r="J29" s="35"/>
      <c r="K29" s="35"/>
      <c r="L29" s="115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12" customHeight="1">
      <c r="A30" s="35"/>
      <c r="B30" s="40"/>
      <c r="C30" s="35"/>
      <c r="D30" s="113" t="s">
        <v>34</v>
      </c>
      <c r="E30" s="35"/>
      <c r="F30" s="35"/>
      <c r="G30" s="35"/>
      <c r="H30" s="35"/>
      <c r="I30" s="35"/>
      <c r="J30" s="35"/>
      <c r="K30" s="35"/>
      <c r="L30" s="115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8" customFormat="1" ht="16.5" customHeight="1">
      <c r="A31" s="117"/>
      <c r="B31" s="118"/>
      <c r="C31" s="117"/>
      <c r="D31" s="117"/>
      <c r="E31" s="394" t="s">
        <v>19</v>
      </c>
      <c r="F31" s="394"/>
      <c r="G31" s="394"/>
      <c r="H31" s="394"/>
      <c r="I31" s="117"/>
      <c r="J31" s="117"/>
      <c r="K31" s="117"/>
      <c r="L31" s="119"/>
      <c r="S31" s="117"/>
      <c r="T31" s="117"/>
      <c r="U31" s="117"/>
      <c r="V31" s="117"/>
      <c r="W31" s="117"/>
      <c r="X31" s="117"/>
      <c r="Y31" s="117"/>
      <c r="Z31" s="117"/>
      <c r="AA31" s="117"/>
      <c r="AB31" s="117"/>
      <c r="AC31" s="117"/>
      <c r="AD31" s="117"/>
      <c r="AE31" s="117"/>
    </row>
    <row r="32" spans="1:31" s="2" customFormat="1" ht="6.95" customHeight="1">
      <c r="A32" s="35"/>
      <c r="B32" s="40"/>
      <c r="C32" s="35"/>
      <c r="D32" s="35"/>
      <c r="E32" s="35"/>
      <c r="F32" s="35"/>
      <c r="G32" s="35"/>
      <c r="H32" s="35"/>
      <c r="I32" s="35"/>
      <c r="J32" s="35"/>
      <c r="K32" s="35"/>
      <c r="L32" s="115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6.95" customHeight="1">
      <c r="A33" s="35"/>
      <c r="B33" s="40"/>
      <c r="C33" s="35"/>
      <c r="D33" s="120"/>
      <c r="E33" s="120"/>
      <c r="F33" s="120"/>
      <c r="G33" s="120"/>
      <c r="H33" s="120"/>
      <c r="I33" s="120"/>
      <c r="J33" s="120"/>
      <c r="K33" s="120"/>
      <c r="L33" s="115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25.35" customHeight="1">
      <c r="A34" s="35"/>
      <c r="B34" s="40"/>
      <c r="C34" s="35"/>
      <c r="D34" s="121" t="s">
        <v>36</v>
      </c>
      <c r="E34" s="35"/>
      <c r="F34" s="35"/>
      <c r="G34" s="35"/>
      <c r="H34" s="35"/>
      <c r="I34" s="35"/>
      <c r="J34" s="122">
        <f>ROUND(J91, 2)</f>
        <v>0</v>
      </c>
      <c r="K34" s="35"/>
      <c r="L34" s="11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6.95" customHeight="1">
      <c r="A35" s="35"/>
      <c r="B35" s="40"/>
      <c r="C35" s="35"/>
      <c r="D35" s="120"/>
      <c r="E35" s="120"/>
      <c r="F35" s="120"/>
      <c r="G35" s="120"/>
      <c r="H35" s="120"/>
      <c r="I35" s="120"/>
      <c r="J35" s="120"/>
      <c r="K35" s="120"/>
      <c r="L35" s="115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customHeight="1">
      <c r="A36" s="35"/>
      <c r="B36" s="40"/>
      <c r="C36" s="35"/>
      <c r="D36" s="35"/>
      <c r="E36" s="35"/>
      <c r="F36" s="123" t="s">
        <v>38</v>
      </c>
      <c r="G36" s="35"/>
      <c r="H36" s="35"/>
      <c r="I36" s="123" t="s">
        <v>37</v>
      </c>
      <c r="J36" s="123" t="s">
        <v>39</v>
      </c>
      <c r="K36" s="35"/>
      <c r="L36" s="11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customHeight="1">
      <c r="A37" s="35"/>
      <c r="B37" s="40"/>
      <c r="C37" s="35"/>
      <c r="D37" s="114" t="s">
        <v>40</v>
      </c>
      <c r="E37" s="113" t="s">
        <v>41</v>
      </c>
      <c r="F37" s="124">
        <f>ROUND((SUM(BE91:BE164)),  2)</f>
        <v>0</v>
      </c>
      <c r="G37" s="35"/>
      <c r="H37" s="35"/>
      <c r="I37" s="125">
        <v>0.21</v>
      </c>
      <c r="J37" s="124">
        <f>ROUND(((SUM(BE91:BE164))*I37),  2)</f>
        <v>0</v>
      </c>
      <c r="K37" s="35"/>
      <c r="L37" s="115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14.45" customHeight="1">
      <c r="A38" s="35"/>
      <c r="B38" s="40"/>
      <c r="C38" s="35"/>
      <c r="D38" s="35"/>
      <c r="E38" s="113" t="s">
        <v>42</v>
      </c>
      <c r="F38" s="124">
        <f>ROUND((SUM(BF91:BF164)),  2)</f>
        <v>0</v>
      </c>
      <c r="G38" s="35"/>
      <c r="H38" s="35"/>
      <c r="I38" s="125">
        <v>0.15</v>
      </c>
      <c r="J38" s="124">
        <f>ROUND(((SUM(BF91:BF164))*I38),  2)</f>
        <v>0</v>
      </c>
      <c r="K38" s="35"/>
      <c r="L38" s="115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14.45" hidden="1" customHeight="1">
      <c r="A39" s="35"/>
      <c r="B39" s="40"/>
      <c r="C39" s="35"/>
      <c r="D39" s="35"/>
      <c r="E39" s="113" t="s">
        <v>43</v>
      </c>
      <c r="F39" s="124">
        <f>ROUND((SUM(BG91:BG164)),  2)</f>
        <v>0</v>
      </c>
      <c r="G39" s="35"/>
      <c r="H39" s="35"/>
      <c r="I39" s="125">
        <v>0.21</v>
      </c>
      <c r="J39" s="124">
        <f>0</f>
        <v>0</v>
      </c>
      <c r="K39" s="35"/>
      <c r="L39" s="115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hidden="1" customHeight="1">
      <c r="A40" s="35"/>
      <c r="B40" s="40"/>
      <c r="C40" s="35"/>
      <c r="D40" s="35"/>
      <c r="E40" s="113" t="s">
        <v>44</v>
      </c>
      <c r="F40" s="124">
        <f>ROUND((SUM(BH91:BH164)),  2)</f>
        <v>0</v>
      </c>
      <c r="G40" s="35"/>
      <c r="H40" s="35"/>
      <c r="I40" s="125">
        <v>0.15</v>
      </c>
      <c r="J40" s="124">
        <f>0</f>
        <v>0</v>
      </c>
      <c r="K40" s="35"/>
      <c r="L40" s="115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2" customFormat="1" ht="14.45" hidden="1" customHeight="1">
      <c r="A41" s="35"/>
      <c r="B41" s="40"/>
      <c r="C41" s="35"/>
      <c r="D41" s="35"/>
      <c r="E41" s="113" t="s">
        <v>45</v>
      </c>
      <c r="F41" s="124">
        <f>ROUND((SUM(BI91:BI164)),  2)</f>
        <v>0</v>
      </c>
      <c r="G41" s="35"/>
      <c r="H41" s="35"/>
      <c r="I41" s="125">
        <v>0</v>
      </c>
      <c r="J41" s="124">
        <f>0</f>
        <v>0</v>
      </c>
      <c r="K41" s="35"/>
      <c r="L41" s="115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pans="1:31" s="2" customFormat="1" ht="6.95" customHeight="1">
      <c r="A42" s="35"/>
      <c r="B42" s="40"/>
      <c r="C42" s="35"/>
      <c r="D42" s="35"/>
      <c r="E42" s="35"/>
      <c r="F42" s="35"/>
      <c r="G42" s="35"/>
      <c r="H42" s="35"/>
      <c r="I42" s="35"/>
      <c r="J42" s="35"/>
      <c r="K42" s="35"/>
      <c r="L42" s="115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3" spans="1:31" s="2" customFormat="1" ht="25.35" customHeight="1">
      <c r="A43" s="35"/>
      <c r="B43" s="40"/>
      <c r="C43" s="126"/>
      <c r="D43" s="127" t="s">
        <v>46</v>
      </c>
      <c r="E43" s="128"/>
      <c r="F43" s="128"/>
      <c r="G43" s="129" t="s">
        <v>47</v>
      </c>
      <c r="H43" s="130" t="s">
        <v>48</v>
      </c>
      <c r="I43" s="128"/>
      <c r="J43" s="131">
        <f>SUM(J34:J41)</f>
        <v>0</v>
      </c>
      <c r="K43" s="132"/>
      <c r="L43" s="115"/>
      <c r="S43" s="35"/>
      <c r="T43" s="35"/>
      <c r="U43" s="35"/>
      <c r="V43" s="35"/>
      <c r="W43" s="35"/>
      <c r="X43" s="35"/>
      <c r="Y43" s="35"/>
      <c r="Z43" s="35"/>
      <c r="AA43" s="35"/>
      <c r="AB43" s="35"/>
      <c r="AC43" s="35"/>
      <c r="AD43" s="35"/>
      <c r="AE43" s="35"/>
    </row>
    <row r="44" spans="1:31" s="2" customFormat="1" ht="14.45" customHeight="1">
      <c r="A44" s="35"/>
      <c r="B44" s="133"/>
      <c r="C44" s="134"/>
      <c r="D44" s="134"/>
      <c r="E44" s="134"/>
      <c r="F44" s="134"/>
      <c r="G44" s="134"/>
      <c r="H44" s="134"/>
      <c r="I44" s="134"/>
      <c r="J44" s="134"/>
      <c r="K44" s="134"/>
      <c r="L44" s="115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8" spans="1:31" s="2" customFormat="1" ht="6.95" customHeight="1">
      <c r="A48" s="35"/>
      <c r="B48" s="135"/>
      <c r="C48" s="136"/>
      <c r="D48" s="136"/>
      <c r="E48" s="136"/>
      <c r="F48" s="136"/>
      <c r="G48" s="136"/>
      <c r="H48" s="136"/>
      <c r="I48" s="136"/>
      <c r="J48" s="136"/>
      <c r="K48" s="136"/>
      <c r="L48" s="115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31" s="2" customFormat="1" ht="24.95" customHeight="1">
      <c r="A49" s="35"/>
      <c r="B49" s="36"/>
      <c r="C49" s="24" t="s">
        <v>135</v>
      </c>
      <c r="D49" s="37"/>
      <c r="E49" s="37"/>
      <c r="F49" s="37"/>
      <c r="G49" s="37"/>
      <c r="H49" s="37"/>
      <c r="I49" s="37"/>
      <c r="J49" s="37"/>
      <c r="K49" s="37"/>
      <c r="L49" s="115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1:31" s="2" customFormat="1" ht="6.95" customHeight="1">
      <c r="A50" s="35"/>
      <c r="B50" s="36"/>
      <c r="C50" s="37"/>
      <c r="D50" s="37"/>
      <c r="E50" s="37"/>
      <c r="F50" s="37"/>
      <c r="G50" s="37"/>
      <c r="H50" s="37"/>
      <c r="I50" s="37"/>
      <c r="J50" s="37"/>
      <c r="K50" s="37"/>
      <c r="L50" s="115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31" s="2" customFormat="1" ht="12" customHeight="1">
      <c r="A51" s="35"/>
      <c r="B51" s="36"/>
      <c r="C51" s="30" t="s">
        <v>16</v>
      </c>
      <c r="D51" s="37"/>
      <c r="E51" s="37"/>
      <c r="F51" s="37"/>
      <c r="G51" s="37"/>
      <c r="H51" s="37"/>
      <c r="I51" s="37"/>
      <c r="J51" s="37"/>
      <c r="K51" s="37"/>
      <c r="L51" s="115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spans="1:31" s="2" customFormat="1" ht="26.25" customHeight="1">
      <c r="A52" s="35"/>
      <c r="B52" s="36"/>
      <c r="C52" s="37"/>
      <c r="D52" s="37"/>
      <c r="E52" s="395" t="str">
        <f>E7</f>
        <v>Oprava geometrických parametrů koleje 2022 u ST Ústí nad Labem</v>
      </c>
      <c r="F52" s="396"/>
      <c r="G52" s="396"/>
      <c r="H52" s="396"/>
      <c r="I52" s="37"/>
      <c r="J52" s="37"/>
      <c r="K52" s="37"/>
      <c r="L52" s="115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1:31" s="1" customFormat="1" ht="12" customHeight="1">
      <c r="B53" s="22"/>
      <c r="C53" s="30" t="s">
        <v>129</v>
      </c>
      <c r="D53" s="23"/>
      <c r="E53" s="23"/>
      <c r="F53" s="23"/>
      <c r="G53" s="23"/>
      <c r="H53" s="23"/>
      <c r="I53" s="23"/>
      <c r="J53" s="23"/>
      <c r="K53" s="23"/>
      <c r="L53" s="21"/>
    </row>
    <row r="54" spans="1:31" s="1" customFormat="1" ht="16.5" customHeight="1">
      <c r="B54" s="22"/>
      <c r="C54" s="23"/>
      <c r="D54" s="23"/>
      <c r="E54" s="395" t="s">
        <v>489</v>
      </c>
      <c r="F54" s="354"/>
      <c r="G54" s="354"/>
      <c r="H54" s="354"/>
      <c r="I54" s="23"/>
      <c r="J54" s="23"/>
      <c r="K54" s="23"/>
      <c r="L54" s="21"/>
    </row>
    <row r="55" spans="1:31" s="1" customFormat="1" ht="12" customHeight="1">
      <c r="B55" s="22"/>
      <c r="C55" s="30" t="s">
        <v>131</v>
      </c>
      <c r="D55" s="23"/>
      <c r="E55" s="23"/>
      <c r="F55" s="23"/>
      <c r="G55" s="23"/>
      <c r="H55" s="23"/>
      <c r="I55" s="23"/>
      <c r="J55" s="23"/>
      <c r="K55" s="23"/>
      <c r="L55" s="21"/>
    </row>
    <row r="56" spans="1:31" s="2" customFormat="1" ht="16.5" customHeight="1">
      <c r="A56" s="35"/>
      <c r="B56" s="36"/>
      <c r="C56" s="37"/>
      <c r="D56" s="37"/>
      <c r="E56" s="397" t="s">
        <v>132</v>
      </c>
      <c r="F56" s="398"/>
      <c r="G56" s="398"/>
      <c r="H56" s="398"/>
      <c r="I56" s="37"/>
      <c r="J56" s="37"/>
      <c r="K56" s="37"/>
      <c r="L56" s="115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pans="1:31" s="2" customFormat="1" ht="12" customHeight="1">
      <c r="A57" s="35"/>
      <c r="B57" s="36"/>
      <c r="C57" s="30" t="s">
        <v>133</v>
      </c>
      <c r="D57" s="37"/>
      <c r="E57" s="37"/>
      <c r="F57" s="37"/>
      <c r="G57" s="37"/>
      <c r="H57" s="37"/>
      <c r="I57" s="37"/>
      <c r="J57" s="37"/>
      <c r="K57" s="37"/>
      <c r="L57" s="115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pans="1:31" s="2" customFormat="1" ht="16.5" customHeight="1">
      <c r="A58" s="35"/>
      <c r="B58" s="36"/>
      <c r="C58" s="37"/>
      <c r="D58" s="37"/>
      <c r="E58" s="347" t="str">
        <f>E13</f>
        <v>10 - SO 10 - PS Děčín východ</v>
      </c>
      <c r="F58" s="398"/>
      <c r="G58" s="398"/>
      <c r="H58" s="398"/>
      <c r="I58" s="37"/>
      <c r="J58" s="37"/>
      <c r="K58" s="37"/>
      <c r="L58" s="115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pans="1:31" s="2" customFormat="1" ht="6.95" customHeight="1">
      <c r="A59" s="35"/>
      <c r="B59" s="36"/>
      <c r="C59" s="37"/>
      <c r="D59" s="37"/>
      <c r="E59" s="37"/>
      <c r="F59" s="37"/>
      <c r="G59" s="37"/>
      <c r="H59" s="37"/>
      <c r="I59" s="37"/>
      <c r="J59" s="37"/>
      <c r="K59" s="37"/>
      <c r="L59" s="115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</row>
    <row r="60" spans="1:31" s="2" customFormat="1" ht="12" customHeight="1">
      <c r="A60" s="35"/>
      <c r="B60" s="36"/>
      <c r="C60" s="30" t="s">
        <v>21</v>
      </c>
      <c r="D60" s="37"/>
      <c r="E60" s="37"/>
      <c r="F60" s="28" t="str">
        <f>F16</f>
        <v xml:space="preserve"> </v>
      </c>
      <c r="G60" s="37"/>
      <c r="H60" s="37"/>
      <c r="I60" s="30" t="s">
        <v>23</v>
      </c>
      <c r="J60" s="60" t="str">
        <f>IF(J16="","",J16)</f>
        <v>25. 3. 2022</v>
      </c>
      <c r="K60" s="37"/>
      <c r="L60" s="115"/>
      <c r="S60" s="35"/>
      <c r="T60" s="35"/>
      <c r="U60" s="35"/>
      <c r="V60" s="35"/>
      <c r="W60" s="35"/>
      <c r="X60" s="35"/>
      <c r="Y60" s="35"/>
      <c r="Z60" s="35"/>
      <c r="AA60" s="35"/>
      <c r="AB60" s="35"/>
      <c r="AC60" s="35"/>
      <c r="AD60" s="35"/>
      <c r="AE60" s="35"/>
    </row>
    <row r="61" spans="1:31" s="2" customFormat="1" ht="6.95" customHeight="1">
      <c r="A61" s="35"/>
      <c r="B61" s="36"/>
      <c r="C61" s="37"/>
      <c r="D61" s="37"/>
      <c r="E61" s="37"/>
      <c r="F61" s="37"/>
      <c r="G61" s="37"/>
      <c r="H61" s="37"/>
      <c r="I61" s="37"/>
      <c r="J61" s="37"/>
      <c r="K61" s="37"/>
      <c r="L61" s="115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31" s="2" customFormat="1" ht="15.2" customHeight="1">
      <c r="A62" s="35"/>
      <c r="B62" s="36"/>
      <c r="C62" s="30" t="s">
        <v>25</v>
      </c>
      <c r="D62" s="37"/>
      <c r="E62" s="37"/>
      <c r="F62" s="28" t="str">
        <f>E19</f>
        <v xml:space="preserve"> </v>
      </c>
      <c r="G62" s="37"/>
      <c r="H62" s="37"/>
      <c r="I62" s="30" t="s">
        <v>30</v>
      </c>
      <c r="J62" s="33" t="str">
        <f>E25</f>
        <v xml:space="preserve"> </v>
      </c>
      <c r="K62" s="37"/>
      <c r="L62" s="115"/>
      <c r="S62" s="35"/>
      <c r="T62" s="35"/>
      <c r="U62" s="35"/>
      <c r="V62" s="35"/>
      <c r="W62" s="35"/>
      <c r="X62" s="35"/>
      <c r="Y62" s="35"/>
      <c r="Z62" s="35"/>
      <c r="AA62" s="35"/>
      <c r="AB62" s="35"/>
      <c r="AC62" s="35"/>
      <c r="AD62" s="35"/>
      <c r="AE62" s="35"/>
    </row>
    <row r="63" spans="1:31" s="2" customFormat="1" ht="15.2" customHeight="1">
      <c r="A63" s="35"/>
      <c r="B63" s="36"/>
      <c r="C63" s="30" t="s">
        <v>28</v>
      </c>
      <c r="D63" s="37"/>
      <c r="E63" s="37"/>
      <c r="F63" s="28" t="str">
        <f>IF(E22="","",E22)</f>
        <v>Vyplň údaj</v>
      </c>
      <c r="G63" s="37"/>
      <c r="H63" s="37"/>
      <c r="I63" s="30" t="s">
        <v>32</v>
      </c>
      <c r="J63" s="33" t="str">
        <f>E28</f>
        <v>Tomáš Šrédl</v>
      </c>
      <c r="K63" s="37"/>
      <c r="L63" s="115"/>
      <c r="S63" s="35"/>
      <c r="T63" s="35"/>
      <c r="U63" s="35"/>
      <c r="V63" s="35"/>
      <c r="W63" s="35"/>
      <c r="X63" s="35"/>
      <c r="Y63" s="35"/>
      <c r="Z63" s="35"/>
      <c r="AA63" s="35"/>
      <c r="AB63" s="35"/>
      <c r="AC63" s="35"/>
      <c r="AD63" s="35"/>
      <c r="AE63" s="35"/>
    </row>
    <row r="64" spans="1:31" s="2" customFormat="1" ht="10.35" customHeight="1">
      <c r="A64" s="35"/>
      <c r="B64" s="36"/>
      <c r="C64" s="37"/>
      <c r="D64" s="37"/>
      <c r="E64" s="37"/>
      <c r="F64" s="37"/>
      <c r="G64" s="37"/>
      <c r="H64" s="37"/>
      <c r="I64" s="37"/>
      <c r="J64" s="37"/>
      <c r="K64" s="37"/>
      <c r="L64" s="115"/>
      <c r="S64" s="35"/>
      <c r="T64" s="35"/>
      <c r="U64" s="35"/>
      <c r="V64" s="35"/>
      <c r="W64" s="35"/>
      <c r="X64" s="35"/>
      <c r="Y64" s="35"/>
      <c r="Z64" s="35"/>
      <c r="AA64" s="35"/>
      <c r="AB64" s="35"/>
      <c r="AC64" s="35"/>
      <c r="AD64" s="35"/>
      <c r="AE64" s="35"/>
    </row>
    <row r="65" spans="1:47" s="2" customFormat="1" ht="29.25" customHeight="1">
      <c r="A65" s="35"/>
      <c r="B65" s="36"/>
      <c r="C65" s="137" t="s">
        <v>136</v>
      </c>
      <c r="D65" s="138"/>
      <c r="E65" s="138"/>
      <c r="F65" s="138"/>
      <c r="G65" s="138"/>
      <c r="H65" s="138"/>
      <c r="I65" s="138"/>
      <c r="J65" s="139" t="s">
        <v>137</v>
      </c>
      <c r="K65" s="138"/>
      <c r="L65" s="115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47" s="2" customFormat="1" ht="10.35" customHeight="1">
      <c r="A66" s="35"/>
      <c r="B66" s="36"/>
      <c r="C66" s="37"/>
      <c r="D66" s="37"/>
      <c r="E66" s="37"/>
      <c r="F66" s="37"/>
      <c r="G66" s="37"/>
      <c r="H66" s="37"/>
      <c r="I66" s="37"/>
      <c r="J66" s="37"/>
      <c r="K66" s="37"/>
      <c r="L66" s="115"/>
      <c r="S66" s="35"/>
      <c r="T66" s="35"/>
      <c r="U66" s="35"/>
      <c r="V66" s="35"/>
      <c r="W66" s="35"/>
      <c r="X66" s="35"/>
      <c r="Y66" s="35"/>
      <c r="Z66" s="35"/>
      <c r="AA66" s="35"/>
      <c r="AB66" s="35"/>
      <c r="AC66" s="35"/>
      <c r="AD66" s="35"/>
      <c r="AE66" s="35"/>
    </row>
    <row r="67" spans="1:47" s="2" customFormat="1" ht="22.9" customHeight="1">
      <c r="A67" s="35"/>
      <c r="B67" s="36"/>
      <c r="C67" s="140" t="s">
        <v>68</v>
      </c>
      <c r="D67" s="37"/>
      <c r="E67" s="37"/>
      <c r="F67" s="37"/>
      <c r="G67" s="37"/>
      <c r="H67" s="37"/>
      <c r="I67" s="37"/>
      <c r="J67" s="78">
        <f>J91</f>
        <v>0</v>
      </c>
      <c r="K67" s="37"/>
      <c r="L67" s="115"/>
      <c r="S67" s="35"/>
      <c r="T67" s="35"/>
      <c r="U67" s="35"/>
      <c r="V67" s="35"/>
      <c r="W67" s="35"/>
      <c r="X67" s="35"/>
      <c r="Y67" s="35"/>
      <c r="Z67" s="35"/>
      <c r="AA67" s="35"/>
      <c r="AB67" s="35"/>
      <c r="AC67" s="35"/>
      <c r="AD67" s="35"/>
      <c r="AE67" s="35"/>
      <c r="AU67" s="18" t="s">
        <v>138</v>
      </c>
    </row>
    <row r="68" spans="1:47" s="2" customFormat="1" ht="21.75" customHeight="1">
      <c r="A68" s="35"/>
      <c r="B68" s="36"/>
      <c r="C68" s="37"/>
      <c r="D68" s="37"/>
      <c r="E68" s="37"/>
      <c r="F68" s="37"/>
      <c r="G68" s="37"/>
      <c r="H68" s="37"/>
      <c r="I68" s="37"/>
      <c r="J68" s="37"/>
      <c r="K68" s="37"/>
      <c r="L68" s="115"/>
      <c r="S68" s="35"/>
      <c r="T68" s="35"/>
      <c r="U68" s="35"/>
      <c r="V68" s="35"/>
      <c r="W68" s="35"/>
      <c r="X68" s="35"/>
      <c r="Y68" s="35"/>
      <c r="Z68" s="35"/>
      <c r="AA68" s="35"/>
      <c r="AB68" s="35"/>
      <c r="AC68" s="35"/>
      <c r="AD68" s="35"/>
      <c r="AE68" s="35"/>
    </row>
    <row r="69" spans="1:47" s="2" customFormat="1" ht="6.95" customHeight="1">
      <c r="A69" s="35"/>
      <c r="B69" s="48"/>
      <c r="C69" s="49"/>
      <c r="D69" s="49"/>
      <c r="E69" s="49"/>
      <c r="F69" s="49"/>
      <c r="G69" s="49"/>
      <c r="H69" s="49"/>
      <c r="I69" s="49"/>
      <c r="J69" s="49"/>
      <c r="K69" s="49"/>
      <c r="L69" s="115"/>
      <c r="S69" s="35"/>
      <c r="T69" s="35"/>
      <c r="U69" s="35"/>
      <c r="V69" s="35"/>
      <c r="W69" s="35"/>
      <c r="X69" s="35"/>
      <c r="Y69" s="35"/>
      <c r="Z69" s="35"/>
      <c r="AA69" s="35"/>
      <c r="AB69" s="35"/>
      <c r="AC69" s="35"/>
      <c r="AD69" s="35"/>
      <c r="AE69" s="35"/>
    </row>
    <row r="73" spans="1:47" s="2" customFormat="1" ht="6.95" customHeight="1">
      <c r="A73" s="35"/>
      <c r="B73" s="50"/>
      <c r="C73" s="51"/>
      <c r="D73" s="51"/>
      <c r="E73" s="51"/>
      <c r="F73" s="51"/>
      <c r="G73" s="51"/>
      <c r="H73" s="51"/>
      <c r="I73" s="51"/>
      <c r="J73" s="51"/>
      <c r="K73" s="51"/>
      <c r="L73" s="115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pans="1:47" s="2" customFormat="1" ht="24.95" customHeight="1">
      <c r="A74" s="35"/>
      <c r="B74" s="36"/>
      <c r="C74" s="24" t="s">
        <v>141</v>
      </c>
      <c r="D74" s="37"/>
      <c r="E74" s="37"/>
      <c r="F74" s="37"/>
      <c r="G74" s="37"/>
      <c r="H74" s="37"/>
      <c r="I74" s="37"/>
      <c r="J74" s="37"/>
      <c r="K74" s="37"/>
      <c r="L74" s="115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pans="1:47" s="2" customFormat="1" ht="6.95" customHeight="1">
      <c r="A75" s="35"/>
      <c r="B75" s="36"/>
      <c r="C75" s="37"/>
      <c r="D75" s="37"/>
      <c r="E75" s="37"/>
      <c r="F75" s="37"/>
      <c r="G75" s="37"/>
      <c r="H75" s="37"/>
      <c r="I75" s="37"/>
      <c r="J75" s="37"/>
      <c r="K75" s="37"/>
      <c r="L75" s="115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pans="1:47" s="2" customFormat="1" ht="12" customHeight="1">
      <c r="A76" s="35"/>
      <c r="B76" s="36"/>
      <c r="C76" s="30" t="s">
        <v>16</v>
      </c>
      <c r="D76" s="37"/>
      <c r="E76" s="37"/>
      <c r="F76" s="37"/>
      <c r="G76" s="37"/>
      <c r="H76" s="37"/>
      <c r="I76" s="37"/>
      <c r="J76" s="37"/>
      <c r="K76" s="37"/>
      <c r="L76" s="115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47" s="2" customFormat="1" ht="26.25" customHeight="1">
      <c r="A77" s="35"/>
      <c r="B77" s="36"/>
      <c r="C77" s="37"/>
      <c r="D77" s="37"/>
      <c r="E77" s="395" t="str">
        <f>E7</f>
        <v>Oprava geometrických parametrů koleje 2022 u ST Ústí nad Labem</v>
      </c>
      <c r="F77" s="396"/>
      <c r="G77" s="396"/>
      <c r="H77" s="396"/>
      <c r="I77" s="37"/>
      <c r="J77" s="37"/>
      <c r="K77" s="37"/>
      <c r="L77" s="115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pans="1:47" s="1" customFormat="1" ht="12" customHeight="1">
      <c r="B78" s="22"/>
      <c r="C78" s="30" t="s">
        <v>129</v>
      </c>
      <c r="D78" s="23"/>
      <c r="E78" s="23"/>
      <c r="F78" s="23"/>
      <c r="G78" s="23"/>
      <c r="H78" s="23"/>
      <c r="I78" s="23"/>
      <c r="J78" s="23"/>
      <c r="K78" s="23"/>
      <c r="L78" s="21"/>
    </row>
    <row r="79" spans="1:47" s="1" customFormat="1" ht="16.5" customHeight="1">
      <c r="B79" s="22"/>
      <c r="C79" s="23"/>
      <c r="D79" s="23"/>
      <c r="E79" s="395" t="s">
        <v>489</v>
      </c>
      <c r="F79" s="354"/>
      <c r="G79" s="354"/>
      <c r="H79" s="354"/>
      <c r="I79" s="23"/>
      <c r="J79" s="23"/>
      <c r="K79" s="23"/>
      <c r="L79" s="21"/>
    </row>
    <row r="80" spans="1:47" s="1" customFormat="1" ht="12" customHeight="1">
      <c r="B80" s="22"/>
      <c r="C80" s="30" t="s">
        <v>131</v>
      </c>
      <c r="D80" s="23"/>
      <c r="E80" s="23"/>
      <c r="F80" s="23"/>
      <c r="G80" s="23"/>
      <c r="H80" s="23"/>
      <c r="I80" s="23"/>
      <c r="J80" s="23"/>
      <c r="K80" s="23"/>
      <c r="L80" s="21"/>
    </row>
    <row r="81" spans="1:65" s="2" customFormat="1" ht="16.5" customHeight="1">
      <c r="A81" s="35"/>
      <c r="B81" s="36"/>
      <c r="C81" s="37"/>
      <c r="D81" s="37"/>
      <c r="E81" s="397" t="s">
        <v>132</v>
      </c>
      <c r="F81" s="398"/>
      <c r="G81" s="398"/>
      <c r="H81" s="398"/>
      <c r="I81" s="37"/>
      <c r="J81" s="37"/>
      <c r="K81" s="37"/>
      <c r="L81" s="115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65" s="2" customFormat="1" ht="12" customHeight="1">
      <c r="A82" s="35"/>
      <c r="B82" s="36"/>
      <c r="C82" s="30" t="s">
        <v>133</v>
      </c>
      <c r="D82" s="37"/>
      <c r="E82" s="37"/>
      <c r="F82" s="37"/>
      <c r="G82" s="37"/>
      <c r="H82" s="37"/>
      <c r="I82" s="37"/>
      <c r="J82" s="37"/>
      <c r="K82" s="37"/>
      <c r="L82" s="115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65" s="2" customFormat="1" ht="16.5" customHeight="1">
      <c r="A83" s="35"/>
      <c r="B83" s="36"/>
      <c r="C83" s="37"/>
      <c r="D83" s="37"/>
      <c r="E83" s="347" t="str">
        <f>E13</f>
        <v>10 - SO 10 - PS Děčín východ</v>
      </c>
      <c r="F83" s="398"/>
      <c r="G83" s="398"/>
      <c r="H83" s="398"/>
      <c r="I83" s="37"/>
      <c r="J83" s="37"/>
      <c r="K83" s="37"/>
      <c r="L83" s="115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65" s="2" customFormat="1" ht="6.95" customHeight="1">
      <c r="A84" s="35"/>
      <c r="B84" s="36"/>
      <c r="C84" s="37"/>
      <c r="D84" s="37"/>
      <c r="E84" s="37"/>
      <c r="F84" s="37"/>
      <c r="G84" s="37"/>
      <c r="H84" s="37"/>
      <c r="I84" s="37"/>
      <c r="J84" s="37"/>
      <c r="K84" s="37"/>
      <c r="L84" s="115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65" s="2" customFormat="1" ht="12" customHeight="1">
      <c r="A85" s="35"/>
      <c r="B85" s="36"/>
      <c r="C85" s="30" t="s">
        <v>21</v>
      </c>
      <c r="D85" s="37"/>
      <c r="E85" s="37"/>
      <c r="F85" s="28" t="str">
        <f>F16</f>
        <v xml:space="preserve"> </v>
      </c>
      <c r="G85" s="37"/>
      <c r="H85" s="37"/>
      <c r="I85" s="30" t="s">
        <v>23</v>
      </c>
      <c r="J85" s="60" t="str">
        <f>IF(J16="","",J16)</f>
        <v>25. 3. 2022</v>
      </c>
      <c r="K85" s="37"/>
      <c r="L85" s="115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65" s="2" customFormat="1" ht="6.95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115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65" s="2" customFormat="1" ht="15.2" customHeight="1">
      <c r="A87" s="35"/>
      <c r="B87" s="36"/>
      <c r="C87" s="30" t="s">
        <v>25</v>
      </c>
      <c r="D87" s="37"/>
      <c r="E87" s="37"/>
      <c r="F87" s="28" t="str">
        <f>E19</f>
        <v xml:space="preserve"> </v>
      </c>
      <c r="G87" s="37"/>
      <c r="H87" s="37"/>
      <c r="I87" s="30" t="s">
        <v>30</v>
      </c>
      <c r="J87" s="33" t="str">
        <f>E25</f>
        <v xml:space="preserve"> </v>
      </c>
      <c r="K87" s="37"/>
      <c r="L87" s="115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65" s="2" customFormat="1" ht="15.2" customHeight="1">
      <c r="A88" s="35"/>
      <c r="B88" s="36"/>
      <c r="C88" s="30" t="s">
        <v>28</v>
      </c>
      <c r="D88" s="37"/>
      <c r="E88" s="37"/>
      <c r="F88" s="28" t="str">
        <f>IF(E22="","",E22)</f>
        <v>Vyplň údaj</v>
      </c>
      <c r="G88" s="37"/>
      <c r="H88" s="37"/>
      <c r="I88" s="30" t="s">
        <v>32</v>
      </c>
      <c r="J88" s="33" t="str">
        <f>E28</f>
        <v>Tomáš Šrédl</v>
      </c>
      <c r="K88" s="37"/>
      <c r="L88" s="115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65" s="2" customFormat="1" ht="10.35" customHeight="1">
      <c r="A89" s="35"/>
      <c r="B89" s="36"/>
      <c r="C89" s="37"/>
      <c r="D89" s="37"/>
      <c r="E89" s="37"/>
      <c r="F89" s="37"/>
      <c r="G89" s="37"/>
      <c r="H89" s="37"/>
      <c r="I89" s="37"/>
      <c r="J89" s="37"/>
      <c r="K89" s="37"/>
      <c r="L89" s="115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65" s="11" customFormat="1" ht="29.25" customHeight="1">
      <c r="A90" s="152"/>
      <c r="B90" s="153"/>
      <c r="C90" s="154" t="s">
        <v>142</v>
      </c>
      <c r="D90" s="155" t="s">
        <v>55</v>
      </c>
      <c r="E90" s="155" t="s">
        <v>51</v>
      </c>
      <c r="F90" s="155" t="s">
        <v>52</v>
      </c>
      <c r="G90" s="155" t="s">
        <v>143</v>
      </c>
      <c r="H90" s="155" t="s">
        <v>144</v>
      </c>
      <c r="I90" s="155" t="s">
        <v>145</v>
      </c>
      <c r="J90" s="156" t="s">
        <v>137</v>
      </c>
      <c r="K90" s="157" t="s">
        <v>146</v>
      </c>
      <c r="L90" s="158"/>
      <c r="M90" s="69" t="s">
        <v>19</v>
      </c>
      <c r="N90" s="70" t="s">
        <v>40</v>
      </c>
      <c r="O90" s="70" t="s">
        <v>147</v>
      </c>
      <c r="P90" s="70" t="s">
        <v>148</v>
      </c>
      <c r="Q90" s="70" t="s">
        <v>149</v>
      </c>
      <c r="R90" s="70" t="s">
        <v>150</v>
      </c>
      <c r="S90" s="70" t="s">
        <v>151</v>
      </c>
      <c r="T90" s="71" t="s">
        <v>152</v>
      </c>
      <c r="U90" s="152"/>
      <c r="V90" s="152"/>
      <c r="W90" s="152"/>
      <c r="X90" s="152"/>
      <c r="Y90" s="152"/>
      <c r="Z90" s="152"/>
      <c r="AA90" s="152"/>
      <c r="AB90" s="152"/>
      <c r="AC90" s="152"/>
      <c r="AD90" s="152"/>
      <c r="AE90" s="152"/>
    </row>
    <row r="91" spans="1:65" s="2" customFormat="1" ht="22.9" customHeight="1">
      <c r="A91" s="35"/>
      <c r="B91" s="36"/>
      <c r="C91" s="76" t="s">
        <v>153</v>
      </c>
      <c r="D91" s="37"/>
      <c r="E91" s="37"/>
      <c r="F91" s="37"/>
      <c r="G91" s="37"/>
      <c r="H91" s="37"/>
      <c r="I91" s="37"/>
      <c r="J91" s="159">
        <f>BK91</f>
        <v>0</v>
      </c>
      <c r="K91" s="37"/>
      <c r="L91" s="40"/>
      <c r="M91" s="72"/>
      <c r="N91" s="160"/>
      <c r="O91" s="73"/>
      <c r="P91" s="161">
        <f>SUM(P92:P164)</f>
        <v>0</v>
      </c>
      <c r="Q91" s="73"/>
      <c r="R91" s="161">
        <f>SUM(R92:R164)</f>
        <v>1011.4682399999999</v>
      </c>
      <c r="S91" s="73"/>
      <c r="T91" s="162">
        <f>SUM(T92:T164)</f>
        <v>0</v>
      </c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T91" s="18" t="s">
        <v>69</v>
      </c>
      <c r="AU91" s="18" t="s">
        <v>138</v>
      </c>
      <c r="BK91" s="163">
        <f>SUM(BK92:BK164)</f>
        <v>0</v>
      </c>
    </row>
    <row r="92" spans="1:65" s="2" customFormat="1" ht="76.349999999999994" customHeight="1">
      <c r="A92" s="35"/>
      <c r="B92" s="36"/>
      <c r="C92" s="180" t="s">
        <v>77</v>
      </c>
      <c r="D92" s="180" t="s">
        <v>159</v>
      </c>
      <c r="E92" s="181" t="s">
        <v>160</v>
      </c>
      <c r="F92" s="182" t="s">
        <v>161</v>
      </c>
      <c r="G92" s="183" t="s">
        <v>162</v>
      </c>
      <c r="H92" s="184">
        <v>4.96</v>
      </c>
      <c r="I92" s="185"/>
      <c r="J92" s="186">
        <f>ROUND(I92*H92,2)</f>
        <v>0</v>
      </c>
      <c r="K92" s="187"/>
      <c r="L92" s="40"/>
      <c r="M92" s="188" t="s">
        <v>19</v>
      </c>
      <c r="N92" s="189" t="s">
        <v>41</v>
      </c>
      <c r="O92" s="65"/>
      <c r="P92" s="190">
        <f>O92*H92</f>
        <v>0</v>
      </c>
      <c r="Q92" s="190">
        <v>0</v>
      </c>
      <c r="R92" s="190">
        <f>Q92*H92</f>
        <v>0</v>
      </c>
      <c r="S92" s="190">
        <v>0</v>
      </c>
      <c r="T92" s="191">
        <f>S92*H92</f>
        <v>0</v>
      </c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  <c r="AR92" s="192" t="s">
        <v>163</v>
      </c>
      <c r="AT92" s="192" t="s">
        <v>159</v>
      </c>
      <c r="AU92" s="192" t="s">
        <v>70</v>
      </c>
      <c r="AY92" s="18" t="s">
        <v>156</v>
      </c>
      <c r="BE92" s="193">
        <f>IF(N92="základní",J92,0)</f>
        <v>0</v>
      </c>
      <c r="BF92" s="193">
        <f>IF(N92="snížená",J92,0)</f>
        <v>0</v>
      </c>
      <c r="BG92" s="193">
        <f>IF(N92="zákl. přenesená",J92,0)</f>
        <v>0</v>
      </c>
      <c r="BH92" s="193">
        <f>IF(N92="sníž. přenesená",J92,0)</f>
        <v>0</v>
      </c>
      <c r="BI92" s="193">
        <f>IF(N92="nulová",J92,0)</f>
        <v>0</v>
      </c>
      <c r="BJ92" s="18" t="s">
        <v>77</v>
      </c>
      <c r="BK92" s="193">
        <f>ROUND(I92*H92,2)</f>
        <v>0</v>
      </c>
      <c r="BL92" s="18" t="s">
        <v>163</v>
      </c>
      <c r="BM92" s="192" t="s">
        <v>677</v>
      </c>
    </row>
    <row r="93" spans="1:65" s="13" customFormat="1" ht="22.5">
      <c r="B93" s="194"/>
      <c r="C93" s="195"/>
      <c r="D93" s="196" t="s">
        <v>165</v>
      </c>
      <c r="E93" s="197" t="s">
        <v>19</v>
      </c>
      <c r="F93" s="198" t="s">
        <v>678</v>
      </c>
      <c r="G93" s="195"/>
      <c r="H93" s="199">
        <v>0.2</v>
      </c>
      <c r="I93" s="200"/>
      <c r="J93" s="195"/>
      <c r="K93" s="195"/>
      <c r="L93" s="201"/>
      <c r="M93" s="202"/>
      <c r="N93" s="203"/>
      <c r="O93" s="203"/>
      <c r="P93" s="203"/>
      <c r="Q93" s="203"/>
      <c r="R93" s="203"/>
      <c r="S93" s="203"/>
      <c r="T93" s="204"/>
      <c r="AT93" s="205" t="s">
        <v>165</v>
      </c>
      <c r="AU93" s="205" t="s">
        <v>70</v>
      </c>
      <c r="AV93" s="13" t="s">
        <v>79</v>
      </c>
      <c r="AW93" s="13" t="s">
        <v>31</v>
      </c>
      <c r="AX93" s="13" t="s">
        <v>70</v>
      </c>
      <c r="AY93" s="205" t="s">
        <v>156</v>
      </c>
    </row>
    <row r="94" spans="1:65" s="13" customFormat="1" ht="22.5">
      <c r="B94" s="194"/>
      <c r="C94" s="195"/>
      <c r="D94" s="196" t="s">
        <v>165</v>
      </c>
      <c r="E94" s="197" t="s">
        <v>19</v>
      </c>
      <c r="F94" s="198" t="s">
        <v>679</v>
      </c>
      <c r="G94" s="195"/>
      <c r="H94" s="199">
        <v>0.4</v>
      </c>
      <c r="I94" s="200"/>
      <c r="J94" s="195"/>
      <c r="K94" s="195"/>
      <c r="L94" s="201"/>
      <c r="M94" s="202"/>
      <c r="N94" s="203"/>
      <c r="O94" s="203"/>
      <c r="P94" s="203"/>
      <c r="Q94" s="203"/>
      <c r="R94" s="203"/>
      <c r="S94" s="203"/>
      <c r="T94" s="204"/>
      <c r="AT94" s="205" t="s">
        <v>165</v>
      </c>
      <c r="AU94" s="205" t="s">
        <v>70</v>
      </c>
      <c r="AV94" s="13" t="s">
        <v>79</v>
      </c>
      <c r="AW94" s="13" t="s">
        <v>31</v>
      </c>
      <c r="AX94" s="13" t="s">
        <v>70</v>
      </c>
      <c r="AY94" s="205" t="s">
        <v>156</v>
      </c>
    </row>
    <row r="95" spans="1:65" s="13" customFormat="1" ht="22.5">
      <c r="B95" s="194"/>
      <c r="C95" s="195"/>
      <c r="D95" s="196" t="s">
        <v>165</v>
      </c>
      <c r="E95" s="197" t="s">
        <v>19</v>
      </c>
      <c r="F95" s="198" t="s">
        <v>680</v>
      </c>
      <c r="G95" s="195"/>
      <c r="H95" s="199">
        <v>1.1499999999999999</v>
      </c>
      <c r="I95" s="200"/>
      <c r="J95" s="195"/>
      <c r="K95" s="195"/>
      <c r="L95" s="201"/>
      <c r="M95" s="202"/>
      <c r="N95" s="203"/>
      <c r="O95" s="203"/>
      <c r="P95" s="203"/>
      <c r="Q95" s="203"/>
      <c r="R95" s="203"/>
      <c r="S95" s="203"/>
      <c r="T95" s="204"/>
      <c r="AT95" s="205" t="s">
        <v>165</v>
      </c>
      <c r="AU95" s="205" t="s">
        <v>70</v>
      </c>
      <c r="AV95" s="13" t="s">
        <v>79</v>
      </c>
      <c r="AW95" s="13" t="s">
        <v>31</v>
      </c>
      <c r="AX95" s="13" t="s">
        <v>70</v>
      </c>
      <c r="AY95" s="205" t="s">
        <v>156</v>
      </c>
    </row>
    <row r="96" spans="1:65" s="13" customFormat="1" ht="22.5">
      <c r="B96" s="194"/>
      <c r="C96" s="195"/>
      <c r="D96" s="196" t="s">
        <v>165</v>
      </c>
      <c r="E96" s="197" t="s">
        <v>19</v>
      </c>
      <c r="F96" s="198" t="s">
        <v>681</v>
      </c>
      <c r="G96" s="195"/>
      <c r="H96" s="199">
        <v>0.2</v>
      </c>
      <c r="I96" s="200"/>
      <c r="J96" s="195"/>
      <c r="K96" s="195"/>
      <c r="L96" s="201"/>
      <c r="M96" s="202"/>
      <c r="N96" s="203"/>
      <c r="O96" s="203"/>
      <c r="P96" s="203"/>
      <c r="Q96" s="203"/>
      <c r="R96" s="203"/>
      <c r="S96" s="203"/>
      <c r="T96" s="204"/>
      <c r="AT96" s="205" t="s">
        <v>165</v>
      </c>
      <c r="AU96" s="205" t="s">
        <v>70</v>
      </c>
      <c r="AV96" s="13" t="s">
        <v>79</v>
      </c>
      <c r="AW96" s="13" t="s">
        <v>31</v>
      </c>
      <c r="AX96" s="13" t="s">
        <v>70</v>
      </c>
      <c r="AY96" s="205" t="s">
        <v>156</v>
      </c>
    </row>
    <row r="97" spans="1:65" s="13" customFormat="1" ht="22.5">
      <c r="B97" s="194"/>
      <c r="C97" s="195"/>
      <c r="D97" s="196" t="s">
        <v>165</v>
      </c>
      <c r="E97" s="197" t="s">
        <v>19</v>
      </c>
      <c r="F97" s="198" t="s">
        <v>682</v>
      </c>
      <c r="G97" s="195"/>
      <c r="H97" s="199">
        <v>0.48</v>
      </c>
      <c r="I97" s="200"/>
      <c r="J97" s="195"/>
      <c r="K97" s="195"/>
      <c r="L97" s="201"/>
      <c r="M97" s="202"/>
      <c r="N97" s="203"/>
      <c r="O97" s="203"/>
      <c r="P97" s="203"/>
      <c r="Q97" s="203"/>
      <c r="R97" s="203"/>
      <c r="S97" s="203"/>
      <c r="T97" s="204"/>
      <c r="AT97" s="205" t="s">
        <v>165</v>
      </c>
      <c r="AU97" s="205" t="s">
        <v>70</v>
      </c>
      <c r="AV97" s="13" t="s">
        <v>79</v>
      </c>
      <c r="AW97" s="13" t="s">
        <v>31</v>
      </c>
      <c r="AX97" s="13" t="s">
        <v>70</v>
      </c>
      <c r="AY97" s="205" t="s">
        <v>156</v>
      </c>
    </row>
    <row r="98" spans="1:65" s="13" customFormat="1" ht="11.25">
      <c r="B98" s="194"/>
      <c r="C98" s="195"/>
      <c r="D98" s="196" t="s">
        <v>165</v>
      </c>
      <c r="E98" s="197" t="s">
        <v>19</v>
      </c>
      <c r="F98" s="198" t="s">
        <v>683</v>
      </c>
      <c r="G98" s="195"/>
      <c r="H98" s="199">
        <v>0.61</v>
      </c>
      <c r="I98" s="200"/>
      <c r="J98" s="195"/>
      <c r="K98" s="195"/>
      <c r="L98" s="201"/>
      <c r="M98" s="202"/>
      <c r="N98" s="203"/>
      <c r="O98" s="203"/>
      <c r="P98" s="203"/>
      <c r="Q98" s="203"/>
      <c r="R98" s="203"/>
      <c r="S98" s="203"/>
      <c r="T98" s="204"/>
      <c r="AT98" s="205" t="s">
        <v>165</v>
      </c>
      <c r="AU98" s="205" t="s">
        <v>70</v>
      </c>
      <c r="AV98" s="13" t="s">
        <v>79</v>
      </c>
      <c r="AW98" s="13" t="s">
        <v>31</v>
      </c>
      <c r="AX98" s="13" t="s">
        <v>70</v>
      </c>
      <c r="AY98" s="205" t="s">
        <v>156</v>
      </c>
    </row>
    <row r="99" spans="1:65" s="13" customFormat="1" ht="11.25">
      <c r="B99" s="194"/>
      <c r="C99" s="195"/>
      <c r="D99" s="196" t="s">
        <v>165</v>
      </c>
      <c r="E99" s="197" t="s">
        <v>19</v>
      </c>
      <c r="F99" s="198" t="s">
        <v>684</v>
      </c>
      <c r="G99" s="195"/>
      <c r="H99" s="199">
        <v>0.56000000000000005</v>
      </c>
      <c r="I99" s="200"/>
      <c r="J99" s="195"/>
      <c r="K99" s="195"/>
      <c r="L99" s="201"/>
      <c r="M99" s="202"/>
      <c r="N99" s="203"/>
      <c r="O99" s="203"/>
      <c r="P99" s="203"/>
      <c r="Q99" s="203"/>
      <c r="R99" s="203"/>
      <c r="S99" s="203"/>
      <c r="T99" s="204"/>
      <c r="AT99" s="205" t="s">
        <v>165</v>
      </c>
      <c r="AU99" s="205" t="s">
        <v>70</v>
      </c>
      <c r="AV99" s="13" t="s">
        <v>79</v>
      </c>
      <c r="AW99" s="13" t="s">
        <v>31</v>
      </c>
      <c r="AX99" s="13" t="s">
        <v>70</v>
      </c>
      <c r="AY99" s="205" t="s">
        <v>156</v>
      </c>
    </row>
    <row r="100" spans="1:65" s="13" customFormat="1" ht="22.5">
      <c r="B100" s="194"/>
      <c r="C100" s="195"/>
      <c r="D100" s="196" t="s">
        <v>165</v>
      </c>
      <c r="E100" s="197" t="s">
        <v>19</v>
      </c>
      <c r="F100" s="198" t="s">
        <v>685</v>
      </c>
      <c r="G100" s="195"/>
      <c r="H100" s="199">
        <v>0.8</v>
      </c>
      <c r="I100" s="200"/>
      <c r="J100" s="195"/>
      <c r="K100" s="195"/>
      <c r="L100" s="201"/>
      <c r="M100" s="202"/>
      <c r="N100" s="203"/>
      <c r="O100" s="203"/>
      <c r="P100" s="203"/>
      <c r="Q100" s="203"/>
      <c r="R100" s="203"/>
      <c r="S100" s="203"/>
      <c r="T100" s="204"/>
      <c r="AT100" s="205" t="s">
        <v>165</v>
      </c>
      <c r="AU100" s="205" t="s">
        <v>70</v>
      </c>
      <c r="AV100" s="13" t="s">
        <v>79</v>
      </c>
      <c r="AW100" s="13" t="s">
        <v>31</v>
      </c>
      <c r="AX100" s="13" t="s">
        <v>70</v>
      </c>
      <c r="AY100" s="205" t="s">
        <v>156</v>
      </c>
    </row>
    <row r="101" spans="1:65" s="13" customFormat="1" ht="11.25">
      <c r="B101" s="194"/>
      <c r="C101" s="195"/>
      <c r="D101" s="196" t="s">
        <v>165</v>
      </c>
      <c r="E101" s="197" t="s">
        <v>19</v>
      </c>
      <c r="F101" s="198" t="s">
        <v>686</v>
      </c>
      <c r="G101" s="195"/>
      <c r="H101" s="199">
        <v>0.56000000000000005</v>
      </c>
      <c r="I101" s="200"/>
      <c r="J101" s="195"/>
      <c r="K101" s="195"/>
      <c r="L101" s="201"/>
      <c r="M101" s="202"/>
      <c r="N101" s="203"/>
      <c r="O101" s="203"/>
      <c r="P101" s="203"/>
      <c r="Q101" s="203"/>
      <c r="R101" s="203"/>
      <c r="S101" s="203"/>
      <c r="T101" s="204"/>
      <c r="AT101" s="205" t="s">
        <v>165</v>
      </c>
      <c r="AU101" s="205" t="s">
        <v>70</v>
      </c>
      <c r="AV101" s="13" t="s">
        <v>79</v>
      </c>
      <c r="AW101" s="13" t="s">
        <v>31</v>
      </c>
      <c r="AX101" s="13" t="s">
        <v>70</v>
      </c>
      <c r="AY101" s="205" t="s">
        <v>156</v>
      </c>
    </row>
    <row r="102" spans="1:65" s="14" customFormat="1" ht="11.25">
      <c r="B102" s="206"/>
      <c r="C102" s="207"/>
      <c r="D102" s="196" t="s">
        <v>165</v>
      </c>
      <c r="E102" s="208" t="s">
        <v>19</v>
      </c>
      <c r="F102" s="209" t="s">
        <v>170</v>
      </c>
      <c r="G102" s="207"/>
      <c r="H102" s="210">
        <v>4.96</v>
      </c>
      <c r="I102" s="211"/>
      <c r="J102" s="207"/>
      <c r="K102" s="207"/>
      <c r="L102" s="212"/>
      <c r="M102" s="213"/>
      <c r="N102" s="214"/>
      <c r="O102" s="214"/>
      <c r="P102" s="214"/>
      <c r="Q102" s="214"/>
      <c r="R102" s="214"/>
      <c r="S102" s="214"/>
      <c r="T102" s="215"/>
      <c r="AT102" s="216" t="s">
        <v>165</v>
      </c>
      <c r="AU102" s="216" t="s">
        <v>70</v>
      </c>
      <c r="AV102" s="14" t="s">
        <v>163</v>
      </c>
      <c r="AW102" s="14" t="s">
        <v>31</v>
      </c>
      <c r="AX102" s="14" t="s">
        <v>77</v>
      </c>
      <c r="AY102" s="216" t="s">
        <v>156</v>
      </c>
    </row>
    <row r="103" spans="1:65" s="2" customFormat="1" ht="78" customHeight="1">
      <c r="A103" s="35"/>
      <c r="B103" s="36"/>
      <c r="C103" s="180" t="s">
        <v>79</v>
      </c>
      <c r="D103" s="180" t="s">
        <v>159</v>
      </c>
      <c r="E103" s="181" t="s">
        <v>449</v>
      </c>
      <c r="F103" s="182" t="s">
        <v>450</v>
      </c>
      <c r="G103" s="183" t="s">
        <v>162</v>
      </c>
      <c r="H103" s="184">
        <v>1.375</v>
      </c>
      <c r="I103" s="185"/>
      <c r="J103" s="186">
        <f>ROUND(I103*H103,2)</f>
        <v>0</v>
      </c>
      <c r="K103" s="187"/>
      <c r="L103" s="40"/>
      <c r="M103" s="188" t="s">
        <v>19</v>
      </c>
      <c r="N103" s="189" t="s">
        <v>41</v>
      </c>
      <c r="O103" s="65"/>
      <c r="P103" s="190">
        <f>O103*H103</f>
        <v>0</v>
      </c>
      <c r="Q103" s="190">
        <v>0</v>
      </c>
      <c r="R103" s="190">
        <f>Q103*H103</f>
        <v>0</v>
      </c>
      <c r="S103" s="190">
        <v>0</v>
      </c>
      <c r="T103" s="191">
        <f>S103*H103</f>
        <v>0</v>
      </c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  <c r="AR103" s="192" t="s">
        <v>163</v>
      </c>
      <c r="AT103" s="192" t="s">
        <v>159</v>
      </c>
      <c r="AU103" s="192" t="s">
        <v>70</v>
      </c>
      <c r="AY103" s="18" t="s">
        <v>156</v>
      </c>
      <c r="BE103" s="193">
        <f>IF(N103="základní",J103,0)</f>
        <v>0</v>
      </c>
      <c r="BF103" s="193">
        <f>IF(N103="snížená",J103,0)</f>
        <v>0</v>
      </c>
      <c r="BG103" s="193">
        <f>IF(N103="zákl. přenesená",J103,0)</f>
        <v>0</v>
      </c>
      <c r="BH103" s="193">
        <f>IF(N103="sníž. přenesená",J103,0)</f>
        <v>0</v>
      </c>
      <c r="BI103" s="193">
        <f>IF(N103="nulová",J103,0)</f>
        <v>0</v>
      </c>
      <c r="BJ103" s="18" t="s">
        <v>77</v>
      </c>
      <c r="BK103" s="193">
        <f>ROUND(I103*H103,2)</f>
        <v>0</v>
      </c>
      <c r="BL103" s="18" t="s">
        <v>163</v>
      </c>
      <c r="BM103" s="192" t="s">
        <v>687</v>
      </c>
    </row>
    <row r="104" spans="1:65" s="13" customFormat="1" ht="11.25">
      <c r="B104" s="194"/>
      <c r="C104" s="195"/>
      <c r="D104" s="196" t="s">
        <v>165</v>
      </c>
      <c r="E104" s="197" t="s">
        <v>19</v>
      </c>
      <c r="F104" s="198" t="s">
        <v>688</v>
      </c>
      <c r="G104" s="195"/>
      <c r="H104" s="199">
        <v>0.4</v>
      </c>
      <c r="I104" s="200"/>
      <c r="J104" s="195"/>
      <c r="K104" s="195"/>
      <c r="L104" s="201"/>
      <c r="M104" s="202"/>
      <c r="N104" s="203"/>
      <c r="O104" s="203"/>
      <c r="P104" s="203"/>
      <c r="Q104" s="203"/>
      <c r="R104" s="203"/>
      <c r="S104" s="203"/>
      <c r="T104" s="204"/>
      <c r="AT104" s="205" t="s">
        <v>165</v>
      </c>
      <c r="AU104" s="205" t="s">
        <v>70</v>
      </c>
      <c r="AV104" s="13" t="s">
        <v>79</v>
      </c>
      <c r="AW104" s="13" t="s">
        <v>31</v>
      </c>
      <c r="AX104" s="13" t="s">
        <v>70</v>
      </c>
      <c r="AY104" s="205" t="s">
        <v>156</v>
      </c>
    </row>
    <row r="105" spans="1:65" s="13" customFormat="1" ht="11.25">
      <c r="B105" s="194"/>
      <c r="C105" s="195"/>
      <c r="D105" s="196" t="s">
        <v>165</v>
      </c>
      <c r="E105" s="197" t="s">
        <v>19</v>
      </c>
      <c r="F105" s="198" t="s">
        <v>689</v>
      </c>
      <c r="G105" s="195"/>
      <c r="H105" s="199">
        <v>0.35</v>
      </c>
      <c r="I105" s="200"/>
      <c r="J105" s="195"/>
      <c r="K105" s="195"/>
      <c r="L105" s="201"/>
      <c r="M105" s="202"/>
      <c r="N105" s="203"/>
      <c r="O105" s="203"/>
      <c r="P105" s="203"/>
      <c r="Q105" s="203"/>
      <c r="R105" s="203"/>
      <c r="S105" s="203"/>
      <c r="T105" s="204"/>
      <c r="AT105" s="205" t="s">
        <v>165</v>
      </c>
      <c r="AU105" s="205" t="s">
        <v>70</v>
      </c>
      <c r="AV105" s="13" t="s">
        <v>79</v>
      </c>
      <c r="AW105" s="13" t="s">
        <v>31</v>
      </c>
      <c r="AX105" s="13" t="s">
        <v>70</v>
      </c>
      <c r="AY105" s="205" t="s">
        <v>156</v>
      </c>
    </row>
    <row r="106" spans="1:65" s="13" customFormat="1" ht="11.25">
      <c r="B106" s="194"/>
      <c r="C106" s="195"/>
      <c r="D106" s="196" t="s">
        <v>165</v>
      </c>
      <c r="E106" s="197" t="s">
        <v>19</v>
      </c>
      <c r="F106" s="198" t="s">
        <v>690</v>
      </c>
      <c r="G106" s="195"/>
      <c r="H106" s="199">
        <v>0.17</v>
      </c>
      <c r="I106" s="200"/>
      <c r="J106" s="195"/>
      <c r="K106" s="195"/>
      <c r="L106" s="201"/>
      <c r="M106" s="202"/>
      <c r="N106" s="203"/>
      <c r="O106" s="203"/>
      <c r="P106" s="203"/>
      <c r="Q106" s="203"/>
      <c r="R106" s="203"/>
      <c r="S106" s="203"/>
      <c r="T106" s="204"/>
      <c r="AT106" s="205" t="s">
        <v>165</v>
      </c>
      <c r="AU106" s="205" t="s">
        <v>70</v>
      </c>
      <c r="AV106" s="13" t="s">
        <v>79</v>
      </c>
      <c r="AW106" s="13" t="s">
        <v>31</v>
      </c>
      <c r="AX106" s="13" t="s">
        <v>70</v>
      </c>
      <c r="AY106" s="205" t="s">
        <v>156</v>
      </c>
    </row>
    <row r="107" spans="1:65" s="13" customFormat="1" ht="11.25">
      <c r="B107" s="194"/>
      <c r="C107" s="195"/>
      <c r="D107" s="196" t="s">
        <v>165</v>
      </c>
      <c r="E107" s="197" t="s">
        <v>19</v>
      </c>
      <c r="F107" s="198" t="s">
        <v>691</v>
      </c>
      <c r="G107" s="195"/>
      <c r="H107" s="199">
        <v>0.22</v>
      </c>
      <c r="I107" s="200"/>
      <c r="J107" s="195"/>
      <c r="K107" s="195"/>
      <c r="L107" s="201"/>
      <c r="M107" s="202"/>
      <c r="N107" s="203"/>
      <c r="O107" s="203"/>
      <c r="P107" s="203"/>
      <c r="Q107" s="203"/>
      <c r="R107" s="203"/>
      <c r="S107" s="203"/>
      <c r="T107" s="204"/>
      <c r="AT107" s="205" t="s">
        <v>165</v>
      </c>
      <c r="AU107" s="205" t="s">
        <v>70</v>
      </c>
      <c r="AV107" s="13" t="s">
        <v>79</v>
      </c>
      <c r="AW107" s="13" t="s">
        <v>31</v>
      </c>
      <c r="AX107" s="13" t="s">
        <v>70</v>
      </c>
      <c r="AY107" s="205" t="s">
        <v>156</v>
      </c>
    </row>
    <row r="108" spans="1:65" s="13" customFormat="1" ht="11.25">
      <c r="B108" s="194"/>
      <c r="C108" s="195"/>
      <c r="D108" s="196" t="s">
        <v>165</v>
      </c>
      <c r="E108" s="197" t="s">
        <v>19</v>
      </c>
      <c r="F108" s="198" t="s">
        <v>692</v>
      </c>
      <c r="G108" s="195"/>
      <c r="H108" s="199">
        <v>0.23499999999999999</v>
      </c>
      <c r="I108" s="200"/>
      <c r="J108" s="195"/>
      <c r="K108" s="195"/>
      <c r="L108" s="201"/>
      <c r="M108" s="202"/>
      <c r="N108" s="203"/>
      <c r="O108" s="203"/>
      <c r="P108" s="203"/>
      <c r="Q108" s="203"/>
      <c r="R108" s="203"/>
      <c r="S108" s="203"/>
      <c r="T108" s="204"/>
      <c r="AT108" s="205" t="s">
        <v>165</v>
      </c>
      <c r="AU108" s="205" t="s">
        <v>70</v>
      </c>
      <c r="AV108" s="13" t="s">
        <v>79</v>
      </c>
      <c r="AW108" s="13" t="s">
        <v>31</v>
      </c>
      <c r="AX108" s="13" t="s">
        <v>70</v>
      </c>
      <c r="AY108" s="205" t="s">
        <v>156</v>
      </c>
    </row>
    <row r="109" spans="1:65" s="14" customFormat="1" ht="11.25">
      <c r="B109" s="206"/>
      <c r="C109" s="207"/>
      <c r="D109" s="196" t="s">
        <v>165</v>
      </c>
      <c r="E109" s="208" t="s">
        <v>19</v>
      </c>
      <c r="F109" s="209" t="s">
        <v>170</v>
      </c>
      <c r="G109" s="207"/>
      <c r="H109" s="210">
        <v>1.375</v>
      </c>
      <c r="I109" s="211"/>
      <c r="J109" s="207"/>
      <c r="K109" s="207"/>
      <c r="L109" s="212"/>
      <c r="M109" s="213"/>
      <c r="N109" s="214"/>
      <c r="O109" s="214"/>
      <c r="P109" s="214"/>
      <c r="Q109" s="214"/>
      <c r="R109" s="214"/>
      <c r="S109" s="214"/>
      <c r="T109" s="215"/>
      <c r="AT109" s="216" t="s">
        <v>165</v>
      </c>
      <c r="AU109" s="216" t="s">
        <v>70</v>
      </c>
      <c r="AV109" s="14" t="s">
        <v>163</v>
      </c>
      <c r="AW109" s="14" t="s">
        <v>31</v>
      </c>
      <c r="AX109" s="14" t="s">
        <v>77</v>
      </c>
      <c r="AY109" s="216" t="s">
        <v>156</v>
      </c>
    </row>
    <row r="110" spans="1:65" s="2" customFormat="1" ht="76.349999999999994" customHeight="1">
      <c r="A110" s="35"/>
      <c r="B110" s="36"/>
      <c r="C110" s="180" t="s">
        <v>86</v>
      </c>
      <c r="D110" s="180" t="s">
        <v>159</v>
      </c>
      <c r="E110" s="181" t="s">
        <v>337</v>
      </c>
      <c r="F110" s="182" t="s">
        <v>338</v>
      </c>
      <c r="G110" s="183" t="s">
        <v>192</v>
      </c>
      <c r="H110" s="184">
        <v>450</v>
      </c>
      <c r="I110" s="185"/>
      <c r="J110" s="186">
        <f>ROUND(I110*H110,2)</f>
        <v>0</v>
      </c>
      <c r="K110" s="187"/>
      <c r="L110" s="40"/>
      <c r="M110" s="188" t="s">
        <v>19</v>
      </c>
      <c r="N110" s="189" t="s">
        <v>41</v>
      </c>
      <c r="O110" s="65"/>
      <c r="P110" s="190">
        <f>O110*H110</f>
        <v>0</v>
      </c>
      <c r="Q110" s="190">
        <v>0</v>
      </c>
      <c r="R110" s="190">
        <f>Q110*H110</f>
        <v>0</v>
      </c>
      <c r="S110" s="190">
        <v>0</v>
      </c>
      <c r="T110" s="191">
        <f>S110*H110</f>
        <v>0</v>
      </c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  <c r="AR110" s="192" t="s">
        <v>163</v>
      </c>
      <c r="AT110" s="192" t="s">
        <v>159</v>
      </c>
      <c r="AU110" s="192" t="s">
        <v>70</v>
      </c>
      <c r="AY110" s="18" t="s">
        <v>156</v>
      </c>
      <c r="BE110" s="193">
        <f>IF(N110="základní",J110,0)</f>
        <v>0</v>
      </c>
      <c r="BF110" s="193">
        <f>IF(N110="snížená",J110,0)</f>
        <v>0</v>
      </c>
      <c r="BG110" s="193">
        <f>IF(N110="zákl. přenesená",J110,0)</f>
        <v>0</v>
      </c>
      <c r="BH110" s="193">
        <f>IF(N110="sníž. přenesená",J110,0)</f>
        <v>0</v>
      </c>
      <c r="BI110" s="193">
        <f>IF(N110="nulová",J110,0)</f>
        <v>0</v>
      </c>
      <c r="BJ110" s="18" t="s">
        <v>77</v>
      </c>
      <c r="BK110" s="193">
        <f>ROUND(I110*H110,2)</f>
        <v>0</v>
      </c>
      <c r="BL110" s="18" t="s">
        <v>163</v>
      </c>
      <c r="BM110" s="192" t="s">
        <v>693</v>
      </c>
    </row>
    <row r="111" spans="1:65" s="13" customFormat="1" ht="11.25">
      <c r="B111" s="194"/>
      <c r="C111" s="195"/>
      <c r="D111" s="196" t="s">
        <v>165</v>
      </c>
      <c r="E111" s="197" t="s">
        <v>19</v>
      </c>
      <c r="F111" s="198" t="s">
        <v>694</v>
      </c>
      <c r="G111" s="195"/>
      <c r="H111" s="199">
        <v>250</v>
      </c>
      <c r="I111" s="200"/>
      <c r="J111" s="195"/>
      <c r="K111" s="195"/>
      <c r="L111" s="201"/>
      <c r="M111" s="202"/>
      <c r="N111" s="203"/>
      <c r="O111" s="203"/>
      <c r="P111" s="203"/>
      <c r="Q111" s="203"/>
      <c r="R111" s="203"/>
      <c r="S111" s="203"/>
      <c r="T111" s="204"/>
      <c r="AT111" s="205" t="s">
        <v>165</v>
      </c>
      <c r="AU111" s="205" t="s">
        <v>70</v>
      </c>
      <c r="AV111" s="13" t="s">
        <v>79</v>
      </c>
      <c r="AW111" s="13" t="s">
        <v>31</v>
      </c>
      <c r="AX111" s="13" t="s">
        <v>70</v>
      </c>
      <c r="AY111" s="205" t="s">
        <v>156</v>
      </c>
    </row>
    <row r="112" spans="1:65" s="13" customFormat="1" ht="11.25">
      <c r="B112" s="194"/>
      <c r="C112" s="195"/>
      <c r="D112" s="196" t="s">
        <v>165</v>
      </c>
      <c r="E112" s="197" t="s">
        <v>19</v>
      </c>
      <c r="F112" s="198" t="s">
        <v>695</v>
      </c>
      <c r="G112" s="195"/>
      <c r="H112" s="199">
        <v>200</v>
      </c>
      <c r="I112" s="200"/>
      <c r="J112" s="195"/>
      <c r="K112" s="195"/>
      <c r="L112" s="201"/>
      <c r="M112" s="202"/>
      <c r="N112" s="203"/>
      <c r="O112" s="203"/>
      <c r="P112" s="203"/>
      <c r="Q112" s="203"/>
      <c r="R112" s="203"/>
      <c r="S112" s="203"/>
      <c r="T112" s="204"/>
      <c r="AT112" s="205" t="s">
        <v>165</v>
      </c>
      <c r="AU112" s="205" t="s">
        <v>70</v>
      </c>
      <c r="AV112" s="13" t="s">
        <v>79</v>
      </c>
      <c r="AW112" s="13" t="s">
        <v>31</v>
      </c>
      <c r="AX112" s="13" t="s">
        <v>70</v>
      </c>
      <c r="AY112" s="205" t="s">
        <v>156</v>
      </c>
    </row>
    <row r="113" spans="1:65" s="14" customFormat="1" ht="11.25">
      <c r="B113" s="206"/>
      <c r="C113" s="207"/>
      <c r="D113" s="196" t="s">
        <v>165</v>
      </c>
      <c r="E113" s="208" t="s">
        <v>19</v>
      </c>
      <c r="F113" s="209" t="s">
        <v>170</v>
      </c>
      <c r="G113" s="207"/>
      <c r="H113" s="210">
        <v>450</v>
      </c>
      <c r="I113" s="211"/>
      <c r="J113" s="207"/>
      <c r="K113" s="207"/>
      <c r="L113" s="212"/>
      <c r="M113" s="213"/>
      <c r="N113" s="214"/>
      <c r="O113" s="214"/>
      <c r="P113" s="214"/>
      <c r="Q113" s="214"/>
      <c r="R113" s="214"/>
      <c r="S113" s="214"/>
      <c r="T113" s="215"/>
      <c r="AT113" s="216" t="s">
        <v>165</v>
      </c>
      <c r="AU113" s="216" t="s">
        <v>70</v>
      </c>
      <c r="AV113" s="14" t="s">
        <v>163</v>
      </c>
      <c r="AW113" s="14" t="s">
        <v>31</v>
      </c>
      <c r="AX113" s="14" t="s">
        <v>77</v>
      </c>
      <c r="AY113" s="216" t="s">
        <v>156</v>
      </c>
    </row>
    <row r="114" spans="1:65" s="2" customFormat="1" ht="78" customHeight="1">
      <c r="A114" s="35"/>
      <c r="B114" s="36"/>
      <c r="C114" s="180" t="s">
        <v>163</v>
      </c>
      <c r="D114" s="180" t="s">
        <v>159</v>
      </c>
      <c r="E114" s="181" t="s">
        <v>696</v>
      </c>
      <c r="F114" s="182" t="s">
        <v>697</v>
      </c>
      <c r="G114" s="183" t="s">
        <v>192</v>
      </c>
      <c r="H114" s="184">
        <v>1100</v>
      </c>
      <c r="I114" s="185"/>
      <c r="J114" s="186">
        <f>ROUND(I114*H114,2)</f>
        <v>0</v>
      </c>
      <c r="K114" s="187"/>
      <c r="L114" s="40"/>
      <c r="M114" s="188" t="s">
        <v>19</v>
      </c>
      <c r="N114" s="189" t="s">
        <v>41</v>
      </c>
      <c r="O114" s="65"/>
      <c r="P114" s="190">
        <f>O114*H114</f>
        <v>0</v>
      </c>
      <c r="Q114" s="190">
        <v>0</v>
      </c>
      <c r="R114" s="190">
        <f>Q114*H114</f>
        <v>0</v>
      </c>
      <c r="S114" s="190">
        <v>0</v>
      </c>
      <c r="T114" s="191">
        <f>S114*H114</f>
        <v>0</v>
      </c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  <c r="AR114" s="192" t="s">
        <v>163</v>
      </c>
      <c r="AT114" s="192" t="s">
        <v>159</v>
      </c>
      <c r="AU114" s="192" t="s">
        <v>70</v>
      </c>
      <c r="AY114" s="18" t="s">
        <v>156</v>
      </c>
      <c r="BE114" s="193">
        <f>IF(N114="základní",J114,0)</f>
        <v>0</v>
      </c>
      <c r="BF114" s="193">
        <f>IF(N114="snížená",J114,0)</f>
        <v>0</v>
      </c>
      <c r="BG114" s="193">
        <f>IF(N114="zákl. přenesená",J114,0)</f>
        <v>0</v>
      </c>
      <c r="BH114" s="193">
        <f>IF(N114="sníž. přenesená",J114,0)</f>
        <v>0</v>
      </c>
      <c r="BI114" s="193">
        <f>IF(N114="nulová",J114,0)</f>
        <v>0</v>
      </c>
      <c r="BJ114" s="18" t="s">
        <v>77</v>
      </c>
      <c r="BK114" s="193">
        <f>ROUND(I114*H114,2)</f>
        <v>0</v>
      </c>
      <c r="BL114" s="18" t="s">
        <v>163</v>
      </c>
      <c r="BM114" s="192" t="s">
        <v>698</v>
      </c>
    </row>
    <row r="115" spans="1:65" s="13" customFormat="1" ht="11.25">
      <c r="B115" s="194"/>
      <c r="C115" s="195"/>
      <c r="D115" s="196" t="s">
        <v>165</v>
      </c>
      <c r="E115" s="197" t="s">
        <v>19</v>
      </c>
      <c r="F115" s="198" t="s">
        <v>699</v>
      </c>
      <c r="G115" s="195"/>
      <c r="H115" s="199">
        <v>80</v>
      </c>
      <c r="I115" s="200"/>
      <c r="J115" s="195"/>
      <c r="K115" s="195"/>
      <c r="L115" s="201"/>
      <c r="M115" s="202"/>
      <c r="N115" s="203"/>
      <c r="O115" s="203"/>
      <c r="P115" s="203"/>
      <c r="Q115" s="203"/>
      <c r="R115" s="203"/>
      <c r="S115" s="203"/>
      <c r="T115" s="204"/>
      <c r="AT115" s="205" t="s">
        <v>165</v>
      </c>
      <c r="AU115" s="205" t="s">
        <v>70</v>
      </c>
      <c r="AV115" s="13" t="s">
        <v>79</v>
      </c>
      <c r="AW115" s="13" t="s">
        <v>31</v>
      </c>
      <c r="AX115" s="13" t="s">
        <v>70</v>
      </c>
      <c r="AY115" s="205" t="s">
        <v>156</v>
      </c>
    </row>
    <row r="116" spans="1:65" s="13" customFormat="1" ht="22.5">
      <c r="B116" s="194"/>
      <c r="C116" s="195"/>
      <c r="D116" s="196" t="s">
        <v>165</v>
      </c>
      <c r="E116" s="197" t="s">
        <v>19</v>
      </c>
      <c r="F116" s="198" t="s">
        <v>700</v>
      </c>
      <c r="G116" s="195"/>
      <c r="H116" s="199">
        <v>1020</v>
      </c>
      <c r="I116" s="200"/>
      <c r="J116" s="195"/>
      <c r="K116" s="195"/>
      <c r="L116" s="201"/>
      <c r="M116" s="202"/>
      <c r="N116" s="203"/>
      <c r="O116" s="203"/>
      <c r="P116" s="203"/>
      <c r="Q116" s="203"/>
      <c r="R116" s="203"/>
      <c r="S116" s="203"/>
      <c r="T116" s="204"/>
      <c r="AT116" s="205" t="s">
        <v>165</v>
      </c>
      <c r="AU116" s="205" t="s">
        <v>70</v>
      </c>
      <c r="AV116" s="13" t="s">
        <v>79</v>
      </c>
      <c r="AW116" s="13" t="s">
        <v>31</v>
      </c>
      <c r="AX116" s="13" t="s">
        <v>70</v>
      </c>
      <c r="AY116" s="205" t="s">
        <v>156</v>
      </c>
    </row>
    <row r="117" spans="1:65" s="14" customFormat="1" ht="11.25">
      <c r="B117" s="206"/>
      <c r="C117" s="207"/>
      <c r="D117" s="196" t="s">
        <v>165</v>
      </c>
      <c r="E117" s="208" t="s">
        <v>19</v>
      </c>
      <c r="F117" s="209" t="s">
        <v>170</v>
      </c>
      <c r="G117" s="207"/>
      <c r="H117" s="210">
        <v>1100</v>
      </c>
      <c r="I117" s="211"/>
      <c r="J117" s="207"/>
      <c r="K117" s="207"/>
      <c r="L117" s="212"/>
      <c r="M117" s="213"/>
      <c r="N117" s="214"/>
      <c r="O117" s="214"/>
      <c r="P117" s="214"/>
      <c r="Q117" s="214"/>
      <c r="R117" s="214"/>
      <c r="S117" s="214"/>
      <c r="T117" s="215"/>
      <c r="AT117" s="216" t="s">
        <v>165</v>
      </c>
      <c r="AU117" s="216" t="s">
        <v>70</v>
      </c>
      <c r="AV117" s="14" t="s">
        <v>163</v>
      </c>
      <c r="AW117" s="14" t="s">
        <v>31</v>
      </c>
      <c r="AX117" s="14" t="s">
        <v>77</v>
      </c>
      <c r="AY117" s="216" t="s">
        <v>156</v>
      </c>
    </row>
    <row r="118" spans="1:65" s="2" customFormat="1" ht="76.349999999999994" customHeight="1">
      <c r="A118" s="35"/>
      <c r="B118" s="36"/>
      <c r="C118" s="180" t="s">
        <v>157</v>
      </c>
      <c r="D118" s="180" t="s">
        <v>159</v>
      </c>
      <c r="E118" s="181" t="s">
        <v>174</v>
      </c>
      <c r="F118" s="182" t="s">
        <v>282</v>
      </c>
      <c r="G118" s="183" t="s">
        <v>176</v>
      </c>
      <c r="H118" s="184">
        <v>695</v>
      </c>
      <c r="I118" s="185"/>
      <c r="J118" s="186">
        <f>ROUND(I118*H118,2)</f>
        <v>0</v>
      </c>
      <c r="K118" s="187"/>
      <c r="L118" s="40"/>
      <c r="M118" s="188" t="s">
        <v>19</v>
      </c>
      <c r="N118" s="189" t="s">
        <v>41</v>
      </c>
      <c r="O118" s="65"/>
      <c r="P118" s="190">
        <f>O118*H118</f>
        <v>0</v>
      </c>
      <c r="Q118" s="190">
        <v>0</v>
      </c>
      <c r="R118" s="190">
        <f>Q118*H118</f>
        <v>0</v>
      </c>
      <c r="S118" s="190">
        <v>0</v>
      </c>
      <c r="T118" s="191">
        <f>S118*H118</f>
        <v>0</v>
      </c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  <c r="AR118" s="192" t="s">
        <v>163</v>
      </c>
      <c r="AT118" s="192" t="s">
        <v>159</v>
      </c>
      <c r="AU118" s="192" t="s">
        <v>70</v>
      </c>
      <c r="AY118" s="18" t="s">
        <v>156</v>
      </c>
      <c r="BE118" s="193">
        <f>IF(N118="základní",J118,0)</f>
        <v>0</v>
      </c>
      <c r="BF118" s="193">
        <f>IF(N118="snížená",J118,0)</f>
        <v>0</v>
      </c>
      <c r="BG118" s="193">
        <f>IF(N118="zákl. přenesená",J118,0)</f>
        <v>0</v>
      </c>
      <c r="BH118" s="193">
        <f>IF(N118="sníž. přenesená",J118,0)</f>
        <v>0</v>
      </c>
      <c r="BI118" s="193">
        <f>IF(N118="nulová",J118,0)</f>
        <v>0</v>
      </c>
      <c r="BJ118" s="18" t="s">
        <v>77</v>
      </c>
      <c r="BK118" s="193">
        <f>ROUND(I118*H118,2)</f>
        <v>0</v>
      </c>
      <c r="BL118" s="18" t="s">
        <v>163</v>
      </c>
      <c r="BM118" s="192" t="s">
        <v>701</v>
      </c>
    </row>
    <row r="119" spans="1:65" s="2" customFormat="1" ht="21.75" customHeight="1">
      <c r="A119" s="35"/>
      <c r="B119" s="36"/>
      <c r="C119" s="217" t="s">
        <v>189</v>
      </c>
      <c r="D119" s="217" t="s">
        <v>179</v>
      </c>
      <c r="E119" s="218" t="s">
        <v>310</v>
      </c>
      <c r="F119" s="219" t="s">
        <v>311</v>
      </c>
      <c r="G119" s="220" t="s">
        <v>182</v>
      </c>
      <c r="H119" s="221">
        <v>1000.8</v>
      </c>
      <c r="I119" s="222"/>
      <c r="J119" s="223">
        <f>ROUND(I119*H119,2)</f>
        <v>0</v>
      </c>
      <c r="K119" s="224"/>
      <c r="L119" s="225"/>
      <c r="M119" s="226" t="s">
        <v>19</v>
      </c>
      <c r="N119" s="227" t="s">
        <v>41</v>
      </c>
      <c r="O119" s="65"/>
      <c r="P119" s="190">
        <f>O119*H119</f>
        <v>0</v>
      </c>
      <c r="Q119" s="190">
        <v>1</v>
      </c>
      <c r="R119" s="190">
        <f>Q119*H119</f>
        <v>1000.8</v>
      </c>
      <c r="S119" s="190">
        <v>0</v>
      </c>
      <c r="T119" s="191">
        <f>S119*H119</f>
        <v>0</v>
      </c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R119" s="192" t="s">
        <v>183</v>
      </c>
      <c r="AT119" s="192" t="s">
        <v>179</v>
      </c>
      <c r="AU119" s="192" t="s">
        <v>70</v>
      </c>
      <c r="AY119" s="18" t="s">
        <v>156</v>
      </c>
      <c r="BE119" s="193">
        <f>IF(N119="základní",J119,0)</f>
        <v>0</v>
      </c>
      <c r="BF119" s="193">
        <f>IF(N119="snížená",J119,0)</f>
        <v>0</v>
      </c>
      <c r="BG119" s="193">
        <f>IF(N119="zákl. přenesená",J119,0)</f>
        <v>0</v>
      </c>
      <c r="BH119" s="193">
        <f>IF(N119="sníž. přenesená",J119,0)</f>
        <v>0</v>
      </c>
      <c r="BI119" s="193">
        <f>IF(N119="nulová",J119,0)</f>
        <v>0</v>
      </c>
      <c r="BJ119" s="18" t="s">
        <v>77</v>
      </c>
      <c r="BK119" s="193">
        <f>ROUND(I119*H119,2)</f>
        <v>0</v>
      </c>
      <c r="BL119" s="18" t="s">
        <v>163</v>
      </c>
      <c r="BM119" s="192" t="s">
        <v>702</v>
      </c>
    </row>
    <row r="120" spans="1:65" s="13" customFormat="1" ht="11.25">
      <c r="B120" s="194"/>
      <c r="C120" s="195"/>
      <c r="D120" s="196" t="s">
        <v>165</v>
      </c>
      <c r="E120" s="197" t="s">
        <v>19</v>
      </c>
      <c r="F120" s="198" t="s">
        <v>703</v>
      </c>
      <c r="G120" s="195"/>
      <c r="H120" s="199">
        <v>1000.8</v>
      </c>
      <c r="I120" s="200"/>
      <c r="J120" s="195"/>
      <c r="K120" s="195"/>
      <c r="L120" s="201"/>
      <c r="M120" s="202"/>
      <c r="N120" s="203"/>
      <c r="O120" s="203"/>
      <c r="P120" s="203"/>
      <c r="Q120" s="203"/>
      <c r="R120" s="203"/>
      <c r="S120" s="203"/>
      <c r="T120" s="204"/>
      <c r="AT120" s="205" t="s">
        <v>165</v>
      </c>
      <c r="AU120" s="205" t="s">
        <v>70</v>
      </c>
      <c r="AV120" s="13" t="s">
        <v>79</v>
      </c>
      <c r="AW120" s="13" t="s">
        <v>31</v>
      </c>
      <c r="AX120" s="13" t="s">
        <v>77</v>
      </c>
      <c r="AY120" s="205" t="s">
        <v>156</v>
      </c>
    </row>
    <row r="121" spans="1:65" s="2" customFormat="1" ht="49.15" customHeight="1">
      <c r="A121" s="35"/>
      <c r="B121" s="36"/>
      <c r="C121" s="180" t="s">
        <v>194</v>
      </c>
      <c r="D121" s="180" t="s">
        <v>159</v>
      </c>
      <c r="E121" s="181" t="s">
        <v>543</v>
      </c>
      <c r="F121" s="182" t="s">
        <v>544</v>
      </c>
      <c r="G121" s="183" t="s">
        <v>228</v>
      </c>
      <c r="H121" s="184">
        <v>68</v>
      </c>
      <c r="I121" s="185"/>
      <c r="J121" s="186">
        <f>ROUND(I121*H121,2)</f>
        <v>0</v>
      </c>
      <c r="K121" s="187"/>
      <c r="L121" s="40"/>
      <c r="M121" s="188" t="s">
        <v>19</v>
      </c>
      <c r="N121" s="189" t="s">
        <v>41</v>
      </c>
      <c r="O121" s="65"/>
      <c r="P121" s="190">
        <f>O121*H121</f>
        <v>0</v>
      </c>
      <c r="Q121" s="190">
        <v>0</v>
      </c>
      <c r="R121" s="190">
        <f>Q121*H121</f>
        <v>0</v>
      </c>
      <c r="S121" s="190">
        <v>0</v>
      </c>
      <c r="T121" s="191">
        <f>S121*H121</f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R121" s="192" t="s">
        <v>163</v>
      </c>
      <c r="AT121" s="192" t="s">
        <v>159</v>
      </c>
      <c r="AU121" s="192" t="s">
        <v>70</v>
      </c>
      <c r="AY121" s="18" t="s">
        <v>156</v>
      </c>
      <c r="BE121" s="193">
        <f>IF(N121="základní",J121,0)</f>
        <v>0</v>
      </c>
      <c r="BF121" s="193">
        <f>IF(N121="snížená",J121,0)</f>
        <v>0</v>
      </c>
      <c r="BG121" s="193">
        <f>IF(N121="zákl. přenesená",J121,0)</f>
        <v>0</v>
      </c>
      <c r="BH121" s="193">
        <f>IF(N121="sníž. přenesená",J121,0)</f>
        <v>0</v>
      </c>
      <c r="BI121" s="193">
        <f>IF(N121="nulová",J121,0)</f>
        <v>0</v>
      </c>
      <c r="BJ121" s="18" t="s">
        <v>77</v>
      </c>
      <c r="BK121" s="193">
        <f>ROUND(I121*H121,2)</f>
        <v>0</v>
      </c>
      <c r="BL121" s="18" t="s">
        <v>163</v>
      </c>
      <c r="BM121" s="192" t="s">
        <v>704</v>
      </c>
    </row>
    <row r="122" spans="1:65" s="13" customFormat="1" ht="11.25">
      <c r="B122" s="194"/>
      <c r="C122" s="195"/>
      <c r="D122" s="196" t="s">
        <v>165</v>
      </c>
      <c r="E122" s="197" t="s">
        <v>19</v>
      </c>
      <c r="F122" s="198" t="s">
        <v>705</v>
      </c>
      <c r="G122" s="195"/>
      <c r="H122" s="199">
        <v>68</v>
      </c>
      <c r="I122" s="200"/>
      <c r="J122" s="195"/>
      <c r="K122" s="195"/>
      <c r="L122" s="201"/>
      <c r="M122" s="202"/>
      <c r="N122" s="203"/>
      <c r="O122" s="203"/>
      <c r="P122" s="203"/>
      <c r="Q122" s="203"/>
      <c r="R122" s="203"/>
      <c r="S122" s="203"/>
      <c r="T122" s="204"/>
      <c r="AT122" s="205" t="s">
        <v>165</v>
      </c>
      <c r="AU122" s="205" t="s">
        <v>70</v>
      </c>
      <c r="AV122" s="13" t="s">
        <v>79</v>
      </c>
      <c r="AW122" s="13" t="s">
        <v>31</v>
      </c>
      <c r="AX122" s="13" t="s">
        <v>77</v>
      </c>
      <c r="AY122" s="205" t="s">
        <v>156</v>
      </c>
    </row>
    <row r="123" spans="1:65" s="2" customFormat="1" ht="16.5" customHeight="1">
      <c r="A123" s="35"/>
      <c r="B123" s="36"/>
      <c r="C123" s="180" t="s">
        <v>183</v>
      </c>
      <c r="D123" s="180" t="s">
        <v>159</v>
      </c>
      <c r="E123" s="181" t="s">
        <v>236</v>
      </c>
      <c r="F123" s="182" t="s">
        <v>237</v>
      </c>
      <c r="G123" s="183" t="s">
        <v>228</v>
      </c>
      <c r="H123" s="184">
        <v>3</v>
      </c>
      <c r="I123" s="185"/>
      <c r="J123" s="186">
        <f>ROUND(I123*H123,2)</f>
        <v>0</v>
      </c>
      <c r="K123" s="187"/>
      <c r="L123" s="40"/>
      <c r="M123" s="188" t="s">
        <v>19</v>
      </c>
      <c r="N123" s="189" t="s">
        <v>41</v>
      </c>
      <c r="O123" s="65"/>
      <c r="P123" s="190">
        <f>O123*H123</f>
        <v>0</v>
      </c>
      <c r="Q123" s="190">
        <v>0</v>
      </c>
      <c r="R123" s="190">
        <f>Q123*H123</f>
        <v>0</v>
      </c>
      <c r="S123" s="190">
        <v>0</v>
      </c>
      <c r="T123" s="191">
        <f>S123*H123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192" t="s">
        <v>163</v>
      </c>
      <c r="AT123" s="192" t="s">
        <v>159</v>
      </c>
      <c r="AU123" s="192" t="s">
        <v>70</v>
      </c>
      <c r="AY123" s="18" t="s">
        <v>156</v>
      </c>
      <c r="BE123" s="193">
        <f>IF(N123="základní",J123,0)</f>
        <v>0</v>
      </c>
      <c r="BF123" s="193">
        <f>IF(N123="snížená",J123,0)</f>
        <v>0</v>
      </c>
      <c r="BG123" s="193">
        <f>IF(N123="zákl. přenesená",J123,0)</f>
        <v>0</v>
      </c>
      <c r="BH123" s="193">
        <f>IF(N123="sníž. přenesená",J123,0)</f>
        <v>0</v>
      </c>
      <c r="BI123" s="193">
        <f>IF(N123="nulová",J123,0)</f>
        <v>0</v>
      </c>
      <c r="BJ123" s="18" t="s">
        <v>77</v>
      </c>
      <c r="BK123" s="193">
        <f>ROUND(I123*H123,2)</f>
        <v>0</v>
      </c>
      <c r="BL123" s="18" t="s">
        <v>163</v>
      </c>
      <c r="BM123" s="192" t="s">
        <v>706</v>
      </c>
    </row>
    <row r="124" spans="1:65" s="13" customFormat="1" ht="11.25">
      <c r="B124" s="194"/>
      <c r="C124" s="195"/>
      <c r="D124" s="196" t="s">
        <v>165</v>
      </c>
      <c r="E124" s="197" t="s">
        <v>19</v>
      </c>
      <c r="F124" s="198" t="s">
        <v>707</v>
      </c>
      <c r="G124" s="195"/>
      <c r="H124" s="199">
        <v>1</v>
      </c>
      <c r="I124" s="200"/>
      <c r="J124" s="195"/>
      <c r="K124" s="195"/>
      <c r="L124" s="201"/>
      <c r="M124" s="202"/>
      <c r="N124" s="203"/>
      <c r="O124" s="203"/>
      <c r="P124" s="203"/>
      <c r="Q124" s="203"/>
      <c r="R124" s="203"/>
      <c r="S124" s="203"/>
      <c r="T124" s="204"/>
      <c r="AT124" s="205" t="s">
        <v>165</v>
      </c>
      <c r="AU124" s="205" t="s">
        <v>70</v>
      </c>
      <c r="AV124" s="13" t="s">
        <v>79</v>
      </c>
      <c r="AW124" s="13" t="s">
        <v>31</v>
      </c>
      <c r="AX124" s="13" t="s">
        <v>70</v>
      </c>
      <c r="AY124" s="205" t="s">
        <v>156</v>
      </c>
    </row>
    <row r="125" spans="1:65" s="13" customFormat="1" ht="11.25">
      <c r="B125" s="194"/>
      <c r="C125" s="195"/>
      <c r="D125" s="196" t="s">
        <v>165</v>
      </c>
      <c r="E125" s="197" t="s">
        <v>19</v>
      </c>
      <c r="F125" s="198" t="s">
        <v>708</v>
      </c>
      <c r="G125" s="195"/>
      <c r="H125" s="199">
        <v>1</v>
      </c>
      <c r="I125" s="200"/>
      <c r="J125" s="195"/>
      <c r="K125" s="195"/>
      <c r="L125" s="201"/>
      <c r="M125" s="202"/>
      <c r="N125" s="203"/>
      <c r="O125" s="203"/>
      <c r="P125" s="203"/>
      <c r="Q125" s="203"/>
      <c r="R125" s="203"/>
      <c r="S125" s="203"/>
      <c r="T125" s="204"/>
      <c r="AT125" s="205" t="s">
        <v>165</v>
      </c>
      <c r="AU125" s="205" t="s">
        <v>70</v>
      </c>
      <c r="AV125" s="13" t="s">
        <v>79</v>
      </c>
      <c r="AW125" s="13" t="s">
        <v>31</v>
      </c>
      <c r="AX125" s="13" t="s">
        <v>70</v>
      </c>
      <c r="AY125" s="205" t="s">
        <v>156</v>
      </c>
    </row>
    <row r="126" spans="1:65" s="13" customFormat="1" ht="11.25">
      <c r="B126" s="194"/>
      <c r="C126" s="195"/>
      <c r="D126" s="196" t="s">
        <v>165</v>
      </c>
      <c r="E126" s="197" t="s">
        <v>19</v>
      </c>
      <c r="F126" s="198" t="s">
        <v>709</v>
      </c>
      <c r="G126" s="195"/>
      <c r="H126" s="199">
        <v>1</v>
      </c>
      <c r="I126" s="200"/>
      <c r="J126" s="195"/>
      <c r="K126" s="195"/>
      <c r="L126" s="201"/>
      <c r="M126" s="202"/>
      <c r="N126" s="203"/>
      <c r="O126" s="203"/>
      <c r="P126" s="203"/>
      <c r="Q126" s="203"/>
      <c r="R126" s="203"/>
      <c r="S126" s="203"/>
      <c r="T126" s="204"/>
      <c r="AT126" s="205" t="s">
        <v>165</v>
      </c>
      <c r="AU126" s="205" t="s">
        <v>70</v>
      </c>
      <c r="AV126" s="13" t="s">
        <v>79</v>
      </c>
      <c r="AW126" s="13" t="s">
        <v>31</v>
      </c>
      <c r="AX126" s="13" t="s">
        <v>70</v>
      </c>
      <c r="AY126" s="205" t="s">
        <v>156</v>
      </c>
    </row>
    <row r="127" spans="1:65" s="14" customFormat="1" ht="11.25">
      <c r="B127" s="206"/>
      <c r="C127" s="207"/>
      <c r="D127" s="196" t="s">
        <v>165</v>
      </c>
      <c r="E127" s="208" t="s">
        <v>19</v>
      </c>
      <c r="F127" s="209" t="s">
        <v>170</v>
      </c>
      <c r="G127" s="207"/>
      <c r="H127" s="210">
        <v>3</v>
      </c>
      <c r="I127" s="211"/>
      <c r="J127" s="207"/>
      <c r="K127" s="207"/>
      <c r="L127" s="212"/>
      <c r="M127" s="213"/>
      <c r="N127" s="214"/>
      <c r="O127" s="214"/>
      <c r="P127" s="214"/>
      <c r="Q127" s="214"/>
      <c r="R127" s="214"/>
      <c r="S127" s="214"/>
      <c r="T127" s="215"/>
      <c r="AT127" s="216" t="s">
        <v>165</v>
      </c>
      <c r="AU127" s="216" t="s">
        <v>70</v>
      </c>
      <c r="AV127" s="14" t="s">
        <v>163</v>
      </c>
      <c r="AW127" s="14" t="s">
        <v>31</v>
      </c>
      <c r="AX127" s="14" t="s">
        <v>77</v>
      </c>
      <c r="AY127" s="216" t="s">
        <v>156</v>
      </c>
    </row>
    <row r="128" spans="1:65" s="2" customFormat="1" ht="24.2" customHeight="1">
      <c r="A128" s="35"/>
      <c r="B128" s="36"/>
      <c r="C128" s="180" t="s">
        <v>205</v>
      </c>
      <c r="D128" s="180" t="s">
        <v>159</v>
      </c>
      <c r="E128" s="181" t="s">
        <v>241</v>
      </c>
      <c r="F128" s="182" t="s">
        <v>242</v>
      </c>
      <c r="G128" s="183" t="s">
        <v>228</v>
      </c>
      <c r="H128" s="184">
        <v>3</v>
      </c>
      <c r="I128" s="185"/>
      <c r="J128" s="186">
        <f>ROUND(I128*H128,2)</f>
        <v>0</v>
      </c>
      <c r="K128" s="187"/>
      <c r="L128" s="40"/>
      <c r="M128" s="188" t="s">
        <v>19</v>
      </c>
      <c r="N128" s="189" t="s">
        <v>41</v>
      </c>
      <c r="O128" s="65"/>
      <c r="P128" s="190">
        <f>O128*H128</f>
        <v>0</v>
      </c>
      <c r="Q128" s="190">
        <v>0</v>
      </c>
      <c r="R128" s="190">
        <f>Q128*H128</f>
        <v>0</v>
      </c>
      <c r="S128" s="190">
        <v>0</v>
      </c>
      <c r="T128" s="191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192" t="s">
        <v>163</v>
      </c>
      <c r="AT128" s="192" t="s">
        <v>159</v>
      </c>
      <c r="AU128" s="192" t="s">
        <v>70</v>
      </c>
      <c r="AY128" s="18" t="s">
        <v>156</v>
      </c>
      <c r="BE128" s="193">
        <f>IF(N128="základní",J128,0)</f>
        <v>0</v>
      </c>
      <c r="BF128" s="193">
        <f>IF(N128="snížená",J128,0)</f>
        <v>0</v>
      </c>
      <c r="BG128" s="193">
        <f>IF(N128="zákl. přenesená",J128,0)</f>
        <v>0</v>
      </c>
      <c r="BH128" s="193">
        <f>IF(N128="sníž. přenesená",J128,0)</f>
        <v>0</v>
      </c>
      <c r="BI128" s="193">
        <f>IF(N128="nulová",J128,0)</f>
        <v>0</v>
      </c>
      <c r="BJ128" s="18" t="s">
        <v>77</v>
      </c>
      <c r="BK128" s="193">
        <f>ROUND(I128*H128,2)</f>
        <v>0</v>
      </c>
      <c r="BL128" s="18" t="s">
        <v>163</v>
      </c>
      <c r="BM128" s="192" t="s">
        <v>710</v>
      </c>
    </row>
    <row r="129" spans="1:65" s="13" customFormat="1" ht="11.25">
      <c r="B129" s="194"/>
      <c r="C129" s="195"/>
      <c r="D129" s="196" t="s">
        <v>165</v>
      </c>
      <c r="E129" s="197" t="s">
        <v>19</v>
      </c>
      <c r="F129" s="198" t="s">
        <v>707</v>
      </c>
      <c r="G129" s="195"/>
      <c r="H129" s="199">
        <v>1</v>
      </c>
      <c r="I129" s="200"/>
      <c r="J129" s="195"/>
      <c r="K129" s="195"/>
      <c r="L129" s="201"/>
      <c r="M129" s="202"/>
      <c r="N129" s="203"/>
      <c r="O129" s="203"/>
      <c r="P129" s="203"/>
      <c r="Q129" s="203"/>
      <c r="R129" s="203"/>
      <c r="S129" s="203"/>
      <c r="T129" s="204"/>
      <c r="AT129" s="205" t="s">
        <v>165</v>
      </c>
      <c r="AU129" s="205" t="s">
        <v>70</v>
      </c>
      <c r="AV129" s="13" t="s">
        <v>79</v>
      </c>
      <c r="AW129" s="13" t="s">
        <v>31</v>
      </c>
      <c r="AX129" s="13" t="s">
        <v>70</v>
      </c>
      <c r="AY129" s="205" t="s">
        <v>156</v>
      </c>
    </row>
    <row r="130" spans="1:65" s="13" customFormat="1" ht="11.25">
      <c r="B130" s="194"/>
      <c r="C130" s="195"/>
      <c r="D130" s="196" t="s">
        <v>165</v>
      </c>
      <c r="E130" s="197" t="s">
        <v>19</v>
      </c>
      <c r="F130" s="198" t="s">
        <v>708</v>
      </c>
      <c r="G130" s="195"/>
      <c r="H130" s="199">
        <v>1</v>
      </c>
      <c r="I130" s="200"/>
      <c r="J130" s="195"/>
      <c r="K130" s="195"/>
      <c r="L130" s="201"/>
      <c r="M130" s="202"/>
      <c r="N130" s="203"/>
      <c r="O130" s="203"/>
      <c r="P130" s="203"/>
      <c r="Q130" s="203"/>
      <c r="R130" s="203"/>
      <c r="S130" s="203"/>
      <c r="T130" s="204"/>
      <c r="AT130" s="205" t="s">
        <v>165</v>
      </c>
      <c r="AU130" s="205" t="s">
        <v>70</v>
      </c>
      <c r="AV130" s="13" t="s">
        <v>79</v>
      </c>
      <c r="AW130" s="13" t="s">
        <v>31</v>
      </c>
      <c r="AX130" s="13" t="s">
        <v>70</v>
      </c>
      <c r="AY130" s="205" t="s">
        <v>156</v>
      </c>
    </row>
    <row r="131" spans="1:65" s="13" customFormat="1" ht="11.25">
      <c r="B131" s="194"/>
      <c r="C131" s="195"/>
      <c r="D131" s="196" t="s">
        <v>165</v>
      </c>
      <c r="E131" s="197" t="s">
        <v>19</v>
      </c>
      <c r="F131" s="198" t="s">
        <v>709</v>
      </c>
      <c r="G131" s="195"/>
      <c r="H131" s="199">
        <v>1</v>
      </c>
      <c r="I131" s="200"/>
      <c r="J131" s="195"/>
      <c r="K131" s="195"/>
      <c r="L131" s="201"/>
      <c r="M131" s="202"/>
      <c r="N131" s="203"/>
      <c r="O131" s="203"/>
      <c r="P131" s="203"/>
      <c r="Q131" s="203"/>
      <c r="R131" s="203"/>
      <c r="S131" s="203"/>
      <c r="T131" s="204"/>
      <c r="AT131" s="205" t="s">
        <v>165</v>
      </c>
      <c r="AU131" s="205" t="s">
        <v>70</v>
      </c>
      <c r="AV131" s="13" t="s">
        <v>79</v>
      </c>
      <c r="AW131" s="13" t="s">
        <v>31</v>
      </c>
      <c r="AX131" s="13" t="s">
        <v>70</v>
      </c>
      <c r="AY131" s="205" t="s">
        <v>156</v>
      </c>
    </row>
    <row r="132" spans="1:65" s="14" customFormat="1" ht="11.25">
      <c r="B132" s="206"/>
      <c r="C132" s="207"/>
      <c r="D132" s="196" t="s">
        <v>165</v>
      </c>
      <c r="E132" s="208" t="s">
        <v>19</v>
      </c>
      <c r="F132" s="209" t="s">
        <v>170</v>
      </c>
      <c r="G132" s="207"/>
      <c r="H132" s="210">
        <v>3</v>
      </c>
      <c r="I132" s="211"/>
      <c r="J132" s="207"/>
      <c r="K132" s="207"/>
      <c r="L132" s="212"/>
      <c r="M132" s="213"/>
      <c r="N132" s="214"/>
      <c r="O132" s="214"/>
      <c r="P132" s="214"/>
      <c r="Q132" s="214"/>
      <c r="R132" s="214"/>
      <c r="S132" s="214"/>
      <c r="T132" s="215"/>
      <c r="AT132" s="216" t="s">
        <v>165</v>
      </c>
      <c r="AU132" s="216" t="s">
        <v>70</v>
      </c>
      <c r="AV132" s="14" t="s">
        <v>163</v>
      </c>
      <c r="AW132" s="14" t="s">
        <v>31</v>
      </c>
      <c r="AX132" s="14" t="s">
        <v>77</v>
      </c>
      <c r="AY132" s="216" t="s">
        <v>156</v>
      </c>
    </row>
    <row r="133" spans="1:65" s="2" customFormat="1" ht="21.75" customHeight="1">
      <c r="A133" s="35"/>
      <c r="B133" s="36"/>
      <c r="C133" s="180" t="s">
        <v>118</v>
      </c>
      <c r="D133" s="180" t="s">
        <v>159</v>
      </c>
      <c r="E133" s="181" t="s">
        <v>562</v>
      </c>
      <c r="F133" s="182" t="s">
        <v>563</v>
      </c>
      <c r="G133" s="183" t="s">
        <v>228</v>
      </c>
      <c r="H133" s="184">
        <v>1</v>
      </c>
      <c r="I133" s="185"/>
      <c r="J133" s="186">
        <f>ROUND(I133*H133,2)</f>
        <v>0</v>
      </c>
      <c r="K133" s="187"/>
      <c r="L133" s="40"/>
      <c r="M133" s="188" t="s">
        <v>19</v>
      </c>
      <c r="N133" s="189" t="s">
        <v>41</v>
      </c>
      <c r="O133" s="65"/>
      <c r="P133" s="190">
        <f>O133*H133</f>
        <v>0</v>
      </c>
      <c r="Q133" s="190">
        <v>0</v>
      </c>
      <c r="R133" s="190">
        <f>Q133*H133</f>
        <v>0</v>
      </c>
      <c r="S133" s="190">
        <v>0</v>
      </c>
      <c r="T133" s="191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192" t="s">
        <v>163</v>
      </c>
      <c r="AT133" s="192" t="s">
        <v>159</v>
      </c>
      <c r="AU133" s="192" t="s">
        <v>70</v>
      </c>
      <c r="AY133" s="18" t="s">
        <v>156</v>
      </c>
      <c r="BE133" s="193">
        <f>IF(N133="základní",J133,0)</f>
        <v>0</v>
      </c>
      <c r="BF133" s="193">
        <f>IF(N133="snížená",J133,0)</f>
        <v>0</v>
      </c>
      <c r="BG133" s="193">
        <f>IF(N133="zákl. přenesená",J133,0)</f>
        <v>0</v>
      </c>
      <c r="BH133" s="193">
        <f>IF(N133="sníž. přenesená",J133,0)</f>
        <v>0</v>
      </c>
      <c r="BI133" s="193">
        <f>IF(N133="nulová",J133,0)</f>
        <v>0</v>
      </c>
      <c r="BJ133" s="18" t="s">
        <v>77</v>
      </c>
      <c r="BK133" s="193">
        <f>ROUND(I133*H133,2)</f>
        <v>0</v>
      </c>
      <c r="BL133" s="18" t="s">
        <v>163</v>
      </c>
      <c r="BM133" s="192" t="s">
        <v>711</v>
      </c>
    </row>
    <row r="134" spans="1:65" s="13" customFormat="1" ht="11.25">
      <c r="B134" s="194"/>
      <c r="C134" s="195"/>
      <c r="D134" s="196" t="s">
        <v>165</v>
      </c>
      <c r="E134" s="197" t="s">
        <v>19</v>
      </c>
      <c r="F134" s="198" t="s">
        <v>712</v>
      </c>
      <c r="G134" s="195"/>
      <c r="H134" s="199">
        <v>1</v>
      </c>
      <c r="I134" s="200"/>
      <c r="J134" s="195"/>
      <c r="K134" s="195"/>
      <c r="L134" s="201"/>
      <c r="M134" s="202"/>
      <c r="N134" s="203"/>
      <c r="O134" s="203"/>
      <c r="P134" s="203"/>
      <c r="Q134" s="203"/>
      <c r="R134" s="203"/>
      <c r="S134" s="203"/>
      <c r="T134" s="204"/>
      <c r="AT134" s="205" t="s">
        <v>165</v>
      </c>
      <c r="AU134" s="205" t="s">
        <v>70</v>
      </c>
      <c r="AV134" s="13" t="s">
        <v>79</v>
      </c>
      <c r="AW134" s="13" t="s">
        <v>31</v>
      </c>
      <c r="AX134" s="13" t="s">
        <v>77</v>
      </c>
      <c r="AY134" s="205" t="s">
        <v>156</v>
      </c>
    </row>
    <row r="135" spans="1:65" s="2" customFormat="1" ht="37.9" customHeight="1">
      <c r="A135" s="35"/>
      <c r="B135" s="36"/>
      <c r="C135" s="180" t="s">
        <v>121</v>
      </c>
      <c r="D135" s="180" t="s">
        <v>159</v>
      </c>
      <c r="E135" s="181" t="s">
        <v>566</v>
      </c>
      <c r="F135" s="182" t="s">
        <v>567</v>
      </c>
      <c r="G135" s="183" t="s">
        <v>228</v>
      </c>
      <c r="H135" s="184">
        <v>1</v>
      </c>
      <c r="I135" s="185"/>
      <c r="J135" s="186">
        <f>ROUND(I135*H135,2)</f>
        <v>0</v>
      </c>
      <c r="K135" s="187"/>
      <c r="L135" s="40"/>
      <c r="M135" s="188" t="s">
        <v>19</v>
      </c>
      <c r="N135" s="189" t="s">
        <v>41</v>
      </c>
      <c r="O135" s="65"/>
      <c r="P135" s="190">
        <f>O135*H135</f>
        <v>0</v>
      </c>
      <c r="Q135" s="190">
        <v>0</v>
      </c>
      <c r="R135" s="190">
        <f>Q135*H135</f>
        <v>0</v>
      </c>
      <c r="S135" s="190">
        <v>0</v>
      </c>
      <c r="T135" s="191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192" t="s">
        <v>163</v>
      </c>
      <c r="AT135" s="192" t="s">
        <v>159</v>
      </c>
      <c r="AU135" s="192" t="s">
        <v>70</v>
      </c>
      <c r="AY135" s="18" t="s">
        <v>156</v>
      </c>
      <c r="BE135" s="193">
        <f>IF(N135="základní",J135,0)</f>
        <v>0</v>
      </c>
      <c r="BF135" s="193">
        <f>IF(N135="snížená",J135,0)</f>
        <v>0</v>
      </c>
      <c r="BG135" s="193">
        <f>IF(N135="zákl. přenesená",J135,0)</f>
        <v>0</v>
      </c>
      <c r="BH135" s="193">
        <f>IF(N135="sníž. přenesená",J135,0)</f>
        <v>0</v>
      </c>
      <c r="BI135" s="193">
        <f>IF(N135="nulová",J135,0)</f>
        <v>0</v>
      </c>
      <c r="BJ135" s="18" t="s">
        <v>77</v>
      </c>
      <c r="BK135" s="193">
        <f>ROUND(I135*H135,2)</f>
        <v>0</v>
      </c>
      <c r="BL135" s="18" t="s">
        <v>163</v>
      </c>
      <c r="BM135" s="192" t="s">
        <v>713</v>
      </c>
    </row>
    <row r="136" spans="1:65" s="13" customFormat="1" ht="11.25">
      <c r="B136" s="194"/>
      <c r="C136" s="195"/>
      <c r="D136" s="196" t="s">
        <v>165</v>
      </c>
      <c r="E136" s="197" t="s">
        <v>19</v>
      </c>
      <c r="F136" s="198" t="s">
        <v>712</v>
      </c>
      <c r="G136" s="195"/>
      <c r="H136" s="199">
        <v>1</v>
      </c>
      <c r="I136" s="200"/>
      <c r="J136" s="195"/>
      <c r="K136" s="195"/>
      <c r="L136" s="201"/>
      <c r="M136" s="202"/>
      <c r="N136" s="203"/>
      <c r="O136" s="203"/>
      <c r="P136" s="203"/>
      <c r="Q136" s="203"/>
      <c r="R136" s="203"/>
      <c r="S136" s="203"/>
      <c r="T136" s="204"/>
      <c r="AT136" s="205" t="s">
        <v>165</v>
      </c>
      <c r="AU136" s="205" t="s">
        <v>70</v>
      </c>
      <c r="AV136" s="13" t="s">
        <v>79</v>
      </c>
      <c r="AW136" s="13" t="s">
        <v>31</v>
      </c>
      <c r="AX136" s="13" t="s">
        <v>77</v>
      </c>
      <c r="AY136" s="205" t="s">
        <v>156</v>
      </c>
    </row>
    <row r="137" spans="1:65" s="2" customFormat="1" ht="62.65" customHeight="1">
      <c r="A137" s="35"/>
      <c r="B137" s="36"/>
      <c r="C137" s="180" t="s">
        <v>124</v>
      </c>
      <c r="D137" s="180" t="s">
        <v>159</v>
      </c>
      <c r="E137" s="181" t="s">
        <v>195</v>
      </c>
      <c r="F137" s="182" t="s">
        <v>196</v>
      </c>
      <c r="G137" s="183" t="s">
        <v>192</v>
      </c>
      <c r="H137" s="184">
        <v>12.6</v>
      </c>
      <c r="I137" s="185"/>
      <c r="J137" s="186">
        <f>ROUND(I137*H137,2)</f>
        <v>0</v>
      </c>
      <c r="K137" s="187"/>
      <c r="L137" s="40"/>
      <c r="M137" s="188" t="s">
        <v>19</v>
      </c>
      <c r="N137" s="189" t="s">
        <v>41</v>
      </c>
      <c r="O137" s="65"/>
      <c r="P137" s="190">
        <f>O137*H137</f>
        <v>0</v>
      </c>
      <c r="Q137" s="190">
        <v>0</v>
      </c>
      <c r="R137" s="190">
        <f>Q137*H137</f>
        <v>0</v>
      </c>
      <c r="S137" s="190">
        <v>0</v>
      </c>
      <c r="T137" s="191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192" t="s">
        <v>163</v>
      </c>
      <c r="AT137" s="192" t="s">
        <v>159</v>
      </c>
      <c r="AU137" s="192" t="s">
        <v>70</v>
      </c>
      <c r="AY137" s="18" t="s">
        <v>156</v>
      </c>
      <c r="BE137" s="193">
        <f>IF(N137="základní",J137,0)</f>
        <v>0</v>
      </c>
      <c r="BF137" s="193">
        <f>IF(N137="snížená",J137,0)</f>
        <v>0</v>
      </c>
      <c r="BG137" s="193">
        <f>IF(N137="zákl. přenesená",J137,0)</f>
        <v>0</v>
      </c>
      <c r="BH137" s="193">
        <f>IF(N137="sníž. přenesená",J137,0)</f>
        <v>0</v>
      </c>
      <c r="BI137" s="193">
        <f>IF(N137="nulová",J137,0)</f>
        <v>0</v>
      </c>
      <c r="BJ137" s="18" t="s">
        <v>77</v>
      </c>
      <c r="BK137" s="193">
        <f>ROUND(I137*H137,2)</f>
        <v>0</v>
      </c>
      <c r="BL137" s="18" t="s">
        <v>163</v>
      </c>
      <c r="BM137" s="192" t="s">
        <v>714</v>
      </c>
    </row>
    <row r="138" spans="1:65" s="13" customFormat="1" ht="11.25">
      <c r="B138" s="194"/>
      <c r="C138" s="195"/>
      <c r="D138" s="196" t="s">
        <v>165</v>
      </c>
      <c r="E138" s="197" t="s">
        <v>19</v>
      </c>
      <c r="F138" s="198" t="s">
        <v>715</v>
      </c>
      <c r="G138" s="195"/>
      <c r="H138" s="199">
        <v>12.6</v>
      </c>
      <c r="I138" s="200"/>
      <c r="J138" s="195"/>
      <c r="K138" s="195"/>
      <c r="L138" s="201"/>
      <c r="M138" s="202"/>
      <c r="N138" s="203"/>
      <c r="O138" s="203"/>
      <c r="P138" s="203"/>
      <c r="Q138" s="203"/>
      <c r="R138" s="203"/>
      <c r="S138" s="203"/>
      <c r="T138" s="204"/>
      <c r="AT138" s="205" t="s">
        <v>165</v>
      </c>
      <c r="AU138" s="205" t="s">
        <v>70</v>
      </c>
      <c r="AV138" s="13" t="s">
        <v>79</v>
      </c>
      <c r="AW138" s="13" t="s">
        <v>31</v>
      </c>
      <c r="AX138" s="13" t="s">
        <v>77</v>
      </c>
      <c r="AY138" s="205" t="s">
        <v>156</v>
      </c>
    </row>
    <row r="139" spans="1:65" s="2" customFormat="1" ht="66.75" customHeight="1">
      <c r="A139" s="35"/>
      <c r="B139" s="36"/>
      <c r="C139" s="180" t="s">
        <v>221</v>
      </c>
      <c r="D139" s="180" t="s">
        <v>159</v>
      </c>
      <c r="E139" s="181" t="s">
        <v>202</v>
      </c>
      <c r="F139" s="182" t="s">
        <v>203</v>
      </c>
      <c r="G139" s="183" t="s">
        <v>192</v>
      </c>
      <c r="H139" s="184">
        <v>12.6</v>
      </c>
      <c r="I139" s="185"/>
      <c r="J139" s="186">
        <f>ROUND(I139*H139,2)</f>
        <v>0</v>
      </c>
      <c r="K139" s="187"/>
      <c r="L139" s="40"/>
      <c r="M139" s="188" t="s">
        <v>19</v>
      </c>
      <c r="N139" s="189" t="s">
        <v>41</v>
      </c>
      <c r="O139" s="65"/>
      <c r="P139" s="190">
        <f>O139*H139</f>
        <v>0</v>
      </c>
      <c r="Q139" s="190">
        <v>0</v>
      </c>
      <c r="R139" s="190">
        <f>Q139*H139</f>
        <v>0</v>
      </c>
      <c r="S139" s="190">
        <v>0</v>
      </c>
      <c r="T139" s="191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192" t="s">
        <v>163</v>
      </c>
      <c r="AT139" s="192" t="s">
        <v>159</v>
      </c>
      <c r="AU139" s="192" t="s">
        <v>70</v>
      </c>
      <c r="AY139" s="18" t="s">
        <v>156</v>
      </c>
      <c r="BE139" s="193">
        <f>IF(N139="základní",J139,0)</f>
        <v>0</v>
      </c>
      <c r="BF139" s="193">
        <f>IF(N139="snížená",J139,0)</f>
        <v>0</v>
      </c>
      <c r="BG139" s="193">
        <f>IF(N139="zákl. přenesená",J139,0)</f>
        <v>0</v>
      </c>
      <c r="BH139" s="193">
        <f>IF(N139="sníž. přenesená",J139,0)</f>
        <v>0</v>
      </c>
      <c r="BI139" s="193">
        <f>IF(N139="nulová",J139,0)</f>
        <v>0</v>
      </c>
      <c r="BJ139" s="18" t="s">
        <v>77</v>
      </c>
      <c r="BK139" s="193">
        <f>ROUND(I139*H139,2)</f>
        <v>0</v>
      </c>
      <c r="BL139" s="18" t="s">
        <v>163</v>
      </c>
      <c r="BM139" s="192" t="s">
        <v>716</v>
      </c>
    </row>
    <row r="140" spans="1:65" s="13" customFormat="1" ht="11.25">
      <c r="B140" s="194"/>
      <c r="C140" s="195"/>
      <c r="D140" s="196" t="s">
        <v>165</v>
      </c>
      <c r="E140" s="197" t="s">
        <v>19</v>
      </c>
      <c r="F140" s="198" t="s">
        <v>715</v>
      </c>
      <c r="G140" s="195"/>
      <c r="H140" s="199">
        <v>12.6</v>
      </c>
      <c r="I140" s="200"/>
      <c r="J140" s="195"/>
      <c r="K140" s="195"/>
      <c r="L140" s="201"/>
      <c r="M140" s="202"/>
      <c r="N140" s="203"/>
      <c r="O140" s="203"/>
      <c r="P140" s="203"/>
      <c r="Q140" s="203"/>
      <c r="R140" s="203"/>
      <c r="S140" s="203"/>
      <c r="T140" s="204"/>
      <c r="AT140" s="205" t="s">
        <v>165</v>
      </c>
      <c r="AU140" s="205" t="s">
        <v>70</v>
      </c>
      <c r="AV140" s="13" t="s">
        <v>79</v>
      </c>
      <c r="AW140" s="13" t="s">
        <v>31</v>
      </c>
      <c r="AX140" s="13" t="s">
        <v>77</v>
      </c>
      <c r="AY140" s="205" t="s">
        <v>156</v>
      </c>
    </row>
    <row r="141" spans="1:65" s="2" customFormat="1" ht="37.9" customHeight="1">
      <c r="A141" s="35"/>
      <c r="B141" s="36"/>
      <c r="C141" s="180" t="s">
        <v>225</v>
      </c>
      <c r="D141" s="180" t="s">
        <v>159</v>
      </c>
      <c r="E141" s="181" t="s">
        <v>602</v>
      </c>
      <c r="F141" s="182" t="s">
        <v>603</v>
      </c>
      <c r="G141" s="183" t="s">
        <v>192</v>
      </c>
      <c r="H141" s="184">
        <v>25.2</v>
      </c>
      <c r="I141" s="185"/>
      <c r="J141" s="186">
        <f>ROUND(I141*H141,2)</f>
        <v>0</v>
      </c>
      <c r="K141" s="187"/>
      <c r="L141" s="40"/>
      <c r="M141" s="188" t="s">
        <v>19</v>
      </c>
      <c r="N141" s="189" t="s">
        <v>41</v>
      </c>
      <c r="O141" s="65"/>
      <c r="P141" s="190">
        <f>O141*H141</f>
        <v>0</v>
      </c>
      <c r="Q141" s="190">
        <v>0</v>
      </c>
      <c r="R141" s="190">
        <f>Q141*H141</f>
        <v>0</v>
      </c>
      <c r="S141" s="190">
        <v>0</v>
      </c>
      <c r="T141" s="191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192" t="s">
        <v>163</v>
      </c>
      <c r="AT141" s="192" t="s">
        <v>159</v>
      </c>
      <c r="AU141" s="192" t="s">
        <v>70</v>
      </c>
      <c r="AY141" s="18" t="s">
        <v>156</v>
      </c>
      <c r="BE141" s="193">
        <f>IF(N141="základní",J141,0)</f>
        <v>0</v>
      </c>
      <c r="BF141" s="193">
        <f>IF(N141="snížená",J141,0)</f>
        <v>0</v>
      </c>
      <c r="BG141" s="193">
        <f>IF(N141="zákl. přenesená",J141,0)</f>
        <v>0</v>
      </c>
      <c r="BH141" s="193">
        <f>IF(N141="sníž. přenesená",J141,0)</f>
        <v>0</v>
      </c>
      <c r="BI141" s="193">
        <f>IF(N141="nulová",J141,0)</f>
        <v>0</v>
      </c>
      <c r="BJ141" s="18" t="s">
        <v>77</v>
      </c>
      <c r="BK141" s="193">
        <f>ROUND(I141*H141,2)</f>
        <v>0</v>
      </c>
      <c r="BL141" s="18" t="s">
        <v>163</v>
      </c>
      <c r="BM141" s="192" t="s">
        <v>717</v>
      </c>
    </row>
    <row r="142" spans="1:65" s="13" customFormat="1" ht="11.25">
      <c r="B142" s="194"/>
      <c r="C142" s="195"/>
      <c r="D142" s="196" t="s">
        <v>165</v>
      </c>
      <c r="E142" s="197" t="s">
        <v>19</v>
      </c>
      <c r="F142" s="198" t="s">
        <v>718</v>
      </c>
      <c r="G142" s="195"/>
      <c r="H142" s="199">
        <v>25.2</v>
      </c>
      <c r="I142" s="200"/>
      <c r="J142" s="195"/>
      <c r="K142" s="195"/>
      <c r="L142" s="201"/>
      <c r="M142" s="202"/>
      <c r="N142" s="203"/>
      <c r="O142" s="203"/>
      <c r="P142" s="203"/>
      <c r="Q142" s="203"/>
      <c r="R142" s="203"/>
      <c r="S142" s="203"/>
      <c r="T142" s="204"/>
      <c r="AT142" s="205" t="s">
        <v>165</v>
      </c>
      <c r="AU142" s="205" t="s">
        <v>70</v>
      </c>
      <c r="AV142" s="13" t="s">
        <v>79</v>
      </c>
      <c r="AW142" s="13" t="s">
        <v>31</v>
      </c>
      <c r="AX142" s="13" t="s">
        <v>77</v>
      </c>
      <c r="AY142" s="205" t="s">
        <v>156</v>
      </c>
    </row>
    <row r="143" spans="1:65" s="2" customFormat="1" ht="55.5" customHeight="1">
      <c r="A143" s="35"/>
      <c r="B143" s="36"/>
      <c r="C143" s="180" t="s">
        <v>8</v>
      </c>
      <c r="D143" s="180" t="s">
        <v>159</v>
      </c>
      <c r="E143" s="181" t="s">
        <v>606</v>
      </c>
      <c r="F143" s="182" t="s">
        <v>607</v>
      </c>
      <c r="G143" s="183" t="s">
        <v>257</v>
      </c>
      <c r="H143" s="184">
        <v>32</v>
      </c>
      <c r="I143" s="185"/>
      <c r="J143" s="186">
        <f>ROUND(I143*H143,2)</f>
        <v>0</v>
      </c>
      <c r="K143" s="187"/>
      <c r="L143" s="40"/>
      <c r="M143" s="188" t="s">
        <v>19</v>
      </c>
      <c r="N143" s="189" t="s">
        <v>41</v>
      </c>
      <c r="O143" s="65"/>
      <c r="P143" s="190">
        <f>O143*H143</f>
        <v>0</v>
      </c>
      <c r="Q143" s="190">
        <v>0</v>
      </c>
      <c r="R143" s="190">
        <f>Q143*H143</f>
        <v>0</v>
      </c>
      <c r="S143" s="190">
        <v>0</v>
      </c>
      <c r="T143" s="191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192" t="s">
        <v>163</v>
      </c>
      <c r="AT143" s="192" t="s">
        <v>159</v>
      </c>
      <c r="AU143" s="192" t="s">
        <v>70</v>
      </c>
      <c r="AY143" s="18" t="s">
        <v>156</v>
      </c>
      <c r="BE143" s="193">
        <f>IF(N143="základní",J143,0)</f>
        <v>0</v>
      </c>
      <c r="BF143" s="193">
        <f>IF(N143="snížená",J143,0)</f>
        <v>0</v>
      </c>
      <c r="BG143" s="193">
        <f>IF(N143="zákl. přenesená",J143,0)</f>
        <v>0</v>
      </c>
      <c r="BH143" s="193">
        <f>IF(N143="sníž. přenesená",J143,0)</f>
        <v>0</v>
      </c>
      <c r="BI143" s="193">
        <f>IF(N143="nulová",J143,0)</f>
        <v>0</v>
      </c>
      <c r="BJ143" s="18" t="s">
        <v>77</v>
      </c>
      <c r="BK143" s="193">
        <f>ROUND(I143*H143,2)</f>
        <v>0</v>
      </c>
      <c r="BL143" s="18" t="s">
        <v>163</v>
      </c>
      <c r="BM143" s="192" t="s">
        <v>719</v>
      </c>
    </row>
    <row r="144" spans="1:65" s="13" customFormat="1" ht="11.25">
      <c r="B144" s="194"/>
      <c r="C144" s="195"/>
      <c r="D144" s="196" t="s">
        <v>165</v>
      </c>
      <c r="E144" s="197" t="s">
        <v>19</v>
      </c>
      <c r="F144" s="198" t="s">
        <v>720</v>
      </c>
      <c r="G144" s="195"/>
      <c r="H144" s="199">
        <v>32</v>
      </c>
      <c r="I144" s="200"/>
      <c r="J144" s="195"/>
      <c r="K144" s="195"/>
      <c r="L144" s="201"/>
      <c r="M144" s="202"/>
      <c r="N144" s="203"/>
      <c r="O144" s="203"/>
      <c r="P144" s="203"/>
      <c r="Q144" s="203"/>
      <c r="R144" s="203"/>
      <c r="S144" s="203"/>
      <c r="T144" s="204"/>
      <c r="AT144" s="205" t="s">
        <v>165</v>
      </c>
      <c r="AU144" s="205" t="s">
        <v>70</v>
      </c>
      <c r="AV144" s="13" t="s">
        <v>79</v>
      </c>
      <c r="AW144" s="13" t="s">
        <v>31</v>
      </c>
      <c r="AX144" s="13" t="s">
        <v>77</v>
      </c>
      <c r="AY144" s="205" t="s">
        <v>156</v>
      </c>
    </row>
    <row r="145" spans="1:65" s="2" customFormat="1" ht="78" customHeight="1">
      <c r="A145" s="35"/>
      <c r="B145" s="36"/>
      <c r="C145" s="180" t="s">
        <v>235</v>
      </c>
      <c r="D145" s="180" t="s">
        <v>159</v>
      </c>
      <c r="E145" s="181" t="s">
        <v>721</v>
      </c>
      <c r="F145" s="182" t="s">
        <v>722</v>
      </c>
      <c r="G145" s="183" t="s">
        <v>257</v>
      </c>
      <c r="H145" s="184">
        <v>32</v>
      </c>
      <c r="I145" s="185"/>
      <c r="J145" s="186">
        <f>ROUND(I145*H145,2)</f>
        <v>0</v>
      </c>
      <c r="K145" s="187"/>
      <c r="L145" s="40"/>
      <c r="M145" s="188" t="s">
        <v>19</v>
      </c>
      <c r="N145" s="189" t="s">
        <v>41</v>
      </c>
      <c r="O145" s="65"/>
      <c r="P145" s="190">
        <f>O145*H145</f>
        <v>0</v>
      </c>
      <c r="Q145" s="190">
        <v>0</v>
      </c>
      <c r="R145" s="190">
        <f>Q145*H145</f>
        <v>0</v>
      </c>
      <c r="S145" s="190">
        <v>0</v>
      </c>
      <c r="T145" s="191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192" t="s">
        <v>163</v>
      </c>
      <c r="AT145" s="192" t="s">
        <v>159</v>
      </c>
      <c r="AU145" s="192" t="s">
        <v>70</v>
      </c>
      <c r="AY145" s="18" t="s">
        <v>156</v>
      </c>
      <c r="BE145" s="193">
        <f>IF(N145="základní",J145,0)</f>
        <v>0</v>
      </c>
      <c r="BF145" s="193">
        <f>IF(N145="snížená",J145,0)</f>
        <v>0</v>
      </c>
      <c r="BG145" s="193">
        <f>IF(N145="zákl. přenesená",J145,0)</f>
        <v>0</v>
      </c>
      <c r="BH145" s="193">
        <f>IF(N145="sníž. přenesená",J145,0)</f>
        <v>0</v>
      </c>
      <c r="BI145" s="193">
        <f>IF(N145="nulová",J145,0)</f>
        <v>0</v>
      </c>
      <c r="BJ145" s="18" t="s">
        <v>77</v>
      </c>
      <c r="BK145" s="193">
        <f>ROUND(I145*H145,2)</f>
        <v>0</v>
      </c>
      <c r="BL145" s="18" t="s">
        <v>163</v>
      </c>
      <c r="BM145" s="192" t="s">
        <v>723</v>
      </c>
    </row>
    <row r="146" spans="1:65" s="13" customFormat="1" ht="11.25">
      <c r="B146" s="194"/>
      <c r="C146" s="195"/>
      <c r="D146" s="196" t="s">
        <v>165</v>
      </c>
      <c r="E146" s="197" t="s">
        <v>19</v>
      </c>
      <c r="F146" s="198" t="s">
        <v>724</v>
      </c>
      <c r="G146" s="195"/>
      <c r="H146" s="199">
        <v>32</v>
      </c>
      <c r="I146" s="200"/>
      <c r="J146" s="195"/>
      <c r="K146" s="195"/>
      <c r="L146" s="201"/>
      <c r="M146" s="202"/>
      <c r="N146" s="203"/>
      <c r="O146" s="203"/>
      <c r="P146" s="203"/>
      <c r="Q146" s="203"/>
      <c r="R146" s="203"/>
      <c r="S146" s="203"/>
      <c r="T146" s="204"/>
      <c r="AT146" s="205" t="s">
        <v>165</v>
      </c>
      <c r="AU146" s="205" t="s">
        <v>70</v>
      </c>
      <c r="AV146" s="13" t="s">
        <v>79</v>
      </c>
      <c r="AW146" s="13" t="s">
        <v>31</v>
      </c>
      <c r="AX146" s="13" t="s">
        <v>77</v>
      </c>
      <c r="AY146" s="205" t="s">
        <v>156</v>
      </c>
    </row>
    <row r="147" spans="1:65" s="2" customFormat="1" ht="24.2" customHeight="1">
      <c r="A147" s="35"/>
      <c r="B147" s="36"/>
      <c r="C147" s="217" t="s">
        <v>240</v>
      </c>
      <c r="D147" s="217" t="s">
        <v>179</v>
      </c>
      <c r="E147" s="218" t="s">
        <v>614</v>
      </c>
      <c r="F147" s="219" t="s">
        <v>615</v>
      </c>
      <c r="G147" s="220" t="s">
        <v>182</v>
      </c>
      <c r="H147" s="221">
        <v>10.56</v>
      </c>
      <c r="I147" s="222"/>
      <c r="J147" s="223">
        <f>ROUND(I147*H147,2)</f>
        <v>0</v>
      </c>
      <c r="K147" s="224"/>
      <c r="L147" s="225"/>
      <c r="M147" s="226" t="s">
        <v>19</v>
      </c>
      <c r="N147" s="227" t="s">
        <v>41</v>
      </c>
      <c r="O147" s="65"/>
      <c r="P147" s="190">
        <f>O147*H147</f>
        <v>0</v>
      </c>
      <c r="Q147" s="190">
        <v>1</v>
      </c>
      <c r="R147" s="190">
        <f>Q147*H147</f>
        <v>10.56</v>
      </c>
      <c r="S147" s="190">
        <v>0</v>
      </c>
      <c r="T147" s="191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192" t="s">
        <v>183</v>
      </c>
      <c r="AT147" s="192" t="s">
        <v>179</v>
      </c>
      <c r="AU147" s="192" t="s">
        <v>70</v>
      </c>
      <c r="AY147" s="18" t="s">
        <v>156</v>
      </c>
      <c r="BE147" s="193">
        <f>IF(N147="základní",J147,0)</f>
        <v>0</v>
      </c>
      <c r="BF147" s="193">
        <f>IF(N147="snížená",J147,0)</f>
        <v>0</v>
      </c>
      <c r="BG147" s="193">
        <f>IF(N147="zákl. přenesená",J147,0)</f>
        <v>0</v>
      </c>
      <c r="BH147" s="193">
        <f>IF(N147="sníž. přenesená",J147,0)</f>
        <v>0</v>
      </c>
      <c r="BI147" s="193">
        <f>IF(N147="nulová",J147,0)</f>
        <v>0</v>
      </c>
      <c r="BJ147" s="18" t="s">
        <v>77</v>
      </c>
      <c r="BK147" s="193">
        <f>ROUND(I147*H147,2)</f>
        <v>0</v>
      </c>
      <c r="BL147" s="18" t="s">
        <v>163</v>
      </c>
      <c r="BM147" s="192" t="s">
        <v>725</v>
      </c>
    </row>
    <row r="148" spans="1:65" s="13" customFormat="1" ht="11.25">
      <c r="B148" s="194"/>
      <c r="C148" s="195"/>
      <c r="D148" s="196" t="s">
        <v>165</v>
      </c>
      <c r="E148" s="197" t="s">
        <v>19</v>
      </c>
      <c r="F148" s="198" t="s">
        <v>726</v>
      </c>
      <c r="G148" s="195"/>
      <c r="H148" s="199">
        <v>10.56</v>
      </c>
      <c r="I148" s="200"/>
      <c r="J148" s="195"/>
      <c r="K148" s="195"/>
      <c r="L148" s="201"/>
      <c r="M148" s="202"/>
      <c r="N148" s="203"/>
      <c r="O148" s="203"/>
      <c r="P148" s="203"/>
      <c r="Q148" s="203"/>
      <c r="R148" s="203"/>
      <c r="S148" s="203"/>
      <c r="T148" s="204"/>
      <c r="AT148" s="205" t="s">
        <v>165</v>
      </c>
      <c r="AU148" s="205" t="s">
        <v>70</v>
      </c>
      <c r="AV148" s="13" t="s">
        <v>79</v>
      </c>
      <c r="AW148" s="13" t="s">
        <v>31</v>
      </c>
      <c r="AX148" s="13" t="s">
        <v>77</v>
      </c>
      <c r="AY148" s="205" t="s">
        <v>156</v>
      </c>
    </row>
    <row r="149" spans="1:65" s="2" customFormat="1" ht="78" customHeight="1">
      <c r="A149" s="35"/>
      <c r="B149" s="36"/>
      <c r="C149" s="180" t="s">
        <v>244</v>
      </c>
      <c r="D149" s="180" t="s">
        <v>159</v>
      </c>
      <c r="E149" s="181" t="s">
        <v>727</v>
      </c>
      <c r="F149" s="182" t="s">
        <v>728</v>
      </c>
      <c r="G149" s="183" t="s">
        <v>620</v>
      </c>
      <c r="H149" s="184">
        <v>88</v>
      </c>
      <c r="I149" s="185"/>
      <c r="J149" s="186">
        <f>ROUND(I149*H149,2)</f>
        <v>0</v>
      </c>
      <c r="K149" s="187"/>
      <c r="L149" s="40"/>
      <c r="M149" s="188" t="s">
        <v>19</v>
      </c>
      <c r="N149" s="189" t="s">
        <v>41</v>
      </c>
      <c r="O149" s="65"/>
      <c r="P149" s="190">
        <f>O149*H149</f>
        <v>0</v>
      </c>
      <c r="Q149" s="190">
        <v>0</v>
      </c>
      <c r="R149" s="190">
        <f>Q149*H149</f>
        <v>0</v>
      </c>
      <c r="S149" s="190">
        <v>0</v>
      </c>
      <c r="T149" s="191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192" t="s">
        <v>163</v>
      </c>
      <c r="AT149" s="192" t="s">
        <v>159</v>
      </c>
      <c r="AU149" s="192" t="s">
        <v>70</v>
      </c>
      <c r="AY149" s="18" t="s">
        <v>156</v>
      </c>
      <c r="BE149" s="193">
        <f>IF(N149="základní",J149,0)</f>
        <v>0</v>
      </c>
      <c r="BF149" s="193">
        <f>IF(N149="snížená",J149,0)</f>
        <v>0</v>
      </c>
      <c r="BG149" s="193">
        <f>IF(N149="zákl. přenesená",J149,0)</f>
        <v>0</v>
      </c>
      <c r="BH149" s="193">
        <f>IF(N149="sníž. přenesená",J149,0)</f>
        <v>0</v>
      </c>
      <c r="BI149" s="193">
        <f>IF(N149="nulová",J149,0)</f>
        <v>0</v>
      </c>
      <c r="BJ149" s="18" t="s">
        <v>77</v>
      </c>
      <c r="BK149" s="193">
        <f>ROUND(I149*H149,2)</f>
        <v>0</v>
      </c>
      <c r="BL149" s="18" t="s">
        <v>163</v>
      </c>
      <c r="BM149" s="192" t="s">
        <v>729</v>
      </c>
    </row>
    <row r="150" spans="1:65" s="13" customFormat="1" ht="11.25">
      <c r="B150" s="194"/>
      <c r="C150" s="195"/>
      <c r="D150" s="196" t="s">
        <v>165</v>
      </c>
      <c r="E150" s="197" t="s">
        <v>19</v>
      </c>
      <c r="F150" s="198" t="s">
        <v>730</v>
      </c>
      <c r="G150" s="195"/>
      <c r="H150" s="199">
        <v>88</v>
      </c>
      <c r="I150" s="200"/>
      <c r="J150" s="195"/>
      <c r="K150" s="195"/>
      <c r="L150" s="201"/>
      <c r="M150" s="202"/>
      <c r="N150" s="203"/>
      <c r="O150" s="203"/>
      <c r="P150" s="203"/>
      <c r="Q150" s="203"/>
      <c r="R150" s="203"/>
      <c r="S150" s="203"/>
      <c r="T150" s="204"/>
      <c r="AT150" s="205" t="s">
        <v>165</v>
      </c>
      <c r="AU150" s="205" t="s">
        <v>70</v>
      </c>
      <c r="AV150" s="13" t="s">
        <v>79</v>
      </c>
      <c r="AW150" s="13" t="s">
        <v>31</v>
      </c>
      <c r="AX150" s="13" t="s">
        <v>77</v>
      </c>
      <c r="AY150" s="205" t="s">
        <v>156</v>
      </c>
    </row>
    <row r="151" spans="1:65" s="2" customFormat="1" ht="24.2" customHeight="1">
      <c r="A151" s="35"/>
      <c r="B151" s="36"/>
      <c r="C151" s="217" t="s">
        <v>406</v>
      </c>
      <c r="D151" s="217" t="s">
        <v>179</v>
      </c>
      <c r="E151" s="218" t="s">
        <v>626</v>
      </c>
      <c r="F151" s="219" t="s">
        <v>627</v>
      </c>
      <c r="G151" s="220" t="s">
        <v>228</v>
      </c>
      <c r="H151" s="221">
        <v>88</v>
      </c>
      <c r="I151" s="222"/>
      <c r="J151" s="223">
        <f>ROUND(I151*H151,2)</f>
        <v>0</v>
      </c>
      <c r="K151" s="224"/>
      <c r="L151" s="225"/>
      <c r="M151" s="226" t="s">
        <v>19</v>
      </c>
      <c r="N151" s="227" t="s">
        <v>41</v>
      </c>
      <c r="O151" s="65"/>
      <c r="P151" s="190">
        <f>O151*H151</f>
        <v>0</v>
      </c>
      <c r="Q151" s="190">
        <v>1.23E-3</v>
      </c>
      <c r="R151" s="190">
        <f>Q151*H151</f>
        <v>0.10824</v>
      </c>
      <c r="S151" s="190">
        <v>0</v>
      </c>
      <c r="T151" s="191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192" t="s">
        <v>183</v>
      </c>
      <c r="AT151" s="192" t="s">
        <v>179</v>
      </c>
      <c r="AU151" s="192" t="s">
        <v>70</v>
      </c>
      <c r="AY151" s="18" t="s">
        <v>156</v>
      </c>
      <c r="BE151" s="193">
        <f>IF(N151="základní",J151,0)</f>
        <v>0</v>
      </c>
      <c r="BF151" s="193">
        <f>IF(N151="snížená",J151,0)</f>
        <v>0</v>
      </c>
      <c r="BG151" s="193">
        <f>IF(N151="zákl. přenesená",J151,0)</f>
        <v>0</v>
      </c>
      <c r="BH151" s="193">
        <f>IF(N151="sníž. přenesená",J151,0)</f>
        <v>0</v>
      </c>
      <c r="BI151" s="193">
        <f>IF(N151="nulová",J151,0)</f>
        <v>0</v>
      </c>
      <c r="BJ151" s="18" t="s">
        <v>77</v>
      </c>
      <c r="BK151" s="193">
        <f>ROUND(I151*H151,2)</f>
        <v>0</v>
      </c>
      <c r="BL151" s="18" t="s">
        <v>163</v>
      </c>
      <c r="BM151" s="192" t="s">
        <v>731</v>
      </c>
    </row>
    <row r="152" spans="1:65" s="2" customFormat="1" ht="76.349999999999994" customHeight="1">
      <c r="A152" s="35"/>
      <c r="B152" s="36"/>
      <c r="C152" s="180" t="s">
        <v>610</v>
      </c>
      <c r="D152" s="180" t="s">
        <v>159</v>
      </c>
      <c r="E152" s="181" t="s">
        <v>314</v>
      </c>
      <c r="F152" s="182" t="s">
        <v>653</v>
      </c>
      <c r="G152" s="183" t="s">
        <v>182</v>
      </c>
      <c r="H152" s="184">
        <v>10.56</v>
      </c>
      <c r="I152" s="185"/>
      <c r="J152" s="186">
        <f>ROUND(I152*H152,2)</f>
        <v>0</v>
      </c>
      <c r="K152" s="187"/>
      <c r="L152" s="40"/>
      <c r="M152" s="188" t="s">
        <v>19</v>
      </c>
      <c r="N152" s="189" t="s">
        <v>41</v>
      </c>
      <c r="O152" s="65"/>
      <c r="P152" s="190">
        <f>O152*H152</f>
        <v>0</v>
      </c>
      <c r="Q152" s="190">
        <v>0</v>
      </c>
      <c r="R152" s="190">
        <f>Q152*H152</f>
        <v>0</v>
      </c>
      <c r="S152" s="190">
        <v>0</v>
      </c>
      <c r="T152" s="191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192" t="s">
        <v>163</v>
      </c>
      <c r="AT152" s="192" t="s">
        <v>159</v>
      </c>
      <c r="AU152" s="192" t="s">
        <v>70</v>
      </c>
      <c r="AY152" s="18" t="s">
        <v>156</v>
      </c>
      <c r="BE152" s="193">
        <f>IF(N152="základní",J152,0)</f>
        <v>0</v>
      </c>
      <c r="BF152" s="193">
        <f>IF(N152="snížená",J152,0)</f>
        <v>0</v>
      </c>
      <c r="BG152" s="193">
        <f>IF(N152="zákl. přenesená",J152,0)</f>
        <v>0</v>
      </c>
      <c r="BH152" s="193">
        <f>IF(N152="sníž. přenesená",J152,0)</f>
        <v>0</v>
      </c>
      <c r="BI152" s="193">
        <f>IF(N152="nulová",J152,0)</f>
        <v>0</v>
      </c>
      <c r="BJ152" s="18" t="s">
        <v>77</v>
      </c>
      <c r="BK152" s="193">
        <f>ROUND(I152*H152,2)</f>
        <v>0</v>
      </c>
      <c r="BL152" s="18" t="s">
        <v>163</v>
      </c>
      <c r="BM152" s="192" t="s">
        <v>732</v>
      </c>
    </row>
    <row r="153" spans="1:65" s="13" customFormat="1" ht="11.25">
      <c r="B153" s="194"/>
      <c r="C153" s="195"/>
      <c r="D153" s="196" t="s">
        <v>165</v>
      </c>
      <c r="E153" s="197" t="s">
        <v>19</v>
      </c>
      <c r="F153" s="198" t="s">
        <v>733</v>
      </c>
      <c r="G153" s="195"/>
      <c r="H153" s="199">
        <v>10.56</v>
      </c>
      <c r="I153" s="200"/>
      <c r="J153" s="195"/>
      <c r="K153" s="195"/>
      <c r="L153" s="201"/>
      <c r="M153" s="202"/>
      <c r="N153" s="203"/>
      <c r="O153" s="203"/>
      <c r="P153" s="203"/>
      <c r="Q153" s="203"/>
      <c r="R153" s="203"/>
      <c r="S153" s="203"/>
      <c r="T153" s="204"/>
      <c r="AT153" s="205" t="s">
        <v>165</v>
      </c>
      <c r="AU153" s="205" t="s">
        <v>70</v>
      </c>
      <c r="AV153" s="13" t="s">
        <v>79</v>
      </c>
      <c r="AW153" s="13" t="s">
        <v>31</v>
      </c>
      <c r="AX153" s="13" t="s">
        <v>77</v>
      </c>
      <c r="AY153" s="205" t="s">
        <v>156</v>
      </c>
    </row>
    <row r="154" spans="1:65" s="2" customFormat="1" ht="76.349999999999994" customHeight="1">
      <c r="A154" s="35"/>
      <c r="B154" s="36"/>
      <c r="C154" s="180" t="s">
        <v>7</v>
      </c>
      <c r="D154" s="180" t="s">
        <v>159</v>
      </c>
      <c r="E154" s="181" t="s">
        <v>186</v>
      </c>
      <c r="F154" s="182" t="s">
        <v>187</v>
      </c>
      <c r="G154" s="183" t="s">
        <v>182</v>
      </c>
      <c r="H154" s="184">
        <v>1000.8</v>
      </c>
      <c r="I154" s="185"/>
      <c r="J154" s="186">
        <f>ROUND(I154*H154,2)</f>
        <v>0</v>
      </c>
      <c r="K154" s="187"/>
      <c r="L154" s="40"/>
      <c r="M154" s="188" t="s">
        <v>19</v>
      </c>
      <c r="N154" s="189" t="s">
        <v>41</v>
      </c>
      <c r="O154" s="65"/>
      <c r="P154" s="190">
        <f>O154*H154</f>
        <v>0</v>
      </c>
      <c r="Q154" s="190">
        <v>0</v>
      </c>
      <c r="R154" s="190">
        <f>Q154*H154</f>
        <v>0</v>
      </c>
      <c r="S154" s="190">
        <v>0</v>
      </c>
      <c r="T154" s="191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192" t="s">
        <v>163</v>
      </c>
      <c r="AT154" s="192" t="s">
        <v>159</v>
      </c>
      <c r="AU154" s="192" t="s">
        <v>70</v>
      </c>
      <c r="AY154" s="18" t="s">
        <v>156</v>
      </c>
      <c r="BE154" s="193">
        <f>IF(N154="základní",J154,0)</f>
        <v>0</v>
      </c>
      <c r="BF154" s="193">
        <f>IF(N154="snížená",J154,0)</f>
        <v>0</v>
      </c>
      <c r="BG154" s="193">
        <f>IF(N154="zákl. přenesená",J154,0)</f>
        <v>0</v>
      </c>
      <c r="BH154" s="193">
        <f>IF(N154="sníž. přenesená",J154,0)</f>
        <v>0</v>
      </c>
      <c r="BI154" s="193">
        <f>IF(N154="nulová",J154,0)</f>
        <v>0</v>
      </c>
      <c r="BJ154" s="18" t="s">
        <v>77</v>
      </c>
      <c r="BK154" s="193">
        <f>ROUND(I154*H154,2)</f>
        <v>0</v>
      </c>
      <c r="BL154" s="18" t="s">
        <v>163</v>
      </c>
      <c r="BM154" s="192" t="s">
        <v>734</v>
      </c>
    </row>
    <row r="155" spans="1:65" s="13" customFormat="1" ht="11.25">
      <c r="B155" s="194"/>
      <c r="C155" s="195"/>
      <c r="D155" s="196" t="s">
        <v>165</v>
      </c>
      <c r="E155" s="197" t="s">
        <v>19</v>
      </c>
      <c r="F155" s="198" t="s">
        <v>735</v>
      </c>
      <c r="G155" s="195"/>
      <c r="H155" s="199">
        <v>1000.8</v>
      </c>
      <c r="I155" s="200"/>
      <c r="J155" s="195"/>
      <c r="K155" s="195"/>
      <c r="L155" s="201"/>
      <c r="M155" s="202"/>
      <c r="N155" s="203"/>
      <c r="O155" s="203"/>
      <c r="P155" s="203"/>
      <c r="Q155" s="203"/>
      <c r="R155" s="203"/>
      <c r="S155" s="203"/>
      <c r="T155" s="204"/>
      <c r="AT155" s="205" t="s">
        <v>165</v>
      </c>
      <c r="AU155" s="205" t="s">
        <v>70</v>
      </c>
      <c r="AV155" s="13" t="s">
        <v>79</v>
      </c>
      <c r="AW155" s="13" t="s">
        <v>31</v>
      </c>
      <c r="AX155" s="13" t="s">
        <v>77</v>
      </c>
      <c r="AY155" s="205" t="s">
        <v>156</v>
      </c>
    </row>
    <row r="156" spans="1:65" s="2" customFormat="1" ht="76.349999999999994" customHeight="1">
      <c r="A156" s="35"/>
      <c r="B156" s="36"/>
      <c r="C156" s="180" t="s">
        <v>249</v>
      </c>
      <c r="D156" s="180" t="s">
        <v>159</v>
      </c>
      <c r="E156" s="181" t="s">
        <v>648</v>
      </c>
      <c r="F156" s="182" t="s">
        <v>649</v>
      </c>
      <c r="G156" s="183" t="s">
        <v>182</v>
      </c>
      <c r="H156" s="184">
        <v>0.108</v>
      </c>
      <c r="I156" s="185"/>
      <c r="J156" s="186">
        <f>ROUND(I156*H156,2)</f>
        <v>0</v>
      </c>
      <c r="K156" s="187"/>
      <c r="L156" s="40"/>
      <c r="M156" s="188" t="s">
        <v>19</v>
      </c>
      <c r="N156" s="189" t="s">
        <v>41</v>
      </c>
      <c r="O156" s="65"/>
      <c r="P156" s="190">
        <f>O156*H156</f>
        <v>0</v>
      </c>
      <c r="Q156" s="190">
        <v>0</v>
      </c>
      <c r="R156" s="190">
        <f>Q156*H156</f>
        <v>0</v>
      </c>
      <c r="S156" s="190">
        <v>0</v>
      </c>
      <c r="T156" s="191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192" t="s">
        <v>163</v>
      </c>
      <c r="AT156" s="192" t="s">
        <v>159</v>
      </c>
      <c r="AU156" s="192" t="s">
        <v>70</v>
      </c>
      <c r="AY156" s="18" t="s">
        <v>156</v>
      </c>
      <c r="BE156" s="193">
        <f>IF(N156="základní",J156,0)</f>
        <v>0</v>
      </c>
      <c r="BF156" s="193">
        <f>IF(N156="snížená",J156,0)</f>
        <v>0</v>
      </c>
      <c r="BG156" s="193">
        <f>IF(N156="zákl. přenesená",J156,0)</f>
        <v>0</v>
      </c>
      <c r="BH156" s="193">
        <f>IF(N156="sníž. přenesená",J156,0)</f>
        <v>0</v>
      </c>
      <c r="BI156" s="193">
        <f>IF(N156="nulová",J156,0)</f>
        <v>0</v>
      </c>
      <c r="BJ156" s="18" t="s">
        <v>77</v>
      </c>
      <c r="BK156" s="193">
        <f>ROUND(I156*H156,2)</f>
        <v>0</v>
      </c>
      <c r="BL156" s="18" t="s">
        <v>163</v>
      </c>
      <c r="BM156" s="192" t="s">
        <v>736</v>
      </c>
    </row>
    <row r="157" spans="1:65" s="13" customFormat="1" ht="11.25">
      <c r="B157" s="194"/>
      <c r="C157" s="195"/>
      <c r="D157" s="196" t="s">
        <v>165</v>
      </c>
      <c r="E157" s="197" t="s">
        <v>19</v>
      </c>
      <c r="F157" s="198" t="s">
        <v>737</v>
      </c>
      <c r="G157" s="195"/>
      <c r="H157" s="199">
        <v>0.108</v>
      </c>
      <c r="I157" s="200"/>
      <c r="J157" s="195"/>
      <c r="K157" s="195"/>
      <c r="L157" s="201"/>
      <c r="M157" s="202"/>
      <c r="N157" s="203"/>
      <c r="O157" s="203"/>
      <c r="P157" s="203"/>
      <c r="Q157" s="203"/>
      <c r="R157" s="203"/>
      <c r="S157" s="203"/>
      <c r="T157" s="204"/>
      <c r="AT157" s="205" t="s">
        <v>165</v>
      </c>
      <c r="AU157" s="205" t="s">
        <v>70</v>
      </c>
      <c r="AV157" s="13" t="s">
        <v>79</v>
      </c>
      <c r="AW157" s="13" t="s">
        <v>31</v>
      </c>
      <c r="AX157" s="13" t="s">
        <v>77</v>
      </c>
      <c r="AY157" s="205" t="s">
        <v>156</v>
      </c>
    </row>
    <row r="158" spans="1:65" s="2" customFormat="1" ht="76.349999999999994" customHeight="1">
      <c r="A158" s="35"/>
      <c r="B158" s="36"/>
      <c r="C158" s="180" t="s">
        <v>254</v>
      </c>
      <c r="D158" s="180" t="s">
        <v>159</v>
      </c>
      <c r="E158" s="181" t="s">
        <v>216</v>
      </c>
      <c r="F158" s="182" t="s">
        <v>217</v>
      </c>
      <c r="G158" s="183" t="s">
        <v>182</v>
      </c>
      <c r="H158" s="184">
        <v>10.56</v>
      </c>
      <c r="I158" s="185"/>
      <c r="J158" s="186">
        <f>ROUND(I158*H158,2)</f>
        <v>0</v>
      </c>
      <c r="K158" s="187"/>
      <c r="L158" s="40"/>
      <c r="M158" s="188" t="s">
        <v>19</v>
      </c>
      <c r="N158" s="189" t="s">
        <v>41</v>
      </c>
      <c r="O158" s="65"/>
      <c r="P158" s="190">
        <f>O158*H158</f>
        <v>0</v>
      </c>
      <c r="Q158" s="190">
        <v>0</v>
      </c>
      <c r="R158" s="190">
        <f>Q158*H158</f>
        <v>0</v>
      </c>
      <c r="S158" s="190">
        <v>0</v>
      </c>
      <c r="T158" s="191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192" t="s">
        <v>163</v>
      </c>
      <c r="AT158" s="192" t="s">
        <v>159</v>
      </c>
      <c r="AU158" s="192" t="s">
        <v>70</v>
      </c>
      <c r="AY158" s="18" t="s">
        <v>156</v>
      </c>
      <c r="BE158" s="193">
        <f>IF(N158="základní",J158,0)</f>
        <v>0</v>
      </c>
      <c r="BF158" s="193">
        <f>IF(N158="snížená",J158,0)</f>
        <v>0</v>
      </c>
      <c r="BG158" s="193">
        <f>IF(N158="zákl. přenesená",J158,0)</f>
        <v>0</v>
      </c>
      <c r="BH158" s="193">
        <f>IF(N158="sníž. přenesená",J158,0)</f>
        <v>0</v>
      </c>
      <c r="BI158" s="193">
        <f>IF(N158="nulová",J158,0)</f>
        <v>0</v>
      </c>
      <c r="BJ158" s="18" t="s">
        <v>77</v>
      </c>
      <c r="BK158" s="193">
        <f>ROUND(I158*H158,2)</f>
        <v>0</v>
      </c>
      <c r="BL158" s="18" t="s">
        <v>163</v>
      </c>
      <c r="BM158" s="192" t="s">
        <v>738</v>
      </c>
    </row>
    <row r="159" spans="1:65" s="13" customFormat="1" ht="11.25">
      <c r="B159" s="194"/>
      <c r="C159" s="195"/>
      <c r="D159" s="196" t="s">
        <v>165</v>
      </c>
      <c r="E159" s="197" t="s">
        <v>19</v>
      </c>
      <c r="F159" s="198" t="s">
        <v>739</v>
      </c>
      <c r="G159" s="195"/>
      <c r="H159" s="199">
        <v>10.56</v>
      </c>
      <c r="I159" s="200"/>
      <c r="J159" s="195"/>
      <c r="K159" s="195"/>
      <c r="L159" s="201"/>
      <c r="M159" s="202"/>
      <c r="N159" s="203"/>
      <c r="O159" s="203"/>
      <c r="P159" s="203"/>
      <c r="Q159" s="203"/>
      <c r="R159" s="203"/>
      <c r="S159" s="203"/>
      <c r="T159" s="204"/>
      <c r="AT159" s="205" t="s">
        <v>165</v>
      </c>
      <c r="AU159" s="205" t="s">
        <v>70</v>
      </c>
      <c r="AV159" s="13" t="s">
        <v>79</v>
      </c>
      <c r="AW159" s="13" t="s">
        <v>31</v>
      </c>
      <c r="AX159" s="13" t="s">
        <v>77</v>
      </c>
      <c r="AY159" s="205" t="s">
        <v>156</v>
      </c>
    </row>
    <row r="160" spans="1:65" s="2" customFormat="1" ht="76.349999999999994" customHeight="1">
      <c r="A160" s="35"/>
      <c r="B160" s="36"/>
      <c r="C160" s="180" t="s">
        <v>260</v>
      </c>
      <c r="D160" s="180" t="s">
        <v>159</v>
      </c>
      <c r="E160" s="181" t="s">
        <v>272</v>
      </c>
      <c r="F160" s="182" t="s">
        <v>273</v>
      </c>
      <c r="G160" s="183" t="s">
        <v>182</v>
      </c>
      <c r="H160" s="184">
        <v>0.108</v>
      </c>
      <c r="I160" s="185"/>
      <c r="J160" s="186">
        <f>ROUND(I160*H160,2)</f>
        <v>0</v>
      </c>
      <c r="K160" s="187"/>
      <c r="L160" s="40"/>
      <c r="M160" s="188" t="s">
        <v>19</v>
      </c>
      <c r="N160" s="189" t="s">
        <v>41</v>
      </c>
      <c r="O160" s="65"/>
      <c r="P160" s="190">
        <f>O160*H160</f>
        <v>0</v>
      </c>
      <c r="Q160" s="190">
        <v>0</v>
      </c>
      <c r="R160" s="190">
        <f>Q160*H160</f>
        <v>0</v>
      </c>
      <c r="S160" s="190">
        <v>0</v>
      </c>
      <c r="T160" s="191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192" t="s">
        <v>163</v>
      </c>
      <c r="AT160" s="192" t="s">
        <v>159</v>
      </c>
      <c r="AU160" s="192" t="s">
        <v>70</v>
      </c>
      <c r="AY160" s="18" t="s">
        <v>156</v>
      </c>
      <c r="BE160" s="193">
        <f>IF(N160="základní",J160,0)</f>
        <v>0</v>
      </c>
      <c r="BF160" s="193">
        <f>IF(N160="snížená",J160,0)</f>
        <v>0</v>
      </c>
      <c r="BG160" s="193">
        <f>IF(N160="zákl. přenesená",J160,0)</f>
        <v>0</v>
      </c>
      <c r="BH160" s="193">
        <f>IF(N160="sníž. přenesená",J160,0)</f>
        <v>0</v>
      </c>
      <c r="BI160" s="193">
        <f>IF(N160="nulová",J160,0)</f>
        <v>0</v>
      </c>
      <c r="BJ160" s="18" t="s">
        <v>77</v>
      </c>
      <c r="BK160" s="193">
        <f>ROUND(I160*H160,2)</f>
        <v>0</v>
      </c>
      <c r="BL160" s="18" t="s">
        <v>163</v>
      </c>
      <c r="BM160" s="192" t="s">
        <v>740</v>
      </c>
    </row>
    <row r="161" spans="1:65" s="13" customFormat="1" ht="11.25">
      <c r="B161" s="194"/>
      <c r="C161" s="195"/>
      <c r="D161" s="196" t="s">
        <v>165</v>
      </c>
      <c r="E161" s="197" t="s">
        <v>19</v>
      </c>
      <c r="F161" s="198" t="s">
        <v>741</v>
      </c>
      <c r="G161" s="195"/>
      <c r="H161" s="199">
        <v>0.108</v>
      </c>
      <c r="I161" s="200"/>
      <c r="J161" s="195"/>
      <c r="K161" s="195"/>
      <c r="L161" s="201"/>
      <c r="M161" s="202"/>
      <c r="N161" s="203"/>
      <c r="O161" s="203"/>
      <c r="P161" s="203"/>
      <c r="Q161" s="203"/>
      <c r="R161" s="203"/>
      <c r="S161" s="203"/>
      <c r="T161" s="204"/>
      <c r="AT161" s="205" t="s">
        <v>165</v>
      </c>
      <c r="AU161" s="205" t="s">
        <v>70</v>
      </c>
      <c r="AV161" s="13" t="s">
        <v>79</v>
      </c>
      <c r="AW161" s="13" t="s">
        <v>31</v>
      </c>
      <c r="AX161" s="13" t="s">
        <v>77</v>
      </c>
      <c r="AY161" s="205" t="s">
        <v>156</v>
      </c>
    </row>
    <row r="162" spans="1:65" s="2" customFormat="1" ht="66.75" customHeight="1">
      <c r="A162" s="35"/>
      <c r="B162" s="36"/>
      <c r="C162" s="180" t="s">
        <v>265</v>
      </c>
      <c r="D162" s="180" t="s">
        <v>159</v>
      </c>
      <c r="E162" s="181" t="s">
        <v>664</v>
      </c>
      <c r="F162" s="182" t="s">
        <v>665</v>
      </c>
      <c r="G162" s="183" t="s">
        <v>182</v>
      </c>
      <c r="H162" s="184">
        <v>10.56</v>
      </c>
      <c r="I162" s="185"/>
      <c r="J162" s="186">
        <f>ROUND(I162*H162,2)</f>
        <v>0</v>
      </c>
      <c r="K162" s="187"/>
      <c r="L162" s="40"/>
      <c r="M162" s="188" t="s">
        <v>19</v>
      </c>
      <c r="N162" s="189" t="s">
        <v>41</v>
      </c>
      <c r="O162" s="65"/>
      <c r="P162" s="190">
        <f>O162*H162</f>
        <v>0</v>
      </c>
      <c r="Q162" s="190">
        <v>0</v>
      </c>
      <c r="R162" s="190">
        <f>Q162*H162</f>
        <v>0</v>
      </c>
      <c r="S162" s="190">
        <v>0</v>
      </c>
      <c r="T162" s="191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192" t="s">
        <v>163</v>
      </c>
      <c r="AT162" s="192" t="s">
        <v>159</v>
      </c>
      <c r="AU162" s="192" t="s">
        <v>70</v>
      </c>
      <c r="AY162" s="18" t="s">
        <v>156</v>
      </c>
      <c r="BE162" s="193">
        <f>IF(N162="základní",J162,0)</f>
        <v>0</v>
      </c>
      <c r="BF162" s="193">
        <f>IF(N162="snížená",J162,0)</f>
        <v>0</v>
      </c>
      <c r="BG162" s="193">
        <f>IF(N162="zákl. přenesená",J162,0)</f>
        <v>0</v>
      </c>
      <c r="BH162" s="193">
        <f>IF(N162="sníž. přenesená",J162,0)</f>
        <v>0</v>
      </c>
      <c r="BI162" s="193">
        <f>IF(N162="nulová",J162,0)</f>
        <v>0</v>
      </c>
      <c r="BJ162" s="18" t="s">
        <v>77</v>
      </c>
      <c r="BK162" s="193">
        <f>ROUND(I162*H162,2)</f>
        <v>0</v>
      </c>
      <c r="BL162" s="18" t="s">
        <v>163</v>
      </c>
      <c r="BM162" s="192" t="s">
        <v>742</v>
      </c>
    </row>
    <row r="163" spans="1:65" s="2" customFormat="1" ht="66.75" customHeight="1">
      <c r="A163" s="35"/>
      <c r="B163" s="36"/>
      <c r="C163" s="180" t="s">
        <v>271</v>
      </c>
      <c r="D163" s="180" t="s">
        <v>159</v>
      </c>
      <c r="E163" s="181" t="s">
        <v>245</v>
      </c>
      <c r="F163" s="182" t="s">
        <v>246</v>
      </c>
      <c r="G163" s="183" t="s">
        <v>228</v>
      </c>
      <c r="H163" s="184">
        <v>5</v>
      </c>
      <c r="I163" s="185"/>
      <c r="J163" s="186">
        <f>ROUND(I163*H163,2)</f>
        <v>0</v>
      </c>
      <c r="K163" s="187"/>
      <c r="L163" s="40"/>
      <c r="M163" s="188" t="s">
        <v>19</v>
      </c>
      <c r="N163" s="189" t="s">
        <v>41</v>
      </c>
      <c r="O163" s="65"/>
      <c r="P163" s="190">
        <f>O163*H163</f>
        <v>0</v>
      </c>
      <c r="Q163" s="190">
        <v>0</v>
      </c>
      <c r="R163" s="190">
        <f>Q163*H163</f>
        <v>0</v>
      </c>
      <c r="S163" s="190">
        <v>0</v>
      </c>
      <c r="T163" s="191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192" t="s">
        <v>163</v>
      </c>
      <c r="AT163" s="192" t="s">
        <v>159</v>
      </c>
      <c r="AU163" s="192" t="s">
        <v>70</v>
      </c>
      <c r="AY163" s="18" t="s">
        <v>156</v>
      </c>
      <c r="BE163" s="193">
        <f>IF(N163="základní",J163,0)</f>
        <v>0</v>
      </c>
      <c r="BF163" s="193">
        <f>IF(N163="snížená",J163,0)</f>
        <v>0</v>
      </c>
      <c r="BG163" s="193">
        <f>IF(N163="zákl. přenesená",J163,0)</f>
        <v>0</v>
      </c>
      <c r="BH163" s="193">
        <f>IF(N163="sníž. přenesená",J163,0)</f>
        <v>0</v>
      </c>
      <c r="BI163" s="193">
        <f>IF(N163="nulová",J163,0)</f>
        <v>0</v>
      </c>
      <c r="BJ163" s="18" t="s">
        <v>77</v>
      </c>
      <c r="BK163" s="193">
        <f>ROUND(I163*H163,2)</f>
        <v>0</v>
      </c>
      <c r="BL163" s="18" t="s">
        <v>163</v>
      </c>
      <c r="BM163" s="192" t="s">
        <v>743</v>
      </c>
    </row>
    <row r="164" spans="1:65" s="13" customFormat="1" ht="11.25">
      <c r="B164" s="194"/>
      <c r="C164" s="195"/>
      <c r="D164" s="196" t="s">
        <v>165</v>
      </c>
      <c r="E164" s="197" t="s">
        <v>19</v>
      </c>
      <c r="F164" s="198" t="s">
        <v>675</v>
      </c>
      <c r="G164" s="195"/>
      <c r="H164" s="199">
        <v>5</v>
      </c>
      <c r="I164" s="200"/>
      <c r="J164" s="195"/>
      <c r="K164" s="195"/>
      <c r="L164" s="201"/>
      <c r="M164" s="238"/>
      <c r="N164" s="239"/>
      <c r="O164" s="239"/>
      <c r="P164" s="239"/>
      <c r="Q164" s="239"/>
      <c r="R164" s="239"/>
      <c r="S164" s="239"/>
      <c r="T164" s="240"/>
      <c r="AT164" s="205" t="s">
        <v>165</v>
      </c>
      <c r="AU164" s="205" t="s">
        <v>70</v>
      </c>
      <c r="AV164" s="13" t="s">
        <v>79</v>
      </c>
      <c r="AW164" s="13" t="s">
        <v>31</v>
      </c>
      <c r="AX164" s="13" t="s">
        <v>77</v>
      </c>
      <c r="AY164" s="205" t="s">
        <v>156</v>
      </c>
    </row>
    <row r="165" spans="1:65" s="2" customFormat="1" ht="6.95" customHeight="1">
      <c r="A165" s="35"/>
      <c r="B165" s="48"/>
      <c r="C165" s="49"/>
      <c r="D165" s="49"/>
      <c r="E165" s="49"/>
      <c r="F165" s="49"/>
      <c r="G165" s="49"/>
      <c r="H165" s="49"/>
      <c r="I165" s="49"/>
      <c r="J165" s="49"/>
      <c r="K165" s="49"/>
      <c r="L165" s="40"/>
      <c r="M165" s="35"/>
      <c r="O165" s="35"/>
      <c r="P165" s="35"/>
      <c r="Q165" s="35"/>
      <c r="R165" s="35"/>
      <c r="S165" s="35"/>
      <c r="T165" s="35"/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</row>
  </sheetData>
  <sheetProtection algorithmName="SHA-512" hashValue="0gu7WqV/khM8h8cmXPi2D20Yi+aLXFkC2mma0mM3ipdRygPifz9bayYH7sdHVm0OPEjRAtxFT+Hh0a0Sg51X1A==" saltValue="yIy6ZojsDBwrVkhj/7NCMkBdw67jwhbDA3FGqgloTM/ijgiUQEx1GEyZNM7Uy2Lv0j3DStQEcXJFD5tVsNcqsw==" spinCount="100000" sheet="1" objects="1" scenarios="1" formatColumns="0" formatRows="0" autoFilter="0"/>
  <autoFilter ref="C90:K164"/>
  <mergeCells count="15">
    <mergeCell ref="E77:H77"/>
    <mergeCell ref="E81:H81"/>
    <mergeCell ref="E79:H79"/>
    <mergeCell ref="E83:H83"/>
    <mergeCell ref="L2:V2"/>
    <mergeCell ref="E31:H31"/>
    <mergeCell ref="E52:H52"/>
    <mergeCell ref="E56:H56"/>
    <mergeCell ref="E54:H54"/>
    <mergeCell ref="E58:H58"/>
    <mergeCell ref="E7:H7"/>
    <mergeCell ref="E11:H11"/>
    <mergeCell ref="E9:H9"/>
    <mergeCell ref="E13:H13"/>
    <mergeCell ref="E22:H22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52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69"/>
      <c r="M2" s="369"/>
      <c r="N2" s="369"/>
      <c r="O2" s="369"/>
      <c r="P2" s="369"/>
      <c r="Q2" s="369"/>
      <c r="R2" s="369"/>
      <c r="S2" s="369"/>
      <c r="T2" s="369"/>
      <c r="U2" s="369"/>
      <c r="V2" s="369"/>
      <c r="AT2" s="18" t="s">
        <v>123</v>
      </c>
    </row>
    <row r="3" spans="1:46" s="1" customFormat="1" ht="6.95" customHeight="1">
      <c r="B3" s="109"/>
      <c r="C3" s="110"/>
      <c r="D3" s="110"/>
      <c r="E3" s="110"/>
      <c r="F3" s="110"/>
      <c r="G3" s="110"/>
      <c r="H3" s="110"/>
      <c r="I3" s="110"/>
      <c r="J3" s="110"/>
      <c r="K3" s="110"/>
      <c r="L3" s="21"/>
      <c r="AT3" s="18" t="s">
        <v>79</v>
      </c>
    </row>
    <row r="4" spans="1:46" s="1" customFormat="1" ht="24.95" customHeight="1">
      <c r="B4" s="21"/>
      <c r="D4" s="111" t="s">
        <v>128</v>
      </c>
      <c r="L4" s="21"/>
      <c r="M4" s="112" t="s">
        <v>10</v>
      </c>
      <c r="AT4" s="18" t="s">
        <v>4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113" t="s">
        <v>16</v>
      </c>
      <c r="L6" s="21"/>
    </row>
    <row r="7" spans="1:46" s="1" customFormat="1" ht="26.25" customHeight="1">
      <c r="B7" s="21"/>
      <c r="E7" s="387" t="str">
        <f>'Rekapitulace zakázky'!K6</f>
        <v>Oprava geometrických parametrů koleje 2022 u ST Ústí nad Labem</v>
      </c>
      <c r="F7" s="388"/>
      <c r="G7" s="388"/>
      <c r="H7" s="388"/>
      <c r="L7" s="21"/>
    </row>
    <row r="8" spans="1:46">
      <c r="B8" s="21"/>
      <c r="D8" s="113" t="s">
        <v>129</v>
      </c>
      <c r="L8" s="21"/>
    </row>
    <row r="9" spans="1:46" s="1" customFormat="1" ht="16.5" customHeight="1">
      <c r="B9" s="21"/>
      <c r="E9" s="387" t="s">
        <v>489</v>
      </c>
      <c r="F9" s="369"/>
      <c r="G9" s="369"/>
      <c r="H9" s="369"/>
      <c r="L9" s="21"/>
    </row>
    <row r="10" spans="1:46" s="1" customFormat="1" ht="12" customHeight="1">
      <c r="B10" s="21"/>
      <c r="D10" s="113" t="s">
        <v>131</v>
      </c>
      <c r="L10" s="21"/>
    </row>
    <row r="11" spans="1:46" s="2" customFormat="1" ht="16.5" customHeight="1">
      <c r="A11" s="35"/>
      <c r="B11" s="40"/>
      <c r="C11" s="35"/>
      <c r="D11" s="35"/>
      <c r="E11" s="389" t="s">
        <v>132</v>
      </c>
      <c r="F11" s="390"/>
      <c r="G11" s="390"/>
      <c r="H11" s="390"/>
      <c r="I11" s="35"/>
      <c r="J11" s="35"/>
      <c r="K11" s="35"/>
      <c r="L11" s="115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13" t="s">
        <v>133</v>
      </c>
      <c r="E12" s="35"/>
      <c r="F12" s="35"/>
      <c r="G12" s="35"/>
      <c r="H12" s="35"/>
      <c r="I12" s="35"/>
      <c r="J12" s="35"/>
      <c r="K12" s="35"/>
      <c r="L12" s="115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6.5" customHeight="1">
      <c r="A13" s="35"/>
      <c r="B13" s="40"/>
      <c r="C13" s="35"/>
      <c r="D13" s="35"/>
      <c r="E13" s="391" t="s">
        <v>744</v>
      </c>
      <c r="F13" s="390"/>
      <c r="G13" s="390"/>
      <c r="H13" s="390"/>
      <c r="I13" s="35"/>
      <c r="J13" s="35"/>
      <c r="K13" s="35"/>
      <c r="L13" s="115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1.25">
      <c r="A14" s="35"/>
      <c r="B14" s="40"/>
      <c r="C14" s="35"/>
      <c r="D14" s="35"/>
      <c r="E14" s="35"/>
      <c r="F14" s="35"/>
      <c r="G14" s="35"/>
      <c r="H14" s="35"/>
      <c r="I14" s="35"/>
      <c r="J14" s="35"/>
      <c r="K14" s="35"/>
      <c r="L14" s="11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2" customHeight="1">
      <c r="A15" s="35"/>
      <c r="B15" s="40"/>
      <c r="C15" s="35"/>
      <c r="D15" s="113" t="s">
        <v>18</v>
      </c>
      <c r="E15" s="35"/>
      <c r="F15" s="103" t="s">
        <v>19</v>
      </c>
      <c r="G15" s="35"/>
      <c r="H15" s="35"/>
      <c r="I15" s="113" t="s">
        <v>20</v>
      </c>
      <c r="J15" s="103" t="s">
        <v>19</v>
      </c>
      <c r="K15" s="35"/>
      <c r="L15" s="115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12" customHeight="1">
      <c r="A16" s="35"/>
      <c r="B16" s="40"/>
      <c r="C16" s="35"/>
      <c r="D16" s="113" t="s">
        <v>21</v>
      </c>
      <c r="E16" s="35"/>
      <c r="F16" s="103" t="s">
        <v>22</v>
      </c>
      <c r="G16" s="35"/>
      <c r="H16" s="35"/>
      <c r="I16" s="113" t="s">
        <v>23</v>
      </c>
      <c r="J16" s="116" t="str">
        <f>'Rekapitulace zakázky'!AN8</f>
        <v>25. 3. 2022</v>
      </c>
      <c r="K16" s="35"/>
      <c r="L16" s="115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0.9" customHeight="1">
      <c r="A17" s="35"/>
      <c r="B17" s="40"/>
      <c r="C17" s="35"/>
      <c r="D17" s="35"/>
      <c r="E17" s="35"/>
      <c r="F17" s="35"/>
      <c r="G17" s="35"/>
      <c r="H17" s="35"/>
      <c r="I17" s="35"/>
      <c r="J17" s="35"/>
      <c r="K17" s="35"/>
      <c r="L17" s="115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2" customHeight="1">
      <c r="A18" s="35"/>
      <c r="B18" s="40"/>
      <c r="C18" s="35"/>
      <c r="D18" s="113" t="s">
        <v>25</v>
      </c>
      <c r="E18" s="35"/>
      <c r="F18" s="35"/>
      <c r="G18" s="35"/>
      <c r="H18" s="35"/>
      <c r="I18" s="113" t="s">
        <v>26</v>
      </c>
      <c r="J18" s="103" t="str">
        <f>IF('Rekapitulace zakázky'!AN10="","",'Rekapitulace zakázky'!AN10)</f>
        <v/>
      </c>
      <c r="K18" s="35"/>
      <c r="L18" s="115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18" customHeight="1">
      <c r="A19" s="35"/>
      <c r="B19" s="40"/>
      <c r="C19" s="35"/>
      <c r="D19" s="35"/>
      <c r="E19" s="103" t="str">
        <f>IF('Rekapitulace zakázky'!E11="","",'Rekapitulace zakázky'!E11)</f>
        <v xml:space="preserve"> </v>
      </c>
      <c r="F19" s="35"/>
      <c r="G19" s="35"/>
      <c r="H19" s="35"/>
      <c r="I19" s="113" t="s">
        <v>27</v>
      </c>
      <c r="J19" s="103" t="str">
        <f>IF('Rekapitulace zakázky'!AN11="","",'Rekapitulace zakázky'!AN11)</f>
        <v/>
      </c>
      <c r="K19" s="35"/>
      <c r="L19" s="115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6.95" customHeight="1">
      <c r="A20" s="35"/>
      <c r="B20" s="40"/>
      <c r="C20" s="35"/>
      <c r="D20" s="35"/>
      <c r="E20" s="35"/>
      <c r="F20" s="35"/>
      <c r="G20" s="35"/>
      <c r="H20" s="35"/>
      <c r="I20" s="35"/>
      <c r="J20" s="35"/>
      <c r="K20" s="35"/>
      <c r="L20" s="115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2" customHeight="1">
      <c r="A21" s="35"/>
      <c r="B21" s="40"/>
      <c r="C21" s="35"/>
      <c r="D21" s="113" t="s">
        <v>28</v>
      </c>
      <c r="E21" s="35"/>
      <c r="F21" s="35"/>
      <c r="G21" s="35"/>
      <c r="H21" s="35"/>
      <c r="I21" s="113" t="s">
        <v>26</v>
      </c>
      <c r="J21" s="31" t="str">
        <f>'Rekapitulace zakázky'!AN13</f>
        <v>Vyplň údaj</v>
      </c>
      <c r="K21" s="35"/>
      <c r="L21" s="115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18" customHeight="1">
      <c r="A22" s="35"/>
      <c r="B22" s="40"/>
      <c r="C22" s="35"/>
      <c r="D22" s="35"/>
      <c r="E22" s="392" t="str">
        <f>'Rekapitulace zakázky'!E14</f>
        <v>Vyplň údaj</v>
      </c>
      <c r="F22" s="393"/>
      <c r="G22" s="393"/>
      <c r="H22" s="393"/>
      <c r="I22" s="113" t="s">
        <v>27</v>
      </c>
      <c r="J22" s="31" t="str">
        <f>'Rekapitulace zakázky'!AN14</f>
        <v>Vyplň údaj</v>
      </c>
      <c r="K22" s="35"/>
      <c r="L22" s="115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6.95" customHeight="1">
      <c r="A23" s="35"/>
      <c r="B23" s="40"/>
      <c r="C23" s="35"/>
      <c r="D23" s="35"/>
      <c r="E23" s="35"/>
      <c r="F23" s="35"/>
      <c r="G23" s="35"/>
      <c r="H23" s="35"/>
      <c r="I23" s="35"/>
      <c r="J23" s="35"/>
      <c r="K23" s="35"/>
      <c r="L23" s="11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2" customHeight="1">
      <c r="A24" s="35"/>
      <c r="B24" s="40"/>
      <c r="C24" s="35"/>
      <c r="D24" s="113" t="s">
        <v>30</v>
      </c>
      <c r="E24" s="35"/>
      <c r="F24" s="35"/>
      <c r="G24" s="35"/>
      <c r="H24" s="35"/>
      <c r="I24" s="113" t="s">
        <v>26</v>
      </c>
      <c r="J24" s="103" t="str">
        <f>IF('Rekapitulace zakázky'!AN16="","",'Rekapitulace zakázky'!AN16)</f>
        <v/>
      </c>
      <c r="K24" s="35"/>
      <c r="L24" s="115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18" customHeight="1">
      <c r="A25" s="35"/>
      <c r="B25" s="40"/>
      <c r="C25" s="35"/>
      <c r="D25" s="35"/>
      <c r="E25" s="103" t="str">
        <f>IF('Rekapitulace zakázky'!E17="","",'Rekapitulace zakázky'!E17)</f>
        <v xml:space="preserve"> </v>
      </c>
      <c r="F25" s="35"/>
      <c r="G25" s="35"/>
      <c r="H25" s="35"/>
      <c r="I25" s="113" t="s">
        <v>27</v>
      </c>
      <c r="J25" s="103" t="str">
        <f>IF('Rekapitulace zakázky'!AN17="","",'Rekapitulace zakázky'!AN17)</f>
        <v/>
      </c>
      <c r="K25" s="35"/>
      <c r="L25" s="11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6.95" customHeight="1">
      <c r="A26" s="35"/>
      <c r="B26" s="40"/>
      <c r="C26" s="35"/>
      <c r="D26" s="35"/>
      <c r="E26" s="35"/>
      <c r="F26" s="35"/>
      <c r="G26" s="35"/>
      <c r="H26" s="35"/>
      <c r="I26" s="35"/>
      <c r="J26" s="35"/>
      <c r="K26" s="35"/>
      <c r="L26" s="11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2" customFormat="1" ht="12" customHeight="1">
      <c r="A27" s="35"/>
      <c r="B27" s="40"/>
      <c r="C27" s="35"/>
      <c r="D27" s="113" t="s">
        <v>32</v>
      </c>
      <c r="E27" s="35"/>
      <c r="F27" s="35"/>
      <c r="G27" s="35"/>
      <c r="H27" s="35"/>
      <c r="I27" s="113" t="s">
        <v>26</v>
      </c>
      <c r="J27" s="103" t="str">
        <f>IF('Rekapitulace zakázky'!AN19="","",'Rekapitulace zakázky'!AN19)</f>
        <v/>
      </c>
      <c r="K27" s="35"/>
      <c r="L27" s="11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pans="1:31" s="2" customFormat="1" ht="18" customHeight="1">
      <c r="A28" s="35"/>
      <c r="B28" s="40"/>
      <c r="C28" s="35"/>
      <c r="D28" s="35"/>
      <c r="E28" s="103" t="str">
        <f>IF('Rekapitulace zakázky'!E20="","",'Rekapitulace zakázky'!E20)</f>
        <v>Tomáš Šrédl</v>
      </c>
      <c r="F28" s="35"/>
      <c r="G28" s="35"/>
      <c r="H28" s="35"/>
      <c r="I28" s="113" t="s">
        <v>27</v>
      </c>
      <c r="J28" s="103" t="str">
        <f>IF('Rekapitulace zakázky'!AN20="","",'Rekapitulace zakázky'!AN20)</f>
        <v/>
      </c>
      <c r="K28" s="35"/>
      <c r="L28" s="115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40"/>
      <c r="C29" s="35"/>
      <c r="D29" s="35"/>
      <c r="E29" s="35"/>
      <c r="F29" s="35"/>
      <c r="G29" s="35"/>
      <c r="H29" s="35"/>
      <c r="I29" s="35"/>
      <c r="J29" s="35"/>
      <c r="K29" s="35"/>
      <c r="L29" s="115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12" customHeight="1">
      <c r="A30" s="35"/>
      <c r="B30" s="40"/>
      <c r="C30" s="35"/>
      <c r="D30" s="113" t="s">
        <v>34</v>
      </c>
      <c r="E30" s="35"/>
      <c r="F30" s="35"/>
      <c r="G30" s="35"/>
      <c r="H30" s="35"/>
      <c r="I30" s="35"/>
      <c r="J30" s="35"/>
      <c r="K30" s="35"/>
      <c r="L30" s="115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8" customFormat="1" ht="16.5" customHeight="1">
      <c r="A31" s="117"/>
      <c r="B31" s="118"/>
      <c r="C31" s="117"/>
      <c r="D31" s="117"/>
      <c r="E31" s="394" t="s">
        <v>19</v>
      </c>
      <c r="F31" s="394"/>
      <c r="G31" s="394"/>
      <c r="H31" s="394"/>
      <c r="I31" s="117"/>
      <c r="J31" s="117"/>
      <c r="K31" s="117"/>
      <c r="L31" s="119"/>
      <c r="S31" s="117"/>
      <c r="T31" s="117"/>
      <c r="U31" s="117"/>
      <c r="V31" s="117"/>
      <c r="W31" s="117"/>
      <c r="X31" s="117"/>
      <c r="Y31" s="117"/>
      <c r="Z31" s="117"/>
      <c r="AA31" s="117"/>
      <c r="AB31" s="117"/>
      <c r="AC31" s="117"/>
      <c r="AD31" s="117"/>
      <c r="AE31" s="117"/>
    </row>
    <row r="32" spans="1:31" s="2" customFormat="1" ht="6.95" customHeight="1">
      <c r="A32" s="35"/>
      <c r="B32" s="40"/>
      <c r="C32" s="35"/>
      <c r="D32" s="35"/>
      <c r="E32" s="35"/>
      <c r="F32" s="35"/>
      <c r="G32" s="35"/>
      <c r="H32" s="35"/>
      <c r="I32" s="35"/>
      <c r="J32" s="35"/>
      <c r="K32" s="35"/>
      <c r="L32" s="115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6.95" customHeight="1">
      <c r="A33" s="35"/>
      <c r="B33" s="40"/>
      <c r="C33" s="35"/>
      <c r="D33" s="120"/>
      <c r="E33" s="120"/>
      <c r="F33" s="120"/>
      <c r="G33" s="120"/>
      <c r="H33" s="120"/>
      <c r="I33" s="120"/>
      <c r="J33" s="120"/>
      <c r="K33" s="120"/>
      <c r="L33" s="115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25.35" customHeight="1">
      <c r="A34" s="35"/>
      <c r="B34" s="40"/>
      <c r="C34" s="35"/>
      <c r="D34" s="121" t="s">
        <v>36</v>
      </c>
      <c r="E34" s="35"/>
      <c r="F34" s="35"/>
      <c r="G34" s="35"/>
      <c r="H34" s="35"/>
      <c r="I34" s="35"/>
      <c r="J34" s="122">
        <f>ROUND(J93, 2)</f>
        <v>0</v>
      </c>
      <c r="K34" s="35"/>
      <c r="L34" s="11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6.95" customHeight="1">
      <c r="A35" s="35"/>
      <c r="B35" s="40"/>
      <c r="C35" s="35"/>
      <c r="D35" s="120"/>
      <c r="E35" s="120"/>
      <c r="F35" s="120"/>
      <c r="G35" s="120"/>
      <c r="H35" s="120"/>
      <c r="I35" s="120"/>
      <c r="J35" s="120"/>
      <c r="K35" s="120"/>
      <c r="L35" s="115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customHeight="1">
      <c r="A36" s="35"/>
      <c r="B36" s="40"/>
      <c r="C36" s="35"/>
      <c r="D36" s="35"/>
      <c r="E36" s="35"/>
      <c r="F36" s="123" t="s">
        <v>38</v>
      </c>
      <c r="G36" s="35"/>
      <c r="H36" s="35"/>
      <c r="I36" s="123" t="s">
        <v>37</v>
      </c>
      <c r="J36" s="123" t="s">
        <v>39</v>
      </c>
      <c r="K36" s="35"/>
      <c r="L36" s="11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customHeight="1">
      <c r="A37" s="35"/>
      <c r="B37" s="40"/>
      <c r="C37" s="35"/>
      <c r="D37" s="114" t="s">
        <v>40</v>
      </c>
      <c r="E37" s="113" t="s">
        <v>41</v>
      </c>
      <c r="F37" s="124">
        <f>ROUND((SUM(BE93:BE151)),  2)</f>
        <v>0</v>
      </c>
      <c r="G37" s="35"/>
      <c r="H37" s="35"/>
      <c r="I37" s="125">
        <v>0.21</v>
      </c>
      <c r="J37" s="124">
        <f>ROUND(((SUM(BE93:BE151))*I37),  2)</f>
        <v>0</v>
      </c>
      <c r="K37" s="35"/>
      <c r="L37" s="115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14.45" customHeight="1">
      <c r="A38" s="35"/>
      <c r="B38" s="40"/>
      <c r="C38" s="35"/>
      <c r="D38" s="35"/>
      <c r="E38" s="113" t="s">
        <v>42</v>
      </c>
      <c r="F38" s="124">
        <f>ROUND((SUM(BF93:BF151)),  2)</f>
        <v>0</v>
      </c>
      <c r="G38" s="35"/>
      <c r="H38" s="35"/>
      <c r="I38" s="125">
        <v>0.15</v>
      </c>
      <c r="J38" s="124">
        <f>ROUND(((SUM(BF93:BF151))*I38),  2)</f>
        <v>0</v>
      </c>
      <c r="K38" s="35"/>
      <c r="L38" s="115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14.45" hidden="1" customHeight="1">
      <c r="A39" s="35"/>
      <c r="B39" s="40"/>
      <c r="C39" s="35"/>
      <c r="D39" s="35"/>
      <c r="E39" s="113" t="s">
        <v>43</v>
      </c>
      <c r="F39" s="124">
        <f>ROUND((SUM(BG93:BG151)),  2)</f>
        <v>0</v>
      </c>
      <c r="G39" s="35"/>
      <c r="H39" s="35"/>
      <c r="I39" s="125">
        <v>0.21</v>
      </c>
      <c r="J39" s="124">
        <f>0</f>
        <v>0</v>
      </c>
      <c r="K39" s="35"/>
      <c r="L39" s="115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hidden="1" customHeight="1">
      <c r="A40" s="35"/>
      <c r="B40" s="40"/>
      <c r="C40" s="35"/>
      <c r="D40" s="35"/>
      <c r="E40" s="113" t="s">
        <v>44</v>
      </c>
      <c r="F40" s="124">
        <f>ROUND((SUM(BH93:BH151)),  2)</f>
        <v>0</v>
      </c>
      <c r="G40" s="35"/>
      <c r="H40" s="35"/>
      <c r="I40" s="125">
        <v>0.15</v>
      </c>
      <c r="J40" s="124">
        <f>0</f>
        <v>0</v>
      </c>
      <c r="K40" s="35"/>
      <c r="L40" s="115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2" customFormat="1" ht="14.45" hidden="1" customHeight="1">
      <c r="A41" s="35"/>
      <c r="B41" s="40"/>
      <c r="C41" s="35"/>
      <c r="D41" s="35"/>
      <c r="E41" s="113" t="s">
        <v>45</v>
      </c>
      <c r="F41" s="124">
        <f>ROUND((SUM(BI93:BI151)),  2)</f>
        <v>0</v>
      </c>
      <c r="G41" s="35"/>
      <c r="H41" s="35"/>
      <c r="I41" s="125">
        <v>0</v>
      </c>
      <c r="J41" s="124">
        <f>0</f>
        <v>0</v>
      </c>
      <c r="K41" s="35"/>
      <c r="L41" s="115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pans="1:31" s="2" customFormat="1" ht="6.95" customHeight="1">
      <c r="A42" s="35"/>
      <c r="B42" s="40"/>
      <c r="C42" s="35"/>
      <c r="D42" s="35"/>
      <c r="E42" s="35"/>
      <c r="F42" s="35"/>
      <c r="G42" s="35"/>
      <c r="H42" s="35"/>
      <c r="I42" s="35"/>
      <c r="J42" s="35"/>
      <c r="K42" s="35"/>
      <c r="L42" s="115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3" spans="1:31" s="2" customFormat="1" ht="25.35" customHeight="1">
      <c r="A43" s="35"/>
      <c r="B43" s="40"/>
      <c r="C43" s="126"/>
      <c r="D43" s="127" t="s">
        <v>46</v>
      </c>
      <c r="E43" s="128"/>
      <c r="F43" s="128"/>
      <c r="G43" s="129" t="s">
        <v>47</v>
      </c>
      <c r="H43" s="130" t="s">
        <v>48</v>
      </c>
      <c r="I43" s="128"/>
      <c r="J43" s="131">
        <f>SUM(J34:J41)</f>
        <v>0</v>
      </c>
      <c r="K43" s="132"/>
      <c r="L43" s="115"/>
      <c r="S43" s="35"/>
      <c r="T43" s="35"/>
      <c r="U43" s="35"/>
      <c r="V43" s="35"/>
      <c r="W43" s="35"/>
      <c r="X43" s="35"/>
      <c r="Y43" s="35"/>
      <c r="Z43" s="35"/>
      <c r="AA43" s="35"/>
      <c r="AB43" s="35"/>
      <c r="AC43" s="35"/>
      <c r="AD43" s="35"/>
      <c r="AE43" s="35"/>
    </row>
    <row r="44" spans="1:31" s="2" customFormat="1" ht="14.45" customHeight="1">
      <c r="A44" s="35"/>
      <c r="B44" s="133"/>
      <c r="C44" s="134"/>
      <c r="D44" s="134"/>
      <c r="E44" s="134"/>
      <c r="F44" s="134"/>
      <c r="G44" s="134"/>
      <c r="H44" s="134"/>
      <c r="I44" s="134"/>
      <c r="J44" s="134"/>
      <c r="K44" s="134"/>
      <c r="L44" s="115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8" spans="1:31" s="2" customFormat="1" ht="6.95" customHeight="1">
      <c r="A48" s="35"/>
      <c r="B48" s="135"/>
      <c r="C48" s="136"/>
      <c r="D48" s="136"/>
      <c r="E48" s="136"/>
      <c r="F48" s="136"/>
      <c r="G48" s="136"/>
      <c r="H48" s="136"/>
      <c r="I48" s="136"/>
      <c r="J48" s="136"/>
      <c r="K48" s="136"/>
      <c r="L48" s="115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31" s="2" customFormat="1" ht="24.95" customHeight="1">
      <c r="A49" s="35"/>
      <c r="B49" s="36"/>
      <c r="C49" s="24" t="s">
        <v>135</v>
      </c>
      <c r="D49" s="37"/>
      <c r="E49" s="37"/>
      <c r="F49" s="37"/>
      <c r="G49" s="37"/>
      <c r="H49" s="37"/>
      <c r="I49" s="37"/>
      <c r="J49" s="37"/>
      <c r="K49" s="37"/>
      <c r="L49" s="115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1:31" s="2" customFormat="1" ht="6.95" customHeight="1">
      <c r="A50" s="35"/>
      <c r="B50" s="36"/>
      <c r="C50" s="37"/>
      <c r="D50" s="37"/>
      <c r="E50" s="37"/>
      <c r="F50" s="37"/>
      <c r="G50" s="37"/>
      <c r="H50" s="37"/>
      <c r="I50" s="37"/>
      <c r="J50" s="37"/>
      <c r="K50" s="37"/>
      <c r="L50" s="115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31" s="2" customFormat="1" ht="12" customHeight="1">
      <c r="A51" s="35"/>
      <c r="B51" s="36"/>
      <c r="C51" s="30" t="s">
        <v>16</v>
      </c>
      <c r="D51" s="37"/>
      <c r="E51" s="37"/>
      <c r="F51" s="37"/>
      <c r="G51" s="37"/>
      <c r="H51" s="37"/>
      <c r="I51" s="37"/>
      <c r="J51" s="37"/>
      <c r="K51" s="37"/>
      <c r="L51" s="115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spans="1:31" s="2" customFormat="1" ht="26.25" customHeight="1">
      <c r="A52" s="35"/>
      <c r="B52" s="36"/>
      <c r="C52" s="37"/>
      <c r="D52" s="37"/>
      <c r="E52" s="395" t="str">
        <f>E7</f>
        <v>Oprava geometrických parametrů koleje 2022 u ST Ústí nad Labem</v>
      </c>
      <c r="F52" s="396"/>
      <c r="G52" s="396"/>
      <c r="H52" s="396"/>
      <c r="I52" s="37"/>
      <c r="J52" s="37"/>
      <c r="K52" s="37"/>
      <c r="L52" s="115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1:31" s="1" customFormat="1" ht="12" customHeight="1">
      <c r="B53" s="22"/>
      <c r="C53" s="30" t="s">
        <v>129</v>
      </c>
      <c r="D53" s="23"/>
      <c r="E53" s="23"/>
      <c r="F53" s="23"/>
      <c r="G53" s="23"/>
      <c r="H53" s="23"/>
      <c r="I53" s="23"/>
      <c r="J53" s="23"/>
      <c r="K53" s="23"/>
      <c r="L53" s="21"/>
    </row>
    <row r="54" spans="1:31" s="1" customFormat="1" ht="16.5" customHeight="1">
      <c r="B54" s="22"/>
      <c r="C54" s="23"/>
      <c r="D54" s="23"/>
      <c r="E54" s="395" t="s">
        <v>489</v>
      </c>
      <c r="F54" s="354"/>
      <c r="G54" s="354"/>
      <c r="H54" s="354"/>
      <c r="I54" s="23"/>
      <c r="J54" s="23"/>
      <c r="K54" s="23"/>
      <c r="L54" s="21"/>
    </row>
    <row r="55" spans="1:31" s="1" customFormat="1" ht="12" customHeight="1">
      <c r="B55" s="22"/>
      <c r="C55" s="30" t="s">
        <v>131</v>
      </c>
      <c r="D55" s="23"/>
      <c r="E55" s="23"/>
      <c r="F55" s="23"/>
      <c r="G55" s="23"/>
      <c r="H55" s="23"/>
      <c r="I55" s="23"/>
      <c r="J55" s="23"/>
      <c r="K55" s="23"/>
      <c r="L55" s="21"/>
    </row>
    <row r="56" spans="1:31" s="2" customFormat="1" ht="16.5" customHeight="1">
      <c r="A56" s="35"/>
      <c r="B56" s="36"/>
      <c r="C56" s="37"/>
      <c r="D56" s="37"/>
      <c r="E56" s="397" t="s">
        <v>132</v>
      </c>
      <c r="F56" s="398"/>
      <c r="G56" s="398"/>
      <c r="H56" s="398"/>
      <c r="I56" s="37"/>
      <c r="J56" s="37"/>
      <c r="K56" s="37"/>
      <c r="L56" s="115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pans="1:31" s="2" customFormat="1" ht="12" customHeight="1">
      <c r="A57" s="35"/>
      <c r="B57" s="36"/>
      <c r="C57" s="30" t="s">
        <v>133</v>
      </c>
      <c r="D57" s="37"/>
      <c r="E57" s="37"/>
      <c r="F57" s="37"/>
      <c r="G57" s="37"/>
      <c r="H57" s="37"/>
      <c r="I57" s="37"/>
      <c r="J57" s="37"/>
      <c r="K57" s="37"/>
      <c r="L57" s="115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pans="1:31" s="2" customFormat="1" ht="16.5" customHeight="1">
      <c r="A58" s="35"/>
      <c r="B58" s="36"/>
      <c r="C58" s="37"/>
      <c r="D58" s="37"/>
      <c r="E58" s="347" t="str">
        <f>E13</f>
        <v>11 - SO 11 - TO Ústí n. L. západ</v>
      </c>
      <c r="F58" s="398"/>
      <c r="G58" s="398"/>
      <c r="H58" s="398"/>
      <c r="I58" s="37"/>
      <c r="J58" s="37"/>
      <c r="K58" s="37"/>
      <c r="L58" s="115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pans="1:31" s="2" customFormat="1" ht="6.95" customHeight="1">
      <c r="A59" s="35"/>
      <c r="B59" s="36"/>
      <c r="C59" s="37"/>
      <c r="D59" s="37"/>
      <c r="E59" s="37"/>
      <c r="F59" s="37"/>
      <c r="G59" s="37"/>
      <c r="H59" s="37"/>
      <c r="I59" s="37"/>
      <c r="J59" s="37"/>
      <c r="K59" s="37"/>
      <c r="L59" s="115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</row>
    <row r="60" spans="1:31" s="2" customFormat="1" ht="12" customHeight="1">
      <c r="A60" s="35"/>
      <c r="B60" s="36"/>
      <c r="C60" s="30" t="s">
        <v>21</v>
      </c>
      <c r="D60" s="37"/>
      <c r="E60" s="37"/>
      <c r="F60" s="28" t="str">
        <f>F16</f>
        <v xml:space="preserve"> </v>
      </c>
      <c r="G60" s="37"/>
      <c r="H60" s="37"/>
      <c r="I60" s="30" t="s">
        <v>23</v>
      </c>
      <c r="J60" s="60" t="str">
        <f>IF(J16="","",J16)</f>
        <v>25. 3. 2022</v>
      </c>
      <c r="K60" s="37"/>
      <c r="L60" s="115"/>
      <c r="S60" s="35"/>
      <c r="T60" s="35"/>
      <c r="U60" s="35"/>
      <c r="V60" s="35"/>
      <c r="W60" s="35"/>
      <c r="X60" s="35"/>
      <c r="Y60" s="35"/>
      <c r="Z60" s="35"/>
      <c r="AA60" s="35"/>
      <c r="AB60" s="35"/>
      <c r="AC60" s="35"/>
      <c r="AD60" s="35"/>
      <c r="AE60" s="35"/>
    </row>
    <row r="61" spans="1:31" s="2" customFormat="1" ht="6.95" customHeight="1">
      <c r="A61" s="35"/>
      <c r="B61" s="36"/>
      <c r="C61" s="37"/>
      <c r="D61" s="37"/>
      <c r="E61" s="37"/>
      <c r="F61" s="37"/>
      <c r="G61" s="37"/>
      <c r="H61" s="37"/>
      <c r="I61" s="37"/>
      <c r="J61" s="37"/>
      <c r="K61" s="37"/>
      <c r="L61" s="115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31" s="2" customFormat="1" ht="15.2" customHeight="1">
      <c r="A62" s="35"/>
      <c r="B62" s="36"/>
      <c r="C62" s="30" t="s">
        <v>25</v>
      </c>
      <c r="D62" s="37"/>
      <c r="E62" s="37"/>
      <c r="F62" s="28" t="str">
        <f>E19</f>
        <v xml:space="preserve"> </v>
      </c>
      <c r="G62" s="37"/>
      <c r="H62" s="37"/>
      <c r="I62" s="30" t="s">
        <v>30</v>
      </c>
      <c r="J62" s="33" t="str">
        <f>E25</f>
        <v xml:space="preserve"> </v>
      </c>
      <c r="K62" s="37"/>
      <c r="L62" s="115"/>
      <c r="S62" s="35"/>
      <c r="T62" s="35"/>
      <c r="U62" s="35"/>
      <c r="V62" s="35"/>
      <c r="W62" s="35"/>
      <c r="X62" s="35"/>
      <c r="Y62" s="35"/>
      <c r="Z62" s="35"/>
      <c r="AA62" s="35"/>
      <c r="AB62" s="35"/>
      <c r="AC62" s="35"/>
      <c r="AD62" s="35"/>
      <c r="AE62" s="35"/>
    </row>
    <row r="63" spans="1:31" s="2" customFormat="1" ht="15.2" customHeight="1">
      <c r="A63" s="35"/>
      <c r="B63" s="36"/>
      <c r="C63" s="30" t="s">
        <v>28</v>
      </c>
      <c r="D63" s="37"/>
      <c r="E63" s="37"/>
      <c r="F63" s="28" t="str">
        <f>IF(E22="","",E22)</f>
        <v>Vyplň údaj</v>
      </c>
      <c r="G63" s="37"/>
      <c r="H63" s="37"/>
      <c r="I63" s="30" t="s">
        <v>32</v>
      </c>
      <c r="J63" s="33" t="str">
        <f>E28</f>
        <v>Tomáš Šrédl</v>
      </c>
      <c r="K63" s="37"/>
      <c r="L63" s="115"/>
      <c r="S63" s="35"/>
      <c r="T63" s="35"/>
      <c r="U63" s="35"/>
      <c r="V63" s="35"/>
      <c r="W63" s="35"/>
      <c r="X63" s="35"/>
      <c r="Y63" s="35"/>
      <c r="Z63" s="35"/>
      <c r="AA63" s="35"/>
      <c r="AB63" s="35"/>
      <c r="AC63" s="35"/>
      <c r="AD63" s="35"/>
      <c r="AE63" s="35"/>
    </row>
    <row r="64" spans="1:31" s="2" customFormat="1" ht="10.35" customHeight="1">
      <c r="A64" s="35"/>
      <c r="B64" s="36"/>
      <c r="C64" s="37"/>
      <c r="D64" s="37"/>
      <c r="E64" s="37"/>
      <c r="F64" s="37"/>
      <c r="G64" s="37"/>
      <c r="H64" s="37"/>
      <c r="I64" s="37"/>
      <c r="J64" s="37"/>
      <c r="K64" s="37"/>
      <c r="L64" s="115"/>
      <c r="S64" s="35"/>
      <c r="T64" s="35"/>
      <c r="U64" s="35"/>
      <c r="V64" s="35"/>
      <c r="W64" s="35"/>
      <c r="X64" s="35"/>
      <c r="Y64" s="35"/>
      <c r="Z64" s="35"/>
      <c r="AA64" s="35"/>
      <c r="AB64" s="35"/>
      <c r="AC64" s="35"/>
      <c r="AD64" s="35"/>
      <c r="AE64" s="35"/>
    </row>
    <row r="65" spans="1:47" s="2" customFormat="1" ht="29.25" customHeight="1">
      <c r="A65" s="35"/>
      <c r="B65" s="36"/>
      <c r="C65" s="137" t="s">
        <v>136</v>
      </c>
      <c r="D65" s="138"/>
      <c r="E65" s="138"/>
      <c r="F65" s="138"/>
      <c r="G65" s="138"/>
      <c r="H65" s="138"/>
      <c r="I65" s="138"/>
      <c r="J65" s="139" t="s">
        <v>137</v>
      </c>
      <c r="K65" s="138"/>
      <c r="L65" s="115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47" s="2" customFormat="1" ht="10.35" customHeight="1">
      <c r="A66" s="35"/>
      <c r="B66" s="36"/>
      <c r="C66" s="37"/>
      <c r="D66" s="37"/>
      <c r="E66" s="37"/>
      <c r="F66" s="37"/>
      <c r="G66" s="37"/>
      <c r="H66" s="37"/>
      <c r="I66" s="37"/>
      <c r="J66" s="37"/>
      <c r="K66" s="37"/>
      <c r="L66" s="115"/>
      <c r="S66" s="35"/>
      <c r="T66" s="35"/>
      <c r="U66" s="35"/>
      <c r="V66" s="35"/>
      <c r="W66" s="35"/>
      <c r="X66" s="35"/>
      <c r="Y66" s="35"/>
      <c r="Z66" s="35"/>
      <c r="AA66" s="35"/>
      <c r="AB66" s="35"/>
      <c r="AC66" s="35"/>
      <c r="AD66" s="35"/>
      <c r="AE66" s="35"/>
    </row>
    <row r="67" spans="1:47" s="2" customFormat="1" ht="22.9" customHeight="1">
      <c r="A67" s="35"/>
      <c r="B67" s="36"/>
      <c r="C67" s="140" t="s">
        <v>68</v>
      </c>
      <c r="D67" s="37"/>
      <c r="E67" s="37"/>
      <c r="F67" s="37"/>
      <c r="G67" s="37"/>
      <c r="H67" s="37"/>
      <c r="I67" s="37"/>
      <c r="J67" s="78">
        <f>J93</f>
        <v>0</v>
      </c>
      <c r="K67" s="37"/>
      <c r="L67" s="115"/>
      <c r="S67" s="35"/>
      <c r="T67" s="35"/>
      <c r="U67" s="35"/>
      <c r="V67" s="35"/>
      <c r="W67" s="35"/>
      <c r="X67" s="35"/>
      <c r="Y67" s="35"/>
      <c r="Z67" s="35"/>
      <c r="AA67" s="35"/>
      <c r="AB67" s="35"/>
      <c r="AC67" s="35"/>
      <c r="AD67" s="35"/>
      <c r="AE67" s="35"/>
      <c r="AU67" s="18" t="s">
        <v>138</v>
      </c>
    </row>
    <row r="68" spans="1:47" s="9" customFormat="1" ht="24.95" customHeight="1">
      <c r="B68" s="141"/>
      <c r="C68" s="142"/>
      <c r="D68" s="143" t="s">
        <v>139</v>
      </c>
      <c r="E68" s="144"/>
      <c r="F68" s="144"/>
      <c r="G68" s="144"/>
      <c r="H68" s="144"/>
      <c r="I68" s="144"/>
      <c r="J68" s="145">
        <f>J94</f>
        <v>0</v>
      </c>
      <c r="K68" s="142"/>
      <c r="L68" s="146"/>
    </row>
    <row r="69" spans="1:47" s="10" customFormat="1" ht="19.899999999999999" customHeight="1">
      <c r="B69" s="147"/>
      <c r="C69" s="97"/>
      <c r="D69" s="148" t="s">
        <v>140</v>
      </c>
      <c r="E69" s="149"/>
      <c r="F69" s="149"/>
      <c r="G69" s="149"/>
      <c r="H69" s="149"/>
      <c r="I69" s="149"/>
      <c r="J69" s="150">
        <f>J95</f>
        <v>0</v>
      </c>
      <c r="K69" s="97"/>
      <c r="L69" s="151"/>
    </row>
    <row r="70" spans="1:47" s="2" customFormat="1" ht="21.75" customHeight="1">
      <c r="A70" s="35"/>
      <c r="B70" s="36"/>
      <c r="C70" s="37"/>
      <c r="D70" s="37"/>
      <c r="E70" s="37"/>
      <c r="F70" s="37"/>
      <c r="G70" s="37"/>
      <c r="H70" s="37"/>
      <c r="I70" s="37"/>
      <c r="J70" s="37"/>
      <c r="K70" s="37"/>
      <c r="L70" s="115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</row>
    <row r="71" spans="1:47" s="2" customFormat="1" ht="6.95" customHeight="1">
      <c r="A71" s="35"/>
      <c r="B71" s="48"/>
      <c r="C71" s="49"/>
      <c r="D71" s="49"/>
      <c r="E71" s="49"/>
      <c r="F71" s="49"/>
      <c r="G71" s="49"/>
      <c r="H71" s="49"/>
      <c r="I71" s="49"/>
      <c r="J71" s="49"/>
      <c r="K71" s="49"/>
      <c r="L71" s="115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</row>
    <row r="75" spans="1:47" s="2" customFormat="1" ht="6.95" customHeight="1">
      <c r="A75" s="35"/>
      <c r="B75" s="50"/>
      <c r="C75" s="51"/>
      <c r="D75" s="51"/>
      <c r="E75" s="51"/>
      <c r="F75" s="51"/>
      <c r="G75" s="51"/>
      <c r="H75" s="51"/>
      <c r="I75" s="51"/>
      <c r="J75" s="51"/>
      <c r="K75" s="51"/>
      <c r="L75" s="115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pans="1:47" s="2" customFormat="1" ht="24.95" customHeight="1">
      <c r="A76" s="35"/>
      <c r="B76" s="36"/>
      <c r="C76" s="24" t="s">
        <v>141</v>
      </c>
      <c r="D76" s="37"/>
      <c r="E76" s="37"/>
      <c r="F76" s="37"/>
      <c r="G76" s="37"/>
      <c r="H76" s="37"/>
      <c r="I76" s="37"/>
      <c r="J76" s="37"/>
      <c r="K76" s="37"/>
      <c r="L76" s="115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47" s="2" customFormat="1" ht="6.95" customHeight="1">
      <c r="A77" s="35"/>
      <c r="B77" s="36"/>
      <c r="C77" s="37"/>
      <c r="D77" s="37"/>
      <c r="E77" s="37"/>
      <c r="F77" s="37"/>
      <c r="G77" s="37"/>
      <c r="H77" s="37"/>
      <c r="I77" s="37"/>
      <c r="J77" s="37"/>
      <c r="K77" s="37"/>
      <c r="L77" s="115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pans="1:47" s="2" customFormat="1" ht="12" customHeight="1">
      <c r="A78" s="35"/>
      <c r="B78" s="36"/>
      <c r="C78" s="30" t="s">
        <v>16</v>
      </c>
      <c r="D78" s="37"/>
      <c r="E78" s="37"/>
      <c r="F78" s="37"/>
      <c r="G78" s="37"/>
      <c r="H78" s="37"/>
      <c r="I78" s="37"/>
      <c r="J78" s="37"/>
      <c r="K78" s="37"/>
      <c r="L78" s="115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pans="1:47" s="2" customFormat="1" ht="26.25" customHeight="1">
      <c r="A79" s="35"/>
      <c r="B79" s="36"/>
      <c r="C79" s="37"/>
      <c r="D79" s="37"/>
      <c r="E79" s="395" t="str">
        <f>E7</f>
        <v>Oprava geometrických parametrů koleje 2022 u ST Ústí nad Labem</v>
      </c>
      <c r="F79" s="396"/>
      <c r="G79" s="396"/>
      <c r="H79" s="396"/>
      <c r="I79" s="37"/>
      <c r="J79" s="37"/>
      <c r="K79" s="37"/>
      <c r="L79" s="115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pans="1:47" s="1" customFormat="1" ht="12" customHeight="1">
      <c r="B80" s="22"/>
      <c r="C80" s="30" t="s">
        <v>129</v>
      </c>
      <c r="D80" s="23"/>
      <c r="E80" s="23"/>
      <c r="F80" s="23"/>
      <c r="G80" s="23"/>
      <c r="H80" s="23"/>
      <c r="I80" s="23"/>
      <c r="J80" s="23"/>
      <c r="K80" s="23"/>
      <c r="L80" s="21"/>
    </row>
    <row r="81" spans="1:65" s="1" customFormat="1" ht="16.5" customHeight="1">
      <c r="B81" s="22"/>
      <c r="C81" s="23"/>
      <c r="D81" s="23"/>
      <c r="E81" s="395" t="s">
        <v>489</v>
      </c>
      <c r="F81" s="354"/>
      <c r="G81" s="354"/>
      <c r="H81" s="354"/>
      <c r="I81" s="23"/>
      <c r="J81" s="23"/>
      <c r="K81" s="23"/>
      <c r="L81" s="21"/>
    </row>
    <row r="82" spans="1:65" s="1" customFormat="1" ht="12" customHeight="1">
      <c r="B82" s="22"/>
      <c r="C82" s="30" t="s">
        <v>131</v>
      </c>
      <c r="D82" s="23"/>
      <c r="E82" s="23"/>
      <c r="F82" s="23"/>
      <c r="G82" s="23"/>
      <c r="H82" s="23"/>
      <c r="I82" s="23"/>
      <c r="J82" s="23"/>
      <c r="K82" s="23"/>
      <c r="L82" s="21"/>
    </row>
    <row r="83" spans="1:65" s="2" customFormat="1" ht="16.5" customHeight="1">
      <c r="A83" s="35"/>
      <c r="B83" s="36"/>
      <c r="C83" s="37"/>
      <c r="D83" s="37"/>
      <c r="E83" s="397" t="s">
        <v>132</v>
      </c>
      <c r="F83" s="398"/>
      <c r="G83" s="398"/>
      <c r="H83" s="398"/>
      <c r="I83" s="37"/>
      <c r="J83" s="37"/>
      <c r="K83" s="37"/>
      <c r="L83" s="115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65" s="2" customFormat="1" ht="12" customHeight="1">
      <c r="A84" s="35"/>
      <c r="B84" s="36"/>
      <c r="C84" s="30" t="s">
        <v>133</v>
      </c>
      <c r="D84" s="37"/>
      <c r="E84" s="37"/>
      <c r="F84" s="37"/>
      <c r="G84" s="37"/>
      <c r="H84" s="37"/>
      <c r="I84" s="37"/>
      <c r="J84" s="37"/>
      <c r="K84" s="37"/>
      <c r="L84" s="115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65" s="2" customFormat="1" ht="16.5" customHeight="1">
      <c r="A85" s="35"/>
      <c r="B85" s="36"/>
      <c r="C85" s="37"/>
      <c r="D85" s="37"/>
      <c r="E85" s="347" t="str">
        <f>E13</f>
        <v>11 - SO 11 - TO Ústí n. L. západ</v>
      </c>
      <c r="F85" s="398"/>
      <c r="G85" s="398"/>
      <c r="H85" s="398"/>
      <c r="I85" s="37"/>
      <c r="J85" s="37"/>
      <c r="K85" s="37"/>
      <c r="L85" s="115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65" s="2" customFormat="1" ht="6.95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115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65" s="2" customFormat="1" ht="12" customHeight="1">
      <c r="A87" s="35"/>
      <c r="B87" s="36"/>
      <c r="C87" s="30" t="s">
        <v>21</v>
      </c>
      <c r="D87" s="37"/>
      <c r="E87" s="37"/>
      <c r="F87" s="28" t="str">
        <f>F16</f>
        <v xml:space="preserve"> </v>
      </c>
      <c r="G87" s="37"/>
      <c r="H87" s="37"/>
      <c r="I87" s="30" t="s">
        <v>23</v>
      </c>
      <c r="J87" s="60" t="str">
        <f>IF(J16="","",J16)</f>
        <v>25. 3. 2022</v>
      </c>
      <c r="K87" s="37"/>
      <c r="L87" s="115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65" s="2" customFormat="1" ht="6.95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115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65" s="2" customFormat="1" ht="15.2" customHeight="1">
      <c r="A89" s="35"/>
      <c r="B89" s="36"/>
      <c r="C89" s="30" t="s">
        <v>25</v>
      </c>
      <c r="D89" s="37"/>
      <c r="E89" s="37"/>
      <c r="F89" s="28" t="str">
        <f>E19</f>
        <v xml:space="preserve"> </v>
      </c>
      <c r="G89" s="37"/>
      <c r="H89" s="37"/>
      <c r="I89" s="30" t="s">
        <v>30</v>
      </c>
      <c r="J89" s="33" t="str">
        <f>E25</f>
        <v xml:space="preserve"> </v>
      </c>
      <c r="K89" s="37"/>
      <c r="L89" s="115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65" s="2" customFormat="1" ht="15.2" customHeight="1">
      <c r="A90" s="35"/>
      <c r="B90" s="36"/>
      <c r="C90" s="30" t="s">
        <v>28</v>
      </c>
      <c r="D90" s="37"/>
      <c r="E90" s="37"/>
      <c r="F90" s="28" t="str">
        <f>IF(E22="","",E22)</f>
        <v>Vyplň údaj</v>
      </c>
      <c r="G90" s="37"/>
      <c r="H90" s="37"/>
      <c r="I90" s="30" t="s">
        <v>32</v>
      </c>
      <c r="J90" s="33" t="str">
        <f>E28</f>
        <v>Tomáš Šrédl</v>
      </c>
      <c r="K90" s="37"/>
      <c r="L90" s="115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65" s="2" customFormat="1" ht="10.35" customHeight="1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115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65" s="11" customFormat="1" ht="29.25" customHeight="1">
      <c r="A92" s="152"/>
      <c r="B92" s="153"/>
      <c r="C92" s="154" t="s">
        <v>142</v>
      </c>
      <c r="D92" s="155" t="s">
        <v>55</v>
      </c>
      <c r="E92" s="155" t="s">
        <v>51</v>
      </c>
      <c r="F92" s="155" t="s">
        <v>52</v>
      </c>
      <c r="G92" s="155" t="s">
        <v>143</v>
      </c>
      <c r="H92" s="155" t="s">
        <v>144</v>
      </c>
      <c r="I92" s="155" t="s">
        <v>145</v>
      </c>
      <c r="J92" s="156" t="s">
        <v>137</v>
      </c>
      <c r="K92" s="157" t="s">
        <v>146</v>
      </c>
      <c r="L92" s="158"/>
      <c r="M92" s="69" t="s">
        <v>19</v>
      </c>
      <c r="N92" s="70" t="s">
        <v>40</v>
      </c>
      <c r="O92" s="70" t="s">
        <v>147</v>
      </c>
      <c r="P92" s="70" t="s">
        <v>148</v>
      </c>
      <c r="Q92" s="70" t="s">
        <v>149</v>
      </c>
      <c r="R92" s="70" t="s">
        <v>150</v>
      </c>
      <c r="S92" s="70" t="s">
        <v>151</v>
      </c>
      <c r="T92" s="71" t="s">
        <v>152</v>
      </c>
      <c r="U92" s="152"/>
      <c r="V92" s="152"/>
      <c r="W92" s="152"/>
      <c r="X92" s="152"/>
      <c r="Y92" s="152"/>
      <c r="Z92" s="152"/>
      <c r="AA92" s="152"/>
      <c r="AB92" s="152"/>
      <c r="AC92" s="152"/>
      <c r="AD92" s="152"/>
      <c r="AE92" s="152"/>
    </row>
    <row r="93" spans="1:65" s="2" customFormat="1" ht="22.9" customHeight="1">
      <c r="A93" s="35"/>
      <c r="B93" s="36"/>
      <c r="C93" s="76" t="s">
        <v>153</v>
      </c>
      <c r="D93" s="37"/>
      <c r="E93" s="37"/>
      <c r="F93" s="37"/>
      <c r="G93" s="37"/>
      <c r="H93" s="37"/>
      <c r="I93" s="37"/>
      <c r="J93" s="159">
        <f>BK93</f>
        <v>0</v>
      </c>
      <c r="K93" s="37"/>
      <c r="L93" s="40"/>
      <c r="M93" s="72"/>
      <c r="N93" s="160"/>
      <c r="O93" s="73"/>
      <c r="P93" s="161">
        <f>P94</f>
        <v>0</v>
      </c>
      <c r="Q93" s="73"/>
      <c r="R93" s="161">
        <f>R94</f>
        <v>950.4</v>
      </c>
      <c r="S93" s="73"/>
      <c r="T93" s="162">
        <f>T94</f>
        <v>0</v>
      </c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T93" s="18" t="s">
        <v>69</v>
      </c>
      <c r="AU93" s="18" t="s">
        <v>138</v>
      </c>
      <c r="BK93" s="163">
        <f>BK94</f>
        <v>0</v>
      </c>
    </row>
    <row r="94" spans="1:65" s="12" customFormat="1" ht="25.9" customHeight="1">
      <c r="B94" s="164"/>
      <c r="C94" s="165"/>
      <c r="D94" s="166" t="s">
        <v>69</v>
      </c>
      <c r="E94" s="167" t="s">
        <v>154</v>
      </c>
      <c r="F94" s="167" t="s">
        <v>155</v>
      </c>
      <c r="G94" s="165"/>
      <c r="H94" s="165"/>
      <c r="I94" s="168"/>
      <c r="J94" s="169">
        <f>BK94</f>
        <v>0</v>
      </c>
      <c r="K94" s="165"/>
      <c r="L94" s="170"/>
      <c r="M94" s="171"/>
      <c r="N94" s="172"/>
      <c r="O94" s="172"/>
      <c r="P94" s="173">
        <f>P95</f>
        <v>0</v>
      </c>
      <c r="Q94" s="172"/>
      <c r="R94" s="173">
        <f>R95</f>
        <v>950.4</v>
      </c>
      <c r="S94" s="172"/>
      <c r="T94" s="174">
        <f>T95</f>
        <v>0</v>
      </c>
      <c r="AR94" s="175" t="s">
        <v>77</v>
      </c>
      <c r="AT94" s="176" t="s">
        <v>69</v>
      </c>
      <c r="AU94" s="176" t="s">
        <v>70</v>
      </c>
      <c r="AY94" s="175" t="s">
        <v>156</v>
      </c>
      <c r="BK94" s="177">
        <f>BK95</f>
        <v>0</v>
      </c>
    </row>
    <row r="95" spans="1:65" s="12" customFormat="1" ht="22.9" customHeight="1">
      <c r="B95" s="164"/>
      <c r="C95" s="165"/>
      <c r="D95" s="166" t="s">
        <v>69</v>
      </c>
      <c r="E95" s="178" t="s">
        <v>157</v>
      </c>
      <c r="F95" s="178" t="s">
        <v>158</v>
      </c>
      <c r="G95" s="165"/>
      <c r="H95" s="165"/>
      <c r="I95" s="168"/>
      <c r="J95" s="179">
        <f>BK95</f>
        <v>0</v>
      </c>
      <c r="K95" s="165"/>
      <c r="L95" s="170"/>
      <c r="M95" s="171"/>
      <c r="N95" s="172"/>
      <c r="O95" s="172"/>
      <c r="P95" s="173">
        <f>SUM(P96:P151)</f>
        <v>0</v>
      </c>
      <c r="Q95" s="172"/>
      <c r="R95" s="173">
        <f>SUM(R96:R151)</f>
        <v>950.4</v>
      </c>
      <c r="S95" s="172"/>
      <c r="T95" s="174">
        <f>SUM(T96:T151)</f>
        <v>0</v>
      </c>
      <c r="AR95" s="175" t="s">
        <v>77</v>
      </c>
      <c r="AT95" s="176" t="s">
        <v>69</v>
      </c>
      <c r="AU95" s="176" t="s">
        <v>77</v>
      </c>
      <c r="AY95" s="175" t="s">
        <v>156</v>
      </c>
      <c r="BK95" s="177">
        <f>SUM(BK96:BK151)</f>
        <v>0</v>
      </c>
    </row>
    <row r="96" spans="1:65" s="2" customFormat="1" ht="78" customHeight="1">
      <c r="A96" s="35"/>
      <c r="B96" s="36"/>
      <c r="C96" s="180" t="s">
        <v>77</v>
      </c>
      <c r="D96" s="180" t="s">
        <v>159</v>
      </c>
      <c r="E96" s="181" t="s">
        <v>449</v>
      </c>
      <c r="F96" s="182" t="s">
        <v>450</v>
      </c>
      <c r="G96" s="183" t="s">
        <v>162</v>
      </c>
      <c r="H96" s="184">
        <v>3.407</v>
      </c>
      <c r="I96" s="185"/>
      <c r="J96" s="186">
        <f>ROUND(I96*H96,2)</f>
        <v>0</v>
      </c>
      <c r="K96" s="187"/>
      <c r="L96" s="40"/>
      <c r="M96" s="188" t="s">
        <v>19</v>
      </c>
      <c r="N96" s="189" t="s">
        <v>41</v>
      </c>
      <c r="O96" s="65"/>
      <c r="P96" s="190">
        <f>O96*H96</f>
        <v>0</v>
      </c>
      <c r="Q96" s="190">
        <v>0</v>
      </c>
      <c r="R96" s="190">
        <f>Q96*H96</f>
        <v>0</v>
      </c>
      <c r="S96" s="190">
        <v>0</v>
      </c>
      <c r="T96" s="191">
        <f>S96*H96</f>
        <v>0</v>
      </c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R96" s="192" t="s">
        <v>163</v>
      </c>
      <c r="AT96" s="192" t="s">
        <v>159</v>
      </c>
      <c r="AU96" s="192" t="s">
        <v>79</v>
      </c>
      <c r="AY96" s="18" t="s">
        <v>156</v>
      </c>
      <c r="BE96" s="193">
        <f>IF(N96="základní",J96,0)</f>
        <v>0</v>
      </c>
      <c r="BF96" s="193">
        <f>IF(N96="snížená",J96,0)</f>
        <v>0</v>
      </c>
      <c r="BG96" s="193">
        <f>IF(N96="zákl. přenesená",J96,0)</f>
        <v>0</v>
      </c>
      <c r="BH96" s="193">
        <f>IF(N96="sníž. přenesená",J96,0)</f>
        <v>0</v>
      </c>
      <c r="BI96" s="193">
        <f>IF(N96="nulová",J96,0)</f>
        <v>0</v>
      </c>
      <c r="BJ96" s="18" t="s">
        <v>77</v>
      </c>
      <c r="BK96" s="193">
        <f>ROUND(I96*H96,2)</f>
        <v>0</v>
      </c>
      <c r="BL96" s="18" t="s">
        <v>163</v>
      </c>
      <c r="BM96" s="192" t="s">
        <v>745</v>
      </c>
    </row>
    <row r="97" spans="2:51" s="15" customFormat="1" ht="11.25">
      <c r="B97" s="228"/>
      <c r="C97" s="229"/>
      <c r="D97" s="196" t="s">
        <v>165</v>
      </c>
      <c r="E97" s="230" t="s">
        <v>19</v>
      </c>
      <c r="F97" s="231" t="s">
        <v>746</v>
      </c>
      <c r="G97" s="229"/>
      <c r="H97" s="230" t="s">
        <v>19</v>
      </c>
      <c r="I97" s="232"/>
      <c r="J97" s="229"/>
      <c r="K97" s="229"/>
      <c r="L97" s="233"/>
      <c r="M97" s="234"/>
      <c r="N97" s="235"/>
      <c r="O97" s="235"/>
      <c r="P97" s="235"/>
      <c r="Q97" s="235"/>
      <c r="R97" s="235"/>
      <c r="S97" s="235"/>
      <c r="T97" s="236"/>
      <c r="AT97" s="237" t="s">
        <v>165</v>
      </c>
      <c r="AU97" s="237" t="s">
        <v>79</v>
      </c>
      <c r="AV97" s="15" t="s">
        <v>77</v>
      </c>
      <c r="AW97" s="15" t="s">
        <v>31</v>
      </c>
      <c r="AX97" s="15" t="s">
        <v>70</v>
      </c>
      <c r="AY97" s="237" t="s">
        <v>156</v>
      </c>
    </row>
    <row r="98" spans="2:51" s="13" customFormat="1" ht="11.25">
      <c r="B98" s="194"/>
      <c r="C98" s="195"/>
      <c r="D98" s="196" t="s">
        <v>165</v>
      </c>
      <c r="E98" s="197" t="s">
        <v>19</v>
      </c>
      <c r="F98" s="198" t="s">
        <v>747</v>
      </c>
      <c r="G98" s="195"/>
      <c r="H98" s="199">
        <v>0.46400000000000002</v>
      </c>
      <c r="I98" s="200"/>
      <c r="J98" s="195"/>
      <c r="K98" s="195"/>
      <c r="L98" s="201"/>
      <c r="M98" s="202"/>
      <c r="N98" s="203"/>
      <c r="O98" s="203"/>
      <c r="P98" s="203"/>
      <c r="Q98" s="203"/>
      <c r="R98" s="203"/>
      <c r="S98" s="203"/>
      <c r="T98" s="204"/>
      <c r="AT98" s="205" t="s">
        <v>165</v>
      </c>
      <c r="AU98" s="205" t="s">
        <v>79</v>
      </c>
      <c r="AV98" s="13" t="s">
        <v>79</v>
      </c>
      <c r="AW98" s="13" t="s">
        <v>31</v>
      </c>
      <c r="AX98" s="13" t="s">
        <v>70</v>
      </c>
      <c r="AY98" s="205" t="s">
        <v>156</v>
      </c>
    </row>
    <row r="99" spans="2:51" s="15" customFormat="1" ht="11.25">
      <c r="B99" s="228"/>
      <c r="C99" s="229"/>
      <c r="D99" s="196" t="s">
        <v>165</v>
      </c>
      <c r="E99" s="230" t="s">
        <v>19</v>
      </c>
      <c r="F99" s="231" t="s">
        <v>748</v>
      </c>
      <c r="G99" s="229"/>
      <c r="H99" s="230" t="s">
        <v>19</v>
      </c>
      <c r="I99" s="232"/>
      <c r="J99" s="229"/>
      <c r="K99" s="229"/>
      <c r="L99" s="233"/>
      <c r="M99" s="234"/>
      <c r="N99" s="235"/>
      <c r="O99" s="235"/>
      <c r="P99" s="235"/>
      <c r="Q99" s="235"/>
      <c r="R99" s="235"/>
      <c r="S99" s="235"/>
      <c r="T99" s="236"/>
      <c r="AT99" s="237" t="s">
        <v>165</v>
      </c>
      <c r="AU99" s="237" t="s">
        <v>79</v>
      </c>
      <c r="AV99" s="15" t="s">
        <v>77</v>
      </c>
      <c r="AW99" s="15" t="s">
        <v>31</v>
      </c>
      <c r="AX99" s="15" t="s">
        <v>70</v>
      </c>
      <c r="AY99" s="237" t="s">
        <v>156</v>
      </c>
    </row>
    <row r="100" spans="2:51" s="13" customFormat="1" ht="11.25">
      <c r="B100" s="194"/>
      <c r="C100" s="195"/>
      <c r="D100" s="196" t="s">
        <v>165</v>
      </c>
      <c r="E100" s="197" t="s">
        <v>19</v>
      </c>
      <c r="F100" s="198" t="s">
        <v>749</v>
      </c>
      <c r="G100" s="195"/>
      <c r="H100" s="199">
        <v>0.376</v>
      </c>
      <c r="I100" s="200"/>
      <c r="J100" s="195"/>
      <c r="K100" s="195"/>
      <c r="L100" s="201"/>
      <c r="M100" s="202"/>
      <c r="N100" s="203"/>
      <c r="O100" s="203"/>
      <c r="P100" s="203"/>
      <c r="Q100" s="203"/>
      <c r="R100" s="203"/>
      <c r="S100" s="203"/>
      <c r="T100" s="204"/>
      <c r="AT100" s="205" t="s">
        <v>165</v>
      </c>
      <c r="AU100" s="205" t="s">
        <v>79</v>
      </c>
      <c r="AV100" s="13" t="s">
        <v>79</v>
      </c>
      <c r="AW100" s="13" t="s">
        <v>31</v>
      </c>
      <c r="AX100" s="13" t="s">
        <v>70</v>
      </c>
      <c r="AY100" s="205" t="s">
        <v>156</v>
      </c>
    </row>
    <row r="101" spans="2:51" s="15" customFormat="1" ht="11.25">
      <c r="B101" s="228"/>
      <c r="C101" s="229"/>
      <c r="D101" s="196" t="s">
        <v>165</v>
      </c>
      <c r="E101" s="230" t="s">
        <v>19</v>
      </c>
      <c r="F101" s="231" t="s">
        <v>750</v>
      </c>
      <c r="G101" s="229"/>
      <c r="H101" s="230" t="s">
        <v>19</v>
      </c>
      <c r="I101" s="232"/>
      <c r="J101" s="229"/>
      <c r="K101" s="229"/>
      <c r="L101" s="233"/>
      <c r="M101" s="234"/>
      <c r="N101" s="235"/>
      <c r="O101" s="235"/>
      <c r="P101" s="235"/>
      <c r="Q101" s="235"/>
      <c r="R101" s="235"/>
      <c r="S101" s="235"/>
      <c r="T101" s="236"/>
      <c r="AT101" s="237" t="s">
        <v>165</v>
      </c>
      <c r="AU101" s="237" t="s">
        <v>79</v>
      </c>
      <c r="AV101" s="15" t="s">
        <v>77</v>
      </c>
      <c r="AW101" s="15" t="s">
        <v>31</v>
      </c>
      <c r="AX101" s="15" t="s">
        <v>70</v>
      </c>
      <c r="AY101" s="237" t="s">
        <v>156</v>
      </c>
    </row>
    <row r="102" spans="2:51" s="13" customFormat="1" ht="11.25">
      <c r="B102" s="194"/>
      <c r="C102" s="195"/>
      <c r="D102" s="196" t="s">
        <v>165</v>
      </c>
      <c r="E102" s="197" t="s">
        <v>19</v>
      </c>
      <c r="F102" s="198" t="s">
        <v>751</v>
      </c>
      <c r="G102" s="195"/>
      <c r="H102" s="199">
        <v>0.121</v>
      </c>
      <c r="I102" s="200"/>
      <c r="J102" s="195"/>
      <c r="K102" s="195"/>
      <c r="L102" s="201"/>
      <c r="M102" s="202"/>
      <c r="N102" s="203"/>
      <c r="O102" s="203"/>
      <c r="P102" s="203"/>
      <c r="Q102" s="203"/>
      <c r="R102" s="203"/>
      <c r="S102" s="203"/>
      <c r="T102" s="204"/>
      <c r="AT102" s="205" t="s">
        <v>165</v>
      </c>
      <c r="AU102" s="205" t="s">
        <v>79</v>
      </c>
      <c r="AV102" s="13" t="s">
        <v>79</v>
      </c>
      <c r="AW102" s="13" t="s">
        <v>31</v>
      </c>
      <c r="AX102" s="13" t="s">
        <v>70</v>
      </c>
      <c r="AY102" s="205" t="s">
        <v>156</v>
      </c>
    </row>
    <row r="103" spans="2:51" s="15" customFormat="1" ht="11.25">
      <c r="B103" s="228"/>
      <c r="C103" s="229"/>
      <c r="D103" s="196" t="s">
        <v>165</v>
      </c>
      <c r="E103" s="230" t="s">
        <v>19</v>
      </c>
      <c r="F103" s="231" t="s">
        <v>752</v>
      </c>
      <c r="G103" s="229"/>
      <c r="H103" s="230" t="s">
        <v>19</v>
      </c>
      <c r="I103" s="232"/>
      <c r="J103" s="229"/>
      <c r="K103" s="229"/>
      <c r="L103" s="233"/>
      <c r="M103" s="234"/>
      <c r="N103" s="235"/>
      <c r="O103" s="235"/>
      <c r="P103" s="235"/>
      <c r="Q103" s="235"/>
      <c r="R103" s="235"/>
      <c r="S103" s="235"/>
      <c r="T103" s="236"/>
      <c r="AT103" s="237" t="s">
        <v>165</v>
      </c>
      <c r="AU103" s="237" t="s">
        <v>79</v>
      </c>
      <c r="AV103" s="15" t="s">
        <v>77</v>
      </c>
      <c r="AW103" s="15" t="s">
        <v>31</v>
      </c>
      <c r="AX103" s="15" t="s">
        <v>70</v>
      </c>
      <c r="AY103" s="237" t="s">
        <v>156</v>
      </c>
    </row>
    <row r="104" spans="2:51" s="13" customFormat="1" ht="11.25">
      <c r="B104" s="194"/>
      <c r="C104" s="195"/>
      <c r="D104" s="196" t="s">
        <v>165</v>
      </c>
      <c r="E104" s="197" t="s">
        <v>19</v>
      </c>
      <c r="F104" s="198" t="s">
        <v>753</v>
      </c>
      <c r="G104" s="195"/>
      <c r="H104" s="199">
        <v>9.6000000000000002E-2</v>
      </c>
      <c r="I104" s="200"/>
      <c r="J104" s="195"/>
      <c r="K104" s="195"/>
      <c r="L104" s="201"/>
      <c r="M104" s="202"/>
      <c r="N104" s="203"/>
      <c r="O104" s="203"/>
      <c r="P104" s="203"/>
      <c r="Q104" s="203"/>
      <c r="R104" s="203"/>
      <c r="S104" s="203"/>
      <c r="T104" s="204"/>
      <c r="AT104" s="205" t="s">
        <v>165</v>
      </c>
      <c r="AU104" s="205" t="s">
        <v>79</v>
      </c>
      <c r="AV104" s="13" t="s">
        <v>79</v>
      </c>
      <c r="AW104" s="13" t="s">
        <v>31</v>
      </c>
      <c r="AX104" s="13" t="s">
        <v>70</v>
      </c>
      <c r="AY104" s="205" t="s">
        <v>156</v>
      </c>
    </row>
    <row r="105" spans="2:51" s="15" customFormat="1" ht="11.25">
      <c r="B105" s="228"/>
      <c r="C105" s="229"/>
      <c r="D105" s="196" t="s">
        <v>165</v>
      </c>
      <c r="E105" s="230" t="s">
        <v>19</v>
      </c>
      <c r="F105" s="231" t="s">
        <v>754</v>
      </c>
      <c r="G105" s="229"/>
      <c r="H105" s="230" t="s">
        <v>19</v>
      </c>
      <c r="I105" s="232"/>
      <c r="J105" s="229"/>
      <c r="K105" s="229"/>
      <c r="L105" s="233"/>
      <c r="M105" s="234"/>
      <c r="N105" s="235"/>
      <c r="O105" s="235"/>
      <c r="P105" s="235"/>
      <c r="Q105" s="235"/>
      <c r="R105" s="235"/>
      <c r="S105" s="235"/>
      <c r="T105" s="236"/>
      <c r="AT105" s="237" t="s">
        <v>165</v>
      </c>
      <c r="AU105" s="237" t="s">
        <v>79</v>
      </c>
      <c r="AV105" s="15" t="s">
        <v>77</v>
      </c>
      <c r="AW105" s="15" t="s">
        <v>31</v>
      </c>
      <c r="AX105" s="15" t="s">
        <v>70</v>
      </c>
      <c r="AY105" s="237" t="s">
        <v>156</v>
      </c>
    </row>
    <row r="106" spans="2:51" s="13" customFormat="1" ht="11.25">
      <c r="B106" s="194"/>
      <c r="C106" s="195"/>
      <c r="D106" s="196" t="s">
        <v>165</v>
      </c>
      <c r="E106" s="197" t="s">
        <v>19</v>
      </c>
      <c r="F106" s="198" t="s">
        <v>755</v>
      </c>
      <c r="G106" s="195"/>
      <c r="H106" s="199">
        <v>0.17399999999999999</v>
      </c>
      <c r="I106" s="200"/>
      <c r="J106" s="195"/>
      <c r="K106" s="195"/>
      <c r="L106" s="201"/>
      <c r="M106" s="202"/>
      <c r="N106" s="203"/>
      <c r="O106" s="203"/>
      <c r="P106" s="203"/>
      <c r="Q106" s="203"/>
      <c r="R106" s="203"/>
      <c r="S106" s="203"/>
      <c r="T106" s="204"/>
      <c r="AT106" s="205" t="s">
        <v>165</v>
      </c>
      <c r="AU106" s="205" t="s">
        <v>79</v>
      </c>
      <c r="AV106" s="13" t="s">
        <v>79</v>
      </c>
      <c r="AW106" s="13" t="s">
        <v>31</v>
      </c>
      <c r="AX106" s="13" t="s">
        <v>70</v>
      </c>
      <c r="AY106" s="205" t="s">
        <v>156</v>
      </c>
    </row>
    <row r="107" spans="2:51" s="15" customFormat="1" ht="11.25">
      <c r="B107" s="228"/>
      <c r="C107" s="229"/>
      <c r="D107" s="196" t="s">
        <v>165</v>
      </c>
      <c r="E107" s="230" t="s">
        <v>19</v>
      </c>
      <c r="F107" s="231" t="s">
        <v>756</v>
      </c>
      <c r="G107" s="229"/>
      <c r="H107" s="230" t="s">
        <v>19</v>
      </c>
      <c r="I107" s="232"/>
      <c r="J107" s="229"/>
      <c r="K107" s="229"/>
      <c r="L107" s="233"/>
      <c r="M107" s="234"/>
      <c r="N107" s="235"/>
      <c r="O107" s="235"/>
      <c r="P107" s="235"/>
      <c r="Q107" s="235"/>
      <c r="R107" s="235"/>
      <c r="S107" s="235"/>
      <c r="T107" s="236"/>
      <c r="AT107" s="237" t="s">
        <v>165</v>
      </c>
      <c r="AU107" s="237" t="s">
        <v>79</v>
      </c>
      <c r="AV107" s="15" t="s">
        <v>77</v>
      </c>
      <c r="AW107" s="15" t="s">
        <v>31</v>
      </c>
      <c r="AX107" s="15" t="s">
        <v>70</v>
      </c>
      <c r="AY107" s="237" t="s">
        <v>156</v>
      </c>
    </row>
    <row r="108" spans="2:51" s="13" customFormat="1" ht="11.25">
      <c r="B108" s="194"/>
      <c r="C108" s="195"/>
      <c r="D108" s="196" t="s">
        <v>165</v>
      </c>
      <c r="E108" s="197" t="s">
        <v>19</v>
      </c>
      <c r="F108" s="198" t="s">
        <v>757</v>
      </c>
      <c r="G108" s="195"/>
      <c r="H108" s="199">
        <v>9.2999999999999999E-2</v>
      </c>
      <c r="I108" s="200"/>
      <c r="J108" s="195"/>
      <c r="K108" s="195"/>
      <c r="L108" s="201"/>
      <c r="M108" s="202"/>
      <c r="N108" s="203"/>
      <c r="O108" s="203"/>
      <c r="P108" s="203"/>
      <c r="Q108" s="203"/>
      <c r="R108" s="203"/>
      <c r="S108" s="203"/>
      <c r="T108" s="204"/>
      <c r="AT108" s="205" t="s">
        <v>165</v>
      </c>
      <c r="AU108" s="205" t="s">
        <v>79</v>
      </c>
      <c r="AV108" s="13" t="s">
        <v>79</v>
      </c>
      <c r="AW108" s="13" t="s">
        <v>31</v>
      </c>
      <c r="AX108" s="13" t="s">
        <v>70</v>
      </c>
      <c r="AY108" s="205" t="s">
        <v>156</v>
      </c>
    </row>
    <row r="109" spans="2:51" s="15" customFormat="1" ht="11.25">
      <c r="B109" s="228"/>
      <c r="C109" s="229"/>
      <c r="D109" s="196" t="s">
        <v>165</v>
      </c>
      <c r="E109" s="230" t="s">
        <v>19</v>
      </c>
      <c r="F109" s="231" t="s">
        <v>758</v>
      </c>
      <c r="G109" s="229"/>
      <c r="H109" s="230" t="s">
        <v>19</v>
      </c>
      <c r="I109" s="232"/>
      <c r="J109" s="229"/>
      <c r="K109" s="229"/>
      <c r="L109" s="233"/>
      <c r="M109" s="234"/>
      <c r="N109" s="235"/>
      <c r="O109" s="235"/>
      <c r="P109" s="235"/>
      <c r="Q109" s="235"/>
      <c r="R109" s="235"/>
      <c r="S109" s="235"/>
      <c r="T109" s="236"/>
      <c r="AT109" s="237" t="s">
        <v>165</v>
      </c>
      <c r="AU109" s="237" t="s">
        <v>79</v>
      </c>
      <c r="AV109" s="15" t="s">
        <v>77</v>
      </c>
      <c r="AW109" s="15" t="s">
        <v>31</v>
      </c>
      <c r="AX109" s="15" t="s">
        <v>70</v>
      </c>
      <c r="AY109" s="237" t="s">
        <v>156</v>
      </c>
    </row>
    <row r="110" spans="2:51" s="13" customFormat="1" ht="11.25">
      <c r="B110" s="194"/>
      <c r="C110" s="195"/>
      <c r="D110" s="196" t="s">
        <v>165</v>
      </c>
      <c r="E110" s="197" t="s">
        <v>19</v>
      </c>
      <c r="F110" s="198" t="s">
        <v>759</v>
      </c>
      <c r="G110" s="195"/>
      <c r="H110" s="199">
        <v>0.19400000000000001</v>
      </c>
      <c r="I110" s="200"/>
      <c r="J110" s="195"/>
      <c r="K110" s="195"/>
      <c r="L110" s="201"/>
      <c r="M110" s="202"/>
      <c r="N110" s="203"/>
      <c r="O110" s="203"/>
      <c r="P110" s="203"/>
      <c r="Q110" s="203"/>
      <c r="R110" s="203"/>
      <c r="S110" s="203"/>
      <c r="T110" s="204"/>
      <c r="AT110" s="205" t="s">
        <v>165</v>
      </c>
      <c r="AU110" s="205" t="s">
        <v>79</v>
      </c>
      <c r="AV110" s="13" t="s">
        <v>79</v>
      </c>
      <c r="AW110" s="13" t="s">
        <v>31</v>
      </c>
      <c r="AX110" s="13" t="s">
        <v>70</v>
      </c>
      <c r="AY110" s="205" t="s">
        <v>156</v>
      </c>
    </row>
    <row r="111" spans="2:51" s="15" customFormat="1" ht="11.25">
      <c r="B111" s="228"/>
      <c r="C111" s="229"/>
      <c r="D111" s="196" t="s">
        <v>165</v>
      </c>
      <c r="E111" s="230" t="s">
        <v>19</v>
      </c>
      <c r="F111" s="231" t="s">
        <v>760</v>
      </c>
      <c r="G111" s="229"/>
      <c r="H111" s="230" t="s">
        <v>19</v>
      </c>
      <c r="I111" s="232"/>
      <c r="J111" s="229"/>
      <c r="K111" s="229"/>
      <c r="L111" s="233"/>
      <c r="M111" s="234"/>
      <c r="N111" s="235"/>
      <c r="O111" s="235"/>
      <c r="P111" s="235"/>
      <c r="Q111" s="235"/>
      <c r="R111" s="235"/>
      <c r="S111" s="235"/>
      <c r="T111" s="236"/>
      <c r="AT111" s="237" t="s">
        <v>165</v>
      </c>
      <c r="AU111" s="237" t="s">
        <v>79</v>
      </c>
      <c r="AV111" s="15" t="s">
        <v>77</v>
      </c>
      <c r="AW111" s="15" t="s">
        <v>31</v>
      </c>
      <c r="AX111" s="15" t="s">
        <v>70</v>
      </c>
      <c r="AY111" s="237" t="s">
        <v>156</v>
      </c>
    </row>
    <row r="112" spans="2:51" s="13" customFormat="1" ht="11.25">
      <c r="B112" s="194"/>
      <c r="C112" s="195"/>
      <c r="D112" s="196" t="s">
        <v>165</v>
      </c>
      <c r="E112" s="197" t="s">
        <v>19</v>
      </c>
      <c r="F112" s="198" t="s">
        <v>761</v>
      </c>
      <c r="G112" s="195"/>
      <c r="H112" s="199">
        <v>0.28100000000000003</v>
      </c>
      <c r="I112" s="200"/>
      <c r="J112" s="195"/>
      <c r="K112" s="195"/>
      <c r="L112" s="201"/>
      <c r="M112" s="202"/>
      <c r="N112" s="203"/>
      <c r="O112" s="203"/>
      <c r="P112" s="203"/>
      <c r="Q112" s="203"/>
      <c r="R112" s="203"/>
      <c r="S112" s="203"/>
      <c r="T112" s="204"/>
      <c r="AT112" s="205" t="s">
        <v>165</v>
      </c>
      <c r="AU112" s="205" t="s">
        <v>79</v>
      </c>
      <c r="AV112" s="13" t="s">
        <v>79</v>
      </c>
      <c r="AW112" s="13" t="s">
        <v>31</v>
      </c>
      <c r="AX112" s="13" t="s">
        <v>70</v>
      </c>
      <c r="AY112" s="205" t="s">
        <v>156</v>
      </c>
    </row>
    <row r="113" spans="2:51" s="15" customFormat="1" ht="11.25">
      <c r="B113" s="228"/>
      <c r="C113" s="229"/>
      <c r="D113" s="196" t="s">
        <v>165</v>
      </c>
      <c r="E113" s="230" t="s">
        <v>19</v>
      </c>
      <c r="F113" s="231" t="s">
        <v>762</v>
      </c>
      <c r="G113" s="229"/>
      <c r="H113" s="230" t="s">
        <v>19</v>
      </c>
      <c r="I113" s="232"/>
      <c r="J113" s="229"/>
      <c r="K113" s="229"/>
      <c r="L113" s="233"/>
      <c r="M113" s="234"/>
      <c r="N113" s="235"/>
      <c r="O113" s="235"/>
      <c r="P113" s="235"/>
      <c r="Q113" s="235"/>
      <c r="R113" s="235"/>
      <c r="S113" s="235"/>
      <c r="T113" s="236"/>
      <c r="AT113" s="237" t="s">
        <v>165</v>
      </c>
      <c r="AU113" s="237" t="s">
        <v>79</v>
      </c>
      <c r="AV113" s="15" t="s">
        <v>77</v>
      </c>
      <c r="AW113" s="15" t="s">
        <v>31</v>
      </c>
      <c r="AX113" s="15" t="s">
        <v>70</v>
      </c>
      <c r="AY113" s="237" t="s">
        <v>156</v>
      </c>
    </row>
    <row r="114" spans="2:51" s="13" customFormat="1" ht="11.25">
      <c r="B114" s="194"/>
      <c r="C114" s="195"/>
      <c r="D114" s="196" t="s">
        <v>165</v>
      </c>
      <c r="E114" s="197" t="s">
        <v>19</v>
      </c>
      <c r="F114" s="198" t="s">
        <v>763</v>
      </c>
      <c r="G114" s="195"/>
      <c r="H114" s="199">
        <v>0.25900000000000001</v>
      </c>
      <c r="I114" s="200"/>
      <c r="J114" s="195"/>
      <c r="K114" s="195"/>
      <c r="L114" s="201"/>
      <c r="M114" s="202"/>
      <c r="N114" s="203"/>
      <c r="O114" s="203"/>
      <c r="P114" s="203"/>
      <c r="Q114" s="203"/>
      <c r="R114" s="203"/>
      <c r="S114" s="203"/>
      <c r="T114" s="204"/>
      <c r="AT114" s="205" t="s">
        <v>165</v>
      </c>
      <c r="AU114" s="205" t="s">
        <v>79</v>
      </c>
      <c r="AV114" s="13" t="s">
        <v>79</v>
      </c>
      <c r="AW114" s="13" t="s">
        <v>31</v>
      </c>
      <c r="AX114" s="13" t="s">
        <v>70</v>
      </c>
      <c r="AY114" s="205" t="s">
        <v>156</v>
      </c>
    </row>
    <row r="115" spans="2:51" s="15" customFormat="1" ht="11.25">
      <c r="B115" s="228"/>
      <c r="C115" s="229"/>
      <c r="D115" s="196" t="s">
        <v>165</v>
      </c>
      <c r="E115" s="230" t="s">
        <v>19</v>
      </c>
      <c r="F115" s="231" t="s">
        <v>764</v>
      </c>
      <c r="G115" s="229"/>
      <c r="H115" s="230" t="s">
        <v>19</v>
      </c>
      <c r="I115" s="232"/>
      <c r="J115" s="229"/>
      <c r="K115" s="229"/>
      <c r="L115" s="233"/>
      <c r="M115" s="234"/>
      <c r="N115" s="235"/>
      <c r="O115" s="235"/>
      <c r="P115" s="235"/>
      <c r="Q115" s="235"/>
      <c r="R115" s="235"/>
      <c r="S115" s="235"/>
      <c r="T115" s="236"/>
      <c r="AT115" s="237" t="s">
        <v>165</v>
      </c>
      <c r="AU115" s="237" t="s">
        <v>79</v>
      </c>
      <c r="AV115" s="15" t="s">
        <v>77</v>
      </c>
      <c r="AW115" s="15" t="s">
        <v>31</v>
      </c>
      <c r="AX115" s="15" t="s">
        <v>70</v>
      </c>
      <c r="AY115" s="237" t="s">
        <v>156</v>
      </c>
    </row>
    <row r="116" spans="2:51" s="13" customFormat="1" ht="11.25">
      <c r="B116" s="194"/>
      <c r="C116" s="195"/>
      <c r="D116" s="196" t="s">
        <v>165</v>
      </c>
      <c r="E116" s="197" t="s">
        <v>19</v>
      </c>
      <c r="F116" s="198" t="s">
        <v>765</v>
      </c>
      <c r="G116" s="195"/>
      <c r="H116" s="199">
        <v>0.223</v>
      </c>
      <c r="I116" s="200"/>
      <c r="J116" s="195"/>
      <c r="K116" s="195"/>
      <c r="L116" s="201"/>
      <c r="M116" s="202"/>
      <c r="N116" s="203"/>
      <c r="O116" s="203"/>
      <c r="P116" s="203"/>
      <c r="Q116" s="203"/>
      <c r="R116" s="203"/>
      <c r="S116" s="203"/>
      <c r="T116" s="204"/>
      <c r="AT116" s="205" t="s">
        <v>165</v>
      </c>
      <c r="AU116" s="205" t="s">
        <v>79</v>
      </c>
      <c r="AV116" s="13" t="s">
        <v>79</v>
      </c>
      <c r="AW116" s="13" t="s">
        <v>31</v>
      </c>
      <c r="AX116" s="13" t="s">
        <v>70</v>
      </c>
      <c r="AY116" s="205" t="s">
        <v>156</v>
      </c>
    </row>
    <row r="117" spans="2:51" s="15" customFormat="1" ht="11.25">
      <c r="B117" s="228"/>
      <c r="C117" s="229"/>
      <c r="D117" s="196" t="s">
        <v>165</v>
      </c>
      <c r="E117" s="230" t="s">
        <v>19</v>
      </c>
      <c r="F117" s="231" t="s">
        <v>766</v>
      </c>
      <c r="G117" s="229"/>
      <c r="H117" s="230" t="s">
        <v>19</v>
      </c>
      <c r="I117" s="232"/>
      <c r="J117" s="229"/>
      <c r="K117" s="229"/>
      <c r="L117" s="233"/>
      <c r="M117" s="234"/>
      <c r="N117" s="235"/>
      <c r="O117" s="235"/>
      <c r="P117" s="235"/>
      <c r="Q117" s="235"/>
      <c r="R117" s="235"/>
      <c r="S117" s="235"/>
      <c r="T117" s="236"/>
      <c r="AT117" s="237" t="s">
        <v>165</v>
      </c>
      <c r="AU117" s="237" t="s">
        <v>79</v>
      </c>
      <c r="AV117" s="15" t="s">
        <v>77</v>
      </c>
      <c r="AW117" s="15" t="s">
        <v>31</v>
      </c>
      <c r="AX117" s="15" t="s">
        <v>70</v>
      </c>
      <c r="AY117" s="237" t="s">
        <v>156</v>
      </c>
    </row>
    <row r="118" spans="2:51" s="13" customFormat="1" ht="11.25">
      <c r="B118" s="194"/>
      <c r="C118" s="195"/>
      <c r="D118" s="196" t="s">
        <v>165</v>
      </c>
      <c r="E118" s="197" t="s">
        <v>19</v>
      </c>
      <c r="F118" s="198" t="s">
        <v>767</v>
      </c>
      <c r="G118" s="195"/>
      <c r="H118" s="199">
        <v>0.06</v>
      </c>
      <c r="I118" s="200"/>
      <c r="J118" s="195"/>
      <c r="K118" s="195"/>
      <c r="L118" s="201"/>
      <c r="M118" s="202"/>
      <c r="N118" s="203"/>
      <c r="O118" s="203"/>
      <c r="P118" s="203"/>
      <c r="Q118" s="203"/>
      <c r="R118" s="203"/>
      <c r="S118" s="203"/>
      <c r="T118" s="204"/>
      <c r="AT118" s="205" t="s">
        <v>165</v>
      </c>
      <c r="AU118" s="205" t="s">
        <v>79</v>
      </c>
      <c r="AV118" s="13" t="s">
        <v>79</v>
      </c>
      <c r="AW118" s="13" t="s">
        <v>31</v>
      </c>
      <c r="AX118" s="13" t="s">
        <v>70</v>
      </c>
      <c r="AY118" s="205" t="s">
        <v>156</v>
      </c>
    </row>
    <row r="119" spans="2:51" s="15" customFormat="1" ht="11.25">
      <c r="B119" s="228"/>
      <c r="C119" s="229"/>
      <c r="D119" s="196" t="s">
        <v>165</v>
      </c>
      <c r="E119" s="230" t="s">
        <v>19</v>
      </c>
      <c r="F119" s="231" t="s">
        <v>768</v>
      </c>
      <c r="G119" s="229"/>
      <c r="H119" s="230" t="s">
        <v>19</v>
      </c>
      <c r="I119" s="232"/>
      <c r="J119" s="229"/>
      <c r="K119" s="229"/>
      <c r="L119" s="233"/>
      <c r="M119" s="234"/>
      <c r="N119" s="235"/>
      <c r="O119" s="235"/>
      <c r="P119" s="235"/>
      <c r="Q119" s="235"/>
      <c r="R119" s="235"/>
      <c r="S119" s="235"/>
      <c r="T119" s="236"/>
      <c r="AT119" s="237" t="s">
        <v>165</v>
      </c>
      <c r="AU119" s="237" t="s">
        <v>79</v>
      </c>
      <c r="AV119" s="15" t="s">
        <v>77</v>
      </c>
      <c r="AW119" s="15" t="s">
        <v>31</v>
      </c>
      <c r="AX119" s="15" t="s">
        <v>70</v>
      </c>
      <c r="AY119" s="237" t="s">
        <v>156</v>
      </c>
    </row>
    <row r="120" spans="2:51" s="13" customFormat="1" ht="11.25">
      <c r="B120" s="194"/>
      <c r="C120" s="195"/>
      <c r="D120" s="196" t="s">
        <v>165</v>
      </c>
      <c r="E120" s="197" t="s">
        <v>19</v>
      </c>
      <c r="F120" s="198" t="s">
        <v>769</v>
      </c>
      <c r="G120" s="195"/>
      <c r="H120" s="199">
        <v>4.7E-2</v>
      </c>
      <c r="I120" s="200"/>
      <c r="J120" s="195"/>
      <c r="K120" s="195"/>
      <c r="L120" s="201"/>
      <c r="M120" s="202"/>
      <c r="N120" s="203"/>
      <c r="O120" s="203"/>
      <c r="P120" s="203"/>
      <c r="Q120" s="203"/>
      <c r="R120" s="203"/>
      <c r="S120" s="203"/>
      <c r="T120" s="204"/>
      <c r="AT120" s="205" t="s">
        <v>165</v>
      </c>
      <c r="AU120" s="205" t="s">
        <v>79</v>
      </c>
      <c r="AV120" s="13" t="s">
        <v>79</v>
      </c>
      <c r="AW120" s="13" t="s">
        <v>31</v>
      </c>
      <c r="AX120" s="13" t="s">
        <v>70</v>
      </c>
      <c r="AY120" s="205" t="s">
        <v>156</v>
      </c>
    </row>
    <row r="121" spans="2:51" s="15" customFormat="1" ht="11.25">
      <c r="B121" s="228"/>
      <c r="C121" s="229"/>
      <c r="D121" s="196" t="s">
        <v>165</v>
      </c>
      <c r="E121" s="230" t="s">
        <v>19</v>
      </c>
      <c r="F121" s="231" t="s">
        <v>770</v>
      </c>
      <c r="G121" s="229"/>
      <c r="H121" s="230" t="s">
        <v>19</v>
      </c>
      <c r="I121" s="232"/>
      <c r="J121" s="229"/>
      <c r="K121" s="229"/>
      <c r="L121" s="233"/>
      <c r="M121" s="234"/>
      <c r="N121" s="235"/>
      <c r="O121" s="235"/>
      <c r="P121" s="235"/>
      <c r="Q121" s="235"/>
      <c r="R121" s="235"/>
      <c r="S121" s="235"/>
      <c r="T121" s="236"/>
      <c r="AT121" s="237" t="s">
        <v>165</v>
      </c>
      <c r="AU121" s="237" t="s">
        <v>79</v>
      </c>
      <c r="AV121" s="15" t="s">
        <v>77</v>
      </c>
      <c r="AW121" s="15" t="s">
        <v>31</v>
      </c>
      <c r="AX121" s="15" t="s">
        <v>70</v>
      </c>
      <c r="AY121" s="237" t="s">
        <v>156</v>
      </c>
    </row>
    <row r="122" spans="2:51" s="13" customFormat="1" ht="11.25">
      <c r="B122" s="194"/>
      <c r="C122" s="195"/>
      <c r="D122" s="196" t="s">
        <v>165</v>
      </c>
      <c r="E122" s="197" t="s">
        <v>19</v>
      </c>
      <c r="F122" s="198" t="s">
        <v>771</v>
      </c>
      <c r="G122" s="195"/>
      <c r="H122" s="199">
        <v>0.1</v>
      </c>
      <c r="I122" s="200"/>
      <c r="J122" s="195"/>
      <c r="K122" s="195"/>
      <c r="L122" s="201"/>
      <c r="M122" s="202"/>
      <c r="N122" s="203"/>
      <c r="O122" s="203"/>
      <c r="P122" s="203"/>
      <c r="Q122" s="203"/>
      <c r="R122" s="203"/>
      <c r="S122" s="203"/>
      <c r="T122" s="204"/>
      <c r="AT122" s="205" t="s">
        <v>165</v>
      </c>
      <c r="AU122" s="205" t="s">
        <v>79</v>
      </c>
      <c r="AV122" s="13" t="s">
        <v>79</v>
      </c>
      <c r="AW122" s="13" t="s">
        <v>31</v>
      </c>
      <c r="AX122" s="13" t="s">
        <v>70</v>
      </c>
      <c r="AY122" s="205" t="s">
        <v>156</v>
      </c>
    </row>
    <row r="123" spans="2:51" s="15" customFormat="1" ht="11.25">
      <c r="B123" s="228"/>
      <c r="C123" s="229"/>
      <c r="D123" s="196" t="s">
        <v>165</v>
      </c>
      <c r="E123" s="230" t="s">
        <v>19</v>
      </c>
      <c r="F123" s="231" t="s">
        <v>772</v>
      </c>
      <c r="G123" s="229"/>
      <c r="H123" s="230" t="s">
        <v>19</v>
      </c>
      <c r="I123" s="232"/>
      <c r="J123" s="229"/>
      <c r="K123" s="229"/>
      <c r="L123" s="233"/>
      <c r="M123" s="234"/>
      <c r="N123" s="235"/>
      <c r="O123" s="235"/>
      <c r="P123" s="235"/>
      <c r="Q123" s="235"/>
      <c r="R123" s="235"/>
      <c r="S123" s="235"/>
      <c r="T123" s="236"/>
      <c r="AT123" s="237" t="s">
        <v>165</v>
      </c>
      <c r="AU123" s="237" t="s">
        <v>79</v>
      </c>
      <c r="AV123" s="15" t="s">
        <v>77</v>
      </c>
      <c r="AW123" s="15" t="s">
        <v>31</v>
      </c>
      <c r="AX123" s="15" t="s">
        <v>70</v>
      </c>
      <c r="AY123" s="237" t="s">
        <v>156</v>
      </c>
    </row>
    <row r="124" spans="2:51" s="13" customFormat="1" ht="11.25">
      <c r="B124" s="194"/>
      <c r="C124" s="195"/>
      <c r="D124" s="196" t="s">
        <v>165</v>
      </c>
      <c r="E124" s="197" t="s">
        <v>19</v>
      </c>
      <c r="F124" s="198" t="s">
        <v>771</v>
      </c>
      <c r="G124" s="195"/>
      <c r="H124" s="199">
        <v>0.1</v>
      </c>
      <c r="I124" s="200"/>
      <c r="J124" s="195"/>
      <c r="K124" s="195"/>
      <c r="L124" s="201"/>
      <c r="M124" s="202"/>
      <c r="N124" s="203"/>
      <c r="O124" s="203"/>
      <c r="P124" s="203"/>
      <c r="Q124" s="203"/>
      <c r="R124" s="203"/>
      <c r="S124" s="203"/>
      <c r="T124" s="204"/>
      <c r="AT124" s="205" t="s">
        <v>165</v>
      </c>
      <c r="AU124" s="205" t="s">
        <v>79</v>
      </c>
      <c r="AV124" s="13" t="s">
        <v>79</v>
      </c>
      <c r="AW124" s="13" t="s">
        <v>31</v>
      </c>
      <c r="AX124" s="13" t="s">
        <v>70</v>
      </c>
      <c r="AY124" s="205" t="s">
        <v>156</v>
      </c>
    </row>
    <row r="125" spans="2:51" s="15" customFormat="1" ht="11.25">
      <c r="B125" s="228"/>
      <c r="C125" s="229"/>
      <c r="D125" s="196" t="s">
        <v>165</v>
      </c>
      <c r="E125" s="230" t="s">
        <v>19</v>
      </c>
      <c r="F125" s="231" t="s">
        <v>773</v>
      </c>
      <c r="G125" s="229"/>
      <c r="H125" s="230" t="s">
        <v>19</v>
      </c>
      <c r="I125" s="232"/>
      <c r="J125" s="229"/>
      <c r="K125" s="229"/>
      <c r="L125" s="233"/>
      <c r="M125" s="234"/>
      <c r="N125" s="235"/>
      <c r="O125" s="235"/>
      <c r="P125" s="235"/>
      <c r="Q125" s="235"/>
      <c r="R125" s="235"/>
      <c r="S125" s="235"/>
      <c r="T125" s="236"/>
      <c r="AT125" s="237" t="s">
        <v>165</v>
      </c>
      <c r="AU125" s="237" t="s">
        <v>79</v>
      </c>
      <c r="AV125" s="15" t="s">
        <v>77</v>
      </c>
      <c r="AW125" s="15" t="s">
        <v>31</v>
      </c>
      <c r="AX125" s="15" t="s">
        <v>70</v>
      </c>
      <c r="AY125" s="237" t="s">
        <v>156</v>
      </c>
    </row>
    <row r="126" spans="2:51" s="13" customFormat="1" ht="11.25">
      <c r="B126" s="194"/>
      <c r="C126" s="195"/>
      <c r="D126" s="196" t="s">
        <v>165</v>
      </c>
      <c r="E126" s="197" t="s">
        <v>19</v>
      </c>
      <c r="F126" s="198" t="s">
        <v>774</v>
      </c>
      <c r="G126" s="195"/>
      <c r="H126" s="199">
        <v>0.31900000000000001</v>
      </c>
      <c r="I126" s="200"/>
      <c r="J126" s="195"/>
      <c r="K126" s="195"/>
      <c r="L126" s="201"/>
      <c r="M126" s="202"/>
      <c r="N126" s="203"/>
      <c r="O126" s="203"/>
      <c r="P126" s="203"/>
      <c r="Q126" s="203"/>
      <c r="R126" s="203"/>
      <c r="S126" s="203"/>
      <c r="T126" s="204"/>
      <c r="AT126" s="205" t="s">
        <v>165</v>
      </c>
      <c r="AU126" s="205" t="s">
        <v>79</v>
      </c>
      <c r="AV126" s="13" t="s">
        <v>79</v>
      </c>
      <c r="AW126" s="13" t="s">
        <v>31</v>
      </c>
      <c r="AX126" s="13" t="s">
        <v>70</v>
      </c>
      <c r="AY126" s="205" t="s">
        <v>156</v>
      </c>
    </row>
    <row r="127" spans="2:51" s="13" customFormat="1" ht="11.25">
      <c r="B127" s="194"/>
      <c r="C127" s="195"/>
      <c r="D127" s="196" t="s">
        <v>165</v>
      </c>
      <c r="E127" s="197" t="s">
        <v>19</v>
      </c>
      <c r="F127" s="198" t="s">
        <v>775</v>
      </c>
      <c r="G127" s="195"/>
      <c r="H127" s="199">
        <v>0.4</v>
      </c>
      <c r="I127" s="200"/>
      <c r="J127" s="195"/>
      <c r="K127" s="195"/>
      <c r="L127" s="201"/>
      <c r="M127" s="202"/>
      <c r="N127" s="203"/>
      <c r="O127" s="203"/>
      <c r="P127" s="203"/>
      <c r="Q127" s="203"/>
      <c r="R127" s="203"/>
      <c r="S127" s="203"/>
      <c r="T127" s="204"/>
      <c r="AT127" s="205" t="s">
        <v>165</v>
      </c>
      <c r="AU127" s="205" t="s">
        <v>79</v>
      </c>
      <c r="AV127" s="13" t="s">
        <v>79</v>
      </c>
      <c r="AW127" s="13" t="s">
        <v>31</v>
      </c>
      <c r="AX127" s="13" t="s">
        <v>70</v>
      </c>
      <c r="AY127" s="205" t="s">
        <v>156</v>
      </c>
    </row>
    <row r="128" spans="2:51" s="13" customFormat="1" ht="11.25">
      <c r="B128" s="194"/>
      <c r="C128" s="195"/>
      <c r="D128" s="196" t="s">
        <v>165</v>
      </c>
      <c r="E128" s="197" t="s">
        <v>19</v>
      </c>
      <c r="F128" s="198" t="s">
        <v>776</v>
      </c>
      <c r="G128" s="195"/>
      <c r="H128" s="199">
        <v>0.1</v>
      </c>
      <c r="I128" s="200"/>
      <c r="J128" s="195"/>
      <c r="K128" s="195"/>
      <c r="L128" s="201"/>
      <c r="M128" s="202"/>
      <c r="N128" s="203"/>
      <c r="O128" s="203"/>
      <c r="P128" s="203"/>
      <c r="Q128" s="203"/>
      <c r="R128" s="203"/>
      <c r="S128" s="203"/>
      <c r="T128" s="204"/>
      <c r="AT128" s="205" t="s">
        <v>165</v>
      </c>
      <c r="AU128" s="205" t="s">
        <v>79</v>
      </c>
      <c r="AV128" s="13" t="s">
        <v>79</v>
      </c>
      <c r="AW128" s="13" t="s">
        <v>31</v>
      </c>
      <c r="AX128" s="13" t="s">
        <v>70</v>
      </c>
      <c r="AY128" s="205" t="s">
        <v>156</v>
      </c>
    </row>
    <row r="129" spans="1:65" s="14" customFormat="1" ht="11.25">
      <c r="B129" s="206"/>
      <c r="C129" s="207"/>
      <c r="D129" s="196" t="s">
        <v>165</v>
      </c>
      <c r="E129" s="208" t="s">
        <v>19</v>
      </c>
      <c r="F129" s="209" t="s">
        <v>170</v>
      </c>
      <c r="G129" s="207"/>
      <c r="H129" s="210">
        <v>3.407</v>
      </c>
      <c r="I129" s="211"/>
      <c r="J129" s="207"/>
      <c r="K129" s="207"/>
      <c r="L129" s="212"/>
      <c r="M129" s="213"/>
      <c r="N129" s="214"/>
      <c r="O129" s="214"/>
      <c r="P129" s="214"/>
      <c r="Q129" s="214"/>
      <c r="R129" s="214"/>
      <c r="S129" s="214"/>
      <c r="T129" s="215"/>
      <c r="AT129" s="216" t="s">
        <v>165</v>
      </c>
      <c r="AU129" s="216" t="s">
        <v>79</v>
      </c>
      <c r="AV129" s="14" t="s">
        <v>163</v>
      </c>
      <c r="AW129" s="14" t="s">
        <v>31</v>
      </c>
      <c r="AX129" s="14" t="s">
        <v>77</v>
      </c>
      <c r="AY129" s="216" t="s">
        <v>156</v>
      </c>
    </row>
    <row r="130" spans="1:65" s="2" customFormat="1" ht="78" customHeight="1">
      <c r="A130" s="35"/>
      <c r="B130" s="36"/>
      <c r="C130" s="180" t="s">
        <v>79</v>
      </c>
      <c r="D130" s="180" t="s">
        <v>159</v>
      </c>
      <c r="E130" s="181" t="s">
        <v>777</v>
      </c>
      <c r="F130" s="182" t="s">
        <v>778</v>
      </c>
      <c r="G130" s="183" t="s">
        <v>162</v>
      </c>
      <c r="H130" s="184">
        <v>0.33700000000000002</v>
      </c>
      <c r="I130" s="185"/>
      <c r="J130" s="186">
        <f>ROUND(I130*H130,2)</f>
        <v>0</v>
      </c>
      <c r="K130" s="187"/>
      <c r="L130" s="40"/>
      <c r="M130" s="188" t="s">
        <v>19</v>
      </c>
      <c r="N130" s="189" t="s">
        <v>41</v>
      </c>
      <c r="O130" s="65"/>
      <c r="P130" s="190">
        <f>O130*H130</f>
        <v>0</v>
      </c>
      <c r="Q130" s="190">
        <v>0</v>
      </c>
      <c r="R130" s="190">
        <f>Q130*H130</f>
        <v>0</v>
      </c>
      <c r="S130" s="190">
        <v>0</v>
      </c>
      <c r="T130" s="191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192" t="s">
        <v>163</v>
      </c>
      <c r="AT130" s="192" t="s">
        <v>159</v>
      </c>
      <c r="AU130" s="192" t="s">
        <v>79</v>
      </c>
      <c r="AY130" s="18" t="s">
        <v>156</v>
      </c>
      <c r="BE130" s="193">
        <f>IF(N130="základní",J130,0)</f>
        <v>0</v>
      </c>
      <c r="BF130" s="193">
        <f>IF(N130="snížená",J130,0)</f>
        <v>0</v>
      </c>
      <c r="BG130" s="193">
        <f>IF(N130="zákl. přenesená",J130,0)</f>
        <v>0</v>
      </c>
      <c r="BH130" s="193">
        <f>IF(N130="sníž. přenesená",J130,0)</f>
        <v>0</v>
      </c>
      <c r="BI130" s="193">
        <f>IF(N130="nulová",J130,0)</f>
        <v>0</v>
      </c>
      <c r="BJ130" s="18" t="s">
        <v>77</v>
      </c>
      <c r="BK130" s="193">
        <f>ROUND(I130*H130,2)</f>
        <v>0</v>
      </c>
      <c r="BL130" s="18" t="s">
        <v>163</v>
      </c>
      <c r="BM130" s="192" t="s">
        <v>779</v>
      </c>
    </row>
    <row r="131" spans="1:65" s="15" customFormat="1" ht="11.25">
      <c r="B131" s="228"/>
      <c r="C131" s="229"/>
      <c r="D131" s="196" t="s">
        <v>165</v>
      </c>
      <c r="E131" s="230" t="s">
        <v>19</v>
      </c>
      <c r="F131" s="231" t="s">
        <v>780</v>
      </c>
      <c r="G131" s="229"/>
      <c r="H131" s="230" t="s">
        <v>19</v>
      </c>
      <c r="I131" s="232"/>
      <c r="J131" s="229"/>
      <c r="K131" s="229"/>
      <c r="L131" s="233"/>
      <c r="M131" s="234"/>
      <c r="N131" s="235"/>
      <c r="O131" s="235"/>
      <c r="P131" s="235"/>
      <c r="Q131" s="235"/>
      <c r="R131" s="235"/>
      <c r="S131" s="235"/>
      <c r="T131" s="236"/>
      <c r="AT131" s="237" t="s">
        <v>165</v>
      </c>
      <c r="AU131" s="237" t="s">
        <v>79</v>
      </c>
      <c r="AV131" s="15" t="s">
        <v>77</v>
      </c>
      <c r="AW131" s="15" t="s">
        <v>31</v>
      </c>
      <c r="AX131" s="15" t="s">
        <v>70</v>
      </c>
      <c r="AY131" s="237" t="s">
        <v>156</v>
      </c>
    </row>
    <row r="132" spans="1:65" s="13" customFormat="1" ht="11.25">
      <c r="B132" s="194"/>
      <c r="C132" s="195"/>
      <c r="D132" s="196" t="s">
        <v>165</v>
      </c>
      <c r="E132" s="197" t="s">
        <v>19</v>
      </c>
      <c r="F132" s="198" t="s">
        <v>781</v>
      </c>
      <c r="G132" s="195"/>
      <c r="H132" s="199">
        <v>5.3999999999999999E-2</v>
      </c>
      <c r="I132" s="200"/>
      <c r="J132" s="195"/>
      <c r="K132" s="195"/>
      <c r="L132" s="201"/>
      <c r="M132" s="202"/>
      <c r="N132" s="203"/>
      <c r="O132" s="203"/>
      <c r="P132" s="203"/>
      <c r="Q132" s="203"/>
      <c r="R132" s="203"/>
      <c r="S132" s="203"/>
      <c r="T132" s="204"/>
      <c r="AT132" s="205" t="s">
        <v>165</v>
      </c>
      <c r="AU132" s="205" t="s">
        <v>79</v>
      </c>
      <c r="AV132" s="13" t="s">
        <v>79</v>
      </c>
      <c r="AW132" s="13" t="s">
        <v>31</v>
      </c>
      <c r="AX132" s="13" t="s">
        <v>70</v>
      </c>
      <c r="AY132" s="205" t="s">
        <v>156</v>
      </c>
    </row>
    <row r="133" spans="1:65" s="15" customFormat="1" ht="11.25">
      <c r="B133" s="228"/>
      <c r="C133" s="229"/>
      <c r="D133" s="196" t="s">
        <v>165</v>
      </c>
      <c r="E133" s="230" t="s">
        <v>19</v>
      </c>
      <c r="F133" s="231" t="s">
        <v>782</v>
      </c>
      <c r="G133" s="229"/>
      <c r="H133" s="230" t="s">
        <v>19</v>
      </c>
      <c r="I133" s="232"/>
      <c r="J133" s="229"/>
      <c r="K133" s="229"/>
      <c r="L133" s="233"/>
      <c r="M133" s="234"/>
      <c r="N133" s="235"/>
      <c r="O133" s="235"/>
      <c r="P133" s="235"/>
      <c r="Q133" s="235"/>
      <c r="R133" s="235"/>
      <c r="S133" s="235"/>
      <c r="T133" s="236"/>
      <c r="AT133" s="237" t="s">
        <v>165</v>
      </c>
      <c r="AU133" s="237" t="s">
        <v>79</v>
      </c>
      <c r="AV133" s="15" t="s">
        <v>77</v>
      </c>
      <c r="AW133" s="15" t="s">
        <v>31</v>
      </c>
      <c r="AX133" s="15" t="s">
        <v>70</v>
      </c>
      <c r="AY133" s="237" t="s">
        <v>156</v>
      </c>
    </row>
    <row r="134" spans="1:65" s="13" customFormat="1" ht="11.25">
      <c r="B134" s="194"/>
      <c r="C134" s="195"/>
      <c r="D134" s="196" t="s">
        <v>165</v>
      </c>
      <c r="E134" s="197" t="s">
        <v>19</v>
      </c>
      <c r="F134" s="198" t="s">
        <v>783</v>
      </c>
      <c r="G134" s="195"/>
      <c r="H134" s="199">
        <v>1.9E-2</v>
      </c>
      <c r="I134" s="200"/>
      <c r="J134" s="195"/>
      <c r="K134" s="195"/>
      <c r="L134" s="201"/>
      <c r="M134" s="202"/>
      <c r="N134" s="203"/>
      <c r="O134" s="203"/>
      <c r="P134" s="203"/>
      <c r="Q134" s="203"/>
      <c r="R134" s="203"/>
      <c r="S134" s="203"/>
      <c r="T134" s="204"/>
      <c r="AT134" s="205" t="s">
        <v>165</v>
      </c>
      <c r="AU134" s="205" t="s">
        <v>79</v>
      </c>
      <c r="AV134" s="13" t="s">
        <v>79</v>
      </c>
      <c r="AW134" s="13" t="s">
        <v>31</v>
      </c>
      <c r="AX134" s="13" t="s">
        <v>70</v>
      </c>
      <c r="AY134" s="205" t="s">
        <v>156</v>
      </c>
    </row>
    <row r="135" spans="1:65" s="15" customFormat="1" ht="11.25">
      <c r="B135" s="228"/>
      <c r="C135" s="229"/>
      <c r="D135" s="196" t="s">
        <v>165</v>
      </c>
      <c r="E135" s="230" t="s">
        <v>19</v>
      </c>
      <c r="F135" s="231" t="s">
        <v>784</v>
      </c>
      <c r="G135" s="229"/>
      <c r="H135" s="230" t="s">
        <v>19</v>
      </c>
      <c r="I135" s="232"/>
      <c r="J135" s="229"/>
      <c r="K135" s="229"/>
      <c r="L135" s="233"/>
      <c r="M135" s="234"/>
      <c r="N135" s="235"/>
      <c r="O135" s="235"/>
      <c r="P135" s="235"/>
      <c r="Q135" s="235"/>
      <c r="R135" s="235"/>
      <c r="S135" s="235"/>
      <c r="T135" s="236"/>
      <c r="AT135" s="237" t="s">
        <v>165</v>
      </c>
      <c r="AU135" s="237" t="s">
        <v>79</v>
      </c>
      <c r="AV135" s="15" t="s">
        <v>77</v>
      </c>
      <c r="AW135" s="15" t="s">
        <v>31</v>
      </c>
      <c r="AX135" s="15" t="s">
        <v>70</v>
      </c>
      <c r="AY135" s="237" t="s">
        <v>156</v>
      </c>
    </row>
    <row r="136" spans="1:65" s="13" customFormat="1" ht="11.25">
      <c r="B136" s="194"/>
      <c r="C136" s="195"/>
      <c r="D136" s="196" t="s">
        <v>165</v>
      </c>
      <c r="E136" s="197" t="s">
        <v>19</v>
      </c>
      <c r="F136" s="198" t="s">
        <v>785</v>
      </c>
      <c r="G136" s="195"/>
      <c r="H136" s="199">
        <v>9.1999999999999998E-2</v>
      </c>
      <c r="I136" s="200"/>
      <c r="J136" s="195"/>
      <c r="K136" s="195"/>
      <c r="L136" s="201"/>
      <c r="M136" s="202"/>
      <c r="N136" s="203"/>
      <c r="O136" s="203"/>
      <c r="P136" s="203"/>
      <c r="Q136" s="203"/>
      <c r="R136" s="203"/>
      <c r="S136" s="203"/>
      <c r="T136" s="204"/>
      <c r="AT136" s="205" t="s">
        <v>165</v>
      </c>
      <c r="AU136" s="205" t="s">
        <v>79</v>
      </c>
      <c r="AV136" s="13" t="s">
        <v>79</v>
      </c>
      <c r="AW136" s="13" t="s">
        <v>31</v>
      </c>
      <c r="AX136" s="13" t="s">
        <v>70</v>
      </c>
      <c r="AY136" s="205" t="s">
        <v>156</v>
      </c>
    </row>
    <row r="137" spans="1:65" s="15" customFormat="1" ht="11.25">
      <c r="B137" s="228"/>
      <c r="C137" s="229"/>
      <c r="D137" s="196" t="s">
        <v>165</v>
      </c>
      <c r="E137" s="230" t="s">
        <v>19</v>
      </c>
      <c r="F137" s="231" t="s">
        <v>786</v>
      </c>
      <c r="G137" s="229"/>
      <c r="H137" s="230" t="s">
        <v>19</v>
      </c>
      <c r="I137" s="232"/>
      <c r="J137" s="229"/>
      <c r="K137" s="229"/>
      <c r="L137" s="233"/>
      <c r="M137" s="234"/>
      <c r="N137" s="235"/>
      <c r="O137" s="235"/>
      <c r="P137" s="235"/>
      <c r="Q137" s="235"/>
      <c r="R137" s="235"/>
      <c r="S137" s="235"/>
      <c r="T137" s="236"/>
      <c r="AT137" s="237" t="s">
        <v>165</v>
      </c>
      <c r="AU137" s="237" t="s">
        <v>79</v>
      </c>
      <c r="AV137" s="15" t="s">
        <v>77</v>
      </c>
      <c r="AW137" s="15" t="s">
        <v>31</v>
      </c>
      <c r="AX137" s="15" t="s">
        <v>70</v>
      </c>
      <c r="AY137" s="237" t="s">
        <v>156</v>
      </c>
    </row>
    <row r="138" spans="1:65" s="13" customFormat="1" ht="11.25">
      <c r="B138" s="194"/>
      <c r="C138" s="195"/>
      <c r="D138" s="196" t="s">
        <v>165</v>
      </c>
      <c r="E138" s="197" t="s">
        <v>19</v>
      </c>
      <c r="F138" s="198" t="s">
        <v>787</v>
      </c>
      <c r="G138" s="195"/>
      <c r="H138" s="199">
        <v>0.17199999999999999</v>
      </c>
      <c r="I138" s="200"/>
      <c r="J138" s="195"/>
      <c r="K138" s="195"/>
      <c r="L138" s="201"/>
      <c r="M138" s="202"/>
      <c r="N138" s="203"/>
      <c r="O138" s="203"/>
      <c r="P138" s="203"/>
      <c r="Q138" s="203"/>
      <c r="R138" s="203"/>
      <c r="S138" s="203"/>
      <c r="T138" s="204"/>
      <c r="AT138" s="205" t="s">
        <v>165</v>
      </c>
      <c r="AU138" s="205" t="s">
        <v>79</v>
      </c>
      <c r="AV138" s="13" t="s">
        <v>79</v>
      </c>
      <c r="AW138" s="13" t="s">
        <v>31</v>
      </c>
      <c r="AX138" s="13" t="s">
        <v>70</v>
      </c>
      <c r="AY138" s="205" t="s">
        <v>156</v>
      </c>
    </row>
    <row r="139" spans="1:65" s="14" customFormat="1" ht="11.25">
      <c r="B139" s="206"/>
      <c r="C139" s="207"/>
      <c r="D139" s="196" t="s">
        <v>165</v>
      </c>
      <c r="E139" s="208" t="s">
        <v>19</v>
      </c>
      <c r="F139" s="209" t="s">
        <v>170</v>
      </c>
      <c r="G139" s="207"/>
      <c r="H139" s="210">
        <v>0.33700000000000002</v>
      </c>
      <c r="I139" s="211"/>
      <c r="J139" s="207"/>
      <c r="K139" s="207"/>
      <c r="L139" s="212"/>
      <c r="M139" s="213"/>
      <c r="N139" s="214"/>
      <c r="O139" s="214"/>
      <c r="P139" s="214"/>
      <c r="Q139" s="214"/>
      <c r="R139" s="214"/>
      <c r="S139" s="214"/>
      <c r="T139" s="215"/>
      <c r="AT139" s="216" t="s">
        <v>165</v>
      </c>
      <c r="AU139" s="216" t="s">
        <v>79</v>
      </c>
      <c r="AV139" s="14" t="s">
        <v>163</v>
      </c>
      <c r="AW139" s="14" t="s">
        <v>31</v>
      </c>
      <c r="AX139" s="14" t="s">
        <v>77</v>
      </c>
      <c r="AY139" s="216" t="s">
        <v>156</v>
      </c>
    </row>
    <row r="140" spans="1:65" s="2" customFormat="1" ht="78" customHeight="1">
      <c r="A140" s="35"/>
      <c r="B140" s="36"/>
      <c r="C140" s="180" t="s">
        <v>86</v>
      </c>
      <c r="D140" s="180" t="s">
        <v>159</v>
      </c>
      <c r="E140" s="181" t="s">
        <v>696</v>
      </c>
      <c r="F140" s="182" t="s">
        <v>697</v>
      </c>
      <c r="G140" s="183" t="s">
        <v>192</v>
      </c>
      <c r="H140" s="184">
        <v>965</v>
      </c>
      <c r="I140" s="185"/>
      <c r="J140" s="186">
        <f>ROUND(I140*H140,2)</f>
        <v>0</v>
      </c>
      <c r="K140" s="187"/>
      <c r="L140" s="40"/>
      <c r="M140" s="188" t="s">
        <v>19</v>
      </c>
      <c r="N140" s="189" t="s">
        <v>41</v>
      </c>
      <c r="O140" s="65"/>
      <c r="P140" s="190">
        <f>O140*H140</f>
        <v>0</v>
      </c>
      <c r="Q140" s="190">
        <v>0</v>
      </c>
      <c r="R140" s="190">
        <f>Q140*H140</f>
        <v>0</v>
      </c>
      <c r="S140" s="190">
        <v>0</v>
      </c>
      <c r="T140" s="191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192" t="s">
        <v>163</v>
      </c>
      <c r="AT140" s="192" t="s">
        <v>159</v>
      </c>
      <c r="AU140" s="192" t="s">
        <v>79</v>
      </c>
      <c r="AY140" s="18" t="s">
        <v>156</v>
      </c>
      <c r="BE140" s="193">
        <f>IF(N140="základní",J140,0)</f>
        <v>0</v>
      </c>
      <c r="BF140" s="193">
        <f>IF(N140="snížená",J140,0)</f>
        <v>0</v>
      </c>
      <c r="BG140" s="193">
        <f>IF(N140="zákl. přenesená",J140,0)</f>
        <v>0</v>
      </c>
      <c r="BH140" s="193">
        <f>IF(N140="sníž. přenesená",J140,0)</f>
        <v>0</v>
      </c>
      <c r="BI140" s="193">
        <f>IF(N140="nulová",J140,0)</f>
        <v>0</v>
      </c>
      <c r="BJ140" s="18" t="s">
        <v>77</v>
      </c>
      <c r="BK140" s="193">
        <f>ROUND(I140*H140,2)</f>
        <v>0</v>
      </c>
      <c r="BL140" s="18" t="s">
        <v>163</v>
      </c>
      <c r="BM140" s="192" t="s">
        <v>788</v>
      </c>
    </row>
    <row r="141" spans="1:65" s="13" customFormat="1" ht="11.25">
      <c r="B141" s="194"/>
      <c r="C141" s="195"/>
      <c r="D141" s="196" t="s">
        <v>165</v>
      </c>
      <c r="E141" s="197" t="s">
        <v>19</v>
      </c>
      <c r="F141" s="198" t="s">
        <v>789</v>
      </c>
      <c r="G141" s="195"/>
      <c r="H141" s="199">
        <v>865</v>
      </c>
      <c r="I141" s="200"/>
      <c r="J141" s="195"/>
      <c r="K141" s="195"/>
      <c r="L141" s="201"/>
      <c r="M141" s="202"/>
      <c r="N141" s="203"/>
      <c r="O141" s="203"/>
      <c r="P141" s="203"/>
      <c r="Q141" s="203"/>
      <c r="R141" s="203"/>
      <c r="S141" s="203"/>
      <c r="T141" s="204"/>
      <c r="AT141" s="205" t="s">
        <v>165</v>
      </c>
      <c r="AU141" s="205" t="s">
        <v>79</v>
      </c>
      <c r="AV141" s="13" t="s">
        <v>79</v>
      </c>
      <c r="AW141" s="13" t="s">
        <v>31</v>
      </c>
      <c r="AX141" s="13" t="s">
        <v>70</v>
      </c>
      <c r="AY141" s="205" t="s">
        <v>156</v>
      </c>
    </row>
    <row r="142" spans="1:65" s="13" customFormat="1" ht="11.25">
      <c r="B142" s="194"/>
      <c r="C142" s="195"/>
      <c r="D142" s="196" t="s">
        <v>165</v>
      </c>
      <c r="E142" s="197" t="s">
        <v>19</v>
      </c>
      <c r="F142" s="198" t="s">
        <v>790</v>
      </c>
      <c r="G142" s="195"/>
      <c r="H142" s="199">
        <v>100</v>
      </c>
      <c r="I142" s="200"/>
      <c r="J142" s="195"/>
      <c r="K142" s="195"/>
      <c r="L142" s="201"/>
      <c r="M142" s="202"/>
      <c r="N142" s="203"/>
      <c r="O142" s="203"/>
      <c r="P142" s="203"/>
      <c r="Q142" s="203"/>
      <c r="R142" s="203"/>
      <c r="S142" s="203"/>
      <c r="T142" s="204"/>
      <c r="AT142" s="205" t="s">
        <v>165</v>
      </c>
      <c r="AU142" s="205" t="s">
        <v>79</v>
      </c>
      <c r="AV142" s="13" t="s">
        <v>79</v>
      </c>
      <c r="AW142" s="13" t="s">
        <v>31</v>
      </c>
      <c r="AX142" s="13" t="s">
        <v>70</v>
      </c>
      <c r="AY142" s="205" t="s">
        <v>156</v>
      </c>
    </row>
    <row r="143" spans="1:65" s="14" customFormat="1" ht="11.25">
      <c r="B143" s="206"/>
      <c r="C143" s="207"/>
      <c r="D143" s="196" t="s">
        <v>165</v>
      </c>
      <c r="E143" s="208" t="s">
        <v>19</v>
      </c>
      <c r="F143" s="209" t="s">
        <v>170</v>
      </c>
      <c r="G143" s="207"/>
      <c r="H143" s="210">
        <v>965</v>
      </c>
      <c r="I143" s="211"/>
      <c r="J143" s="207"/>
      <c r="K143" s="207"/>
      <c r="L143" s="212"/>
      <c r="M143" s="213"/>
      <c r="N143" s="214"/>
      <c r="O143" s="214"/>
      <c r="P143" s="214"/>
      <c r="Q143" s="214"/>
      <c r="R143" s="214"/>
      <c r="S143" s="214"/>
      <c r="T143" s="215"/>
      <c r="AT143" s="216" t="s">
        <v>165</v>
      </c>
      <c r="AU143" s="216" t="s">
        <v>79</v>
      </c>
      <c r="AV143" s="14" t="s">
        <v>163</v>
      </c>
      <c r="AW143" s="14" t="s">
        <v>31</v>
      </c>
      <c r="AX143" s="14" t="s">
        <v>77</v>
      </c>
      <c r="AY143" s="216" t="s">
        <v>156</v>
      </c>
    </row>
    <row r="144" spans="1:65" s="2" customFormat="1" ht="76.349999999999994" customHeight="1">
      <c r="A144" s="35"/>
      <c r="B144" s="36"/>
      <c r="C144" s="180" t="s">
        <v>163</v>
      </c>
      <c r="D144" s="180" t="s">
        <v>159</v>
      </c>
      <c r="E144" s="181" t="s">
        <v>174</v>
      </c>
      <c r="F144" s="182" t="s">
        <v>282</v>
      </c>
      <c r="G144" s="183" t="s">
        <v>176</v>
      </c>
      <c r="H144" s="184">
        <v>660</v>
      </c>
      <c r="I144" s="185"/>
      <c r="J144" s="186">
        <f>ROUND(I144*H144,2)</f>
        <v>0</v>
      </c>
      <c r="K144" s="187"/>
      <c r="L144" s="40"/>
      <c r="M144" s="188" t="s">
        <v>19</v>
      </c>
      <c r="N144" s="189" t="s">
        <v>41</v>
      </c>
      <c r="O144" s="65"/>
      <c r="P144" s="190">
        <f>O144*H144</f>
        <v>0</v>
      </c>
      <c r="Q144" s="190">
        <v>0</v>
      </c>
      <c r="R144" s="190">
        <f>Q144*H144</f>
        <v>0</v>
      </c>
      <c r="S144" s="190">
        <v>0</v>
      </c>
      <c r="T144" s="191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192" t="s">
        <v>163</v>
      </c>
      <c r="AT144" s="192" t="s">
        <v>159</v>
      </c>
      <c r="AU144" s="192" t="s">
        <v>79</v>
      </c>
      <c r="AY144" s="18" t="s">
        <v>156</v>
      </c>
      <c r="BE144" s="193">
        <f>IF(N144="základní",J144,0)</f>
        <v>0</v>
      </c>
      <c r="BF144" s="193">
        <f>IF(N144="snížená",J144,0)</f>
        <v>0</v>
      </c>
      <c r="BG144" s="193">
        <f>IF(N144="zákl. přenesená",J144,0)</f>
        <v>0</v>
      </c>
      <c r="BH144" s="193">
        <f>IF(N144="sníž. přenesená",J144,0)</f>
        <v>0</v>
      </c>
      <c r="BI144" s="193">
        <f>IF(N144="nulová",J144,0)</f>
        <v>0</v>
      </c>
      <c r="BJ144" s="18" t="s">
        <v>77</v>
      </c>
      <c r="BK144" s="193">
        <f>ROUND(I144*H144,2)</f>
        <v>0</v>
      </c>
      <c r="BL144" s="18" t="s">
        <v>163</v>
      </c>
      <c r="BM144" s="192" t="s">
        <v>791</v>
      </c>
    </row>
    <row r="145" spans="1:65" s="13" customFormat="1" ht="11.25">
      <c r="B145" s="194"/>
      <c r="C145" s="195"/>
      <c r="D145" s="196" t="s">
        <v>165</v>
      </c>
      <c r="E145" s="197" t="s">
        <v>19</v>
      </c>
      <c r="F145" s="198" t="s">
        <v>792</v>
      </c>
      <c r="G145" s="195"/>
      <c r="H145" s="199">
        <v>660</v>
      </c>
      <c r="I145" s="200"/>
      <c r="J145" s="195"/>
      <c r="K145" s="195"/>
      <c r="L145" s="201"/>
      <c r="M145" s="202"/>
      <c r="N145" s="203"/>
      <c r="O145" s="203"/>
      <c r="P145" s="203"/>
      <c r="Q145" s="203"/>
      <c r="R145" s="203"/>
      <c r="S145" s="203"/>
      <c r="T145" s="204"/>
      <c r="AT145" s="205" t="s">
        <v>165</v>
      </c>
      <c r="AU145" s="205" t="s">
        <v>79</v>
      </c>
      <c r="AV145" s="13" t="s">
        <v>79</v>
      </c>
      <c r="AW145" s="13" t="s">
        <v>31</v>
      </c>
      <c r="AX145" s="13" t="s">
        <v>77</v>
      </c>
      <c r="AY145" s="205" t="s">
        <v>156</v>
      </c>
    </row>
    <row r="146" spans="1:65" s="2" customFormat="1" ht="21.75" customHeight="1">
      <c r="A146" s="35"/>
      <c r="B146" s="36"/>
      <c r="C146" s="217" t="s">
        <v>157</v>
      </c>
      <c r="D146" s="217" t="s">
        <v>179</v>
      </c>
      <c r="E146" s="218" t="s">
        <v>310</v>
      </c>
      <c r="F146" s="219" t="s">
        <v>311</v>
      </c>
      <c r="G146" s="220" t="s">
        <v>182</v>
      </c>
      <c r="H146" s="221">
        <v>950.4</v>
      </c>
      <c r="I146" s="222"/>
      <c r="J146" s="223">
        <f>ROUND(I146*H146,2)</f>
        <v>0</v>
      </c>
      <c r="K146" s="224"/>
      <c r="L146" s="225"/>
      <c r="M146" s="226" t="s">
        <v>19</v>
      </c>
      <c r="N146" s="227" t="s">
        <v>41</v>
      </c>
      <c r="O146" s="65"/>
      <c r="P146" s="190">
        <f>O146*H146</f>
        <v>0</v>
      </c>
      <c r="Q146" s="190">
        <v>1</v>
      </c>
      <c r="R146" s="190">
        <f>Q146*H146</f>
        <v>950.4</v>
      </c>
      <c r="S146" s="190">
        <v>0</v>
      </c>
      <c r="T146" s="191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192" t="s">
        <v>183</v>
      </c>
      <c r="AT146" s="192" t="s">
        <v>179</v>
      </c>
      <c r="AU146" s="192" t="s">
        <v>79</v>
      </c>
      <c r="AY146" s="18" t="s">
        <v>156</v>
      </c>
      <c r="BE146" s="193">
        <f>IF(N146="základní",J146,0)</f>
        <v>0</v>
      </c>
      <c r="BF146" s="193">
        <f>IF(N146="snížená",J146,0)</f>
        <v>0</v>
      </c>
      <c r="BG146" s="193">
        <f>IF(N146="zákl. přenesená",J146,0)</f>
        <v>0</v>
      </c>
      <c r="BH146" s="193">
        <f>IF(N146="sníž. přenesená",J146,0)</f>
        <v>0</v>
      </c>
      <c r="BI146" s="193">
        <f>IF(N146="nulová",J146,0)</f>
        <v>0</v>
      </c>
      <c r="BJ146" s="18" t="s">
        <v>77</v>
      </c>
      <c r="BK146" s="193">
        <f>ROUND(I146*H146,2)</f>
        <v>0</v>
      </c>
      <c r="BL146" s="18" t="s">
        <v>163</v>
      </c>
      <c r="BM146" s="192" t="s">
        <v>793</v>
      </c>
    </row>
    <row r="147" spans="1:65" s="13" customFormat="1" ht="11.25">
      <c r="B147" s="194"/>
      <c r="C147" s="195"/>
      <c r="D147" s="196" t="s">
        <v>165</v>
      </c>
      <c r="E147" s="197" t="s">
        <v>19</v>
      </c>
      <c r="F147" s="198" t="s">
        <v>794</v>
      </c>
      <c r="G147" s="195"/>
      <c r="H147" s="199">
        <v>950.4</v>
      </c>
      <c r="I147" s="200"/>
      <c r="J147" s="195"/>
      <c r="K147" s="195"/>
      <c r="L147" s="201"/>
      <c r="M147" s="202"/>
      <c r="N147" s="203"/>
      <c r="O147" s="203"/>
      <c r="P147" s="203"/>
      <c r="Q147" s="203"/>
      <c r="R147" s="203"/>
      <c r="S147" s="203"/>
      <c r="T147" s="204"/>
      <c r="AT147" s="205" t="s">
        <v>165</v>
      </c>
      <c r="AU147" s="205" t="s">
        <v>79</v>
      </c>
      <c r="AV147" s="13" t="s">
        <v>79</v>
      </c>
      <c r="AW147" s="13" t="s">
        <v>31</v>
      </c>
      <c r="AX147" s="13" t="s">
        <v>77</v>
      </c>
      <c r="AY147" s="205" t="s">
        <v>156</v>
      </c>
    </row>
    <row r="148" spans="1:65" s="2" customFormat="1" ht="156.75" customHeight="1">
      <c r="A148" s="35"/>
      <c r="B148" s="36"/>
      <c r="C148" s="180" t="s">
        <v>189</v>
      </c>
      <c r="D148" s="180" t="s">
        <v>159</v>
      </c>
      <c r="E148" s="181" t="s">
        <v>795</v>
      </c>
      <c r="F148" s="182" t="s">
        <v>796</v>
      </c>
      <c r="G148" s="183" t="s">
        <v>182</v>
      </c>
      <c r="H148" s="184">
        <v>950.4</v>
      </c>
      <c r="I148" s="185"/>
      <c r="J148" s="186">
        <f>ROUND(I148*H148,2)</f>
        <v>0</v>
      </c>
      <c r="K148" s="187"/>
      <c r="L148" s="40"/>
      <c r="M148" s="188" t="s">
        <v>19</v>
      </c>
      <c r="N148" s="189" t="s">
        <v>41</v>
      </c>
      <c r="O148" s="65"/>
      <c r="P148" s="190">
        <f>O148*H148</f>
        <v>0</v>
      </c>
      <c r="Q148" s="190">
        <v>0</v>
      </c>
      <c r="R148" s="190">
        <f>Q148*H148</f>
        <v>0</v>
      </c>
      <c r="S148" s="190">
        <v>0</v>
      </c>
      <c r="T148" s="191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192" t="s">
        <v>163</v>
      </c>
      <c r="AT148" s="192" t="s">
        <v>159</v>
      </c>
      <c r="AU148" s="192" t="s">
        <v>79</v>
      </c>
      <c r="AY148" s="18" t="s">
        <v>156</v>
      </c>
      <c r="BE148" s="193">
        <f>IF(N148="základní",J148,0)</f>
        <v>0</v>
      </c>
      <c r="BF148" s="193">
        <f>IF(N148="snížená",J148,0)</f>
        <v>0</v>
      </c>
      <c r="BG148" s="193">
        <f>IF(N148="zákl. přenesená",J148,0)</f>
        <v>0</v>
      </c>
      <c r="BH148" s="193">
        <f>IF(N148="sníž. přenesená",J148,0)</f>
        <v>0</v>
      </c>
      <c r="BI148" s="193">
        <f>IF(N148="nulová",J148,0)</f>
        <v>0</v>
      </c>
      <c r="BJ148" s="18" t="s">
        <v>77</v>
      </c>
      <c r="BK148" s="193">
        <f>ROUND(I148*H148,2)</f>
        <v>0</v>
      </c>
      <c r="BL148" s="18" t="s">
        <v>163</v>
      </c>
      <c r="BM148" s="192" t="s">
        <v>797</v>
      </c>
    </row>
    <row r="149" spans="1:65" s="2" customFormat="1" ht="90" customHeight="1">
      <c r="A149" s="35"/>
      <c r="B149" s="36"/>
      <c r="C149" s="180" t="s">
        <v>194</v>
      </c>
      <c r="D149" s="180" t="s">
        <v>159</v>
      </c>
      <c r="E149" s="181" t="s">
        <v>245</v>
      </c>
      <c r="F149" s="182" t="s">
        <v>359</v>
      </c>
      <c r="G149" s="183" t="s">
        <v>228</v>
      </c>
      <c r="H149" s="184">
        <v>2</v>
      </c>
      <c r="I149" s="185"/>
      <c r="J149" s="186">
        <f>ROUND(I149*H149,2)</f>
        <v>0</v>
      </c>
      <c r="K149" s="187"/>
      <c r="L149" s="40"/>
      <c r="M149" s="188" t="s">
        <v>19</v>
      </c>
      <c r="N149" s="189" t="s">
        <v>41</v>
      </c>
      <c r="O149" s="65"/>
      <c r="P149" s="190">
        <f>O149*H149</f>
        <v>0</v>
      </c>
      <c r="Q149" s="190">
        <v>0</v>
      </c>
      <c r="R149" s="190">
        <f>Q149*H149</f>
        <v>0</v>
      </c>
      <c r="S149" s="190">
        <v>0</v>
      </c>
      <c r="T149" s="191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192" t="s">
        <v>163</v>
      </c>
      <c r="AT149" s="192" t="s">
        <v>159</v>
      </c>
      <c r="AU149" s="192" t="s">
        <v>79</v>
      </c>
      <c r="AY149" s="18" t="s">
        <v>156</v>
      </c>
      <c r="BE149" s="193">
        <f>IF(N149="základní",J149,0)</f>
        <v>0</v>
      </c>
      <c r="BF149" s="193">
        <f>IF(N149="snížená",J149,0)</f>
        <v>0</v>
      </c>
      <c r="BG149" s="193">
        <f>IF(N149="zákl. přenesená",J149,0)</f>
        <v>0</v>
      </c>
      <c r="BH149" s="193">
        <f>IF(N149="sníž. přenesená",J149,0)</f>
        <v>0</v>
      </c>
      <c r="BI149" s="193">
        <f>IF(N149="nulová",J149,0)</f>
        <v>0</v>
      </c>
      <c r="BJ149" s="18" t="s">
        <v>77</v>
      </c>
      <c r="BK149" s="193">
        <f>ROUND(I149*H149,2)</f>
        <v>0</v>
      </c>
      <c r="BL149" s="18" t="s">
        <v>163</v>
      </c>
      <c r="BM149" s="192" t="s">
        <v>798</v>
      </c>
    </row>
    <row r="150" spans="1:65" s="15" customFormat="1" ht="11.25">
      <c r="B150" s="228"/>
      <c r="C150" s="229"/>
      <c r="D150" s="196" t="s">
        <v>165</v>
      </c>
      <c r="E150" s="230" t="s">
        <v>19</v>
      </c>
      <c r="F150" s="231" t="s">
        <v>799</v>
      </c>
      <c r="G150" s="229"/>
      <c r="H150" s="230" t="s">
        <v>19</v>
      </c>
      <c r="I150" s="232"/>
      <c r="J150" s="229"/>
      <c r="K150" s="229"/>
      <c r="L150" s="233"/>
      <c r="M150" s="234"/>
      <c r="N150" s="235"/>
      <c r="O150" s="235"/>
      <c r="P150" s="235"/>
      <c r="Q150" s="235"/>
      <c r="R150" s="235"/>
      <c r="S150" s="235"/>
      <c r="T150" s="236"/>
      <c r="AT150" s="237" t="s">
        <v>165</v>
      </c>
      <c r="AU150" s="237" t="s">
        <v>79</v>
      </c>
      <c r="AV150" s="15" t="s">
        <v>77</v>
      </c>
      <c r="AW150" s="15" t="s">
        <v>31</v>
      </c>
      <c r="AX150" s="15" t="s">
        <v>70</v>
      </c>
      <c r="AY150" s="237" t="s">
        <v>156</v>
      </c>
    </row>
    <row r="151" spans="1:65" s="13" customFormat="1" ht="11.25">
      <c r="B151" s="194"/>
      <c r="C151" s="195"/>
      <c r="D151" s="196" t="s">
        <v>165</v>
      </c>
      <c r="E151" s="197" t="s">
        <v>19</v>
      </c>
      <c r="F151" s="198" t="s">
        <v>79</v>
      </c>
      <c r="G151" s="195"/>
      <c r="H151" s="199">
        <v>2</v>
      </c>
      <c r="I151" s="200"/>
      <c r="J151" s="195"/>
      <c r="K151" s="195"/>
      <c r="L151" s="201"/>
      <c r="M151" s="238"/>
      <c r="N151" s="239"/>
      <c r="O151" s="239"/>
      <c r="P151" s="239"/>
      <c r="Q151" s="239"/>
      <c r="R151" s="239"/>
      <c r="S151" s="239"/>
      <c r="T151" s="240"/>
      <c r="AT151" s="205" t="s">
        <v>165</v>
      </c>
      <c r="AU151" s="205" t="s">
        <v>79</v>
      </c>
      <c r="AV151" s="13" t="s">
        <v>79</v>
      </c>
      <c r="AW151" s="13" t="s">
        <v>31</v>
      </c>
      <c r="AX151" s="13" t="s">
        <v>77</v>
      </c>
      <c r="AY151" s="205" t="s">
        <v>156</v>
      </c>
    </row>
    <row r="152" spans="1:65" s="2" customFormat="1" ht="6.95" customHeight="1">
      <c r="A152" s="35"/>
      <c r="B152" s="48"/>
      <c r="C152" s="49"/>
      <c r="D152" s="49"/>
      <c r="E152" s="49"/>
      <c r="F152" s="49"/>
      <c r="G152" s="49"/>
      <c r="H152" s="49"/>
      <c r="I152" s="49"/>
      <c r="J152" s="49"/>
      <c r="K152" s="49"/>
      <c r="L152" s="40"/>
      <c r="M152" s="35"/>
      <c r="O152" s="35"/>
      <c r="P152" s="35"/>
      <c r="Q152" s="35"/>
      <c r="R152" s="35"/>
      <c r="S152" s="35"/>
      <c r="T152" s="35"/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</row>
  </sheetData>
  <sheetProtection algorithmName="SHA-512" hashValue="aOUPqAxbOkgW1SIp3LiMVcTFtO9y84CYEJe3Pc02uSzNQivXMLyX1o9CgbS/IJ9lN8PPJ9ANUXsSgaO2ANSaxw==" saltValue="eOttFsFTMBS4OxdLNuQ84pckm7eDVhRo/Ezd6AgnoaulSPbf35CFVxhMLXeYA7+4puWORtSp08w2PWJ4BiBCfw==" spinCount="100000" sheet="1" objects="1" scenarios="1" formatColumns="0" formatRows="0" autoFilter="0"/>
  <autoFilter ref="C92:K151"/>
  <mergeCells count="15">
    <mergeCell ref="E79:H79"/>
    <mergeCell ref="E83:H83"/>
    <mergeCell ref="E81:H81"/>
    <mergeCell ref="E85:H85"/>
    <mergeCell ref="L2:V2"/>
    <mergeCell ref="E31:H31"/>
    <mergeCell ref="E52:H52"/>
    <mergeCell ref="E56:H56"/>
    <mergeCell ref="E54:H54"/>
    <mergeCell ref="E58:H58"/>
    <mergeCell ref="E7:H7"/>
    <mergeCell ref="E11:H11"/>
    <mergeCell ref="E9:H9"/>
    <mergeCell ref="E13:H13"/>
    <mergeCell ref="E22:H22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19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69"/>
      <c r="M2" s="369"/>
      <c r="N2" s="369"/>
      <c r="O2" s="369"/>
      <c r="P2" s="369"/>
      <c r="Q2" s="369"/>
      <c r="R2" s="369"/>
      <c r="S2" s="369"/>
      <c r="T2" s="369"/>
      <c r="U2" s="369"/>
      <c r="V2" s="369"/>
      <c r="AT2" s="18" t="s">
        <v>126</v>
      </c>
    </row>
    <row r="3" spans="1:46" s="1" customFormat="1" ht="6.95" customHeight="1">
      <c r="B3" s="109"/>
      <c r="C3" s="110"/>
      <c r="D3" s="110"/>
      <c r="E3" s="110"/>
      <c r="F3" s="110"/>
      <c r="G3" s="110"/>
      <c r="H3" s="110"/>
      <c r="I3" s="110"/>
      <c r="J3" s="110"/>
      <c r="K3" s="110"/>
      <c r="L3" s="21"/>
      <c r="AT3" s="18" t="s">
        <v>79</v>
      </c>
    </row>
    <row r="4" spans="1:46" s="1" customFormat="1" ht="24.95" customHeight="1">
      <c r="B4" s="21"/>
      <c r="D4" s="111" t="s">
        <v>128</v>
      </c>
      <c r="L4" s="21"/>
      <c r="M4" s="112" t="s">
        <v>10</v>
      </c>
      <c r="AT4" s="18" t="s">
        <v>4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113" t="s">
        <v>16</v>
      </c>
      <c r="L6" s="21"/>
    </row>
    <row r="7" spans="1:46" s="1" customFormat="1" ht="26.25" customHeight="1">
      <c r="B7" s="21"/>
      <c r="E7" s="387" t="str">
        <f>'Rekapitulace zakázky'!K6</f>
        <v>Oprava geometrických parametrů koleje 2022 u ST Ústí nad Labem</v>
      </c>
      <c r="F7" s="388"/>
      <c r="G7" s="388"/>
      <c r="H7" s="388"/>
      <c r="L7" s="21"/>
    </row>
    <row r="8" spans="1:46">
      <c r="B8" s="21"/>
      <c r="D8" s="113" t="s">
        <v>129</v>
      </c>
      <c r="L8" s="21"/>
    </row>
    <row r="9" spans="1:46" s="1" customFormat="1" ht="16.5" customHeight="1">
      <c r="B9" s="21"/>
      <c r="E9" s="387" t="s">
        <v>489</v>
      </c>
      <c r="F9" s="369"/>
      <c r="G9" s="369"/>
      <c r="H9" s="369"/>
      <c r="L9" s="21"/>
    </row>
    <row r="10" spans="1:46" s="1" customFormat="1" ht="12" customHeight="1">
      <c r="B10" s="21"/>
      <c r="D10" s="113" t="s">
        <v>131</v>
      </c>
      <c r="L10" s="21"/>
    </row>
    <row r="11" spans="1:46" s="2" customFormat="1" ht="16.5" customHeight="1">
      <c r="A11" s="35"/>
      <c r="B11" s="40"/>
      <c r="C11" s="35"/>
      <c r="D11" s="35"/>
      <c r="E11" s="389" t="s">
        <v>132</v>
      </c>
      <c r="F11" s="390"/>
      <c r="G11" s="390"/>
      <c r="H11" s="390"/>
      <c r="I11" s="35"/>
      <c r="J11" s="35"/>
      <c r="K11" s="35"/>
      <c r="L11" s="115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13" t="s">
        <v>133</v>
      </c>
      <c r="E12" s="35"/>
      <c r="F12" s="35"/>
      <c r="G12" s="35"/>
      <c r="H12" s="35"/>
      <c r="I12" s="35"/>
      <c r="J12" s="35"/>
      <c r="K12" s="35"/>
      <c r="L12" s="115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6.5" customHeight="1">
      <c r="A13" s="35"/>
      <c r="B13" s="40"/>
      <c r="C13" s="35"/>
      <c r="D13" s="35"/>
      <c r="E13" s="391" t="s">
        <v>800</v>
      </c>
      <c r="F13" s="390"/>
      <c r="G13" s="390"/>
      <c r="H13" s="390"/>
      <c r="I13" s="35"/>
      <c r="J13" s="35"/>
      <c r="K13" s="35"/>
      <c r="L13" s="115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1.25">
      <c r="A14" s="35"/>
      <c r="B14" s="40"/>
      <c r="C14" s="35"/>
      <c r="D14" s="35"/>
      <c r="E14" s="35"/>
      <c r="F14" s="35"/>
      <c r="G14" s="35"/>
      <c r="H14" s="35"/>
      <c r="I14" s="35"/>
      <c r="J14" s="35"/>
      <c r="K14" s="35"/>
      <c r="L14" s="11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2" customHeight="1">
      <c r="A15" s="35"/>
      <c r="B15" s="40"/>
      <c r="C15" s="35"/>
      <c r="D15" s="113" t="s">
        <v>18</v>
      </c>
      <c r="E15" s="35"/>
      <c r="F15" s="103" t="s">
        <v>19</v>
      </c>
      <c r="G15" s="35"/>
      <c r="H15" s="35"/>
      <c r="I15" s="113" t="s">
        <v>20</v>
      </c>
      <c r="J15" s="103" t="s">
        <v>19</v>
      </c>
      <c r="K15" s="35"/>
      <c r="L15" s="115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12" customHeight="1">
      <c r="A16" s="35"/>
      <c r="B16" s="40"/>
      <c r="C16" s="35"/>
      <c r="D16" s="113" t="s">
        <v>21</v>
      </c>
      <c r="E16" s="35"/>
      <c r="F16" s="103" t="s">
        <v>22</v>
      </c>
      <c r="G16" s="35"/>
      <c r="H16" s="35"/>
      <c r="I16" s="113" t="s">
        <v>23</v>
      </c>
      <c r="J16" s="116" t="str">
        <f>'Rekapitulace zakázky'!AN8</f>
        <v>25. 3. 2022</v>
      </c>
      <c r="K16" s="35"/>
      <c r="L16" s="115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0.9" customHeight="1">
      <c r="A17" s="35"/>
      <c r="B17" s="40"/>
      <c r="C17" s="35"/>
      <c r="D17" s="35"/>
      <c r="E17" s="35"/>
      <c r="F17" s="35"/>
      <c r="G17" s="35"/>
      <c r="H17" s="35"/>
      <c r="I17" s="35"/>
      <c r="J17" s="35"/>
      <c r="K17" s="35"/>
      <c r="L17" s="115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2" customHeight="1">
      <c r="A18" s="35"/>
      <c r="B18" s="40"/>
      <c r="C18" s="35"/>
      <c r="D18" s="113" t="s">
        <v>25</v>
      </c>
      <c r="E18" s="35"/>
      <c r="F18" s="35"/>
      <c r="G18" s="35"/>
      <c r="H18" s="35"/>
      <c r="I18" s="113" t="s">
        <v>26</v>
      </c>
      <c r="J18" s="103" t="str">
        <f>IF('Rekapitulace zakázky'!AN10="","",'Rekapitulace zakázky'!AN10)</f>
        <v/>
      </c>
      <c r="K18" s="35"/>
      <c r="L18" s="115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18" customHeight="1">
      <c r="A19" s="35"/>
      <c r="B19" s="40"/>
      <c r="C19" s="35"/>
      <c r="D19" s="35"/>
      <c r="E19" s="103" t="str">
        <f>IF('Rekapitulace zakázky'!E11="","",'Rekapitulace zakázky'!E11)</f>
        <v xml:space="preserve"> </v>
      </c>
      <c r="F19" s="35"/>
      <c r="G19" s="35"/>
      <c r="H19" s="35"/>
      <c r="I19" s="113" t="s">
        <v>27</v>
      </c>
      <c r="J19" s="103" t="str">
        <f>IF('Rekapitulace zakázky'!AN11="","",'Rekapitulace zakázky'!AN11)</f>
        <v/>
      </c>
      <c r="K19" s="35"/>
      <c r="L19" s="115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6.95" customHeight="1">
      <c r="A20" s="35"/>
      <c r="B20" s="40"/>
      <c r="C20" s="35"/>
      <c r="D20" s="35"/>
      <c r="E20" s="35"/>
      <c r="F20" s="35"/>
      <c r="G20" s="35"/>
      <c r="H20" s="35"/>
      <c r="I20" s="35"/>
      <c r="J20" s="35"/>
      <c r="K20" s="35"/>
      <c r="L20" s="115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2" customHeight="1">
      <c r="A21" s="35"/>
      <c r="B21" s="40"/>
      <c r="C21" s="35"/>
      <c r="D21" s="113" t="s">
        <v>28</v>
      </c>
      <c r="E21" s="35"/>
      <c r="F21" s="35"/>
      <c r="G21" s="35"/>
      <c r="H21" s="35"/>
      <c r="I21" s="113" t="s">
        <v>26</v>
      </c>
      <c r="J21" s="31" t="str">
        <f>'Rekapitulace zakázky'!AN13</f>
        <v>Vyplň údaj</v>
      </c>
      <c r="K21" s="35"/>
      <c r="L21" s="115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18" customHeight="1">
      <c r="A22" s="35"/>
      <c r="B22" s="40"/>
      <c r="C22" s="35"/>
      <c r="D22" s="35"/>
      <c r="E22" s="392" t="str">
        <f>'Rekapitulace zakázky'!E14</f>
        <v>Vyplň údaj</v>
      </c>
      <c r="F22" s="393"/>
      <c r="G22" s="393"/>
      <c r="H22" s="393"/>
      <c r="I22" s="113" t="s">
        <v>27</v>
      </c>
      <c r="J22" s="31" t="str">
        <f>'Rekapitulace zakázky'!AN14</f>
        <v>Vyplň údaj</v>
      </c>
      <c r="K22" s="35"/>
      <c r="L22" s="115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6.95" customHeight="1">
      <c r="A23" s="35"/>
      <c r="B23" s="40"/>
      <c r="C23" s="35"/>
      <c r="D23" s="35"/>
      <c r="E23" s="35"/>
      <c r="F23" s="35"/>
      <c r="G23" s="35"/>
      <c r="H23" s="35"/>
      <c r="I23" s="35"/>
      <c r="J23" s="35"/>
      <c r="K23" s="35"/>
      <c r="L23" s="11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2" customHeight="1">
      <c r="A24" s="35"/>
      <c r="B24" s="40"/>
      <c r="C24" s="35"/>
      <c r="D24" s="113" t="s">
        <v>30</v>
      </c>
      <c r="E24" s="35"/>
      <c r="F24" s="35"/>
      <c r="G24" s="35"/>
      <c r="H24" s="35"/>
      <c r="I24" s="113" t="s">
        <v>26</v>
      </c>
      <c r="J24" s="103" t="str">
        <f>IF('Rekapitulace zakázky'!AN16="","",'Rekapitulace zakázky'!AN16)</f>
        <v/>
      </c>
      <c r="K24" s="35"/>
      <c r="L24" s="115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18" customHeight="1">
      <c r="A25" s="35"/>
      <c r="B25" s="40"/>
      <c r="C25" s="35"/>
      <c r="D25" s="35"/>
      <c r="E25" s="103" t="str">
        <f>IF('Rekapitulace zakázky'!E17="","",'Rekapitulace zakázky'!E17)</f>
        <v xml:space="preserve"> </v>
      </c>
      <c r="F25" s="35"/>
      <c r="G25" s="35"/>
      <c r="H25" s="35"/>
      <c r="I25" s="113" t="s">
        <v>27</v>
      </c>
      <c r="J25" s="103" t="str">
        <f>IF('Rekapitulace zakázky'!AN17="","",'Rekapitulace zakázky'!AN17)</f>
        <v/>
      </c>
      <c r="K25" s="35"/>
      <c r="L25" s="11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6.95" customHeight="1">
      <c r="A26" s="35"/>
      <c r="B26" s="40"/>
      <c r="C26" s="35"/>
      <c r="D26" s="35"/>
      <c r="E26" s="35"/>
      <c r="F26" s="35"/>
      <c r="G26" s="35"/>
      <c r="H26" s="35"/>
      <c r="I26" s="35"/>
      <c r="J26" s="35"/>
      <c r="K26" s="35"/>
      <c r="L26" s="11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2" customFormat="1" ht="12" customHeight="1">
      <c r="A27" s="35"/>
      <c r="B27" s="40"/>
      <c r="C27" s="35"/>
      <c r="D27" s="113" t="s">
        <v>32</v>
      </c>
      <c r="E27" s="35"/>
      <c r="F27" s="35"/>
      <c r="G27" s="35"/>
      <c r="H27" s="35"/>
      <c r="I27" s="113" t="s">
        <v>26</v>
      </c>
      <c r="J27" s="103" t="str">
        <f>IF('Rekapitulace zakázky'!AN19="","",'Rekapitulace zakázky'!AN19)</f>
        <v/>
      </c>
      <c r="K27" s="35"/>
      <c r="L27" s="11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pans="1:31" s="2" customFormat="1" ht="18" customHeight="1">
      <c r="A28" s="35"/>
      <c r="B28" s="40"/>
      <c r="C28" s="35"/>
      <c r="D28" s="35"/>
      <c r="E28" s="103" t="str">
        <f>IF('Rekapitulace zakázky'!E20="","",'Rekapitulace zakázky'!E20)</f>
        <v>Tomáš Šrédl</v>
      </c>
      <c r="F28" s="35"/>
      <c r="G28" s="35"/>
      <c r="H28" s="35"/>
      <c r="I28" s="113" t="s">
        <v>27</v>
      </c>
      <c r="J28" s="103" t="str">
        <f>IF('Rekapitulace zakázky'!AN20="","",'Rekapitulace zakázky'!AN20)</f>
        <v/>
      </c>
      <c r="K28" s="35"/>
      <c r="L28" s="115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40"/>
      <c r="C29" s="35"/>
      <c r="D29" s="35"/>
      <c r="E29" s="35"/>
      <c r="F29" s="35"/>
      <c r="G29" s="35"/>
      <c r="H29" s="35"/>
      <c r="I29" s="35"/>
      <c r="J29" s="35"/>
      <c r="K29" s="35"/>
      <c r="L29" s="115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12" customHeight="1">
      <c r="A30" s="35"/>
      <c r="B30" s="40"/>
      <c r="C30" s="35"/>
      <c r="D30" s="113" t="s">
        <v>34</v>
      </c>
      <c r="E30" s="35"/>
      <c r="F30" s="35"/>
      <c r="G30" s="35"/>
      <c r="H30" s="35"/>
      <c r="I30" s="35"/>
      <c r="J30" s="35"/>
      <c r="K30" s="35"/>
      <c r="L30" s="115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8" customFormat="1" ht="16.5" customHeight="1">
      <c r="A31" s="117"/>
      <c r="B31" s="118"/>
      <c r="C31" s="117"/>
      <c r="D31" s="117"/>
      <c r="E31" s="394" t="s">
        <v>19</v>
      </c>
      <c r="F31" s="394"/>
      <c r="G31" s="394"/>
      <c r="H31" s="394"/>
      <c r="I31" s="117"/>
      <c r="J31" s="117"/>
      <c r="K31" s="117"/>
      <c r="L31" s="119"/>
      <c r="S31" s="117"/>
      <c r="T31" s="117"/>
      <c r="U31" s="117"/>
      <c r="V31" s="117"/>
      <c r="W31" s="117"/>
      <c r="X31" s="117"/>
      <c r="Y31" s="117"/>
      <c r="Z31" s="117"/>
      <c r="AA31" s="117"/>
      <c r="AB31" s="117"/>
      <c r="AC31" s="117"/>
      <c r="AD31" s="117"/>
      <c r="AE31" s="117"/>
    </row>
    <row r="32" spans="1:31" s="2" customFormat="1" ht="6.95" customHeight="1">
      <c r="A32" s="35"/>
      <c r="B32" s="40"/>
      <c r="C32" s="35"/>
      <c r="D32" s="35"/>
      <c r="E32" s="35"/>
      <c r="F32" s="35"/>
      <c r="G32" s="35"/>
      <c r="H32" s="35"/>
      <c r="I32" s="35"/>
      <c r="J32" s="35"/>
      <c r="K32" s="35"/>
      <c r="L32" s="115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6.95" customHeight="1">
      <c r="A33" s="35"/>
      <c r="B33" s="40"/>
      <c r="C33" s="35"/>
      <c r="D33" s="120"/>
      <c r="E33" s="120"/>
      <c r="F33" s="120"/>
      <c r="G33" s="120"/>
      <c r="H33" s="120"/>
      <c r="I33" s="120"/>
      <c r="J33" s="120"/>
      <c r="K33" s="120"/>
      <c r="L33" s="115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25.35" customHeight="1">
      <c r="A34" s="35"/>
      <c r="B34" s="40"/>
      <c r="C34" s="35"/>
      <c r="D34" s="121" t="s">
        <v>36</v>
      </c>
      <c r="E34" s="35"/>
      <c r="F34" s="35"/>
      <c r="G34" s="35"/>
      <c r="H34" s="35"/>
      <c r="I34" s="35"/>
      <c r="J34" s="122">
        <f>ROUND(J93, 2)</f>
        <v>0</v>
      </c>
      <c r="K34" s="35"/>
      <c r="L34" s="11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6.95" customHeight="1">
      <c r="A35" s="35"/>
      <c r="B35" s="40"/>
      <c r="C35" s="35"/>
      <c r="D35" s="120"/>
      <c r="E35" s="120"/>
      <c r="F35" s="120"/>
      <c r="G35" s="120"/>
      <c r="H35" s="120"/>
      <c r="I35" s="120"/>
      <c r="J35" s="120"/>
      <c r="K35" s="120"/>
      <c r="L35" s="115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customHeight="1">
      <c r="A36" s="35"/>
      <c r="B36" s="40"/>
      <c r="C36" s="35"/>
      <c r="D36" s="35"/>
      <c r="E36" s="35"/>
      <c r="F36" s="123" t="s">
        <v>38</v>
      </c>
      <c r="G36" s="35"/>
      <c r="H36" s="35"/>
      <c r="I36" s="123" t="s">
        <v>37</v>
      </c>
      <c r="J36" s="123" t="s">
        <v>39</v>
      </c>
      <c r="K36" s="35"/>
      <c r="L36" s="11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customHeight="1">
      <c r="A37" s="35"/>
      <c r="B37" s="40"/>
      <c r="C37" s="35"/>
      <c r="D37" s="114" t="s">
        <v>40</v>
      </c>
      <c r="E37" s="113" t="s">
        <v>41</v>
      </c>
      <c r="F37" s="124">
        <f>ROUND((SUM(BE93:BE118)),  2)</f>
        <v>0</v>
      </c>
      <c r="G37" s="35"/>
      <c r="H37" s="35"/>
      <c r="I37" s="125">
        <v>0.21</v>
      </c>
      <c r="J37" s="124">
        <f>ROUND(((SUM(BE93:BE118))*I37),  2)</f>
        <v>0</v>
      </c>
      <c r="K37" s="35"/>
      <c r="L37" s="115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14.45" customHeight="1">
      <c r="A38" s="35"/>
      <c r="B38" s="40"/>
      <c r="C38" s="35"/>
      <c r="D38" s="35"/>
      <c r="E38" s="113" t="s">
        <v>42</v>
      </c>
      <c r="F38" s="124">
        <f>ROUND((SUM(BF93:BF118)),  2)</f>
        <v>0</v>
      </c>
      <c r="G38" s="35"/>
      <c r="H38" s="35"/>
      <c r="I38" s="125">
        <v>0.15</v>
      </c>
      <c r="J38" s="124">
        <f>ROUND(((SUM(BF93:BF118))*I38),  2)</f>
        <v>0</v>
      </c>
      <c r="K38" s="35"/>
      <c r="L38" s="115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14.45" hidden="1" customHeight="1">
      <c r="A39" s="35"/>
      <c r="B39" s="40"/>
      <c r="C39" s="35"/>
      <c r="D39" s="35"/>
      <c r="E39" s="113" t="s">
        <v>43</v>
      </c>
      <c r="F39" s="124">
        <f>ROUND((SUM(BG93:BG118)),  2)</f>
        <v>0</v>
      </c>
      <c r="G39" s="35"/>
      <c r="H39" s="35"/>
      <c r="I39" s="125">
        <v>0.21</v>
      </c>
      <c r="J39" s="124">
        <f>0</f>
        <v>0</v>
      </c>
      <c r="K39" s="35"/>
      <c r="L39" s="115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hidden="1" customHeight="1">
      <c r="A40" s="35"/>
      <c r="B40" s="40"/>
      <c r="C40" s="35"/>
      <c r="D40" s="35"/>
      <c r="E40" s="113" t="s">
        <v>44</v>
      </c>
      <c r="F40" s="124">
        <f>ROUND((SUM(BH93:BH118)),  2)</f>
        <v>0</v>
      </c>
      <c r="G40" s="35"/>
      <c r="H40" s="35"/>
      <c r="I40" s="125">
        <v>0.15</v>
      </c>
      <c r="J40" s="124">
        <f>0</f>
        <v>0</v>
      </c>
      <c r="K40" s="35"/>
      <c r="L40" s="115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2" customFormat="1" ht="14.45" hidden="1" customHeight="1">
      <c r="A41" s="35"/>
      <c r="B41" s="40"/>
      <c r="C41" s="35"/>
      <c r="D41" s="35"/>
      <c r="E41" s="113" t="s">
        <v>45</v>
      </c>
      <c r="F41" s="124">
        <f>ROUND((SUM(BI93:BI118)),  2)</f>
        <v>0</v>
      </c>
      <c r="G41" s="35"/>
      <c r="H41" s="35"/>
      <c r="I41" s="125">
        <v>0</v>
      </c>
      <c r="J41" s="124">
        <f>0</f>
        <v>0</v>
      </c>
      <c r="K41" s="35"/>
      <c r="L41" s="115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pans="1:31" s="2" customFormat="1" ht="6.95" customHeight="1">
      <c r="A42" s="35"/>
      <c r="B42" s="40"/>
      <c r="C42" s="35"/>
      <c r="D42" s="35"/>
      <c r="E42" s="35"/>
      <c r="F42" s="35"/>
      <c r="G42" s="35"/>
      <c r="H42" s="35"/>
      <c r="I42" s="35"/>
      <c r="J42" s="35"/>
      <c r="K42" s="35"/>
      <c r="L42" s="115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3" spans="1:31" s="2" customFormat="1" ht="25.35" customHeight="1">
      <c r="A43" s="35"/>
      <c r="B43" s="40"/>
      <c r="C43" s="126"/>
      <c r="D43" s="127" t="s">
        <v>46</v>
      </c>
      <c r="E43" s="128"/>
      <c r="F43" s="128"/>
      <c r="G43" s="129" t="s">
        <v>47</v>
      </c>
      <c r="H43" s="130" t="s">
        <v>48</v>
      </c>
      <c r="I43" s="128"/>
      <c r="J43" s="131">
        <f>SUM(J34:J41)</f>
        <v>0</v>
      </c>
      <c r="K43" s="132"/>
      <c r="L43" s="115"/>
      <c r="S43" s="35"/>
      <c r="T43" s="35"/>
      <c r="U43" s="35"/>
      <c r="V43" s="35"/>
      <c r="W43" s="35"/>
      <c r="X43" s="35"/>
      <c r="Y43" s="35"/>
      <c r="Z43" s="35"/>
      <c r="AA43" s="35"/>
      <c r="AB43" s="35"/>
      <c r="AC43" s="35"/>
      <c r="AD43" s="35"/>
      <c r="AE43" s="35"/>
    </row>
    <row r="44" spans="1:31" s="2" customFormat="1" ht="14.45" customHeight="1">
      <c r="A44" s="35"/>
      <c r="B44" s="133"/>
      <c r="C44" s="134"/>
      <c r="D44" s="134"/>
      <c r="E44" s="134"/>
      <c r="F44" s="134"/>
      <c r="G44" s="134"/>
      <c r="H44" s="134"/>
      <c r="I44" s="134"/>
      <c r="J44" s="134"/>
      <c r="K44" s="134"/>
      <c r="L44" s="115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8" spans="1:31" s="2" customFormat="1" ht="6.95" customHeight="1">
      <c r="A48" s="35"/>
      <c r="B48" s="135"/>
      <c r="C48" s="136"/>
      <c r="D48" s="136"/>
      <c r="E48" s="136"/>
      <c r="F48" s="136"/>
      <c r="G48" s="136"/>
      <c r="H48" s="136"/>
      <c r="I48" s="136"/>
      <c r="J48" s="136"/>
      <c r="K48" s="136"/>
      <c r="L48" s="115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31" s="2" customFormat="1" ht="24.95" customHeight="1">
      <c r="A49" s="35"/>
      <c r="B49" s="36"/>
      <c r="C49" s="24" t="s">
        <v>135</v>
      </c>
      <c r="D49" s="37"/>
      <c r="E49" s="37"/>
      <c r="F49" s="37"/>
      <c r="G49" s="37"/>
      <c r="H49" s="37"/>
      <c r="I49" s="37"/>
      <c r="J49" s="37"/>
      <c r="K49" s="37"/>
      <c r="L49" s="115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1:31" s="2" customFormat="1" ht="6.95" customHeight="1">
      <c r="A50" s="35"/>
      <c r="B50" s="36"/>
      <c r="C50" s="37"/>
      <c r="D50" s="37"/>
      <c r="E50" s="37"/>
      <c r="F50" s="37"/>
      <c r="G50" s="37"/>
      <c r="H50" s="37"/>
      <c r="I50" s="37"/>
      <c r="J50" s="37"/>
      <c r="K50" s="37"/>
      <c r="L50" s="115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31" s="2" customFormat="1" ht="12" customHeight="1">
      <c r="A51" s="35"/>
      <c r="B51" s="36"/>
      <c r="C51" s="30" t="s">
        <v>16</v>
      </c>
      <c r="D51" s="37"/>
      <c r="E51" s="37"/>
      <c r="F51" s="37"/>
      <c r="G51" s="37"/>
      <c r="H51" s="37"/>
      <c r="I51" s="37"/>
      <c r="J51" s="37"/>
      <c r="K51" s="37"/>
      <c r="L51" s="115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spans="1:31" s="2" customFormat="1" ht="26.25" customHeight="1">
      <c r="A52" s="35"/>
      <c r="B52" s="36"/>
      <c r="C52" s="37"/>
      <c r="D52" s="37"/>
      <c r="E52" s="395" t="str">
        <f>E7</f>
        <v>Oprava geometrických parametrů koleje 2022 u ST Ústí nad Labem</v>
      </c>
      <c r="F52" s="396"/>
      <c r="G52" s="396"/>
      <c r="H52" s="396"/>
      <c r="I52" s="37"/>
      <c r="J52" s="37"/>
      <c r="K52" s="37"/>
      <c r="L52" s="115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1:31" s="1" customFormat="1" ht="12" customHeight="1">
      <c r="B53" s="22"/>
      <c r="C53" s="30" t="s">
        <v>129</v>
      </c>
      <c r="D53" s="23"/>
      <c r="E53" s="23"/>
      <c r="F53" s="23"/>
      <c r="G53" s="23"/>
      <c r="H53" s="23"/>
      <c r="I53" s="23"/>
      <c r="J53" s="23"/>
      <c r="K53" s="23"/>
      <c r="L53" s="21"/>
    </row>
    <row r="54" spans="1:31" s="1" customFormat="1" ht="16.5" customHeight="1">
      <c r="B54" s="22"/>
      <c r="C54" s="23"/>
      <c r="D54" s="23"/>
      <c r="E54" s="395" t="s">
        <v>489</v>
      </c>
      <c r="F54" s="354"/>
      <c r="G54" s="354"/>
      <c r="H54" s="354"/>
      <c r="I54" s="23"/>
      <c r="J54" s="23"/>
      <c r="K54" s="23"/>
      <c r="L54" s="21"/>
    </row>
    <row r="55" spans="1:31" s="1" customFormat="1" ht="12" customHeight="1">
      <c r="B55" s="22"/>
      <c r="C55" s="30" t="s">
        <v>131</v>
      </c>
      <c r="D55" s="23"/>
      <c r="E55" s="23"/>
      <c r="F55" s="23"/>
      <c r="G55" s="23"/>
      <c r="H55" s="23"/>
      <c r="I55" s="23"/>
      <c r="J55" s="23"/>
      <c r="K55" s="23"/>
      <c r="L55" s="21"/>
    </row>
    <row r="56" spans="1:31" s="2" customFormat="1" ht="16.5" customHeight="1">
      <c r="A56" s="35"/>
      <c r="B56" s="36"/>
      <c r="C56" s="37"/>
      <c r="D56" s="37"/>
      <c r="E56" s="397" t="s">
        <v>132</v>
      </c>
      <c r="F56" s="398"/>
      <c r="G56" s="398"/>
      <c r="H56" s="398"/>
      <c r="I56" s="37"/>
      <c r="J56" s="37"/>
      <c r="K56" s="37"/>
      <c r="L56" s="115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pans="1:31" s="2" customFormat="1" ht="12" customHeight="1">
      <c r="A57" s="35"/>
      <c r="B57" s="36"/>
      <c r="C57" s="30" t="s">
        <v>133</v>
      </c>
      <c r="D57" s="37"/>
      <c r="E57" s="37"/>
      <c r="F57" s="37"/>
      <c r="G57" s="37"/>
      <c r="H57" s="37"/>
      <c r="I57" s="37"/>
      <c r="J57" s="37"/>
      <c r="K57" s="37"/>
      <c r="L57" s="115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pans="1:31" s="2" customFormat="1" ht="16.5" customHeight="1">
      <c r="A58" s="35"/>
      <c r="B58" s="36"/>
      <c r="C58" s="37"/>
      <c r="D58" s="37"/>
      <c r="E58" s="347" t="str">
        <f>E13</f>
        <v>12 - SO 12 - TO Česká Kamenice</v>
      </c>
      <c r="F58" s="398"/>
      <c r="G58" s="398"/>
      <c r="H58" s="398"/>
      <c r="I58" s="37"/>
      <c r="J58" s="37"/>
      <c r="K58" s="37"/>
      <c r="L58" s="115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pans="1:31" s="2" customFormat="1" ht="6.95" customHeight="1">
      <c r="A59" s="35"/>
      <c r="B59" s="36"/>
      <c r="C59" s="37"/>
      <c r="D59" s="37"/>
      <c r="E59" s="37"/>
      <c r="F59" s="37"/>
      <c r="G59" s="37"/>
      <c r="H59" s="37"/>
      <c r="I59" s="37"/>
      <c r="J59" s="37"/>
      <c r="K59" s="37"/>
      <c r="L59" s="115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</row>
    <row r="60" spans="1:31" s="2" customFormat="1" ht="12" customHeight="1">
      <c r="A60" s="35"/>
      <c r="B60" s="36"/>
      <c r="C60" s="30" t="s">
        <v>21</v>
      </c>
      <c r="D60" s="37"/>
      <c r="E60" s="37"/>
      <c r="F60" s="28" t="str">
        <f>F16</f>
        <v xml:space="preserve"> </v>
      </c>
      <c r="G60" s="37"/>
      <c r="H60" s="37"/>
      <c r="I60" s="30" t="s">
        <v>23</v>
      </c>
      <c r="J60" s="60" t="str">
        <f>IF(J16="","",J16)</f>
        <v>25. 3. 2022</v>
      </c>
      <c r="K60" s="37"/>
      <c r="L60" s="115"/>
      <c r="S60" s="35"/>
      <c r="T60" s="35"/>
      <c r="U60" s="35"/>
      <c r="V60" s="35"/>
      <c r="W60" s="35"/>
      <c r="X60" s="35"/>
      <c r="Y60" s="35"/>
      <c r="Z60" s="35"/>
      <c r="AA60" s="35"/>
      <c r="AB60" s="35"/>
      <c r="AC60" s="35"/>
      <c r="AD60" s="35"/>
      <c r="AE60" s="35"/>
    </row>
    <row r="61" spans="1:31" s="2" customFormat="1" ht="6.95" customHeight="1">
      <c r="A61" s="35"/>
      <c r="B61" s="36"/>
      <c r="C61" s="37"/>
      <c r="D61" s="37"/>
      <c r="E61" s="37"/>
      <c r="F61" s="37"/>
      <c r="G61" s="37"/>
      <c r="H61" s="37"/>
      <c r="I61" s="37"/>
      <c r="J61" s="37"/>
      <c r="K61" s="37"/>
      <c r="L61" s="115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31" s="2" customFormat="1" ht="15.2" customHeight="1">
      <c r="A62" s="35"/>
      <c r="B62" s="36"/>
      <c r="C62" s="30" t="s">
        <v>25</v>
      </c>
      <c r="D62" s="37"/>
      <c r="E62" s="37"/>
      <c r="F62" s="28" t="str">
        <f>E19</f>
        <v xml:space="preserve"> </v>
      </c>
      <c r="G62" s="37"/>
      <c r="H62" s="37"/>
      <c r="I62" s="30" t="s">
        <v>30</v>
      </c>
      <c r="J62" s="33" t="str">
        <f>E25</f>
        <v xml:space="preserve"> </v>
      </c>
      <c r="K62" s="37"/>
      <c r="L62" s="115"/>
      <c r="S62" s="35"/>
      <c r="T62" s="35"/>
      <c r="U62" s="35"/>
      <c r="V62" s="35"/>
      <c r="W62" s="35"/>
      <c r="X62" s="35"/>
      <c r="Y62" s="35"/>
      <c r="Z62" s="35"/>
      <c r="AA62" s="35"/>
      <c r="AB62" s="35"/>
      <c r="AC62" s="35"/>
      <c r="AD62" s="35"/>
      <c r="AE62" s="35"/>
    </row>
    <row r="63" spans="1:31" s="2" customFormat="1" ht="15.2" customHeight="1">
      <c r="A63" s="35"/>
      <c r="B63" s="36"/>
      <c r="C63" s="30" t="s">
        <v>28</v>
      </c>
      <c r="D63" s="37"/>
      <c r="E63" s="37"/>
      <c r="F63" s="28" t="str">
        <f>IF(E22="","",E22)</f>
        <v>Vyplň údaj</v>
      </c>
      <c r="G63" s="37"/>
      <c r="H63" s="37"/>
      <c r="I63" s="30" t="s">
        <v>32</v>
      </c>
      <c r="J63" s="33" t="str">
        <f>E28</f>
        <v>Tomáš Šrédl</v>
      </c>
      <c r="K63" s="37"/>
      <c r="L63" s="115"/>
      <c r="S63" s="35"/>
      <c r="T63" s="35"/>
      <c r="U63" s="35"/>
      <c r="V63" s="35"/>
      <c r="W63" s="35"/>
      <c r="X63" s="35"/>
      <c r="Y63" s="35"/>
      <c r="Z63" s="35"/>
      <c r="AA63" s="35"/>
      <c r="AB63" s="35"/>
      <c r="AC63" s="35"/>
      <c r="AD63" s="35"/>
      <c r="AE63" s="35"/>
    </row>
    <row r="64" spans="1:31" s="2" customFormat="1" ht="10.35" customHeight="1">
      <c r="A64" s="35"/>
      <c r="B64" s="36"/>
      <c r="C64" s="37"/>
      <c r="D64" s="37"/>
      <c r="E64" s="37"/>
      <c r="F64" s="37"/>
      <c r="G64" s="37"/>
      <c r="H64" s="37"/>
      <c r="I64" s="37"/>
      <c r="J64" s="37"/>
      <c r="K64" s="37"/>
      <c r="L64" s="115"/>
      <c r="S64" s="35"/>
      <c r="T64" s="35"/>
      <c r="U64" s="35"/>
      <c r="V64" s="35"/>
      <c r="W64" s="35"/>
      <c r="X64" s="35"/>
      <c r="Y64" s="35"/>
      <c r="Z64" s="35"/>
      <c r="AA64" s="35"/>
      <c r="AB64" s="35"/>
      <c r="AC64" s="35"/>
      <c r="AD64" s="35"/>
      <c r="AE64" s="35"/>
    </row>
    <row r="65" spans="1:47" s="2" customFormat="1" ht="29.25" customHeight="1">
      <c r="A65" s="35"/>
      <c r="B65" s="36"/>
      <c r="C65" s="137" t="s">
        <v>136</v>
      </c>
      <c r="D65" s="138"/>
      <c r="E65" s="138"/>
      <c r="F65" s="138"/>
      <c r="G65" s="138"/>
      <c r="H65" s="138"/>
      <c r="I65" s="138"/>
      <c r="J65" s="139" t="s">
        <v>137</v>
      </c>
      <c r="K65" s="138"/>
      <c r="L65" s="115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47" s="2" customFormat="1" ht="10.35" customHeight="1">
      <c r="A66" s="35"/>
      <c r="B66" s="36"/>
      <c r="C66" s="37"/>
      <c r="D66" s="37"/>
      <c r="E66" s="37"/>
      <c r="F66" s="37"/>
      <c r="G66" s="37"/>
      <c r="H66" s="37"/>
      <c r="I66" s="37"/>
      <c r="J66" s="37"/>
      <c r="K66" s="37"/>
      <c r="L66" s="115"/>
      <c r="S66" s="35"/>
      <c r="T66" s="35"/>
      <c r="U66" s="35"/>
      <c r="V66" s="35"/>
      <c r="W66" s="35"/>
      <c r="X66" s="35"/>
      <c r="Y66" s="35"/>
      <c r="Z66" s="35"/>
      <c r="AA66" s="35"/>
      <c r="AB66" s="35"/>
      <c r="AC66" s="35"/>
      <c r="AD66" s="35"/>
      <c r="AE66" s="35"/>
    </row>
    <row r="67" spans="1:47" s="2" customFormat="1" ht="22.9" customHeight="1">
      <c r="A67" s="35"/>
      <c r="B67" s="36"/>
      <c r="C67" s="140" t="s">
        <v>68</v>
      </c>
      <c r="D67" s="37"/>
      <c r="E67" s="37"/>
      <c r="F67" s="37"/>
      <c r="G67" s="37"/>
      <c r="H67" s="37"/>
      <c r="I67" s="37"/>
      <c r="J67" s="78">
        <f>J93</f>
        <v>0</v>
      </c>
      <c r="K67" s="37"/>
      <c r="L67" s="115"/>
      <c r="S67" s="35"/>
      <c r="T67" s="35"/>
      <c r="U67" s="35"/>
      <c r="V67" s="35"/>
      <c r="W67" s="35"/>
      <c r="X67" s="35"/>
      <c r="Y67" s="35"/>
      <c r="Z67" s="35"/>
      <c r="AA67" s="35"/>
      <c r="AB67" s="35"/>
      <c r="AC67" s="35"/>
      <c r="AD67" s="35"/>
      <c r="AE67" s="35"/>
      <c r="AU67" s="18" t="s">
        <v>138</v>
      </c>
    </row>
    <row r="68" spans="1:47" s="9" customFormat="1" ht="24.95" customHeight="1">
      <c r="B68" s="141"/>
      <c r="C68" s="142"/>
      <c r="D68" s="143" t="s">
        <v>139</v>
      </c>
      <c r="E68" s="144"/>
      <c r="F68" s="144"/>
      <c r="G68" s="144"/>
      <c r="H68" s="144"/>
      <c r="I68" s="144"/>
      <c r="J68" s="145">
        <f>J94</f>
        <v>0</v>
      </c>
      <c r="K68" s="142"/>
      <c r="L68" s="146"/>
    </row>
    <row r="69" spans="1:47" s="10" customFormat="1" ht="19.899999999999999" customHeight="1">
      <c r="B69" s="147"/>
      <c r="C69" s="97"/>
      <c r="D69" s="148" t="s">
        <v>140</v>
      </c>
      <c r="E69" s="149"/>
      <c r="F69" s="149"/>
      <c r="G69" s="149"/>
      <c r="H69" s="149"/>
      <c r="I69" s="149"/>
      <c r="J69" s="150">
        <f>J95</f>
        <v>0</v>
      </c>
      <c r="K69" s="97"/>
      <c r="L69" s="151"/>
    </row>
    <row r="70" spans="1:47" s="2" customFormat="1" ht="21.75" customHeight="1">
      <c r="A70" s="35"/>
      <c r="B70" s="36"/>
      <c r="C70" s="37"/>
      <c r="D70" s="37"/>
      <c r="E70" s="37"/>
      <c r="F70" s="37"/>
      <c r="G70" s="37"/>
      <c r="H70" s="37"/>
      <c r="I70" s="37"/>
      <c r="J70" s="37"/>
      <c r="K70" s="37"/>
      <c r="L70" s="115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</row>
    <row r="71" spans="1:47" s="2" customFormat="1" ht="6.95" customHeight="1">
      <c r="A71" s="35"/>
      <c r="B71" s="48"/>
      <c r="C71" s="49"/>
      <c r="D71" s="49"/>
      <c r="E71" s="49"/>
      <c r="F71" s="49"/>
      <c r="G71" s="49"/>
      <c r="H71" s="49"/>
      <c r="I71" s="49"/>
      <c r="J71" s="49"/>
      <c r="K71" s="49"/>
      <c r="L71" s="115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</row>
    <row r="75" spans="1:47" s="2" customFormat="1" ht="6.95" customHeight="1">
      <c r="A75" s="35"/>
      <c r="B75" s="50"/>
      <c r="C75" s="51"/>
      <c r="D75" s="51"/>
      <c r="E75" s="51"/>
      <c r="F75" s="51"/>
      <c r="G75" s="51"/>
      <c r="H75" s="51"/>
      <c r="I75" s="51"/>
      <c r="J75" s="51"/>
      <c r="K75" s="51"/>
      <c r="L75" s="115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pans="1:47" s="2" customFormat="1" ht="24.95" customHeight="1">
      <c r="A76" s="35"/>
      <c r="B76" s="36"/>
      <c r="C76" s="24" t="s">
        <v>141</v>
      </c>
      <c r="D76" s="37"/>
      <c r="E76" s="37"/>
      <c r="F76" s="37"/>
      <c r="G76" s="37"/>
      <c r="H76" s="37"/>
      <c r="I76" s="37"/>
      <c r="J76" s="37"/>
      <c r="K76" s="37"/>
      <c r="L76" s="115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47" s="2" customFormat="1" ht="6.95" customHeight="1">
      <c r="A77" s="35"/>
      <c r="B77" s="36"/>
      <c r="C77" s="37"/>
      <c r="D77" s="37"/>
      <c r="E77" s="37"/>
      <c r="F77" s="37"/>
      <c r="G77" s="37"/>
      <c r="H77" s="37"/>
      <c r="I77" s="37"/>
      <c r="J77" s="37"/>
      <c r="K77" s="37"/>
      <c r="L77" s="115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pans="1:47" s="2" customFormat="1" ht="12" customHeight="1">
      <c r="A78" s="35"/>
      <c r="B78" s="36"/>
      <c r="C78" s="30" t="s">
        <v>16</v>
      </c>
      <c r="D78" s="37"/>
      <c r="E78" s="37"/>
      <c r="F78" s="37"/>
      <c r="G78" s="37"/>
      <c r="H78" s="37"/>
      <c r="I78" s="37"/>
      <c r="J78" s="37"/>
      <c r="K78" s="37"/>
      <c r="L78" s="115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pans="1:47" s="2" customFormat="1" ht="26.25" customHeight="1">
      <c r="A79" s="35"/>
      <c r="B79" s="36"/>
      <c r="C79" s="37"/>
      <c r="D79" s="37"/>
      <c r="E79" s="395" t="str">
        <f>E7</f>
        <v>Oprava geometrických parametrů koleje 2022 u ST Ústí nad Labem</v>
      </c>
      <c r="F79" s="396"/>
      <c r="G79" s="396"/>
      <c r="H79" s="396"/>
      <c r="I79" s="37"/>
      <c r="J79" s="37"/>
      <c r="K79" s="37"/>
      <c r="L79" s="115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pans="1:47" s="1" customFormat="1" ht="12" customHeight="1">
      <c r="B80" s="22"/>
      <c r="C80" s="30" t="s">
        <v>129</v>
      </c>
      <c r="D80" s="23"/>
      <c r="E80" s="23"/>
      <c r="F80" s="23"/>
      <c r="G80" s="23"/>
      <c r="H80" s="23"/>
      <c r="I80" s="23"/>
      <c r="J80" s="23"/>
      <c r="K80" s="23"/>
      <c r="L80" s="21"/>
    </row>
    <row r="81" spans="1:65" s="1" customFormat="1" ht="16.5" customHeight="1">
      <c r="B81" s="22"/>
      <c r="C81" s="23"/>
      <c r="D81" s="23"/>
      <c r="E81" s="395" t="s">
        <v>489</v>
      </c>
      <c r="F81" s="354"/>
      <c r="G81" s="354"/>
      <c r="H81" s="354"/>
      <c r="I81" s="23"/>
      <c r="J81" s="23"/>
      <c r="K81" s="23"/>
      <c r="L81" s="21"/>
    </row>
    <row r="82" spans="1:65" s="1" customFormat="1" ht="12" customHeight="1">
      <c r="B82" s="22"/>
      <c r="C82" s="30" t="s">
        <v>131</v>
      </c>
      <c r="D82" s="23"/>
      <c r="E82" s="23"/>
      <c r="F82" s="23"/>
      <c r="G82" s="23"/>
      <c r="H82" s="23"/>
      <c r="I82" s="23"/>
      <c r="J82" s="23"/>
      <c r="K82" s="23"/>
      <c r="L82" s="21"/>
    </row>
    <row r="83" spans="1:65" s="2" customFormat="1" ht="16.5" customHeight="1">
      <c r="A83" s="35"/>
      <c r="B83" s="36"/>
      <c r="C83" s="37"/>
      <c r="D83" s="37"/>
      <c r="E83" s="397" t="s">
        <v>132</v>
      </c>
      <c r="F83" s="398"/>
      <c r="G83" s="398"/>
      <c r="H83" s="398"/>
      <c r="I83" s="37"/>
      <c r="J83" s="37"/>
      <c r="K83" s="37"/>
      <c r="L83" s="115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65" s="2" customFormat="1" ht="12" customHeight="1">
      <c r="A84" s="35"/>
      <c r="B84" s="36"/>
      <c r="C84" s="30" t="s">
        <v>133</v>
      </c>
      <c r="D84" s="37"/>
      <c r="E84" s="37"/>
      <c r="F84" s="37"/>
      <c r="G84" s="37"/>
      <c r="H84" s="37"/>
      <c r="I84" s="37"/>
      <c r="J84" s="37"/>
      <c r="K84" s="37"/>
      <c r="L84" s="115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65" s="2" customFormat="1" ht="16.5" customHeight="1">
      <c r="A85" s="35"/>
      <c r="B85" s="36"/>
      <c r="C85" s="37"/>
      <c r="D85" s="37"/>
      <c r="E85" s="347" t="str">
        <f>E13</f>
        <v>12 - SO 12 - TO Česká Kamenice</v>
      </c>
      <c r="F85" s="398"/>
      <c r="G85" s="398"/>
      <c r="H85" s="398"/>
      <c r="I85" s="37"/>
      <c r="J85" s="37"/>
      <c r="K85" s="37"/>
      <c r="L85" s="115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65" s="2" customFormat="1" ht="6.95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115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65" s="2" customFormat="1" ht="12" customHeight="1">
      <c r="A87" s="35"/>
      <c r="B87" s="36"/>
      <c r="C87" s="30" t="s">
        <v>21</v>
      </c>
      <c r="D87" s="37"/>
      <c r="E87" s="37"/>
      <c r="F87" s="28" t="str">
        <f>F16</f>
        <v xml:space="preserve"> </v>
      </c>
      <c r="G87" s="37"/>
      <c r="H87" s="37"/>
      <c r="I87" s="30" t="s">
        <v>23</v>
      </c>
      <c r="J87" s="60" t="str">
        <f>IF(J16="","",J16)</f>
        <v>25. 3. 2022</v>
      </c>
      <c r="K87" s="37"/>
      <c r="L87" s="115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65" s="2" customFormat="1" ht="6.95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115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65" s="2" customFormat="1" ht="15.2" customHeight="1">
      <c r="A89" s="35"/>
      <c r="B89" s="36"/>
      <c r="C89" s="30" t="s">
        <v>25</v>
      </c>
      <c r="D89" s="37"/>
      <c r="E89" s="37"/>
      <c r="F89" s="28" t="str">
        <f>E19</f>
        <v xml:space="preserve"> </v>
      </c>
      <c r="G89" s="37"/>
      <c r="H89" s="37"/>
      <c r="I89" s="30" t="s">
        <v>30</v>
      </c>
      <c r="J89" s="33" t="str">
        <f>E25</f>
        <v xml:space="preserve"> </v>
      </c>
      <c r="K89" s="37"/>
      <c r="L89" s="115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65" s="2" customFormat="1" ht="15.2" customHeight="1">
      <c r="A90" s="35"/>
      <c r="B90" s="36"/>
      <c r="C90" s="30" t="s">
        <v>28</v>
      </c>
      <c r="D90" s="37"/>
      <c r="E90" s="37"/>
      <c r="F90" s="28" t="str">
        <f>IF(E22="","",E22)</f>
        <v>Vyplň údaj</v>
      </c>
      <c r="G90" s="37"/>
      <c r="H90" s="37"/>
      <c r="I90" s="30" t="s">
        <v>32</v>
      </c>
      <c r="J90" s="33" t="str">
        <f>E28</f>
        <v>Tomáš Šrédl</v>
      </c>
      <c r="K90" s="37"/>
      <c r="L90" s="115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65" s="2" customFormat="1" ht="10.35" customHeight="1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115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65" s="11" customFormat="1" ht="29.25" customHeight="1">
      <c r="A92" s="152"/>
      <c r="B92" s="153"/>
      <c r="C92" s="154" t="s">
        <v>142</v>
      </c>
      <c r="D92" s="155" t="s">
        <v>55</v>
      </c>
      <c r="E92" s="155" t="s">
        <v>51</v>
      </c>
      <c r="F92" s="155" t="s">
        <v>52</v>
      </c>
      <c r="G92" s="155" t="s">
        <v>143</v>
      </c>
      <c r="H92" s="155" t="s">
        <v>144</v>
      </c>
      <c r="I92" s="155" t="s">
        <v>145</v>
      </c>
      <c r="J92" s="156" t="s">
        <v>137</v>
      </c>
      <c r="K92" s="157" t="s">
        <v>146</v>
      </c>
      <c r="L92" s="158"/>
      <c r="M92" s="69" t="s">
        <v>19</v>
      </c>
      <c r="N92" s="70" t="s">
        <v>40</v>
      </c>
      <c r="O92" s="70" t="s">
        <v>147</v>
      </c>
      <c r="P92" s="70" t="s">
        <v>148</v>
      </c>
      <c r="Q92" s="70" t="s">
        <v>149</v>
      </c>
      <c r="R92" s="70" t="s">
        <v>150</v>
      </c>
      <c r="S92" s="70" t="s">
        <v>151</v>
      </c>
      <c r="T92" s="71" t="s">
        <v>152</v>
      </c>
      <c r="U92" s="152"/>
      <c r="V92" s="152"/>
      <c r="W92" s="152"/>
      <c r="X92" s="152"/>
      <c r="Y92" s="152"/>
      <c r="Z92" s="152"/>
      <c r="AA92" s="152"/>
      <c r="AB92" s="152"/>
      <c r="AC92" s="152"/>
      <c r="AD92" s="152"/>
      <c r="AE92" s="152"/>
    </row>
    <row r="93" spans="1:65" s="2" customFormat="1" ht="22.9" customHeight="1">
      <c r="A93" s="35"/>
      <c r="B93" s="36"/>
      <c r="C93" s="76" t="s">
        <v>153</v>
      </c>
      <c r="D93" s="37"/>
      <c r="E93" s="37"/>
      <c r="F93" s="37"/>
      <c r="G93" s="37"/>
      <c r="H93" s="37"/>
      <c r="I93" s="37"/>
      <c r="J93" s="159">
        <f>BK93</f>
        <v>0</v>
      </c>
      <c r="K93" s="37"/>
      <c r="L93" s="40"/>
      <c r="M93" s="72"/>
      <c r="N93" s="160"/>
      <c r="O93" s="73"/>
      <c r="P93" s="161">
        <f>P94</f>
        <v>0</v>
      </c>
      <c r="Q93" s="73"/>
      <c r="R93" s="161">
        <f>R94</f>
        <v>475.2</v>
      </c>
      <c r="S93" s="73"/>
      <c r="T93" s="162">
        <f>T94</f>
        <v>0</v>
      </c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T93" s="18" t="s">
        <v>69</v>
      </c>
      <c r="AU93" s="18" t="s">
        <v>138</v>
      </c>
      <c r="BK93" s="163">
        <f>BK94</f>
        <v>0</v>
      </c>
    </row>
    <row r="94" spans="1:65" s="12" customFormat="1" ht="25.9" customHeight="1">
      <c r="B94" s="164"/>
      <c r="C94" s="165"/>
      <c r="D94" s="166" t="s">
        <v>69</v>
      </c>
      <c r="E94" s="167" t="s">
        <v>154</v>
      </c>
      <c r="F94" s="167" t="s">
        <v>155</v>
      </c>
      <c r="G94" s="165"/>
      <c r="H94" s="165"/>
      <c r="I94" s="168"/>
      <c r="J94" s="169">
        <f>BK94</f>
        <v>0</v>
      </c>
      <c r="K94" s="165"/>
      <c r="L94" s="170"/>
      <c r="M94" s="171"/>
      <c r="N94" s="172"/>
      <c r="O94" s="172"/>
      <c r="P94" s="173">
        <f>P95</f>
        <v>0</v>
      </c>
      <c r="Q94" s="172"/>
      <c r="R94" s="173">
        <f>R95</f>
        <v>475.2</v>
      </c>
      <c r="S94" s="172"/>
      <c r="T94" s="174">
        <f>T95</f>
        <v>0</v>
      </c>
      <c r="AR94" s="175" t="s">
        <v>77</v>
      </c>
      <c r="AT94" s="176" t="s">
        <v>69</v>
      </c>
      <c r="AU94" s="176" t="s">
        <v>70</v>
      </c>
      <c r="AY94" s="175" t="s">
        <v>156</v>
      </c>
      <c r="BK94" s="177">
        <f>BK95</f>
        <v>0</v>
      </c>
    </row>
    <row r="95" spans="1:65" s="12" customFormat="1" ht="22.9" customHeight="1">
      <c r="B95" s="164"/>
      <c r="C95" s="165"/>
      <c r="D95" s="166" t="s">
        <v>69</v>
      </c>
      <c r="E95" s="178" t="s">
        <v>157</v>
      </c>
      <c r="F95" s="178" t="s">
        <v>158</v>
      </c>
      <c r="G95" s="165"/>
      <c r="H95" s="165"/>
      <c r="I95" s="168"/>
      <c r="J95" s="179">
        <f>BK95</f>
        <v>0</v>
      </c>
      <c r="K95" s="165"/>
      <c r="L95" s="170"/>
      <c r="M95" s="171"/>
      <c r="N95" s="172"/>
      <c r="O95" s="172"/>
      <c r="P95" s="173">
        <f>SUM(P96:P118)</f>
        <v>0</v>
      </c>
      <c r="Q95" s="172"/>
      <c r="R95" s="173">
        <f>SUM(R96:R118)</f>
        <v>475.2</v>
      </c>
      <c r="S95" s="172"/>
      <c r="T95" s="174">
        <f>SUM(T96:T118)</f>
        <v>0</v>
      </c>
      <c r="AR95" s="175" t="s">
        <v>77</v>
      </c>
      <c r="AT95" s="176" t="s">
        <v>69</v>
      </c>
      <c r="AU95" s="176" t="s">
        <v>77</v>
      </c>
      <c r="AY95" s="175" t="s">
        <v>156</v>
      </c>
      <c r="BK95" s="177">
        <f>SUM(BK96:BK118)</f>
        <v>0</v>
      </c>
    </row>
    <row r="96" spans="1:65" s="2" customFormat="1" ht="76.349999999999994" customHeight="1">
      <c r="A96" s="35"/>
      <c r="B96" s="36"/>
      <c r="C96" s="180" t="s">
        <v>77</v>
      </c>
      <c r="D96" s="180" t="s">
        <v>159</v>
      </c>
      <c r="E96" s="181" t="s">
        <v>160</v>
      </c>
      <c r="F96" s="182" t="s">
        <v>161</v>
      </c>
      <c r="G96" s="183" t="s">
        <v>162</v>
      </c>
      <c r="H96" s="184">
        <v>2.41</v>
      </c>
      <c r="I96" s="185"/>
      <c r="J96" s="186">
        <f>ROUND(I96*H96,2)</f>
        <v>0</v>
      </c>
      <c r="K96" s="187"/>
      <c r="L96" s="40"/>
      <c r="M96" s="188" t="s">
        <v>19</v>
      </c>
      <c r="N96" s="189" t="s">
        <v>41</v>
      </c>
      <c r="O96" s="65"/>
      <c r="P96" s="190">
        <f>O96*H96</f>
        <v>0</v>
      </c>
      <c r="Q96" s="190">
        <v>0</v>
      </c>
      <c r="R96" s="190">
        <f>Q96*H96</f>
        <v>0</v>
      </c>
      <c r="S96" s="190">
        <v>0</v>
      </c>
      <c r="T96" s="191">
        <f>S96*H96</f>
        <v>0</v>
      </c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R96" s="192" t="s">
        <v>163</v>
      </c>
      <c r="AT96" s="192" t="s">
        <v>159</v>
      </c>
      <c r="AU96" s="192" t="s">
        <v>79</v>
      </c>
      <c r="AY96" s="18" t="s">
        <v>156</v>
      </c>
      <c r="BE96" s="193">
        <f>IF(N96="základní",J96,0)</f>
        <v>0</v>
      </c>
      <c r="BF96" s="193">
        <f>IF(N96="snížená",J96,0)</f>
        <v>0</v>
      </c>
      <c r="BG96" s="193">
        <f>IF(N96="zákl. přenesená",J96,0)</f>
        <v>0</v>
      </c>
      <c r="BH96" s="193">
        <f>IF(N96="sníž. přenesená",J96,0)</f>
        <v>0</v>
      </c>
      <c r="BI96" s="193">
        <f>IF(N96="nulová",J96,0)</f>
        <v>0</v>
      </c>
      <c r="BJ96" s="18" t="s">
        <v>77</v>
      </c>
      <c r="BK96" s="193">
        <f>ROUND(I96*H96,2)</f>
        <v>0</v>
      </c>
      <c r="BL96" s="18" t="s">
        <v>163</v>
      </c>
      <c r="BM96" s="192" t="s">
        <v>801</v>
      </c>
    </row>
    <row r="97" spans="1:65" s="15" customFormat="1" ht="22.5">
      <c r="B97" s="228"/>
      <c r="C97" s="229"/>
      <c r="D97" s="196" t="s">
        <v>165</v>
      </c>
      <c r="E97" s="230" t="s">
        <v>19</v>
      </c>
      <c r="F97" s="231" t="s">
        <v>802</v>
      </c>
      <c r="G97" s="229"/>
      <c r="H97" s="230" t="s">
        <v>19</v>
      </c>
      <c r="I97" s="232"/>
      <c r="J97" s="229"/>
      <c r="K97" s="229"/>
      <c r="L97" s="233"/>
      <c r="M97" s="234"/>
      <c r="N97" s="235"/>
      <c r="O97" s="235"/>
      <c r="P97" s="235"/>
      <c r="Q97" s="235"/>
      <c r="R97" s="235"/>
      <c r="S97" s="235"/>
      <c r="T97" s="236"/>
      <c r="AT97" s="237" t="s">
        <v>165</v>
      </c>
      <c r="AU97" s="237" t="s">
        <v>79</v>
      </c>
      <c r="AV97" s="15" t="s">
        <v>77</v>
      </c>
      <c r="AW97" s="15" t="s">
        <v>31</v>
      </c>
      <c r="AX97" s="15" t="s">
        <v>70</v>
      </c>
      <c r="AY97" s="237" t="s">
        <v>156</v>
      </c>
    </row>
    <row r="98" spans="1:65" s="13" customFormat="1" ht="11.25">
      <c r="B98" s="194"/>
      <c r="C98" s="195"/>
      <c r="D98" s="196" t="s">
        <v>165</v>
      </c>
      <c r="E98" s="197" t="s">
        <v>19</v>
      </c>
      <c r="F98" s="198" t="s">
        <v>803</v>
      </c>
      <c r="G98" s="195"/>
      <c r="H98" s="199">
        <v>2.41</v>
      </c>
      <c r="I98" s="200"/>
      <c r="J98" s="195"/>
      <c r="K98" s="195"/>
      <c r="L98" s="201"/>
      <c r="M98" s="202"/>
      <c r="N98" s="203"/>
      <c r="O98" s="203"/>
      <c r="P98" s="203"/>
      <c r="Q98" s="203"/>
      <c r="R98" s="203"/>
      <c r="S98" s="203"/>
      <c r="T98" s="204"/>
      <c r="AT98" s="205" t="s">
        <v>165</v>
      </c>
      <c r="AU98" s="205" t="s">
        <v>79</v>
      </c>
      <c r="AV98" s="13" t="s">
        <v>79</v>
      </c>
      <c r="AW98" s="13" t="s">
        <v>31</v>
      </c>
      <c r="AX98" s="13" t="s">
        <v>77</v>
      </c>
      <c r="AY98" s="205" t="s">
        <v>156</v>
      </c>
    </row>
    <row r="99" spans="1:65" s="2" customFormat="1" ht="78" customHeight="1">
      <c r="A99" s="35"/>
      <c r="B99" s="36"/>
      <c r="C99" s="180" t="s">
        <v>79</v>
      </c>
      <c r="D99" s="180" t="s">
        <v>159</v>
      </c>
      <c r="E99" s="181" t="s">
        <v>449</v>
      </c>
      <c r="F99" s="182" t="s">
        <v>450</v>
      </c>
      <c r="G99" s="183" t="s">
        <v>162</v>
      </c>
      <c r="H99" s="184">
        <v>2.274</v>
      </c>
      <c r="I99" s="185"/>
      <c r="J99" s="186">
        <f>ROUND(I99*H99,2)</f>
        <v>0</v>
      </c>
      <c r="K99" s="187"/>
      <c r="L99" s="40"/>
      <c r="M99" s="188" t="s">
        <v>19</v>
      </c>
      <c r="N99" s="189" t="s">
        <v>41</v>
      </c>
      <c r="O99" s="65"/>
      <c r="P99" s="190">
        <f>O99*H99</f>
        <v>0</v>
      </c>
      <c r="Q99" s="190">
        <v>0</v>
      </c>
      <c r="R99" s="190">
        <f>Q99*H99</f>
        <v>0</v>
      </c>
      <c r="S99" s="190">
        <v>0</v>
      </c>
      <c r="T99" s="191">
        <f>S99*H99</f>
        <v>0</v>
      </c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  <c r="AR99" s="192" t="s">
        <v>163</v>
      </c>
      <c r="AT99" s="192" t="s">
        <v>159</v>
      </c>
      <c r="AU99" s="192" t="s">
        <v>79</v>
      </c>
      <c r="AY99" s="18" t="s">
        <v>156</v>
      </c>
      <c r="BE99" s="193">
        <f>IF(N99="základní",J99,0)</f>
        <v>0</v>
      </c>
      <c r="BF99" s="193">
        <f>IF(N99="snížená",J99,0)</f>
        <v>0</v>
      </c>
      <c r="BG99" s="193">
        <f>IF(N99="zákl. přenesená",J99,0)</f>
        <v>0</v>
      </c>
      <c r="BH99" s="193">
        <f>IF(N99="sníž. přenesená",J99,0)</f>
        <v>0</v>
      </c>
      <c r="BI99" s="193">
        <f>IF(N99="nulová",J99,0)</f>
        <v>0</v>
      </c>
      <c r="BJ99" s="18" t="s">
        <v>77</v>
      </c>
      <c r="BK99" s="193">
        <f>ROUND(I99*H99,2)</f>
        <v>0</v>
      </c>
      <c r="BL99" s="18" t="s">
        <v>163</v>
      </c>
      <c r="BM99" s="192" t="s">
        <v>804</v>
      </c>
    </row>
    <row r="100" spans="1:65" s="15" customFormat="1" ht="22.5">
      <c r="B100" s="228"/>
      <c r="C100" s="229"/>
      <c r="D100" s="196" t="s">
        <v>165</v>
      </c>
      <c r="E100" s="230" t="s">
        <v>19</v>
      </c>
      <c r="F100" s="231" t="s">
        <v>805</v>
      </c>
      <c r="G100" s="229"/>
      <c r="H100" s="230" t="s">
        <v>19</v>
      </c>
      <c r="I100" s="232"/>
      <c r="J100" s="229"/>
      <c r="K100" s="229"/>
      <c r="L100" s="233"/>
      <c r="M100" s="234"/>
      <c r="N100" s="235"/>
      <c r="O100" s="235"/>
      <c r="P100" s="235"/>
      <c r="Q100" s="235"/>
      <c r="R100" s="235"/>
      <c r="S100" s="235"/>
      <c r="T100" s="236"/>
      <c r="AT100" s="237" t="s">
        <v>165</v>
      </c>
      <c r="AU100" s="237" t="s">
        <v>79</v>
      </c>
      <c r="AV100" s="15" t="s">
        <v>77</v>
      </c>
      <c r="AW100" s="15" t="s">
        <v>31</v>
      </c>
      <c r="AX100" s="15" t="s">
        <v>70</v>
      </c>
      <c r="AY100" s="237" t="s">
        <v>156</v>
      </c>
    </row>
    <row r="101" spans="1:65" s="13" customFormat="1" ht="11.25">
      <c r="B101" s="194"/>
      <c r="C101" s="195"/>
      <c r="D101" s="196" t="s">
        <v>165</v>
      </c>
      <c r="E101" s="197" t="s">
        <v>19</v>
      </c>
      <c r="F101" s="198" t="s">
        <v>806</v>
      </c>
      <c r="G101" s="195"/>
      <c r="H101" s="199">
        <v>1.1499999999999999</v>
      </c>
      <c r="I101" s="200"/>
      <c r="J101" s="195"/>
      <c r="K101" s="195"/>
      <c r="L101" s="201"/>
      <c r="M101" s="202"/>
      <c r="N101" s="203"/>
      <c r="O101" s="203"/>
      <c r="P101" s="203"/>
      <c r="Q101" s="203"/>
      <c r="R101" s="203"/>
      <c r="S101" s="203"/>
      <c r="T101" s="204"/>
      <c r="AT101" s="205" t="s">
        <v>165</v>
      </c>
      <c r="AU101" s="205" t="s">
        <v>79</v>
      </c>
      <c r="AV101" s="13" t="s">
        <v>79</v>
      </c>
      <c r="AW101" s="13" t="s">
        <v>31</v>
      </c>
      <c r="AX101" s="13" t="s">
        <v>70</v>
      </c>
      <c r="AY101" s="205" t="s">
        <v>156</v>
      </c>
    </row>
    <row r="102" spans="1:65" s="15" customFormat="1" ht="22.5">
      <c r="B102" s="228"/>
      <c r="C102" s="229"/>
      <c r="D102" s="196" t="s">
        <v>165</v>
      </c>
      <c r="E102" s="230" t="s">
        <v>19</v>
      </c>
      <c r="F102" s="231" t="s">
        <v>807</v>
      </c>
      <c r="G102" s="229"/>
      <c r="H102" s="230" t="s">
        <v>19</v>
      </c>
      <c r="I102" s="232"/>
      <c r="J102" s="229"/>
      <c r="K102" s="229"/>
      <c r="L102" s="233"/>
      <c r="M102" s="234"/>
      <c r="N102" s="235"/>
      <c r="O102" s="235"/>
      <c r="P102" s="235"/>
      <c r="Q102" s="235"/>
      <c r="R102" s="235"/>
      <c r="S102" s="235"/>
      <c r="T102" s="236"/>
      <c r="AT102" s="237" t="s">
        <v>165</v>
      </c>
      <c r="AU102" s="237" t="s">
        <v>79</v>
      </c>
      <c r="AV102" s="15" t="s">
        <v>77</v>
      </c>
      <c r="AW102" s="15" t="s">
        <v>31</v>
      </c>
      <c r="AX102" s="15" t="s">
        <v>70</v>
      </c>
      <c r="AY102" s="237" t="s">
        <v>156</v>
      </c>
    </row>
    <row r="103" spans="1:65" s="13" customFormat="1" ht="11.25">
      <c r="B103" s="194"/>
      <c r="C103" s="195"/>
      <c r="D103" s="196" t="s">
        <v>165</v>
      </c>
      <c r="E103" s="197" t="s">
        <v>19</v>
      </c>
      <c r="F103" s="198" t="s">
        <v>808</v>
      </c>
      <c r="G103" s="195"/>
      <c r="H103" s="199">
        <v>1.1240000000000001</v>
      </c>
      <c r="I103" s="200"/>
      <c r="J103" s="195"/>
      <c r="K103" s="195"/>
      <c r="L103" s="201"/>
      <c r="M103" s="202"/>
      <c r="N103" s="203"/>
      <c r="O103" s="203"/>
      <c r="P103" s="203"/>
      <c r="Q103" s="203"/>
      <c r="R103" s="203"/>
      <c r="S103" s="203"/>
      <c r="T103" s="204"/>
      <c r="AT103" s="205" t="s">
        <v>165</v>
      </c>
      <c r="AU103" s="205" t="s">
        <v>79</v>
      </c>
      <c r="AV103" s="13" t="s">
        <v>79</v>
      </c>
      <c r="AW103" s="13" t="s">
        <v>31</v>
      </c>
      <c r="AX103" s="13" t="s">
        <v>70</v>
      </c>
      <c r="AY103" s="205" t="s">
        <v>156</v>
      </c>
    </row>
    <row r="104" spans="1:65" s="14" customFormat="1" ht="11.25">
      <c r="B104" s="206"/>
      <c r="C104" s="207"/>
      <c r="D104" s="196" t="s">
        <v>165</v>
      </c>
      <c r="E104" s="208" t="s">
        <v>19</v>
      </c>
      <c r="F104" s="209" t="s">
        <v>170</v>
      </c>
      <c r="G104" s="207"/>
      <c r="H104" s="210">
        <v>2.274</v>
      </c>
      <c r="I104" s="211"/>
      <c r="J104" s="207"/>
      <c r="K104" s="207"/>
      <c r="L104" s="212"/>
      <c r="M104" s="213"/>
      <c r="N104" s="214"/>
      <c r="O104" s="214"/>
      <c r="P104" s="214"/>
      <c r="Q104" s="214"/>
      <c r="R104" s="214"/>
      <c r="S104" s="214"/>
      <c r="T104" s="215"/>
      <c r="AT104" s="216" t="s">
        <v>165</v>
      </c>
      <c r="AU104" s="216" t="s">
        <v>79</v>
      </c>
      <c r="AV104" s="14" t="s">
        <v>163</v>
      </c>
      <c r="AW104" s="14" t="s">
        <v>31</v>
      </c>
      <c r="AX104" s="14" t="s">
        <v>77</v>
      </c>
      <c r="AY104" s="216" t="s">
        <v>156</v>
      </c>
    </row>
    <row r="105" spans="1:65" s="2" customFormat="1" ht="78" customHeight="1">
      <c r="A105" s="35"/>
      <c r="B105" s="36"/>
      <c r="C105" s="180" t="s">
        <v>86</v>
      </c>
      <c r="D105" s="180" t="s">
        <v>159</v>
      </c>
      <c r="E105" s="181" t="s">
        <v>777</v>
      </c>
      <c r="F105" s="182" t="s">
        <v>778</v>
      </c>
      <c r="G105" s="183" t="s">
        <v>162</v>
      </c>
      <c r="H105" s="184">
        <v>0.114</v>
      </c>
      <c r="I105" s="185"/>
      <c r="J105" s="186">
        <f>ROUND(I105*H105,2)</f>
        <v>0</v>
      </c>
      <c r="K105" s="187"/>
      <c r="L105" s="40"/>
      <c r="M105" s="188" t="s">
        <v>19</v>
      </c>
      <c r="N105" s="189" t="s">
        <v>41</v>
      </c>
      <c r="O105" s="65"/>
      <c r="P105" s="190">
        <f>O105*H105</f>
        <v>0</v>
      </c>
      <c r="Q105" s="190">
        <v>0</v>
      </c>
      <c r="R105" s="190">
        <f>Q105*H105</f>
        <v>0</v>
      </c>
      <c r="S105" s="190">
        <v>0</v>
      </c>
      <c r="T105" s="191">
        <f>S105*H105</f>
        <v>0</v>
      </c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  <c r="AR105" s="192" t="s">
        <v>163</v>
      </c>
      <c r="AT105" s="192" t="s">
        <v>159</v>
      </c>
      <c r="AU105" s="192" t="s">
        <v>79</v>
      </c>
      <c r="AY105" s="18" t="s">
        <v>156</v>
      </c>
      <c r="BE105" s="193">
        <f>IF(N105="základní",J105,0)</f>
        <v>0</v>
      </c>
      <c r="BF105" s="193">
        <f>IF(N105="snížená",J105,0)</f>
        <v>0</v>
      </c>
      <c r="BG105" s="193">
        <f>IF(N105="zákl. přenesená",J105,0)</f>
        <v>0</v>
      </c>
      <c r="BH105" s="193">
        <f>IF(N105="sníž. přenesená",J105,0)</f>
        <v>0</v>
      </c>
      <c r="BI105" s="193">
        <f>IF(N105="nulová",J105,0)</f>
        <v>0</v>
      </c>
      <c r="BJ105" s="18" t="s">
        <v>77</v>
      </c>
      <c r="BK105" s="193">
        <f>ROUND(I105*H105,2)</f>
        <v>0</v>
      </c>
      <c r="BL105" s="18" t="s">
        <v>163</v>
      </c>
      <c r="BM105" s="192" t="s">
        <v>809</v>
      </c>
    </row>
    <row r="106" spans="1:65" s="15" customFormat="1" ht="11.25">
      <c r="B106" s="228"/>
      <c r="C106" s="229"/>
      <c r="D106" s="196" t="s">
        <v>165</v>
      </c>
      <c r="E106" s="230" t="s">
        <v>19</v>
      </c>
      <c r="F106" s="231" t="s">
        <v>810</v>
      </c>
      <c r="G106" s="229"/>
      <c r="H106" s="230" t="s">
        <v>19</v>
      </c>
      <c r="I106" s="232"/>
      <c r="J106" s="229"/>
      <c r="K106" s="229"/>
      <c r="L106" s="233"/>
      <c r="M106" s="234"/>
      <c r="N106" s="235"/>
      <c r="O106" s="235"/>
      <c r="P106" s="235"/>
      <c r="Q106" s="235"/>
      <c r="R106" s="235"/>
      <c r="S106" s="235"/>
      <c r="T106" s="236"/>
      <c r="AT106" s="237" t="s">
        <v>165</v>
      </c>
      <c r="AU106" s="237" t="s">
        <v>79</v>
      </c>
      <c r="AV106" s="15" t="s">
        <v>77</v>
      </c>
      <c r="AW106" s="15" t="s">
        <v>31</v>
      </c>
      <c r="AX106" s="15" t="s">
        <v>70</v>
      </c>
      <c r="AY106" s="237" t="s">
        <v>156</v>
      </c>
    </row>
    <row r="107" spans="1:65" s="13" customFormat="1" ht="11.25">
      <c r="B107" s="194"/>
      <c r="C107" s="195"/>
      <c r="D107" s="196" t="s">
        <v>165</v>
      </c>
      <c r="E107" s="197" t="s">
        <v>19</v>
      </c>
      <c r="F107" s="198" t="s">
        <v>811</v>
      </c>
      <c r="G107" s="195"/>
      <c r="H107" s="199">
        <v>0.114</v>
      </c>
      <c r="I107" s="200"/>
      <c r="J107" s="195"/>
      <c r="K107" s="195"/>
      <c r="L107" s="201"/>
      <c r="M107" s="202"/>
      <c r="N107" s="203"/>
      <c r="O107" s="203"/>
      <c r="P107" s="203"/>
      <c r="Q107" s="203"/>
      <c r="R107" s="203"/>
      <c r="S107" s="203"/>
      <c r="T107" s="204"/>
      <c r="AT107" s="205" t="s">
        <v>165</v>
      </c>
      <c r="AU107" s="205" t="s">
        <v>79</v>
      </c>
      <c r="AV107" s="13" t="s">
        <v>79</v>
      </c>
      <c r="AW107" s="13" t="s">
        <v>31</v>
      </c>
      <c r="AX107" s="13" t="s">
        <v>77</v>
      </c>
      <c r="AY107" s="205" t="s">
        <v>156</v>
      </c>
    </row>
    <row r="108" spans="1:65" s="2" customFormat="1" ht="78" customHeight="1">
      <c r="A108" s="35"/>
      <c r="B108" s="36"/>
      <c r="C108" s="180" t="s">
        <v>163</v>
      </c>
      <c r="D108" s="180" t="s">
        <v>159</v>
      </c>
      <c r="E108" s="181" t="s">
        <v>696</v>
      </c>
      <c r="F108" s="182" t="s">
        <v>697</v>
      </c>
      <c r="G108" s="183" t="s">
        <v>192</v>
      </c>
      <c r="H108" s="184">
        <v>44.63</v>
      </c>
      <c r="I108" s="185"/>
      <c r="J108" s="186">
        <f>ROUND(I108*H108,2)</f>
        <v>0</v>
      </c>
      <c r="K108" s="187"/>
      <c r="L108" s="40"/>
      <c r="M108" s="188" t="s">
        <v>19</v>
      </c>
      <c r="N108" s="189" t="s">
        <v>41</v>
      </c>
      <c r="O108" s="65"/>
      <c r="P108" s="190">
        <f>O108*H108</f>
        <v>0</v>
      </c>
      <c r="Q108" s="190">
        <v>0</v>
      </c>
      <c r="R108" s="190">
        <f>Q108*H108</f>
        <v>0</v>
      </c>
      <c r="S108" s="190">
        <v>0</v>
      </c>
      <c r="T108" s="191">
        <f>S108*H108</f>
        <v>0</v>
      </c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  <c r="AR108" s="192" t="s">
        <v>163</v>
      </c>
      <c r="AT108" s="192" t="s">
        <v>159</v>
      </c>
      <c r="AU108" s="192" t="s">
        <v>79</v>
      </c>
      <c r="AY108" s="18" t="s">
        <v>156</v>
      </c>
      <c r="BE108" s="193">
        <f>IF(N108="základní",J108,0)</f>
        <v>0</v>
      </c>
      <c r="BF108" s="193">
        <f>IF(N108="snížená",J108,0)</f>
        <v>0</v>
      </c>
      <c r="BG108" s="193">
        <f>IF(N108="zákl. přenesená",J108,0)</f>
        <v>0</v>
      </c>
      <c r="BH108" s="193">
        <f>IF(N108="sníž. přenesená",J108,0)</f>
        <v>0</v>
      </c>
      <c r="BI108" s="193">
        <f>IF(N108="nulová",J108,0)</f>
        <v>0</v>
      </c>
      <c r="BJ108" s="18" t="s">
        <v>77</v>
      </c>
      <c r="BK108" s="193">
        <f>ROUND(I108*H108,2)</f>
        <v>0</v>
      </c>
      <c r="BL108" s="18" t="s">
        <v>163</v>
      </c>
      <c r="BM108" s="192" t="s">
        <v>812</v>
      </c>
    </row>
    <row r="109" spans="1:65" s="15" customFormat="1" ht="11.25">
      <c r="B109" s="228"/>
      <c r="C109" s="229"/>
      <c r="D109" s="196" t="s">
        <v>165</v>
      </c>
      <c r="E109" s="230" t="s">
        <v>19</v>
      </c>
      <c r="F109" s="231" t="s">
        <v>813</v>
      </c>
      <c r="G109" s="229"/>
      <c r="H109" s="230" t="s">
        <v>19</v>
      </c>
      <c r="I109" s="232"/>
      <c r="J109" s="229"/>
      <c r="K109" s="229"/>
      <c r="L109" s="233"/>
      <c r="M109" s="234"/>
      <c r="N109" s="235"/>
      <c r="O109" s="235"/>
      <c r="P109" s="235"/>
      <c r="Q109" s="235"/>
      <c r="R109" s="235"/>
      <c r="S109" s="235"/>
      <c r="T109" s="236"/>
      <c r="AT109" s="237" t="s">
        <v>165</v>
      </c>
      <c r="AU109" s="237" t="s">
        <v>79</v>
      </c>
      <c r="AV109" s="15" t="s">
        <v>77</v>
      </c>
      <c r="AW109" s="15" t="s">
        <v>31</v>
      </c>
      <c r="AX109" s="15" t="s">
        <v>70</v>
      </c>
      <c r="AY109" s="237" t="s">
        <v>156</v>
      </c>
    </row>
    <row r="110" spans="1:65" s="13" customFormat="1" ht="11.25">
      <c r="B110" s="194"/>
      <c r="C110" s="195"/>
      <c r="D110" s="196" t="s">
        <v>165</v>
      </c>
      <c r="E110" s="197" t="s">
        <v>19</v>
      </c>
      <c r="F110" s="198" t="s">
        <v>814</v>
      </c>
      <c r="G110" s="195"/>
      <c r="H110" s="199">
        <v>44.63</v>
      </c>
      <c r="I110" s="200"/>
      <c r="J110" s="195"/>
      <c r="K110" s="195"/>
      <c r="L110" s="201"/>
      <c r="M110" s="202"/>
      <c r="N110" s="203"/>
      <c r="O110" s="203"/>
      <c r="P110" s="203"/>
      <c r="Q110" s="203"/>
      <c r="R110" s="203"/>
      <c r="S110" s="203"/>
      <c r="T110" s="204"/>
      <c r="AT110" s="205" t="s">
        <v>165</v>
      </c>
      <c r="AU110" s="205" t="s">
        <v>79</v>
      </c>
      <c r="AV110" s="13" t="s">
        <v>79</v>
      </c>
      <c r="AW110" s="13" t="s">
        <v>31</v>
      </c>
      <c r="AX110" s="13" t="s">
        <v>77</v>
      </c>
      <c r="AY110" s="205" t="s">
        <v>156</v>
      </c>
    </row>
    <row r="111" spans="1:65" s="2" customFormat="1" ht="76.349999999999994" customHeight="1">
      <c r="A111" s="35"/>
      <c r="B111" s="36"/>
      <c r="C111" s="180" t="s">
        <v>157</v>
      </c>
      <c r="D111" s="180" t="s">
        <v>159</v>
      </c>
      <c r="E111" s="181" t="s">
        <v>174</v>
      </c>
      <c r="F111" s="182" t="s">
        <v>282</v>
      </c>
      <c r="G111" s="183" t="s">
        <v>176</v>
      </c>
      <c r="H111" s="184">
        <v>330</v>
      </c>
      <c r="I111" s="185"/>
      <c r="J111" s="186">
        <f>ROUND(I111*H111,2)</f>
        <v>0</v>
      </c>
      <c r="K111" s="187"/>
      <c r="L111" s="40"/>
      <c r="M111" s="188" t="s">
        <v>19</v>
      </c>
      <c r="N111" s="189" t="s">
        <v>41</v>
      </c>
      <c r="O111" s="65"/>
      <c r="P111" s="190">
        <f>O111*H111</f>
        <v>0</v>
      </c>
      <c r="Q111" s="190">
        <v>0</v>
      </c>
      <c r="R111" s="190">
        <f>Q111*H111</f>
        <v>0</v>
      </c>
      <c r="S111" s="190">
        <v>0</v>
      </c>
      <c r="T111" s="191">
        <f>S111*H111</f>
        <v>0</v>
      </c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  <c r="AR111" s="192" t="s">
        <v>163</v>
      </c>
      <c r="AT111" s="192" t="s">
        <v>159</v>
      </c>
      <c r="AU111" s="192" t="s">
        <v>79</v>
      </c>
      <c r="AY111" s="18" t="s">
        <v>156</v>
      </c>
      <c r="BE111" s="193">
        <f>IF(N111="základní",J111,0)</f>
        <v>0</v>
      </c>
      <c r="BF111" s="193">
        <f>IF(N111="snížená",J111,0)</f>
        <v>0</v>
      </c>
      <c r="BG111" s="193">
        <f>IF(N111="zákl. přenesená",J111,0)</f>
        <v>0</v>
      </c>
      <c r="BH111" s="193">
        <f>IF(N111="sníž. přenesená",J111,0)</f>
        <v>0</v>
      </c>
      <c r="BI111" s="193">
        <f>IF(N111="nulová",J111,0)</f>
        <v>0</v>
      </c>
      <c r="BJ111" s="18" t="s">
        <v>77</v>
      </c>
      <c r="BK111" s="193">
        <f>ROUND(I111*H111,2)</f>
        <v>0</v>
      </c>
      <c r="BL111" s="18" t="s">
        <v>163</v>
      </c>
      <c r="BM111" s="192" t="s">
        <v>815</v>
      </c>
    </row>
    <row r="112" spans="1:65" s="13" customFormat="1" ht="11.25">
      <c r="B112" s="194"/>
      <c r="C112" s="195"/>
      <c r="D112" s="196" t="s">
        <v>165</v>
      </c>
      <c r="E112" s="197" t="s">
        <v>19</v>
      </c>
      <c r="F112" s="198" t="s">
        <v>816</v>
      </c>
      <c r="G112" s="195"/>
      <c r="H112" s="199">
        <v>330</v>
      </c>
      <c r="I112" s="200"/>
      <c r="J112" s="195"/>
      <c r="K112" s="195"/>
      <c r="L112" s="201"/>
      <c r="M112" s="202"/>
      <c r="N112" s="203"/>
      <c r="O112" s="203"/>
      <c r="P112" s="203"/>
      <c r="Q112" s="203"/>
      <c r="R112" s="203"/>
      <c r="S112" s="203"/>
      <c r="T112" s="204"/>
      <c r="AT112" s="205" t="s">
        <v>165</v>
      </c>
      <c r="AU112" s="205" t="s">
        <v>79</v>
      </c>
      <c r="AV112" s="13" t="s">
        <v>79</v>
      </c>
      <c r="AW112" s="13" t="s">
        <v>31</v>
      </c>
      <c r="AX112" s="13" t="s">
        <v>77</v>
      </c>
      <c r="AY112" s="205" t="s">
        <v>156</v>
      </c>
    </row>
    <row r="113" spans="1:65" s="2" customFormat="1" ht="21.75" customHeight="1">
      <c r="A113" s="35"/>
      <c r="B113" s="36"/>
      <c r="C113" s="217" t="s">
        <v>189</v>
      </c>
      <c r="D113" s="217" t="s">
        <v>179</v>
      </c>
      <c r="E113" s="218" t="s">
        <v>310</v>
      </c>
      <c r="F113" s="219" t="s">
        <v>311</v>
      </c>
      <c r="G113" s="220" t="s">
        <v>182</v>
      </c>
      <c r="H113" s="221">
        <v>475.2</v>
      </c>
      <c r="I113" s="222"/>
      <c r="J113" s="223">
        <f>ROUND(I113*H113,2)</f>
        <v>0</v>
      </c>
      <c r="K113" s="224"/>
      <c r="L113" s="225"/>
      <c r="M113" s="226" t="s">
        <v>19</v>
      </c>
      <c r="N113" s="227" t="s">
        <v>41</v>
      </c>
      <c r="O113" s="65"/>
      <c r="P113" s="190">
        <f>O113*H113</f>
        <v>0</v>
      </c>
      <c r="Q113" s="190">
        <v>1</v>
      </c>
      <c r="R113" s="190">
        <f>Q113*H113</f>
        <v>475.2</v>
      </c>
      <c r="S113" s="190">
        <v>0</v>
      </c>
      <c r="T113" s="191">
        <f>S113*H113</f>
        <v>0</v>
      </c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  <c r="AR113" s="192" t="s">
        <v>183</v>
      </c>
      <c r="AT113" s="192" t="s">
        <v>179</v>
      </c>
      <c r="AU113" s="192" t="s">
        <v>79</v>
      </c>
      <c r="AY113" s="18" t="s">
        <v>156</v>
      </c>
      <c r="BE113" s="193">
        <f>IF(N113="základní",J113,0)</f>
        <v>0</v>
      </c>
      <c r="BF113" s="193">
        <f>IF(N113="snížená",J113,0)</f>
        <v>0</v>
      </c>
      <c r="BG113" s="193">
        <f>IF(N113="zákl. přenesená",J113,0)</f>
        <v>0</v>
      </c>
      <c r="BH113" s="193">
        <f>IF(N113="sníž. přenesená",J113,0)</f>
        <v>0</v>
      </c>
      <c r="BI113" s="193">
        <f>IF(N113="nulová",J113,0)</f>
        <v>0</v>
      </c>
      <c r="BJ113" s="18" t="s">
        <v>77</v>
      </c>
      <c r="BK113" s="193">
        <f>ROUND(I113*H113,2)</f>
        <v>0</v>
      </c>
      <c r="BL113" s="18" t="s">
        <v>163</v>
      </c>
      <c r="BM113" s="192" t="s">
        <v>817</v>
      </c>
    </row>
    <row r="114" spans="1:65" s="13" customFormat="1" ht="11.25">
      <c r="B114" s="194"/>
      <c r="C114" s="195"/>
      <c r="D114" s="196" t="s">
        <v>165</v>
      </c>
      <c r="E114" s="197" t="s">
        <v>19</v>
      </c>
      <c r="F114" s="198" t="s">
        <v>818</v>
      </c>
      <c r="G114" s="195"/>
      <c r="H114" s="199">
        <v>475.2</v>
      </c>
      <c r="I114" s="200"/>
      <c r="J114" s="195"/>
      <c r="K114" s="195"/>
      <c r="L114" s="201"/>
      <c r="M114" s="202"/>
      <c r="N114" s="203"/>
      <c r="O114" s="203"/>
      <c r="P114" s="203"/>
      <c r="Q114" s="203"/>
      <c r="R114" s="203"/>
      <c r="S114" s="203"/>
      <c r="T114" s="204"/>
      <c r="AT114" s="205" t="s">
        <v>165</v>
      </c>
      <c r="AU114" s="205" t="s">
        <v>79</v>
      </c>
      <c r="AV114" s="13" t="s">
        <v>79</v>
      </c>
      <c r="AW114" s="13" t="s">
        <v>31</v>
      </c>
      <c r="AX114" s="13" t="s">
        <v>77</v>
      </c>
      <c r="AY114" s="205" t="s">
        <v>156</v>
      </c>
    </row>
    <row r="115" spans="1:65" s="2" customFormat="1" ht="156.75" customHeight="1">
      <c r="A115" s="35"/>
      <c r="B115" s="36"/>
      <c r="C115" s="180" t="s">
        <v>194</v>
      </c>
      <c r="D115" s="180" t="s">
        <v>159</v>
      </c>
      <c r="E115" s="181" t="s">
        <v>819</v>
      </c>
      <c r="F115" s="182" t="s">
        <v>820</v>
      </c>
      <c r="G115" s="183" t="s">
        <v>182</v>
      </c>
      <c r="H115" s="184">
        <v>475.2</v>
      </c>
      <c r="I115" s="185"/>
      <c r="J115" s="186">
        <f>ROUND(I115*H115,2)</f>
        <v>0</v>
      </c>
      <c r="K115" s="187"/>
      <c r="L115" s="40"/>
      <c r="M115" s="188" t="s">
        <v>19</v>
      </c>
      <c r="N115" s="189" t="s">
        <v>41</v>
      </c>
      <c r="O115" s="65"/>
      <c r="P115" s="190">
        <f>O115*H115</f>
        <v>0</v>
      </c>
      <c r="Q115" s="190">
        <v>0</v>
      </c>
      <c r="R115" s="190">
        <f>Q115*H115</f>
        <v>0</v>
      </c>
      <c r="S115" s="190">
        <v>0</v>
      </c>
      <c r="T115" s="191">
        <f>S115*H115</f>
        <v>0</v>
      </c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  <c r="AR115" s="192" t="s">
        <v>163</v>
      </c>
      <c r="AT115" s="192" t="s">
        <v>159</v>
      </c>
      <c r="AU115" s="192" t="s">
        <v>79</v>
      </c>
      <c r="AY115" s="18" t="s">
        <v>156</v>
      </c>
      <c r="BE115" s="193">
        <f>IF(N115="základní",J115,0)</f>
        <v>0</v>
      </c>
      <c r="BF115" s="193">
        <f>IF(N115="snížená",J115,0)</f>
        <v>0</v>
      </c>
      <c r="BG115" s="193">
        <f>IF(N115="zákl. přenesená",J115,0)</f>
        <v>0</v>
      </c>
      <c r="BH115" s="193">
        <f>IF(N115="sníž. přenesená",J115,0)</f>
        <v>0</v>
      </c>
      <c r="BI115" s="193">
        <f>IF(N115="nulová",J115,0)</f>
        <v>0</v>
      </c>
      <c r="BJ115" s="18" t="s">
        <v>77</v>
      </c>
      <c r="BK115" s="193">
        <f>ROUND(I115*H115,2)</f>
        <v>0</v>
      </c>
      <c r="BL115" s="18" t="s">
        <v>163</v>
      </c>
      <c r="BM115" s="192" t="s">
        <v>821</v>
      </c>
    </row>
    <row r="116" spans="1:65" s="2" customFormat="1" ht="66.75" customHeight="1">
      <c r="A116" s="35"/>
      <c r="B116" s="36"/>
      <c r="C116" s="180" t="s">
        <v>183</v>
      </c>
      <c r="D116" s="180" t="s">
        <v>159</v>
      </c>
      <c r="E116" s="181" t="s">
        <v>245</v>
      </c>
      <c r="F116" s="182" t="s">
        <v>246</v>
      </c>
      <c r="G116" s="183" t="s">
        <v>228</v>
      </c>
      <c r="H116" s="184">
        <v>2</v>
      </c>
      <c r="I116" s="185"/>
      <c r="J116" s="186">
        <f>ROUND(I116*H116,2)</f>
        <v>0</v>
      </c>
      <c r="K116" s="187"/>
      <c r="L116" s="40"/>
      <c r="M116" s="188" t="s">
        <v>19</v>
      </c>
      <c r="N116" s="189" t="s">
        <v>41</v>
      </c>
      <c r="O116" s="65"/>
      <c r="P116" s="190">
        <f>O116*H116</f>
        <v>0</v>
      </c>
      <c r="Q116" s="190">
        <v>0</v>
      </c>
      <c r="R116" s="190">
        <f>Q116*H116</f>
        <v>0</v>
      </c>
      <c r="S116" s="190">
        <v>0</v>
      </c>
      <c r="T116" s="191">
        <f>S116*H116</f>
        <v>0</v>
      </c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  <c r="AR116" s="192" t="s">
        <v>163</v>
      </c>
      <c r="AT116" s="192" t="s">
        <v>159</v>
      </c>
      <c r="AU116" s="192" t="s">
        <v>79</v>
      </c>
      <c r="AY116" s="18" t="s">
        <v>156</v>
      </c>
      <c r="BE116" s="193">
        <f>IF(N116="základní",J116,0)</f>
        <v>0</v>
      </c>
      <c r="BF116" s="193">
        <f>IF(N116="snížená",J116,0)</f>
        <v>0</v>
      </c>
      <c r="BG116" s="193">
        <f>IF(N116="zákl. přenesená",J116,0)</f>
        <v>0</v>
      </c>
      <c r="BH116" s="193">
        <f>IF(N116="sníž. přenesená",J116,0)</f>
        <v>0</v>
      </c>
      <c r="BI116" s="193">
        <f>IF(N116="nulová",J116,0)</f>
        <v>0</v>
      </c>
      <c r="BJ116" s="18" t="s">
        <v>77</v>
      </c>
      <c r="BK116" s="193">
        <f>ROUND(I116*H116,2)</f>
        <v>0</v>
      </c>
      <c r="BL116" s="18" t="s">
        <v>163</v>
      </c>
      <c r="BM116" s="192" t="s">
        <v>822</v>
      </c>
    </row>
    <row r="117" spans="1:65" s="15" customFormat="1" ht="11.25">
      <c r="B117" s="228"/>
      <c r="C117" s="229"/>
      <c r="D117" s="196" t="s">
        <v>165</v>
      </c>
      <c r="E117" s="230" t="s">
        <v>19</v>
      </c>
      <c r="F117" s="231" t="s">
        <v>799</v>
      </c>
      <c r="G117" s="229"/>
      <c r="H117" s="230" t="s">
        <v>19</v>
      </c>
      <c r="I117" s="232"/>
      <c r="J117" s="229"/>
      <c r="K117" s="229"/>
      <c r="L117" s="233"/>
      <c r="M117" s="234"/>
      <c r="N117" s="235"/>
      <c r="O117" s="235"/>
      <c r="P117" s="235"/>
      <c r="Q117" s="235"/>
      <c r="R117" s="235"/>
      <c r="S117" s="235"/>
      <c r="T117" s="236"/>
      <c r="AT117" s="237" t="s">
        <v>165</v>
      </c>
      <c r="AU117" s="237" t="s">
        <v>79</v>
      </c>
      <c r="AV117" s="15" t="s">
        <v>77</v>
      </c>
      <c r="AW117" s="15" t="s">
        <v>31</v>
      </c>
      <c r="AX117" s="15" t="s">
        <v>70</v>
      </c>
      <c r="AY117" s="237" t="s">
        <v>156</v>
      </c>
    </row>
    <row r="118" spans="1:65" s="13" customFormat="1" ht="11.25">
      <c r="B118" s="194"/>
      <c r="C118" s="195"/>
      <c r="D118" s="196" t="s">
        <v>165</v>
      </c>
      <c r="E118" s="197" t="s">
        <v>19</v>
      </c>
      <c r="F118" s="198" t="s">
        <v>79</v>
      </c>
      <c r="G118" s="195"/>
      <c r="H118" s="199">
        <v>2</v>
      </c>
      <c r="I118" s="200"/>
      <c r="J118" s="195"/>
      <c r="K118" s="195"/>
      <c r="L118" s="201"/>
      <c r="M118" s="238"/>
      <c r="N118" s="239"/>
      <c r="O118" s="239"/>
      <c r="P118" s="239"/>
      <c r="Q118" s="239"/>
      <c r="R118" s="239"/>
      <c r="S118" s="239"/>
      <c r="T118" s="240"/>
      <c r="AT118" s="205" t="s">
        <v>165</v>
      </c>
      <c r="AU118" s="205" t="s">
        <v>79</v>
      </c>
      <c r="AV118" s="13" t="s">
        <v>79</v>
      </c>
      <c r="AW118" s="13" t="s">
        <v>31</v>
      </c>
      <c r="AX118" s="13" t="s">
        <v>77</v>
      </c>
      <c r="AY118" s="205" t="s">
        <v>156</v>
      </c>
    </row>
    <row r="119" spans="1:65" s="2" customFormat="1" ht="6.95" customHeight="1">
      <c r="A119" s="35"/>
      <c r="B119" s="48"/>
      <c r="C119" s="49"/>
      <c r="D119" s="49"/>
      <c r="E119" s="49"/>
      <c r="F119" s="49"/>
      <c r="G119" s="49"/>
      <c r="H119" s="49"/>
      <c r="I119" s="49"/>
      <c r="J119" s="49"/>
      <c r="K119" s="49"/>
      <c r="L119" s="40"/>
      <c r="M119" s="35"/>
      <c r="O119" s="35"/>
      <c r="P119" s="35"/>
      <c r="Q119" s="35"/>
      <c r="R119" s="35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</sheetData>
  <sheetProtection algorithmName="SHA-512" hashValue="TXAiwNzFFiHSQmTL0YK1tgaXFNlC5sJXZ+aQTfPegs0XD+akOzRkCp68Lu1RBOAlH1RkNwgDFAjTTIMRc39iQA==" saltValue="Sj7IM2RkflB2g9XIz6e0TqyIrz35J/BIvnnNh8PCvM6d14n6q5eu7Q2C4qN7PKiWJv7kWZUajJrpD2tRI5EpuA==" spinCount="100000" sheet="1" objects="1" scenarios="1" formatColumns="0" formatRows="0" autoFilter="0"/>
  <autoFilter ref="C92:K118"/>
  <mergeCells count="15">
    <mergeCell ref="E79:H79"/>
    <mergeCell ref="E83:H83"/>
    <mergeCell ref="E81:H81"/>
    <mergeCell ref="E85:H85"/>
    <mergeCell ref="L2:V2"/>
    <mergeCell ref="E31:H31"/>
    <mergeCell ref="E52:H52"/>
    <mergeCell ref="E56:H56"/>
    <mergeCell ref="E54:H54"/>
    <mergeCell ref="E58:H58"/>
    <mergeCell ref="E7:H7"/>
    <mergeCell ref="E11:H11"/>
    <mergeCell ref="E9:H9"/>
    <mergeCell ref="E13:H13"/>
    <mergeCell ref="E22:H22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95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69"/>
      <c r="M2" s="369"/>
      <c r="N2" s="369"/>
      <c r="O2" s="369"/>
      <c r="P2" s="369"/>
      <c r="Q2" s="369"/>
      <c r="R2" s="369"/>
      <c r="S2" s="369"/>
      <c r="T2" s="369"/>
      <c r="U2" s="369"/>
      <c r="V2" s="369"/>
      <c r="AT2" s="18" t="s">
        <v>127</v>
      </c>
    </row>
    <row r="3" spans="1:46" s="1" customFormat="1" ht="6.95" customHeight="1">
      <c r="B3" s="109"/>
      <c r="C3" s="110"/>
      <c r="D3" s="110"/>
      <c r="E3" s="110"/>
      <c r="F3" s="110"/>
      <c r="G3" s="110"/>
      <c r="H3" s="110"/>
      <c r="I3" s="110"/>
      <c r="J3" s="110"/>
      <c r="K3" s="110"/>
      <c r="L3" s="21"/>
      <c r="AT3" s="18" t="s">
        <v>79</v>
      </c>
    </row>
    <row r="4" spans="1:46" s="1" customFormat="1" ht="24.95" customHeight="1">
      <c r="B4" s="21"/>
      <c r="D4" s="111" t="s">
        <v>128</v>
      </c>
      <c r="L4" s="21"/>
      <c r="M4" s="112" t="s">
        <v>10</v>
      </c>
      <c r="AT4" s="18" t="s">
        <v>4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113" t="s">
        <v>16</v>
      </c>
      <c r="L6" s="21"/>
    </row>
    <row r="7" spans="1:46" s="1" customFormat="1" ht="26.25" customHeight="1">
      <c r="B7" s="21"/>
      <c r="E7" s="387" t="str">
        <f>'Rekapitulace zakázky'!K6</f>
        <v>Oprava geometrických parametrů koleje 2022 u ST Ústí nad Labem</v>
      </c>
      <c r="F7" s="388"/>
      <c r="G7" s="388"/>
      <c r="H7" s="388"/>
      <c r="L7" s="21"/>
    </row>
    <row r="8" spans="1:46" s="1" customFormat="1" ht="12" customHeight="1">
      <c r="B8" s="21"/>
      <c r="D8" s="113" t="s">
        <v>129</v>
      </c>
      <c r="L8" s="21"/>
    </row>
    <row r="9" spans="1:46" s="2" customFormat="1" ht="16.5" customHeight="1">
      <c r="A9" s="35"/>
      <c r="B9" s="40"/>
      <c r="C9" s="35"/>
      <c r="D9" s="35"/>
      <c r="E9" s="387" t="s">
        <v>489</v>
      </c>
      <c r="F9" s="390"/>
      <c r="G9" s="390"/>
      <c r="H9" s="390"/>
      <c r="I9" s="35"/>
      <c r="J9" s="35"/>
      <c r="K9" s="35"/>
      <c r="L9" s="115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2" customHeight="1">
      <c r="A10" s="35"/>
      <c r="B10" s="40"/>
      <c r="C10" s="35"/>
      <c r="D10" s="113" t="s">
        <v>131</v>
      </c>
      <c r="E10" s="35"/>
      <c r="F10" s="35"/>
      <c r="G10" s="35"/>
      <c r="H10" s="35"/>
      <c r="I10" s="35"/>
      <c r="J10" s="35"/>
      <c r="K10" s="35"/>
      <c r="L10" s="115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6.5" customHeight="1">
      <c r="A11" s="35"/>
      <c r="B11" s="40"/>
      <c r="C11" s="35"/>
      <c r="D11" s="35"/>
      <c r="E11" s="391" t="s">
        <v>463</v>
      </c>
      <c r="F11" s="390"/>
      <c r="G11" s="390"/>
      <c r="H11" s="390"/>
      <c r="I11" s="35"/>
      <c r="J11" s="35"/>
      <c r="K11" s="35"/>
      <c r="L11" s="115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1.25">
      <c r="A12" s="35"/>
      <c r="B12" s="40"/>
      <c r="C12" s="35"/>
      <c r="D12" s="35"/>
      <c r="E12" s="35"/>
      <c r="F12" s="35"/>
      <c r="G12" s="35"/>
      <c r="H12" s="35"/>
      <c r="I12" s="35"/>
      <c r="J12" s="35"/>
      <c r="K12" s="35"/>
      <c r="L12" s="115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2" customHeight="1">
      <c r="A13" s="35"/>
      <c r="B13" s="40"/>
      <c r="C13" s="35"/>
      <c r="D13" s="113" t="s">
        <v>18</v>
      </c>
      <c r="E13" s="35"/>
      <c r="F13" s="103" t="s">
        <v>19</v>
      </c>
      <c r="G13" s="35"/>
      <c r="H13" s="35"/>
      <c r="I13" s="113" t="s">
        <v>20</v>
      </c>
      <c r="J13" s="103" t="s">
        <v>19</v>
      </c>
      <c r="K13" s="35"/>
      <c r="L13" s="115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13" t="s">
        <v>21</v>
      </c>
      <c r="E14" s="35"/>
      <c r="F14" s="103" t="s">
        <v>22</v>
      </c>
      <c r="G14" s="35"/>
      <c r="H14" s="35"/>
      <c r="I14" s="113" t="s">
        <v>23</v>
      </c>
      <c r="J14" s="116" t="str">
        <f>'Rekapitulace zakázky'!AN8</f>
        <v>25. 3. 2022</v>
      </c>
      <c r="K14" s="35"/>
      <c r="L14" s="11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0.9" customHeight="1">
      <c r="A15" s="35"/>
      <c r="B15" s="40"/>
      <c r="C15" s="35"/>
      <c r="D15" s="35"/>
      <c r="E15" s="35"/>
      <c r="F15" s="35"/>
      <c r="G15" s="35"/>
      <c r="H15" s="35"/>
      <c r="I15" s="35"/>
      <c r="J15" s="35"/>
      <c r="K15" s="35"/>
      <c r="L15" s="115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12" customHeight="1">
      <c r="A16" s="35"/>
      <c r="B16" s="40"/>
      <c r="C16" s="35"/>
      <c r="D16" s="113" t="s">
        <v>25</v>
      </c>
      <c r="E16" s="35"/>
      <c r="F16" s="35"/>
      <c r="G16" s="35"/>
      <c r="H16" s="35"/>
      <c r="I16" s="113" t="s">
        <v>26</v>
      </c>
      <c r="J16" s="103" t="str">
        <f>IF('Rekapitulace zakázky'!AN10="","",'Rekapitulace zakázky'!AN10)</f>
        <v/>
      </c>
      <c r="K16" s="35"/>
      <c r="L16" s="115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8" customHeight="1">
      <c r="A17" s="35"/>
      <c r="B17" s="40"/>
      <c r="C17" s="35"/>
      <c r="D17" s="35"/>
      <c r="E17" s="103" t="str">
        <f>IF('Rekapitulace zakázky'!E11="","",'Rekapitulace zakázky'!E11)</f>
        <v xml:space="preserve"> </v>
      </c>
      <c r="F17" s="35"/>
      <c r="G17" s="35"/>
      <c r="H17" s="35"/>
      <c r="I17" s="113" t="s">
        <v>27</v>
      </c>
      <c r="J17" s="103" t="str">
        <f>IF('Rekapitulace zakázky'!AN11="","",'Rekapitulace zakázky'!AN11)</f>
        <v/>
      </c>
      <c r="K17" s="35"/>
      <c r="L17" s="115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6.95" customHeight="1">
      <c r="A18" s="35"/>
      <c r="B18" s="40"/>
      <c r="C18" s="35"/>
      <c r="D18" s="35"/>
      <c r="E18" s="35"/>
      <c r="F18" s="35"/>
      <c r="G18" s="35"/>
      <c r="H18" s="35"/>
      <c r="I18" s="35"/>
      <c r="J18" s="35"/>
      <c r="K18" s="35"/>
      <c r="L18" s="115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12" customHeight="1">
      <c r="A19" s="35"/>
      <c r="B19" s="40"/>
      <c r="C19" s="35"/>
      <c r="D19" s="113" t="s">
        <v>28</v>
      </c>
      <c r="E19" s="35"/>
      <c r="F19" s="35"/>
      <c r="G19" s="35"/>
      <c r="H19" s="35"/>
      <c r="I19" s="113" t="s">
        <v>26</v>
      </c>
      <c r="J19" s="31" t="str">
        <f>'Rekapitulace zakázky'!AN13</f>
        <v>Vyplň údaj</v>
      </c>
      <c r="K19" s="35"/>
      <c r="L19" s="115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8" customHeight="1">
      <c r="A20" s="35"/>
      <c r="B20" s="40"/>
      <c r="C20" s="35"/>
      <c r="D20" s="35"/>
      <c r="E20" s="392" t="str">
        <f>'Rekapitulace zakázky'!E14</f>
        <v>Vyplň údaj</v>
      </c>
      <c r="F20" s="393"/>
      <c r="G20" s="393"/>
      <c r="H20" s="393"/>
      <c r="I20" s="113" t="s">
        <v>27</v>
      </c>
      <c r="J20" s="31" t="str">
        <f>'Rekapitulace zakázky'!AN14</f>
        <v>Vyplň údaj</v>
      </c>
      <c r="K20" s="35"/>
      <c r="L20" s="115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6.95" customHeight="1">
      <c r="A21" s="35"/>
      <c r="B21" s="40"/>
      <c r="C21" s="35"/>
      <c r="D21" s="35"/>
      <c r="E21" s="35"/>
      <c r="F21" s="35"/>
      <c r="G21" s="35"/>
      <c r="H21" s="35"/>
      <c r="I21" s="35"/>
      <c r="J21" s="35"/>
      <c r="K21" s="35"/>
      <c r="L21" s="115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12" customHeight="1">
      <c r="A22" s="35"/>
      <c r="B22" s="40"/>
      <c r="C22" s="35"/>
      <c r="D22" s="113" t="s">
        <v>30</v>
      </c>
      <c r="E22" s="35"/>
      <c r="F22" s="35"/>
      <c r="G22" s="35"/>
      <c r="H22" s="35"/>
      <c r="I22" s="113" t="s">
        <v>26</v>
      </c>
      <c r="J22" s="103" t="str">
        <f>IF('Rekapitulace zakázky'!AN16="","",'Rekapitulace zakázky'!AN16)</f>
        <v/>
      </c>
      <c r="K22" s="35"/>
      <c r="L22" s="115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8" customHeight="1">
      <c r="A23" s="35"/>
      <c r="B23" s="40"/>
      <c r="C23" s="35"/>
      <c r="D23" s="35"/>
      <c r="E23" s="103" t="str">
        <f>IF('Rekapitulace zakázky'!E17="","",'Rekapitulace zakázky'!E17)</f>
        <v xml:space="preserve"> </v>
      </c>
      <c r="F23" s="35"/>
      <c r="G23" s="35"/>
      <c r="H23" s="35"/>
      <c r="I23" s="113" t="s">
        <v>27</v>
      </c>
      <c r="J23" s="103" t="str">
        <f>IF('Rekapitulace zakázky'!AN17="","",'Rekapitulace zakázky'!AN17)</f>
        <v/>
      </c>
      <c r="K23" s="35"/>
      <c r="L23" s="11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6.95" customHeight="1">
      <c r="A24" s="35"/>
      <c r="B24" s="40"/>
      <c r="C24" s="35"/>
      <c r="D24" s="35"/>
      <c r="E24" s="35"/>
      <c r="F24" s="35"/>
      <c r="G24" s="35"/>
      <c r="H24" s="35"/>
      <c r="I24" s="35"/>
      <c r="J24" s="35"/>
      <c r="K24" s="35"/>
      <c r="L24" s="115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12" customHeight="1">
      <c r="A25" s="35"/>
      <c r="B25" s="40"/>
      <c r="C25" s="35"/>
      <c r="D25" s="113" t="s">
        <v>32</v>
      </c>
      <c r="E25" s="35"/>
      <c r="F25" s="35"/>
      <c r="G25" s="35"/>
      <c r="H25" s="35"/>
      <c r="I25" s="113" t="s">
        <v>26</v>
      </c>
      <c r="J25" s="103" t="str">
        <f>IF('Rekapitulace zakázky'!AN19="","",'Rekapitulace zakázky'!AN19)</f>
        <v/>
      </c>
      <c r="K25" s="35"/>
      <c r="L25" s="11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8" customHeight="1">
      <c r="A26" s="35"/>
      <c r="B26" s="40"/>
      <c r="C26" s="35"/>
      <c r="D26" s="35"/>
      <c r="E26" s="103" t="str">
        <f>IF('Rekapitulace zakázky'!E20="","",'Rekapitulace zakázky'!E20)</f>
        <v>Tomáš Šrédl</v>
      </c>
      <c r="F26" s="35"/>
      <c r="G26" s="35"/>
      <c r="H26" s="35"/>
      <c r="I26" s="113" t="s">
        <v>27</v>
      </c>
      <c r="J26" s="103" t="str">
        <f>IF('Rekapitulace zakázky'!AN20="","",'Rekapitulace zakázky'!AN20)</f>
        <v/>
      </c>
      <c r="K26" s="35"/>
      <c r="L26" s="11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2" customFormat="1" ht="6.95" customHeight="1">
      <c r="A27" s="35"/>
      <c r="B27" s="40"/>
      <c r="C27" s="35"/>
      <c r="D27" s="35"/>
      <c r="E27" s="35"/>
      <c r="F27" s="35"/>
      <c r="G27" s="35"/>
      <c r="H27" s="35"/>
      <c r="I27" s="35"/>
      <c r="J27" s="35"/>
      <c r="K27" s="35"/>
      <c r="L27" s="11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pans="1:31" s="2" customFormat="1" ht="12" customHeight="1">
      <c r="A28" s="35"/>
      <c r="B28" s="40"/>
      <c r="C28" s="35"/>
      <c r="D28" s="113" t="s">
        <v>34</v>
      </c>
      <c r="E28" s="35"/>
      <c r="F28" s="35"/>
      <c r="G28" s="35"/>
      <c r="H28" s="35"/>
      <c r="I28" s="35"/>
      <c r="J28" s="35"/>
      <c r="K28" s="35"/>
      <c r="L28" s="115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8" customFormat="1" ht="16.5" customHeight="1">
      <c r="A29" s="117"/>
      <c r="B29" s="118"/>
      <c r="C29" s="117"/>
      <c r="D29" s="117"/>
      <c r="E29" s="394" t="s">
        <v>19</v>
      </c>
      <c r="F29" s="394"/>
      <c r="G29" s="394"/>
      <c r="H29" s="394"/>
      <c r="I29" s="117"/>
      <c r="J29" s="117"/>
      <c r="K29" s="117"/>
      <c r="L29" s="119"/>
      <c r="S29" s="117"/>
      <c r="T29" s="117"/>
      <c r="U29" s="117"/>
      <c r="V29" s="117"/>
      <c r="W29" s="117"/>
      <c r="X29" s="117"/>
      <c r="Y29" s="117"/>
      <c r="Z29" s="117"/>
      <c r="AA29" s="117"/>
      <c r="AB29" s="117"/>
      <c r="AC29" s="117"/>
      <c r="AD29" s="117"/>
      <c r="AE29" s="117"/>
    </row>
    <row r="30" spans="1:31" s="2" customFormat="1" ht="6.95" customHeight="1">
      <c r="A30" s="35"/>
      <c r="B30" s="40"/>
      <c r="C30" s="35"/>
      <c r="D30" s="35"/>
      <c r="E30" s="35"/>
      <c r="F30" s="35"/>
      <c r="G30" s="35"/>
      <c r="H30" s="35"/>
      <c r="I30" s="35"/>
      <c r="J30" s="35"/>
      <c r="K30" s="35"/>
      <c r="L30" s="115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20"/>
      <c r="E31" s="120"/>
      <c r="F31" s="120"/>
      <c r="G31" s="120"/>
      <c r="H31" s="120"/>
      <c r="I31" s="120"/>
      <c r="J31" s="120"/>
      <c r="K31" s="120"/>
      <c r="L31" s="115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25.35" customHeight="1">
      <c r="A32" s="35"/>
      <c r="B32" s="40"/>
      <c r="C32" s="35"/>
      <c r="D32" s="121" t="s">
        <v>36</v>
      </c>
      <c r="E32" s="35"/>
      <c r="F32" s="35"/>
      <c r="G32" s="35"/>
      <c r="H32" s="35"/>
      <c r="I32" s="35"/>
      <c r="J32" s="122">
        <f>ROUND(J85, 2)</f>
        <v>0</v>
      </c>
      <c r="K32" s="35"/>
      <c r="L32" s="115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6.95" customHeight="1">
      <c r="A33" s="35"/>
      <c r="B33" s="40"/>
      <c r="C33" s="35"/>
      <c r="D33" s="120"/>
      <c r="E33" s="120"/>
      <c r="F33" s="120"/>
      <c r="G33" s="120"/>
      <c r="H33" s="120"/>
      <c r="I33" s="120"/>
      <c r="J33" s="120"/>
      <c r="K33" s="120"/>
      <c r="L33" s="115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35"/>
      <c r="F34" s="123" t="s">
        <v>38</v>
      </c>
      <c r="G34" s="35"/>
      <c r="H34" s="35"/>
      <c r="I34" s="123" t="s">
        <v>37</v>
      </c>
      <c r="J34" s="123" t="s">
        <v>39</v>
      </c>
      <c r="K34" s="35"/>
      <c r="L34" s="11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customHeight="1">
      <c r="A35" s="35"/>
      <c r="B35" s="40"/>
      <c r="C35" s="35"/>
      <c r="D35" s="114" t="s">
        <v>40</v>
      </c>
      <c r="E35" s="113" t="s">
        <v>41</v>
      </c>
      <c r="F35" s="124">
        <f>ROUND((SUM(BE85:BE94)),  2)</f>
        <v>0</v>
      </c>
      <c r="G35" s="35"/>
      <c r="H35" s="35"/>
      <c r="I35" s="125">
        <v>0.21</v>
      </c>
      <c r="J35" s="124">
        <f>ROUND(((SUM(BE85:BE94))*I35),  2)</f>
        <v>0</v>
      </c>
      <c r="K35" s="35"/>
      <c r="L35" s="115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customHeight="1">
      <c r="A36" s="35"/>
      <c r="B36" s="40"/>
      <c r="C36" s="35"/>
      <c r="D36" s="35"/>
      <c r="E36" s="113" t="s">
        <v>42</v>
      </c>
      <c r="F36" s="124">
        <f>ROUND((SUM(BF85:BF94)),  2)</f>
        <v>0</v>
      </c>
      <c r="G36" s="35"/>
      <c r="H36" s="35"/>
      <c r="I36" s="125">
        <v>0.15</v>
      </c>
      <c r="J36" s="124">
        <f>ROUND(((SUM(BF85:BF94))*I36),  2)</f>
        <v>0</v>
      </c>
      <c r="K36" s="35"/>
      <c r="L36" s="11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13" t="s">
        <v>43</v>
      </c>
      <c r="F37" s="124">
        <f>ROUND((SUM(BG85:BG94)),  2)</f>
        <v>0</v>
      </c>
      <c r="G37" s="35"/>
      <c r="H37" s="35"/>
      <c r="I37" s="125">
        <v>0.21</v>
      </c>
      <c r="J37" s="124">
        <f>0</f>
        <v>0</v>
      </c>
      <c r="K37" s="35"/>
      <c r="L37" s="115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14.45" hidden="1" customHeight="1">
      <c r="A38" s="35"/>
      <c r="B38" s="40"/>
      <c r="C38" s="35"/>
      <c r="D38" s="35"/>
      <c r="E38" s="113" t="s">
        <v>44</v>
      </c>
      <c r="F38" s="124">
        <f>ROUND((SUM(BH85:BH94)),  2)</f>
        <v>0</v>
      </c>
      <c r="G38" s="35"/>
      <c r="H38" s="35"/>
      <c r="I38" s="125">
        <v>0.15</v>
      </c>
      <c r="J38" s="124">
        <f>0</f>
        <v>0</v>
      </c>
      <c r="K38" s="35"/>
      <c r="L38" s="115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14.45" hidden="1" customHeight="1">
      <c r="A39" s="35"/>
      <c r="B39" s="40"/>
      <c r="C39" s="35"/>
      <c r="D39" s="35"/>
      <c r="E39" s="113" t="s">
        <v>45</v>
      </c>
      <c r="F39" s="124">
        <f>ROUND((SUM(BI85:BI94)),  2)</f>
        <v>0</v>
      </c>
      <c r="G39" s="35"/>
      <c r="H39" s="35"/>
      <c r="I39" s="125">
        <v>0</v>
      </c>
      <c r="J39" s="124">
        <f>0</f>
        <v>0</v>
      </c>
      <c r="K39" s="35"/>
      <c r="L39" s="115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6.95" customHeight="1">
      <c r="A40" s="35"/>
      <c r="B40" s="40"/>
      <c r="C40" s="35"/>
      <c r="D40" s="35"/>
      <c r="E40" s="35"/>
      <c r="F40" s="35"/>
      <c r="G40" s="35"/>
      <c r="H40" s="35"/>
      <c r="I40" s="35"/>
      <c r="J40" s="35"/>
      <c r="K40" s="35"/>
      <c r="L40" s="115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2" customFormat="1" ht="25.35" customHeight="1">
      <c r="A41" s="35"/>
      <c r="B41" s="40"/>
      <c r="C41" s="126"/>
      <c r="D41" s="127" t="s">
        <v>46</v>
      </c>
      <c r="E41" s="128"/>
      <c r="F41" s="128"/>
      <c r="G41" s="129" t="s">
        <v>47</v>
      </c>
      <c r="H41" s="130" t="s">
        <v>48</v>
      </c>
      <c r="I41" s="128"/>
      <c r="J41" s="131">
        <f>SUM(J32:J39)</f>
        <v>0</v>
      </c>
      <c r="K41" s="132"/>
      <c r="L41" s="115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pans="1:31" s="2" customFormat="1" ht="14.45" customHeight="1">
      <c r="A42" s="35"/>
      <c r="B42" s="133"/>
      <c r="C42" s="134"/>
      <c r="D42" s="134"/>
      <c r="E42" s="134"/>
      <c r="F42" s="134"/>
      <c r="G42" s="134"/>
      <c r="H42" s="134"/>
      <c r="I42" s="134"/>
      <c r="J42" s="134"/>
      <c r="K42" s="134"/>
      <c r="L42" s="115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6" spans="1:31" s="2" customFormat="1" ht="6.95" customHeight="1">
      <c r="A46" s="35"/>
      <c r="B46" s="135"/>
      <c r="C46" s="136"/>
      <c r="D46" s="136"/>
      <c r="E46" s="136"/>
      <c r="F46" s="136"/>
      <c r="G46" s="136"/>
      <c r="H46" s="136"/>
      <c r="I46" s="136"/>
      <c r="J46" s="136"/>
      <c r="K46" s="136"/>
      <c r="L46" s="115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pans="1:31" s="2" customFormat="1" ht="24.95" customHeight="1">
      <c r="A47" s="35"/>
      <c r="B47" s="36"/>
      <c r="C47" s="24" t="s">
        <v>135</v>
      </c>
      <c r="D47" s="37"/>
      <c r="E47" s="37"/>
      <c r="F47" s="37"/>
      <c r="G47" s="37"/>
      <c r="H47" s="37"/>
      <c r="I47" s="37"/>
      <c r="J47" s="37"/>
      <c r="K47" s="37"/>
      <c r="L47" s="115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pans="1:31" s="2" customFormat="1" ht="6.95" customHeight="1">
      <c r="A48" s="35"/>
      <c r="B48" s="36"/>
      <c r="C48" s="37"/>
      <c r="D48" s="37"/>
      <c r="E48" s="37"/>
      <c r="F48" s="37"/>
      <c r="G48" s="37"/>
      <c r="H48" s="37"/>
      <c r="I48" s="37"/>
      <c r="J48" s="37"/>
      <c r="K48" s="37"/>
      <c r="L48" s="115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47" s="2" customFormat="1" ht="12" customHeight="1">
      <c r="A49" s="35"/>
      <c r="B49" s="36"/>
      <c r="C49" s="30" t="s">
        <v>16</v>
      </c>
      <c r="D49" s="37"/>
      <c r="E49" s="37"/>
      <c r="F49" s="37"/>
      <c r="G49" s="37"/>
      <c r="H49" s="37"/>
      <c r="I49" s="37"/>
      <c r="J49" s="37"/>
      <c r="K49" s="37"/>
      <c r="L49" s="115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1:47" s="2" customFormat="1" ht="26.25" customHeight="1">
      <c r="A50" s="35"/>
      <c r="B50" s="36"/>
      <c r="C50" s="37"/>
      <c r="D50" s="37"/>
      <c r="E50" s="395" t="str">
        <f>E7</f>
        <v>Oprava geometrických parametrů koleje 2022 u ST Ústí nad Labem</v>
      </c>
      <c r="F50" s="396"/>
      <c r="G50" s="396"/>
      <c r="H50" s="396"/>
      <c r="I50" s="37"/>
      <c r="J50" s="37"/>
      <c r="K50" s="37"/>
      <c r="L50" s="115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47" s="1" customFormat="1" ht="12" customHeight="1">
      <c r="B51" s="22"/>
      <c r="C51" s="30" t="s">
        <v>129</v>
      </c>
      <c r="D51" s="23"/>
      <c r="E51" s="23"/>
      <c r="F51" s="23"/>
      <c r="G51" s="23"/>
      <c r="H51" s="23"/>
      <c r="I51" s="23"/>
      <c r="J51" s="23"/>
      <c r="K51" s="23"/>
      <c r="L51" s="21"/>
    </row>
    <row r="52" spans="1:47" s="2" customFormat="1" ht="16.5" customHeight="1">
      <c r="A52" s="35"/>
      <c r="B52" s="36"/>
      <c r="C52" s="37"/>
      <c r="D52" s="37"/>
      <c r="E52" s="395" t="s">
        <v>489</v>
      </c>
      <c r="F52" s="398"/>
      <c r="G52" s="398"/>
      <c r="H52" s="398"/>
      <c r="I52" s="37"/>
      <c r="J52" s="37"/>
      <c r="K52" s="37"/>
      <c r="L52" s="115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1:47" s="2" customFormat="1" ht="12" customHeight="1">
      <c r="A53" s="35"/>
      <c r="B53" s="36"/>
      <c r="C53" s="30" t="s">
        <v>131</v>
      </c>
      <c r="D53" s="37"/>
      <c r="E53" s="37"/>
      <c r="F53" s="37"/>
      <c r="G53" s="37"/>
      <c r="H53" s="37"/>
      <c r="I53" s="37"/>
      <c r="J53" s="37"/>
      <c r="K53" s="37"/>
      <c r="L53" s="115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pans="1:47" s="2" customFormat="1" ht="16.5" customHeight="1">
      <c r="A54" s="35"/>
      <c r="B54" s="36"/>
      <c r="C54" s="37"/>
      <c r="D54" s="37"/>
      <c r="E54" s="347" t="str">
        <f>E11</f>
        <v>2 - VRN</v>
      </c>
      <c r="F54" s="398"/>
      <c r="G54" s="398"/>
      <c r="H54" s="398"/>
      <c r="I54" s="37"/>
      <c r="J54" s="37"/>
      <c r="K54" s="37"/>
      <c r="L54" s="115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pans="1:47" s="2" customFormat="1" ht="6.95" customHeight="1">
      <c r="A55" s="35"/>
      <c r="B55" s="36"/>
      <c r="C55" s="37"/>
      <c r="D55" s="37"/>
      <c r="E55" s="37"/>
      <c r="F55" s="37"/>
      <c r="G55" s="37"/>
      <c r="H55" s="37"/>
      <c r="I55" s="37"/>
      <c r="J55" s="37"/>
      <c r="K55" s="37"/>
      <c r="L55" s="115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pans="1:47" s="2" customFormat="1" ht="12" customHeight="1">
      <c r="A56" s="35"/>
      <c r="B56" s="36"/>
      <c r="C56" s="30" t="s">
        <v>21</v>
      </c>
      <c r="D56" s="37"/>
      <c r="E56" s="37"/>
      <c r="F56" s="28" t="str">
        <f>F14</f>
        <v xml:space="preserve"> </v>
      </c>
      <c r="G56" s="37"/>
      <c r="H56" s="37"/>
      <c r="I56" s="30" t="s">
        <v>23</v>
      </c>
      <c r="J56" s="60" t="str">
        <f>IF(J14="","",J14)</f>
        <v>25. 3. 2022</v>
      </c>
      <c r="K56" s="37"/>
      <c r="L56" s="115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pans="1:47" s="2" customFormat="1" ht="6.95" customHeight="1">
      <c r="A57" s="35"/>
      <c r="B57" s="36"/>
      <c r="C57" s="37"/>
      <c r="D57" s="37"/>
      <c r="E57" s="37"/>
      <c r="F57" s="37"/>
      <c r="G57" s="37"/>
      <c r="H57" s="37"/>
      <c r="I57" s="37"/>
      <c r="J57" s="37"/>
      <c r="K57" s="37"/>
      <c r="L57" s="115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pans="1:47" s="2" customFormat="1" ht="15.2" customHeight="1">
      <c r="A58" s="35"/>
      <c r="B58" s="36"/>
      <c r="C58" s="30" t="s">
        <v>25</v>
      </c>
      <c r="D58" s="37"/>
      <c r="E58" s="37"/>
      <c r="F58" s="28" t="str">
        <f>E17</f>
        <v xml:space="preserve"> </v>
      </c>
      <c r="G58" s="37"/>
      <c r="H58" s="37"/>
      <c r="I58" s="30" t="s">
        <v>30</v>
      </c>
      <c r="J58" s="33" t="str">
        <f>E23</f>
        <v xml:space="preserve"> </v>
      </c>
      <c r="K58" s="37"/>
      <c r="L58" s="115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pans="1:47" s="2" customFormat="1" ht="15.2" customHeight="1">
      <c r="A59" s="35"/>
      <c r="B59" s="36"/>
      <c r="C59" s="30" t="s">
        <v>28</v>
      </c>
      <c r="D59" s="37"/>
      <c r="E59" s="37"/>
      <c r="F59" s="28" t="str">
        <f>IF(E20="","",E20)</f>
        <v>Vyplň údaj</v>
      </c>
      <c r="G59" s="37"/>
      <c r="H59" s="37"/>
      <c r="I59" s="30" t="s">
        <v>32</v>
      </c>
      <c r="J59" s="33" t="str">
        <f>E26</f>
        <v>Tomáš Šrédl</v>
      </c>
      <c r="K59" s="37"/>
      <c r="L59" s="115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</row>
    <row r="60" spans="1:47" s="2" customFormat="1" ht="10.35" customHeight="1">
      <c r="A60" s="35"/>
      <c r="B60" s="36"/>
      <c r="C60" s="37"/>
      <c r="D60" s="37"/>
      <c r="E60" s="37"/>
      <c r="F60" s="37"/>
      <c r="G60" s="37"/>
      <c r="H60" s="37"/>
      <c r="I60" s="37"/>
      <c r="J60" s="37"/>
      <c r="K60" s="37"/>
      <c r="L60" s="115"/>
      <c r="S60" s="35"/>
      <c r="T60" s="35"/>
      <c r="U60" s="35"/>
      <c r="V60" s="35"/>
      <c r="W60" s="35"/>
      <c r="X60" s="35"/>
      <c r="Y60" s="35"/>
      <c r="Z60" s="35"/>
      <c r="AA60" s="35"/>
      <c r="AB60" s="35"/>
      <c r="AC60" s="35"/>
      <c r="AD60" s="35"/>
      <c r="AE60" s="35"/>
    </row>
    <row r="61" spans="1:47" s="2" customFormat="1" ht="29.25" customHeight="1">
      <c r="A61" s="35"/>
      <c r="B61" s="36"/>
      <c r="C61" s="137" t="s">
        <v>136</v>
      </c>
      <c r="D61" s="138"/>
      <c r="E61" s="138"/>
      <c r="F61" s="138"/>
      <c r="G61" s="138"/>
      <c r="H61" s="138"/>
      <c r="I61" s="138"/>
      <c r="J61" s="139" t="s">
        <v>137</v>
      </c>
      <c r="K61" s="138"/>
      <c r="L61" s="115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47" s="2" customFormat="1" ht="10.35" customHeight="1">
      <c r="A62" s="35"/>
      <c r="B62" s="36"/>
      <c r="C62" s="37"/>
      <c r="D62" s="37"/>
      <c r="E62" s="37"/>
      <c r="F62" s="37"/>
      <c r="G62" s="37"/>
      <c r="H62" s="37"/>
      <c r="I62" s="37"/>
      <c r="J62" s="37"/>
      <c r="K62" s="37"/>
      <c r="L62" s="115"/>
      <c r="S62" s="35"/>
      <c r="T62" s="35"/>
      <c r="U62" s="35"/>
      <c r="V62" s="35"/>
      <c r="W62" s="35"/>
      <c r="X62" s="35"/>
      <c r="Y62" s="35"/>
      <c r="Z62" s="35"/>
      <c r="AA62" s="35"/>
      <c r="AB62" s="35"/>
      <c r="AC62" s="35"/>
      <c r="AD62" s="35"/>
      <c r="AE62" s="35"/>
    </row>
    <row r="63" spans="1:47" s="2" customFormat="1" ht="22.9" customHeight="1">
      <c r="A63" s="35"/>
      <c r="B63" s="36"/>
      <c r="C63" s="140" t="s">
        <v>68</v>
      </c>
      <c r="D63" s="37"/>
      <c r="E63" s="37"/>
      <c r="F63" s="37"/>
      <c r="G63" s="37"/>
      <c r="H63" s="37"/>
      <c r="I63" s="37"/>
      <c r="J63" s="78">
        <f>J85</f>
        <v>0</v>
      </c>
      <c r="K63" s="37"/>
      <c r="L63" s="115"/>
      <c r="S63" s="35"/>
      <c r="T63" s="35"/>
      <c r="U63" s="35"/>
      <c r="V63" s="35"/>
      <c r="W63" s="35"/>
      <c r="X63" s="35"/>
      <c r="Y63" s="35"/>
      <c r="Z63" s="35"/>
      <c r="AA63" s="35"/>
      <c r="AB63" s="35"/>
      <c r="AC63" s="35"/>
      <c r="AD63" s="35"/>
      <c r="AE63" s="35"/>
      <c r="AU63" s="18" t="s">
        <v>138</v>
      </c>
    </row>
    <row r="64" spans="1:47" s="2" customFormat="1" ht="21.75" customHeight="1">
      <c r="A64" s="35"/>
      <c r="B64" s="36"/>
      <c r="C64" s="37"/>
      <c r="D64" s="37"/>
      <c r="E64" s="37"/>
      <c r="F64" s="37"/>
      <c r="G64" s="37"/>
      <c r="H64" s="37"/>
      <c r="I64" s="37"/>
      <c r="J64" s="37"/>
      <c r="K64" s="37"/>
      <c r="L64" s="115"/>
      <c r="S64" s="35"/>
      <c r="T64" s="35"/>
      <c r="U64" s="35"/>
      <c r="V64" s="35"/>
      <c r="W64" s="35"/>
      <c r="X64" s="35"/>
      <c r="Y64" s="35"/>
      <c r="Z64" s="35"/>
      <c r="AA64" s="35"/>
      <c r="AB64" s="35"/>
      <c r="AC64" s="35"/>
      <c r="AD64" s="35"/>
      <c r="AE64" s="35"/>
    </row>
    <row r="65" spans="1:31" s="2" customFormat="1" ht="6.95" customHeight="1">
      <c r="A65" s="35"/>
      <c r="B65" s="48"/>
      <c r="C65" s="49"/>
      <c r="D65" s="49"/>
      <c r="E65" s="49"/>
      <c r="F65" s="49"/>
      <c r="G65" s="49"/>
      <c r="H65" s="49"/>
      <c r="I65" s="49"/>
      <c r="J65" s="49"/>
      <c r="K65" s="49"/>
      <c r="L65" s="115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9" spans="1:31" s="2" customFormat="1" ht="6.95" customHeight="1">
      <c r="A69" s="35"/>
      <c r="B69" s="50"/>
      <c r="C69" s="51"/>
      <c r="D69" s="51"/>
      <c r="E69" s="51"/>
      <c r="F69" s="51"/>
      <c r="G69" s="51"/>
      <c r="H69" s="51"/>
      <c r="I69" s="51"/>
      <c r="J69" s="51"/>
      <c r="K69" s="51"/>
      <c r="L69" s="115"/>
      <c r="S69" s="35"/>
      <c r="T69" s="35"/>
      <c r="U69" s="35"/>
      <c r="V69" s="35"/>
      <c r="W69" s="35"/>
      <c r="X69" s="35"/>
      <c r="Y69" s="35"/>
      <c r="Z69" s="35"/>
      <c r="AA69" s="35"/>
      <c r="AB69" s="35"/>
      <c r="AC69" s="35"/>
      <c r="AD69" s="35"/>
      <c r="AE69" s="35"/>
    </row>
    <row r="70" spans="1:31" s="2" customFormat="1" ht="24.95" customHeight="1">
      <c r="A70" s="35"/>
      <c r="B70" s="36"/>
      <c r="C70" s="24" t="s">
        <v>141</v>
      </c>
      <c r="D70" s="37"/>
      <c r="E70" s="37"/>
      <c r="F70" s="37"/>
      <c r="G70" s="37"/>
      <c r="H70" s="37"/>
      <c r="I70" s="37"/>
      <c r="J70" s="37"/>
      <c r="K70" s="37"/>
      <c r="L70" s="115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</row>
    <row r="71" spans="1:31" s="2" customFormat="1" ht="6.95" customHeight="1">
      <c r="A71" s="35"/>
      <c r="B71" s="36"/>
      <c r="C71" s="37"/>
      <c r="D71" s="37"/>
      <c r="E71" s="37"/>
      <c r="F71" s="37"/>
      <c r="G71" s="37"/>
      <c r="H71" s="37"/>
      <c r="I71" s="37"/>
      <c r="J71" s="37"/>
      <c r="K71" s="37"/>
      <c r="L71" s="115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</row>
    <row r="72" spans="1:31" s="2" customFormat="1" ht="12" customHeight="1">
      <c r="A72" s="35"/>
      <c r="B72" s="36"/>
      <c r="C72" s="30" t="s">
        <v>16</v>
      </c>
      <c r="D72" s="37"/>
      <c r="E72" s="37"/>
      <c r="F72" s="37"/>
      <c r="G72" s="37"/>
      <c r="H72" s="37"/>
      <c r="I72" s="37"/>
      <c r="J72" s="37"/>
      <c r="K72" s="37"/>
      <c r="L72" s="115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pans="1:31" s="2" customFormat="1" ht="26.25" customHeight="1">
      <c r="A73" s="35"/>
      <c r="B73" s="36"/>
      <c r="C73" s="37"/>
      <c r="D73" s="37"/>
      <c r="E73" s="395" t="str">
        <f>E7</f>
        <v>Oprava geometrických parametrů koleje 2022 u ST Ústí nad Labem</v>
      </c>
      <c r="F73" s="396"/>
      <c r="G73" s="396"/>
      <c r="H73" s="396"/>
      <c r="I73" s="37"/>
      <c r="J73" s="37"/>
      <c r="K73" s="37"/>
      <c r="L73" s="115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pans="1:31" s="1" customFormat="1" ht="12" customHeight="1">
      <c r="B74" s="22"/>
      <c r="C74" s="30" t="s">
        <v>129</v>
      </c>
      <c r="D74" s="23"/>
      <c r="E74" s="23"/>
      <c r="F74" s="23"/>
      <c r="G74" s="23"/>
      <c r="H74" s="23"/>
      <c r="I74" s="23"/>
      <c r="J74" s="23"/>
      <c r="K74" s="23"/>
      <c r="L74" s="21"/>
    </row>
    <row r="75" spans="1:31" s="2" customFormat="1" ht="16.5" customHeight="1">
      <c r="A75" s="35"/>
      <c r="B75" s="36"/>
      <c r="C75" s="37"/>
      <c r="D75" s="37"/>
      <c r="E75" s="395" t="s">
        <v>489</v>
      </c>
      <c r="F75" s="398"/>
      <c r="G75" s="398"/>
      <c r="H75" s="398"/>
      <c r="I75" s="37"/>
      <c r="J75" s="37"/>
      <c r="K75" s="37"/>
      <c r="L75" s="115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pans="1:31" s="2" customFormat="1" ht="12" customHeight="1">
      <c r="A76" s="35"/>
      <c r="B76" s="36"/>
      <c r="C76" s="30" t="s">
        <v>131</v>
      </c>
      <c r="D76" s="37"/>
      <c r="E76" s="37"/>
      <c r="F76" s="37"/>
      <c r="G76" s="37"/>
      <c r="H76" s="37"/>
      <c r="I76" s="37"/>
      <c r="J76" s="37"/>
      <c r="K76" s="37"/>
      <c r="L76" s="115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6.5" customHeight="1">
      <c r="A77" s="35"/>
      <c r="B77" s="36"/>
      <c r="C77" s="37"/>
      <c r="D77" s="37"/>
      <c r="E77" s="347" t="str">
        <f>E11</f>
        <v>2 - VRN</v>
      </c>
      <c r="F77" s="398"/>
      <c r="G77" s="398"/>
      <c r="H77" s="398"/>
      <c r="I77" s="37"/>
      <c r="J77" s="37"/>
      <c r="K77" s="37"/>
      <c r="L77" s="115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pans="1:31" s="2" customFormat="1" ht="6.95" customHeight="1">
      <c r="A78" s="35"/>
      <c r="B78" s="36"/>
      <c r="C78" s="37"/>
      <c r="D78" s="37"/>
      <c r="E78" s="37"/>
      <c r="F78" s="37"/>
      <c r="G78" s="37"/>
      <c r="H78" s="37"/>
      <c r="I78" s="37"/>
      <c r="J78" s="37"/>
      <c r="K78" s="37"/>
      <c r="L78" s="115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pans="1:31" s="2" customFormat="1" ht="12" customHeight="1">
      <c r="A79" s="35"/>
      <c r="B79" s="36"/>
      <c r="C79" s="30" t="s">
        <v>21</v>
      </c>
      <c r="D79" s="37"/>
      <c r="E79" s="37"/>
      <c r="F79" s="28" t="str">
        <f>F14</f>
        <v xml:space="preserve"> </v>
      </c>
      <c r="G79" s="37"/>
      <c r="H79" s="37"/>
      <c r="I79" s="30" t="s">
        <v>23</v>
      </c>
      <c r="J79" s="60" t="str">
        <f>IF(J14="","",J14)</f>
        <v>25. 3. 2022</v>
      </c>
      <c r="K79" s="37"/>
      <c r="L79" s="115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pans="1:31" s="2" customFormat="1" ht="6.95" customHeight="1">
      <c r="A80" s="35"/>
      <c r="B80" s="36"/>
      <c r="C80" s="37"/>
      <c r="D80" s="37"/>
      <c r="E80" s="37"/>
      <c r="F80" s="37"/>
      <c r="G80" s="37"/>
      <c r="H80" s="37"/>
      <c r="I80" s="37"/>
      <c r="J80" s="37"/>
      <c r="K80" s="37"/>
      <c r="L80" s="115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</row>
    <row r="81" spans="1:65" s="2" customFormat="1" ht="15.2" customHeight="1">
      <c r="A81" s="35"/>
      <c r="B81" s="36"/>
      <c r="C81" s="30" t="s">
        <v>25</v>
      </c>
      <c r="D81" s="37"/>
      <c r="E81" s="37"/>
      <c r="F81" s="28" t="str">
        <f>E17</f>
        <v xml:space="preserve"> </v>
      </c>
      <c r="G81" s="37"/>
      <c r="H81" s="37"/>
      <c r="I81" s="30" t="s">
        <v>30</v>
      </c>
      <c r="J81" s="33" t="str">
        <f>E23</f>
        <v xml:space="preserve"> </v>
      </c>
      <c r="K81" s="37"/>
      <c r="L81" s="115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65" s="2" customFormat="1" ht="15.2" customHeight="1">
      <c r="A82" s="35"/>
      <c r="B82" s="36"/>
      <c r="C82" s="30" t="s">
        <v>28</v>
      </c>
      <c r="D82" s="37"/>
      <c r="E82" s="37"/>
      <c r="F82" s="28" t="str">
        <f>IF(E20="","",E20)</f>
        <v>Vyplň údaj</v>
      </c>
      <c r="G82" s="37"/>
      <c r="H82" s="37"/>
      <c r="I82" s="30" t="s">
        <v>32</v>
      </c>
      <c r="J82" s="33" t="str">
        <f>E26</f>
        <v>Tomáš Šrédl</v>
      </c>
      <c r="K82" s="37"/>
      <c r="L82" s="115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65" s="2" customFormat="1" ht="10.35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115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65" s="11" customFormat="1" ht="29.25" customHeight="1">
      <c r="A84" s="152"/>
      <c r="B84" s="153"/>
      <c r="C84" s="154" t="s">
        <v>142</v>
      </c>
      <c r="D84" s="155" t="s">
        <v>55</v>
      </c>
      <c r="E84" s="155" t="s">
        <v>51</v>
      </c>
      <c r="F84" s="155" t="s">
        <v>52</v>
      </c>
      <c r="G84" s="155" t="s">
        <v>143</v>
      </c>
      <c r="H84" s="155" t="s">
        <v>144</v>
      </c>
      <c r="I84" s="155" t="s">
        <v>145</v>
      </c>
      <c r="J84" s="156" t="s">
        <v>137</v>
      </c>
      <c r="K84" s="157" t="s">
        <v>146</v>
      </c>
      <c r="L84" s="158"/>
      <c r="M84" s="69" t="s">
        <v>19</v>
      </c>
      <c r="N84" s="70" t="s">
        <v>40</v>
      </c>
      <c r="O84" s="70" t="s">
        <v>147</v>
      </c>
      <c r="P84" s="70" t="s">
        <v>148</v>
      </c>
      <c r="Q84" s="70" t="s">
        <v>149</v>
      </c>
      <c r="R84" s="70" t="s">
        <v>150</v>
      </c>
      <c r="S84" s="70" t="s">
        <v>151</v>
      </c>
      <c r="T84" s="71" t="s">
        <v>152</v>
      </c>
      <c r="U84" s="152"/>
      <c r="V84" s="152"/>
      <c r="W84" s="152"/>
      <c r="X84" s="152"/>
      <c r="Y84" s="152"/>
      <c r="Z84" s="152"/>
      <c r="AA84" s="152"/>
      <c r="AB84" s="152"/>
      <c r="AC84" s="152"/>
      <c r="AD84" s="152"/>
      <c r="AE84" s="152"/>
    </row>
    <row r="85" spans="1:65" s="2" customFormat="1" ht="22.9" customHeight="1">
      <c r="A85" s="35"/>
      <c r="B85" s="36"/>
      <c r="C85" s="76" t="s">
        <v>153</v>
      </c>
      <c r="D85" s="37"/>
      <c r="E85" s="37"/>
      <c r="F85" s="37"/>
      <c r="G85" s="37"/>
      <c r="H85" s="37"/>
      <c r="I85" s="37"/>
      <c r="J85" s="159">
        <f>BK85</f>
        <v>0</v>
      </c>
      <c r="K85" s="37"/>
      <c r="L85" s="40"/>
      <c r="M85" s="72"/>
      <c r="N85" s="160"/>
      <c r="O85" s="73"/>
      <c r="P85" s="161">
        <f>SUM(P86:P94)</f>
        <v>0</v>
      </c>
      <c r="Q85" s="73"/>
      <c r="R85" s="161">
        <f>SUM(R86:R94)</f>
        <v>0</v>
      </c>
      <c r="S85" s="73"/>
      <c r="T85" s="162">
        <f>SUM(T86:T94)</f>
        <v>0</v>
      </c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  <c r="AT85" s="18" t="s">
        <v>69</v>
      </c>
      <c r="AU85" s="18" t="s">
        <v>138</v>
      </c>
      <c r="BK85" s="163">
        <f>SUM(BK86:BK94)</f>
        <v>0</v>
      </c>
    </row>
    <row r="86" spans="1:65" s="2" customFormat="1" ht="21.75" customHeight="1">
      <c r="A86" s="35"/>
      <c r="B86" s="36"/>
      <c r="C86" s="180" t="s">
        <v>77</v>
      </c>
      <c r="D86" s="180" t="s">
        <v>159</v>
      </c>
      <c r="E86" s="181" t="s">
        <v>465</v>
      </c>
      <c r="F86" s="182" t="s">
        <v>466</v>
      </c>
      <c r="G86" s="183" t="s">
        <v>296</v>
      </c>
      <c r="H86" s="184">
        <v>1</v>
      </c>
      <c r="I86" s="185"/>
      <c r="J86" s="186">
        <f>ROUND(I86*H86,2)</f>
        <v>0</v>
      </c>
      <c r="K86" s="187"/>
      <c r="L86" s="40"/>
      <c r="M86" s="188" t="s">
        <v>19</v>
      </c>
      <c r="N86" s="189" t="s">
        <v>41</v>
      </c>
      <c r="O86" s="65"/>
      <c r="P86" s="190">
        <f>O86*H86</f>
        <v>0</v>
      </c>
      <c r="Q86" s="190">
        <v>0</v>
      </c>
      <c r="R86" s="190">
        <f>Q86*H86</f>
        <v>0</v>
      </c>
      <c r="S86" s="190">
        <v>0</v>
      </c>
      <c r="T86" s="191">
        <f>S86*H86</f>
        <v>0</v>
      </c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R86" s="192" t="s">
        <v>163</v>
      </c>
      <c r="AT86" s="192" t="s">
        <v>159</v>
      </c>
      <c r="AU86" s="192" t="s">
        <v>70</v>
      </c>
      <c r="AY86" s="18" t="s">
        <v>156</v>
      </c>
      <c r="BE86" s="193">
        <f>IF(N86="základní",J86,0)</f>
        <v>0</v>
      </c>
      <c r="BF86" s="193">
        <f>IF(N86="snížená",J86,0)</f>
        <v>0</v>
      </c>
      <c r="BG86" s="193">
        <f>IF(N86="zákl. přenesená",J86,0)</f>
        <v>0</v>
      </c>
      <c r="BH86" s="193">
        <f>IF(N86="sníž. přenesená",J86,0)</f>
        <v>0</v>
      </c>
      <c r="BI86" s="193">
        <f>IF(N86="nulová",J86,0)</f>
        <v>0</v>
      </c>
      <c r="BJ86" s="18" t="s">
        <v>77</v>
      </c>
      <c r="BK86" s="193">
        <f>ROUND(I86*H86,2)</f>
        <v>0</v>
      </c>
      <c r="BL86" s="18" t="s">
        <v>163</v>
      </c>
      <c r="BM86" s="192" t="s">
        <v>823</v>
      </c>
    </row>
    <row r="87" spans="1:65" s="2" customFormat="1" ht="21.75" customHeight="1">
      <c r="A87" s="35"/>
      <c r="B87" s="36"/>
      <c r="C87" s="180" t="s">
        <v>79</v>
      </c>
      <c r="D87" s="180" t="s">
        <v>159</v>
      </c>
      <c r="E87" s="181" t="s">
        <v>468</v>
      </c>
      <c r="F87" s="182" t="s">
        <v>469</v>
      </c>
      <c r="G87" s="183" t="s">
        <v>296</v>
      </c>
      <c r="H87" s="184">
        <v>1</v>
      </c>
      <c r="I87" s="185"/>
      <c r="J87" s="186">
        <f>ROUND(I87*H87,2)</f>
        <v>0</v>
      </c>
      <c r="K87" s="187"/>
      <c r="L87" s="40"/>
      <c r="M87" s="188" t="s">
        <v>19</v>
      </c>
      <c r="N87" s="189" t="s">
        <v>41</v>
      </c>
      <c r="O87" s="65"/>
      <c r="P87" s="190">
        <f>O87*H87</f>
        <v>0</v>
      </c>
      <c r="Q87" s="190">
        <v>0</v>
      </c>
      <c r="R87" s="190">
        <f>Q87*H87</f>
        <v>0</v>
      </c>
      <c r="S87" s="190">
        <v>0</v>
      </c>
      <c r="T87" s="191">
        <f>S87*H87</f>
        <v>0</v>
      </c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R87" s="192" t="s">
        <v>163</v>
      </c>
      <c r="AT87" s="192" t="s">
        <v>159</v>
      </c>
      <c r="AU87" s="192" t="s">
        <v>70</v>
      </c>
      <c r="AY87" s="18" t="s">
        <v>156</v>
      </c>
      <c r="BE87" s="193">
        <f>IF(N87="základní",J87,0)</f>
        <v>0</v>
      </c>
      <c r="BF87" s="193">
        <f>IF(N87="snížená",J87,0)</f>
        <v>0</v>
      </c>
      <c r="BG87" s="193">
        <f>IF(N87="zákl. přenesená",J87,0)</f>
        <v>0</v>
      </c>
      <c r="BH87" s="193">
        <f>IF(N87="sníž. přenesená",J87,0)</f>
        <v>0</v>
      </c>
      <c r="BI87" s="193">
        <f>IF(N87="nulová",J87,0)</f>
        <v>0</v>
      </c>
      <c r="BJ87" s="18" t="s">
        <v>77</v>
      </c>
      <c r="BK87" s="193">
        <f>ROUND(I87*H87,2)</f>
        <v>0</v>
      </c>
      <c r="BL87" s="18" t="s">
        <v>163</v>
      </c>
      <c r="BM87" s="192" t="s">
        <v>824</v>
      </c>
    </row>
    <row r="88" spans="1:65" s="2" customFormat="1" ht="24.2" customHeight="1">
      <c r="A88" s="35"/>
      <c r="B88" s="36"/>
      <c r="C88" s="180" t="s">
        <v>86</v>
      </c>
      <c r="D88" s="180" t="s">
        <v>159</v>
      </c>
      <c r="E88" s="181" t="s">
        <v>471</v>
      </c>
      <c r="F88" s="182" t="s">
        <v>472</v>
      </c>
      <c r="G88" s="183" t="s">
        <v>296</v>
      </c>
      <c r="H88" s="184">
        <v>1</v>
      </c>
      <c r="I88" s="185"/>
      <c r="J88" s="186">
        <f>ROUND(I88*H88,2)</f>
        <v>0</v>
      </c>
      <c r="K88" s="187"/>
      <c r="L88" s="40"/>
      <c r="M88" s="188" t="s">
        <v>19</v>
      </c>
      <c r="N88" s="189" t="s">
        <v>41</v>
      </c>
      <c r="O88" s="65"/>
      <c r="P88" s="190">
        <f>O88*H88</f>
        <v>0</v>
      </c>
      <c r="Q88" s="190">
        <v>0</v>
      </c>
      <c r="R88" s="190">
        <f>Q88*H88</f>
        <v>0</v>
      </c>
      <c r="S88" s="190">
        <v>0</v>
      </c>
      <c r="T88" s="191">
        <f>S88*H88</f>
        <v>0</v>
      </c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R88" s="192" t="s">
        <v>163</v>
      </c>
      <c r="AT88" s="192" t="s">
        <v>159</v>
      </c>
      <c r="AU88" s="192" t="s">
        <v>70</v>
      </c>
      <c r="AY88" s="18" t="s">
        <v>156</v>
      </c>
      <c r="BE88" s="193">
        <f>IF(N88="základní",J88,0)</f>
        <v>0</v>
      </c>
      <c r="BF88" s="193">
        <f>IF(N88="snížená",J88,0)</f>
        <v>0</v>
      </c>
      <c r="BG88" s="193">
        <f>IF(N88="zákl. přenesená",J88,0)</f>
        <v>0</v>
      </c>
      <c r="BH88" s="193">
        <f>IF(N88="sníž. přenesená",J88,0)</f>
        <v>0</v>
      </c>
      <c r="BI88" s="193">
        <f>IF(N88="nulová",J88,0)</f>
        <v>0</v>
      </c>
      <c r="BJ88" s="18" t="s">
        <v>77</v>
      </c>
      <c r="BK88" s="193">
        <f>ROUND(I88*H88,2)</f>
        <v>0</v>
      </c>
      <c r="BL88" s="18" t="s">
        <v>163</v>
      </c>
      <c r="BM88" s="192" t="s">
        <v>825</v>
      </c>
    </row>
    <row r="89" spans="1:65" s="2" customFormat="1" ht="90" customHeight="1">
      <c r="A89" s="35"/>
      <c r="B89" s="36"/>
      <c r="C89" s="180" t="s">
        <v>163</v>
      </c>
      <c r="D89" s="180" t="s">
        <v>159</v>
      </c>
      <c r="E89" s="181" t="s">
        <v>826</v>
      </c>
      <c r="F89" s="182" t="s">
        <v>827</v>
      </c>
      <c r="G89" s="183" t="s">
        <v>296</v>
      </c>
      <c r="H89" s="184">
        <v>1</v>
      </c>
      <c r="I89" s="185"/>
      <c r="J89" s="186">
        <f>ROUND(I89*H89,2)</f>
        <v>0</v>
      </c>
      <c r="K89" s="187"/>
      <c r="L89" s="40"/>
      <c r="M89" s="188" t="s">
        <v>19</v>
      </c>
      <c r="N89" s="189" t="s">
        <v>41</v>
      </c>
      <c r="O89" s="65"/>
      <c r="P89" s="190">
        <f>O89*H89</f>
        <v>0</v>
      </c>
      <c r="Q89" s="190">
        <v>0</v>
      </c>
      <c r="R89" s="190">
        <f>Q89*H89</f>
        <v>0</v>
      </c>
      <c r="S89" s="190">
        <v>0</v>
      </c>
      <c r="T89" s="191">
        <f>S89*H89</f>
        <v>0</v>
      </c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R89" s="192" t="s">
        <v>163</v>
      </c>
      <c r="AT89" s="192" t="s">
        <v>159</v>
      </c>
      <c r="AU89" s="192" t="s">
        <v>70</v>
      </c>
      <c r="AY89" s="18" t="s">
        <v>156</v>
      </c>
      <c r="BE89" s="193">
        <f>IF(N89="základní",J89,0)</f>
        <v>0</v>
      </c>
      <c r="BF89" s="193">
        <f>IF(N89="snížená",J89,0)</f>
        <v>0</v>
      </c>
      <c r="BG89" s="193">
        <f>IF(N89="zákl. přenesená",J89,0)</f>
        <v>0</v>
      </c>
      <c r="BH89" s="193">
        <f>IF(N89="sníž. přenesená",J89,0)</f>
        <v>0</v>
      </c>
      <c r="BI89" s="193">
        <f>IF(N89="nulová",J89,0)</f>
        <v>0</v>
      </c>
      <c r="BJ89" s="18" t="s">
        <v>77</v>
      </c>
      <c r="BK89" s="193">
        <f>ROUND(I89*H89,2)</f>
        <v>0</v>
      </c>
      <c r="BL89" s="18" t="s">
        <v>163</v>
      </c>
      <c r="BM89" s="192" t="s">
        <v>828</v>
      </c>
    </row>
    <row r="90" spans="1:65" s="2" customFormat="1" ht="76.349999999999994" customHeight="1">
      <c r="A90" s="35"/>
      <c r="B90" s="36"/>
      <c r="C90" s="180" t="s">
        <v>157</v>
      </c>
      <c r="D90" s="180" t="s">
        <v>159</v>
      </c>
      <c r="E90" s="181" t="s">
        <v>474</v>
      </c>
      <c r="F90" s="182" t="s">
        <v>829</v>
      </c>
      <c r="G90" s="183" t="s">
        <v>162</v>
      </c>
      <c r="H90" s="184">
        <v>22.088000000000001</v>
      </c>
      <c r="I90" s="185"/>
      <c r="J90" s="186">
        <f>ROUND(I90*H90,2)</f>
        <v>0</v>
      </c>
      <c r="K90" s="187"/>
      <c r="L90" s="40"/>
      <c r="M90" s="188" t="s">
        <v>19</v>
      </c>
      <c r="N90" s="189" t="s">
        <v>41</v>
      </c>
      <c r="O90" s="65"/>
      <c r="P90" s="190">
        <f>O90*H90</f>
        <v>0</v>
      </c>
      <c r="Q90" s="190">
        <v>0</v>
      </c>
      <c r="R90" s="190">
        <f>Q90*H90</f>
        <v>0</v>
      </c>
      <c r="S90" s="190">
        <v>0</v>
      </c>
      <c r="T90" s="191">
        <f>S90*H90</f>
        <v>0</v>
      </c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R90" s="192" t="s">
        <v>163</v>
      </c>
      <c r="AT90" s="192" t="s">
        <v>159</v>
      </c>
      <c r="AU90" s="192" t="s">
        <v>70</v>
      </c>
      <c r="AY90" s="18" t="s">
        <v>156</v>
      </c>
      <c r="BE90" s="193">
        <f>IF(N90="základní",J90,0)</f>
        <v>0</v>
      </c>
      <c r="BF90" s="193">
        <f>IF(N90="snížená",J90,0)</f>
        <v>0</v>
      </c>
      <c r="BG90" s="193">
        <f>IF(N90="zákl. přenesená",J90,0)</f>
        <v>0</v>
      </c>
      <c r="BH90" s="193">
        <f>IF(N90="sníž. přenesená",J90,0)</f>
        <v>0</v>
      </c>
      <c r="BI90" s="193">
        <f>IF(N90="nulová",J90,0)</f>
        <v>0</v>
      </c>
      <c r="BJ90" s="18" t="s">
        <v>77</v>
      </c>
      <c r="BK90" s="193">
        <f>ROUND(I90*H90,2)</f>
        <v>0</v>
      </c>
      <c r="BL90" s="18" t="s">
        <v>163</v>
      </c>
      <c r="BM90" s="192" t="s">
        <v>830</v>
      </c>
    </row>
    <row r="91" spans="1:65" s="13" customFormat="1" ht="11.25">
      <c r="B91" s="194"/>
      <c r="C91" s="195"/>
      <c r="D91" s="196" t="s">
        <v>165</v>
      </c>
      <c r="E91" s="197" t="s">
        <v>19</v>
      </c>
      <c r="F91" s="198" t="s">
        <v>831</v>
      </c>
      <c r="G91" s="195"/>
      <c r="H91" s="199">
        <v>22.088000000000001</v>
      </c>
      <c r="I91" s="200"/>
      <c r="J91" s="195"/>
      <c r="K91" s="195"/>
      <c r="L91" s="201"/>
      <c r="M91" s="202"/>
      <c r="N91" s="203"/>
      <c r="O91" s="203"/>
      <c r="P91" s="203"/>
      <c r="Q91" s="203"/>
      <c r="R91" s="203"/>
      <c r="S91" s="203"/>
      <c r="T91" s="204"/>
      <c r="AT91" s="205" t="s">
        <v>165</v>
      </c>
      <c r="AU91" s="205" t="s">
        <v>70</v>
      </c>
      <c r="AV91" s="13" t="s">
        <v>79</v>
      </c>
      <c r="AW91" s="13" t="s">
        <v>31</v>
      </c>
      <c r="AX91" s="13" t="s">
        <v>77</v>
      </c>
      <c r="AY91" s="205" t="s">
        <v>156</v>
      </c>
    </row>
    <row r="92" spans="1:65" s="2" customFormat="1" ht="90" customHeight="1">
      <c r="A92" s="35"/>
      <c r="B92" s="36"/>
      <c r="C92" s="180" t="s">
        <v>189</v>
      </c>
      <c r="D92" s="180" t="s">
        <v>159</v>
      </c>
      <c r="E92" s="181" t="s">
        <v>480</v>
      </c>
      <c r="F92" s="182" t="s">
        <v>481</v>
      </c>
      <c r="G92" s="183" t="s">
        <v>296</v>
      </c>
      <c r="H92" s="184">
        <v>1</v>
      </c>
      <c r="I92" s="185"/>
      <c r="J92" s="186">
        <f>ROUND(I92*H92,2)</f>
        <v>0</v>
      </c>
      <c r="K92" s="187"/>
      <c r="L92" s="40"/>
      <c r="M92" s="188" t="s">
        <v>19</v>
      </c>
      <c r="N92" s="189" t="s">
        <v>41</v>
      </c>
      <c r="O92" s="65"/>
      <c r="P92" s="190">
        <f>O92*H92</f>
        <v>0</v>
      </c>
      <c r="Q92" s="190">
        <v>0</v>
      </c>
      <c r="R92" s="190">
        <f>Q92*H92</f>
        <v>0</v>
      </c>
      <c r="S92" s="190">
        <v>0</v>
      </c>
      <c r="T92" s="191">
        <f>S92*H92</f>
        <v>0</v>
      </c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  <c r="AR92" s="192" t="s">
        <v>163</v>
      </c>
      <c r="AT92" s="192" t="s">
        <v>159</v>
      </c>
      <c r="AU92" s="192" t="s">
        <v>70</v>
      </c>
      <c r="AY92" s="18" t="s">
        <v>156</v>
      </c>
      <c r="BE92" s="193">
        <f>IF(N92="základní",J92,0)</f>
        <v>0</v>
      </c>
      <c r="BF92" s="193">
        <f>IF(N92="snížená",J92,0)</f>
        <v>0</v>
      </c>
      <c r="BG92" s="193">
        <f>IF(N92="zákl. přenesená",J92,0)</f>
        <v>0</v>
      </c>
      <c r="BH92" s="193">
        <f>IF(N92="sníž. přenesená",J92,0)</f>
        <v>0</v>
      </c>
      <c r="BI92" s="193">
        <f>IF(N92="nulová",J92,0)</f>
        <v>0</v>
      </c>
      <c r="BJ92" s="18" t="s">
        <v>77</v>
      </c>
      <c r="BK92" s="193">
        <f>ROUND(I92*H92,2)</f>
        <v>0</v>
      </c>
      <c r="BL92" s="18" t="s">
        <v>163</v>
      </c>
      <c r="BM92" s="192" t="s">
        <v>832</v>
      </c>
    </row>
    <row r="93" spans="1:65" s="2" customFormat="1" ht="66.75" customHeight="1">
      <c r="A93" s="35"/>
      <c r="B93" s="36"/>
      <c r="C93" s="180" t="s">
        <v>194</v>
      </c>
      <c r="D93" s="180" t="s">
        <v>159</v>
      </c>
      <c r="E93" s="181" t="s">
        <v>483</v>
      </c>
      <c r="F93" s="182" t="s">
        <v>484</v>
      </c>
      <c r="G93" s="183" t="s">
        <v>296</v>
      </c>
      <c r="H93" s="184">
        <v>1</v>
      </c>
      <c r="I93" s="185"/>
      <c r="J93" s="186">
        <f>ROUND(I93*H93,2)</f>
        <v>0</v>
      </c>
      <c r="K93" s="187"/>
      <c r="L93" s="40"/>
      <c r="M93" s="188" t="s">
        <v>19</v>
      </c>
      <c r="N93" s="189" t="s">
        <v>41</v>
      </c>
      <c r="O93" s="65"/>
      <c r="P93" s="190">
        <f>O93*H93</f>
        <v>0</v>
      </c>
      <c r="Q93" s="190">
        <v>0</v>
      </c>
      <c r="R93" s="190">
        <f>Q93*H93</f>
        <v>0</v>
      </c>
      <c r="S93" s="190">
        <v>0</v>
      </c>
      <c r="T93" s="191">
        <f>S93*H93</f>
        <v>0</v>
      </c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R93" s="192" t="s">
        <v>163</v>
      </c>
      <c r="AT93" s="192" t="s">
        <v>159</v>
      </c>
      <c r="AU93" s="192" t="s">
        <v>70</v>
      </c>
      <c r="AY93" s="18" t="s">
        <v>156</v>
      </c>
      <c r="BE93" s="193">
        <f>IF(N93="základní",J93,0)</f>
        <v>0</v>
      </c>
      <c r="BF93" s="193">
        <f>IF(N93="snížená",J93,0)</f>
        <v>0</v>
      </c>
      <c r="BG93" s="193">
        <f>IF(N93="zákl. přenesená",J93,0)</f>
        <v>0</v>
      </c>
      <c r="BH93" s="193">
        <f>IF(N93="sníž. přenesená",J93,0)</f>
        <v>0</v>
      </c>
      <c r="BI93" s="193">
        <f>IF(N93="nulová",J93,0)</f>
        <v>0</v>
      </c>
      <c r="BJ93" s="18" t="s">
        <v>77</v>
      </c>
      <c r="BK93" s="193">
        <f>ROUND(I93*H93,2)</f>
        <v>0</v>
      </c>
      <c r="BL93" s="18" t="s">
        <v>163</v>
      </c>
      <c r="BM93" s="192" t="s">
        <v>833</v>
      </c>
    </row>
    <row r="94" spans="1:65" s="2" customFormat="1" ht="19.5">
      <c r="A94" s="35"/>
      <c r="B94" s="36"/>
      <c r="C94" s="37"/>
      <c r="D94" s="196" t="s">
        <v>486</v>
      </c>
      <c r="E94" s="37"/>
      <c r="F94" s="249" t="s">
        <v>487</v>
      </c>
      <c r="G94" s="37"/>
      <c r="H94" s="37"/>
      <c r="I94" s="250"/>
      <c r="J94" s="37"/>
      <c r="K94" s="37"/>
      <c r="L94" s="40"/>
      <c r="M94" s="257"/>
      <c r="N94" s="258"/>
      <c r="O94" s="243"/>
      <c r="P94" s="243"/>
      <c r="Q94" s="243"/>
      <c r="R94" s="243"/>
      <c r="S94" s="243"/>
      <c r="T94" s="259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  <c r="AT94" s="18" t="s">
        <v>486</v>
      </c>
      <c r="AU94" s="18" t="s">
        <v>70</v>
      </c>
    </row>
    <row r="95" spans="1:65" s="2" customFormat="1" ht="6.95" customHeight="1">
      <c r="A95" s="35"/>
      <c r="B95" s="48"/>
      <c r="C95" s="49"/>
      <c r="D95" s="49"/>
      <c r="E95" s="49"/>
      <c r="F95" s="49"/>
      <c r="G95" s="49"/>
      <c r="H95" s="49"/>
      <c r="I95" s="49"/>
      <c r="J95" s="49"/>
      <c r="K95" s="49"/>
      <c r="L95" s="40"/>
      <c r="M95" s="35"/>
      <c r="O95" s="35"/>
      <c r="P95" s="35"/>
      <c r="Q95" s="35"/>
      <c r="R95" s="35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</sheetData>
  <sheetProtection algorithmName="SHA-512" hashValue="XzRZYrx0D18C4WcOyxENDXUwXjpqT/AbK2dG2k2E9BxASl2+GY3A88JUyquKkikecCtl4ixZ5JCbaCwL72y70w==" saltValue="fYaznMkYClvAhI+3nKQI9RoKXY86uEAcSpLCDSYbFRGgLKjDzMZlj811y3+Px0iszhHWaIyfI3ZjWFVBtZQW6A==" spinCount="100000" sheet="1" objects="1" scenarios="1" formatColumns="0" formatRows="0" autoFilter="0"/>
  <autoFilter ref="C84:K94"/>
  <mergeCells count="12">
    <mergeCell ref="E77:H77"/>
    <mergeCell ref="L2:V2"/>
    <mergeCell ref="E50:H50"/>
    <mergeCell ref="E52:H52"/>
    <mergeCell ref="E54:H54"/>
    <mergeCell ref="E73:H73"/>
    <mergeCell ref="E75:H75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23"/>
  <sheetViews>
    <sheetView showGridLines="0" workbookViewId="0"/>
  </sheetViews>
  <sheetFormatPr defaultRowHeight="12.75"/>
  <cols>
    <col min="1" max="1" width="8.33203125" style="260" customWidth="1"/>
    <col min="2" max="2" width="1.6640625" style="260" customWidth="1"/>
    <col min="3" max="4" width="5" style="260" customWidth="1"/>
    <col min="5" max="5" width="11.6640625" style="260" customWidth="1"/>
    <col min="6" max="6" width="9.1640625" style="260" customWidth="1"/>
    <col min="7" max="7" width="5" style="260" customWidth="1"/>
    <col min="8" max="8" width="77.83203125" style="260" customWidth="1"/>
    <col min="9" max="10" width="20" style="260" customWidth="1"/>
    <col min="11" max="11" width="1.6640625" style="260" customWidth="1"/>
  </cols>
  <sheetData>
    <row r="1" spans="2:11" s="1" customFormat="1" ht="37.5" customHeight="1"/>
    <row r="2" spans="2:11" s="1" customFormat="1" ht="7.5" customHeight="1">
      <c r="B2" s="261"/>
      <c r="C2" s="262"/>
      <c r="D2" s="262"/>
      <c r="E2" s="262"/>
      <c r="F2" s="262"/>
      <c r="G2" s="262"/>
      <c r="H2" s="262"/>
      <c r="I2" s="262"/>
      <c r="J2" s="262"/>
      <c r="K2" s="263"/>
    </row>
    <row r="3" spans="2:11" s="16" customFormat="1" ht="45" customHeight="1">
      <c r="B3" s="264"/>
      <c r="C3" s="400" t="s">
        <v>834</v>
      </c>
      <c r="D3" s="400"/>
      <c r="E3" s="400"/>
      <c r="F3" s="400"/>
      <c r="G3" s="400"/>
      <c r="H3" s="400"/>
      <c r="I3" s="400"/>
      <c r="J3" s="400"/>
      <c r="K3" s="265"/>
    </row>
    <row r="4" spans="2:11" s="1" customFormat="1" ht="25.5" customHeight="1">
      <c r="B4" s="266"/>
      <c r="C4" s="405" t="s">
        <v>835</v>
      </c>
      <c r="D4" s="405"/>
      <c r="E4" s="405"/>
      <c r="F4" s="405"/>
      <c r="G4" s="405"/>
      <c r="H4" s="405"/>
      <c r="I4" s="405"/>
      <c r="J4" s="405"/>
      <c r="K4" s="267"/>
    </row>
    <row r="5" spans="2:11" s="1" customFormat="1" ht="5.25" customHeight="1">
      <c r="B5" s="266"/>
      <c r="C5" s="268"/>
      <c r="D5" s="268"/>
      <c r="E5" s="268"/>
      <c r="F5" s="268"/>
      <c r="G5" s="268"/>
      <c r="H5" s="268"/>
      <c r="I5" s="268"/>
      <c r="J5" s="268"/>
      <c r="K5" s="267"/>
    </row>
    <row r="6" spans="2:11" s="1" customFormat="1" ht="15" customHeight="1">
      <c r="B6" s="266"/>
      <c r="C6" s="404" t="s">
        <v>836</v>
      </c>
      <c r="D6" s="404"/>
      <c r="E6" s="404"/>
      <c r="F6" s="404"/>
      <c r="G6" s="404"/>
      <c r="H6" s="404"/>
      <c r="I6" s="404"/>
      <c r="J6" s="404"/>
      <c r="K6" s="267"/>
    </row>
    <row r="7" spans="2:11" s="1" customFormat="1" ht="15" customHeight="1">
      <c r="B7" s="270"/>
      <c r="C7" s="404" t="s">
        <v>837</v>
      </c>
      <c r="D7" s="404"/>
      <c r="E7" s="404"/>
      <c r="F7" s="404"/>
      <c r="G7" s="404"/>
      <c r="H7" s="404"/>
      <c r="I7" s="404"/>
      <c r="J7" s="404"/>
      <c r="K7" s="267"/>
    </row>
    <row r="8" spans="2:11" s="1" customFormat="1" ht="12.75" customHeight="1">
      <c r="B8" s="270"/>
      <c r="C8" s="269"/>
      <c r="D8" s="269"/>
      <c r="E8" s="269"/>
      <c r="F8" s="269"/>
      <c r="G8" s="269"/>
      <c r="H8" s="269"/>
      <c r="I8" s="269"/>
      <c r="J8" s="269"/>
      <c r="K8" s="267"/>
    </row>
    <row r="9" spans="2:11" s="1" customFormat="1" ht="15" customHeight="1">
      <c r="B9" s="270"/>
      <c r="C9" s="404" t="s">
        <v>838</v>
      </c>
      <c r="D9" s="404"/>
      <c r="E9" s="404"/>
      <c r="F9" s="404"/>
      <c r="G9" s="404"/>
      <c r="H9" s="404"/>
      <c r="I9" s="404"/>
      <c r="J9" s="404"/>
      <c r="K9" s="267"/>
    </row>
    <row r="10" spans="2:11" s="1" customFormat="1" ht="15" customHeight="1">
      <c r="B10" s="270"/>
      <c r="C10" s="269"/>
      <c r="D10" s="404" t="s">
        <v>839</v>
      </c>
      <c r="E10" s="404"/>
      <c r="F10" s="404"/>
      <c r="G10" s="404"/>
      <c r="H10" s="404"/>
      <c r="I10" s="404"/>
      <c r="J10" s="404"/>
      <c r="K10" s="267"/>
    </row>
    <row r="11" spans="2:11" s="1" customFormat="1" ht="15" customHeight="1">
      <c r="B11" s="270"/>
      <c r="C11" s="271"/>
      <c r="D11" s="404" t="s">
        <v>840</v>
      </c>
      <c r="E11" s="404"/>
      <c r="F11" s="404"/>
      <c r="G11" s="404"/>
      <c r="H11" s="404"/>
      <c r="I11" s="404"/>
      <c r="J11" s="404"/>
      <c r="K11" s="267"/>
    </row>
    <row r="12" spans="2:11" s="1" customFormat="1" ht="15" customHeight="1">
      <c r="B12" s="270"/>
      <c r="C12" s="271"/>
      <c r="D12" s="269"/>
      <c r="E12" s="269"/>
      <c r="F12" s="269"/>
      <c r="G12" s="269"/>
      <c r="H12" s="269"/>
      <c r="I12" s="269"/>
      <c r="J12" s="269"/>
      <c r="K12" s="267"/>
    </row>
    <row r="13" spans="2:11" s="1" customFormat="1" ht="15" customHeight="1">
      <c r="B13" s="270"/>
      <c r="C13" s="271"/>
      <c r="D13" s="272" t="s">
        <v>841</v>
      </c>
      <c r="E13" s="269"/>
      <c r="F13" s="269"/>
      <c r="G13" s="269"/>
      <c r="H13" s="269"/>
      <c r="I13" s="269"/>
      <c r="J13" s="269"/>
      <c r="K13" s="267"/>
    </row>
    <row r="14" spans="2:11" s="1" customFormat="1" ht="12.75" customHeight="1">
      <c r="B14" s="270"/>
      <c r="C14" s="271"/>
      <c r="D14" s="271"/>
      <c r="E14" s="271"/>
      <c r="F14" s="271"/>
      <c r="G14" s="271"/>
      <c r="H14" s="271"/>
      <c r="I14" s="271"/>
      <c r="J14" s="271"/>
      <c r="K14" s="267"/>
    </row>
    <row r="15" spans="2:11" s="1" customFormat="1" ht="15" customHeight="1">
      <c r="B15" s="270"/>
      <c r="C15" s="271"/>
      <c r="D15" s="404" t="s">
        <v>842</v>
      </c>
      <c r="E15" s="404"/>
      <c r="F15" s="404"/>
      <c r="G15" s="404"/>
      <c r="H15" s="404"/>
      <c r="I15" s="404"/>
      <c r="J15" s="404"/>
      <c r="K15" s="267"/>
    </row>
    <row r="16" spans="2:11" s="1" customFormat="1" ht="15" customHeight="1">
      <c r="B16" s="270"/>
      <c r="C16" s="271"/>
      <c r="D16" s="404" t="s">
        <v>843</v>
      </c>
      <c r="E16" s="404"/>
      <c r="F16" s="404"/>
      <c r="G16" s="404"/>
      <c r="H16" s="404"/>
      <c r="I16" s="404"/>
      <c r="J16" s="404"/>
      <c r="K16" s="267"/>
    </row>
    <row r="17" spans="2:11" s="1" customFormat="1" ht="15" customHeight="1">
      <c r="B17" s="270"/>
      <c r="C17" s="271"/>
      <c r="D17" s="404" t="s">
        <v>844</v>
      </c>
      <c r="E17" s="404"/>
      <c r="F17" s="404"/>
      <c r="G17" s="404"/>
      <c r="H17" s="404"/>
      <c r="I17" s="404"/>
      <c r="J17" s="404"/>
      <c r="K17" s="267"/>
    </row>
    <row r="18" spans="2:11" s="1" customFormat="1" ht="15" customHeight="1">
      <c r="B18" s="270"/>
      <c r="C18" s="271"/>
      <c r="D18" s="271"/>
      <c r="E18" s="273" t="s">
        <v>76</v>
      </c>
      <c r="F18" s="404" t="s">
        <v>845</v>
      </c>
      <c r="G18" s="404"/>
      <c r="H18" s="404"/>
      <c r="I18" s="404"/>
      <c r="J18" s="404"/>
      <c r="K18" s="267"/>
    </row>
    <row r="19" spans="2:11" s="1" customFormat="1" ht="15" customHeight="1">
      <c r="B19" s="270"/>
      <c r="C19" s="271"/>
      <c r="D19" s="271"/>
      <c r="E19" s="273" t="s">
        <v>846</v>
      </c>
      <c r="F19" s="404" t="s">
        <v>847</v>
      </c>
      <c r="G19" s="404"/>
      <c r="H19" s="404"/>
      <c r="I19" s="404"/>
      <c r="J19" s="404"/>
      <c r="K19" s="267"/>
    </row>
    <row r="20" spans="2:11" s="1" customFormat="1" ht="15" customHeight="1">
      <c r="B20" s="270"/>
      <c r="C20" s="271"/>
      <c r="D20" s="271"/>
      <c r="E20" s="273" t="s">
        <v>848</v>
      </c>
      <c r="F20" s="404" t="s">
        <v>849</v>
      </c>
      <c r="G20" s="404"/>
      <c r="H20" s="404"/>
      <c r="I20" s="404"/>
      <c r="J20" s="404"/>
      <c r="K20" s="267"/>
    </row>
    <row r="21" spans="2:11" s="1" customFormat="1" ht="15" customHeight="1">
      <c r="B21" s="270"/>
      <c r="C21" s="271"/>
      <c r="D21" s="271"/>
      <c r="E21" s="273" t="s">
        <v>850</v>
      </c>
      <c r="F21" s="404" t="s">
        <v>851</v>
      </c>
      <c r="G21" s="404"/>
      <c r="H21" s="404"/>
      <c r="I21" s="404"/>
      <c r="J21" s="404"/>
      <c r="K21" s="267"/>
    </row>
    <row r="22" spans="2:11" s="1" customFormat="1" ht="15" customHeight="1">
      <c r="B22" s="270"/>
      <c r="C22" s="271"/>
      <c r="D22" s="271"/>
      <c r="E22" s="273" t="s">
        <v>852</v>
      </c>
      <c r="F22" s="404" t="s">
        <v>853</v>
      </c>
      <c r="G22" s="404"/>
      <c r="H22" s="404"/>
      <c r="I22" s="404"/>
      <c r="J22" s="404"/>
      <c r="K22" s="267"/>
    </row>
    <row r="23" spans="2:11" s="1" customFormat="1" ht="15" customHeight="1">
      <c r="B23" s="270"/>
      <c r="C23" s="271"/>
      <c r="D23" s="271"/>
      <c r="E23" s="273" t="s">
        <v>81</v>
      </c>
      <c r="F23" s="404" t="s">
        <v>854</v>
      </c>
      <c r="G23" s="404"/>
      <c r="H23" s="404"/>
      <c r="I23" s="404"/>
      <c r="J23" s="404"/>
      <c r="K23" s="267"/>
    </row>
    <row r="24" spans="2:11" s="1" customFormat="1" ht="12.75" customHeight="1">
      <c r="B24" s="270"/>
      <c r="C24" s="271"/>
      <c r="D24" s="271"/>
      <c r="E24" s="271"/>
      <c r="F24" s="271"/>
      <c r="G24" s="271"/>
      <c r="H24" s="271"/>
      <c r="I24" s="271"/>
      <c r="J24" s="271"/>
      <c r="K24" s="267"/>
    </row>
    <row r="25" spans="2:11" s="1" customFormat="1" ht="15" customHeight="1">
      <c r="B25" s="270"/>
      <c r="C25" s="404" t="s">
        <v>855</v>
      </c>
      <c r="D25" s="404"/>
      <c r="E25" s="404"/>
      <c r="F25" s="404"/>
      <c r="G25" s="404"/>
      <c r="H25" s="404"/>
      <c r="I25" s="404"/>
      <c r="J25" s="404"/>
      <c r="K25" s="267"/>
    </row>
    <row r="26" spans="2:11" s="1" customFormat="1" ht="15" customHeight="1">
      <c r="B26" s="270"/>
      <c r="C26" s="404" t="s">
        <v>856</v>
      </c>
      <c r="D26" s="404"/>
      <c r="E26" s="404"/>
      <c r="F26" s="404"/>
      <c r="G26" s="404"/>
      <c r="H26" s="404"/>
      <c r="I26" s="404"/>
      <c r="J26" s="404"/>
      <c r="K26" s="267"/>
    </row>
    <row r="27" spans="2:11" s="1" customFormat="1" ht="15" customHeight="1">
      <c r="B27" s="270"/>
      <c r="C27" s="269"/>
      <c r="D27" s="404" t="s">
        <v>857</v>
      </c>
      <c r="E27" s="404"/>
      <c r="F27" s="404"/>
      <c r="G27" s="404"/>
      <c r="H27" s="404"/>
      <c r="I27" s="404"/>
      <c r="J27" s="404"/>
      <c r="K27" s="267"/>
    </row>
    <row r="28" spans="2:11" s="1" customFormat="1" ht="15" customHeight="1">
      <c r="B28" s="270"/>
      <c r="C28" s="271"/>
      <c r="D28" s="404" t="s">
        <v>858</v>
      </c>
      <c r="E28" s="404"/>
      <c r="F28" s="404"/>
      <c r="G28" s="404"/>
      <c r="H28" s="404"/>
      <c r="I28" s="404"/>
      <c r="J28" s="404"/>
      <c r="K28" s="267"/>
    </row>
    <row r="29" spans="2:11" s="1" customFormat="1" ht="12.75" customHeight="1">
      <c r="B29" s="270"/>
      <c r="C29" s="271"/>
      <c r="D29" s="271"/>
      <c r="E29" s="271"/>
      <c r="F29" s="271"/>
      <c r="G29" s="271"/>
      <c r="H29" s="271"/>
      <c r="I29" s="271"/>
      <c r="J29" s="271"/>
      <c r="K29" s="267"/>
    </row>
    <row r="30" spans="2:11" s="1" customFormat="1" ht="15" customHeight="1">
      <c r="B30" s="270"/>
      <c r="C30" s="271"/>
      <c r="D30" s="404" t="s">
        <v>859</v>
      </c>
      <c r="E30" s="404"/>
      <c r="F30" s="404"/>
      <c r="G30" s="404"/>
      <c r="H30" s="404"/>
      <c r="I30" s="404"/>
      <c r="J30" s="404"/>
      <c r="K30" s="267"/>
    </row>
    <row r="31" spans="2:11" s="1" customFormat="1" ht="15" customHeight="1">
      <c r="B31" s="270"/>
      <c r="C31" s="271"/>
      <c r="D31" s="404" t="s">
        <v>860</v>
      </c>
      <c r="E31" s="404"/>
      <c r="F31" s="404"/>
      <c r="G31" s="404"/>
      <c r="H31" s="404"/>
      <c r="I31" s="404"/>
      <c r="J31" s="404"/>
      <c r="K31" s="267"/>
    </row>
    <row r="32" spans="2:11" s="1" customFormat="1" ht="12.75" customHeight="1">
      <c r="B32" s="270"/>
      <c r="C32" s="271"/>
      <c r="D32" s="271"/>
      <c r="E32" s="271"/>
      <c r="F32" s="271"/>
      <c r="G32" s="271"/>
      <c r="H32" s="271"/>
      <c r="I32" s="271"/>
      <c r="J32" s="271"/>
      <c r="K32" s="267"/>
    </row>
    <row r="33" spans="2:11" s="1" customFormat="1" ht="15" customHeight="1">
      <c r="B33" s="270"/>
      <c r="C33" s="271"/>
      <c r="D33" s="404" t="s">
        <v>861</v>
      </c>
      <c r="E33" s="404"/>
      <c r="F33" s="404"/>
      <c r="G33" s="404"/>
      <c r="H33" s="404"/>
      <c r="I33" s="404"/>
      <c r="J33" s="404"/>
      <c r="K33" s="267"/>
    </row>
    <row r="34" spans="2:11" s="1" customFormat="1" ht="15" customHeight="1">
      <c r="B34" s="270"/>
      <c r="C34" s="271"/>
      <c r="D34" s="404" t="s">
        <v>862</v>
      </c>
      <c r="E34" s="404"/>
      <c r="F34" s="404"/>
      <c r="G34" s="404"/>
      <c r="H34" s="404"/>
      <c r="I34" s="404"/>
      <c r="J34" s="404"/>
      <c r="K34" s="267"/>
    </row>
    <row r="35" spans="2:11" s="1" customFormat="1" ht="15" customHeight="1">
      <c r="B35" s="270"/>
      <c r="C35" s="271"/>
      <c r="D35" s="404" t="s">
        <v>863</v>
      </c>
      <c r="E35" s="404"/>
      <c r="F35" s="404"/>
      <c r="G35" s="404"/>
      <c r="H35" s="404"/>
      <c r="I35" s="404"/>
      <c r="J35" s="404"/>
      <c r="K35" s="267"/>
    </row>
    <row r="36" spans="2:11" s="1" customFormat="1" ht="15" customHeight="1">
      <c r="B36" s="270"/>
      <c r="C36" s="271"/>
      <c r="D36" s="269"/>
      <c r="E36" s="272" t="s">
        <v>142</v>
      </c>
      <c r="F36" s="269"/>
      <c r="G36" s="404" t="s">
        <v>864</v>
      </c>
      <c r="H36" s="404"/>
      <c r="I36" s="404"/>
      <c r="J36" s="404"/>
      <c r="K36" s="267"/>
    </row>
    <row r="37" spans="2:11" s="1" customFormat="1" ht="30.75" customHeight="1">
      <c r="B37" s="270"/>
      <c r="C37" s="271"/>
      <c r="D37" s="269"/>
      <c r="E37" s="272" t="s">
        <v>865</v>
      </c>
      <c r="F37" s="269"/>
      <c r="G37" s="404" t="s">
        <v>866</v>
      </c>
      <c r="H37" s="404"/>
      <c r="I37" s="404"/>
      <c r="J37" s="404"/>
      <c r="K37" s="267"/>
    </row>
    <row r="38" spans="2:11" s="1" customFormat="1" ht="15" customHeight="1">
      <c r="B38" s="270"/>
      <c r="C38" s="271"/>
      <c r="D38" s="269"/>
      <c r="E38" s="272" t="s">
        <v>51</v>
      </c>
      <c r="F38" s="269"/>
      <c r="G38" s="404" t="s">
        <v>867</v>
      </c>
      <c r="H38" s="404"/>
      <c r="I38" s="404"/>
      <c r="J38" s="404"/>
      <c r="K38" s="267"/>
    </row>
    <row r="39" spans="2:11" s="1" customFormat="1" ht="15" customHeight="1">
      <c r="B39" s="270"/>
      <c r="C39" s="271"/>
      <c r="D39" s="269"/>
      <c r="E39" s="272" t="s">
        <v>52</v>
      </c>
      <c r="F39" s="269"/>
      <c r="G39" s="404" t="s">
        <v>868</v>
      </c>
      <c r="H39" s="404"/>
      <c r="I39" s="404"/>
      <c r="J39" s="404"/>
      <c r="K39" s="267"/>
    </row>
    <row r="40" spans="2:11" s="1" customFormat="1" ht="15" customHeight="1">
      <c r="B40" s="270"/>
      <c r="C40" s="271"/>
      <c r="D40" s="269"/>
      <c r="E40" s="272" t="s">
        <v>143</v>
      </c>
      <c r="F40" s="269"/>
      <c r="G40" s="404" t="s">
        <v>869</v>
      </c>
      <c r="H40" s="404"/>
      <c r="I40" s="404"/>
      <c r="J40" s="404"/>
      <c r="K40" s="267"/>
    </row>
    <row r="41" spans="2:11" s="1" customFormat="1" ht="15" customHeight="1">
      <c r="B41" s="270"/>
      <c r="C41" s="271"/>
      <c r="D41" s="269"/>
      <c r="E41" s="272" t="s">
        <v>144</v>
      </c>
      <c r="F41" s="269"/>
      <c r="G41" s="404" t="s">
        <v>870</v>
      </c>
      <c r="H41" s="404"/>
      <c r="I41" s="404"/>
      <c r="J41" s="404"/>
      <c r="K41" s="267"/>
    </row>
    <row r="42" spans="2:11" s="1" customFormat="1" ht="15" customHeight="1">
      <c r="B42" s="270"/>
      <c r="C42" s="271"/>
      <c r="D42" s="269"/>
      <c r="E42" s="272" t="s">
        <v>871</v>
      </c>
      <c r="F42" s="269"/>
      <c r="G42" s="404" t="s">
        <v>872</v>
      </c>
      <c r="H42" s="404"/>
      <c r="I42" s="404"/>
      <c r="J42" s="404"/>
      <c r="K42" s="267"/>
    </row>
    <row r="43" spans="2:11" s="1" customFormat="1" ht="15" customHeight="1">
      <c r="B43" s="270"/>
      <c r="C43" s="271"/>
      <c r="D43" s="269"/>
      <c r="E43" s="272"/>
      <c r="F43" s="269"/>
      <c r="G43" s="404" t="s">
        <v>873</v>
      </c>
      <c r="H43" s="404"/>
      <c r="I43" s="404"/>
      <c r="J43" s="404"/>
      <c r="K43" s="267"/>
    </row>
    <row r="44" spans="2:11" s="1" customFormat="1" ht="15" customHeight="1">
      <c r="B44" s="270"/>
      <c r="C44" s="271"/>
      <c r="D44" s="269"/>
      <c r="E44" s="272" t="s">
        <v>874</v>
      </c>
      <c r="F44" s="269"/>
      <c r="G44" s="404" t="s">
        <v>875</v>
      </c>
      <c r="H44" s="404"/>
      <c r="I44" s="404"/>
      <c r="J44" s="404"/>
      <c r="K44" s="267"/>
    </row>
    <row r="45" spans="2:11" s="1" customFormat="1" ht="15" customHeight="1">
      <c r="B45" s="270"/>
      <c r="C45" s="271"/>
      <c r="D45" s="269"/>
      <c r="E45" s="272" t="s">
        <v>146</v>
      </c>
      <c r="F45" s="269"/>
      <c r="G45" s="404" t="s">
        <v>876</v>
      </c>
      <c r="H45" s="404"/>
      <c r="I45" s="404"/>
      <c r="J45" s="404"/>
      <c r="K45" s="267"/>
    </row>
    <row r="46" spans="2:11" s="1" customFormat="1" ht="12.75" customHeight="1">
      <c r="B46" s="270"/>
      <c r="C46" s="271"/>
      <c r="D46" s="269"/>
      <c r="E46" s="269"/>
      <c r="F46" s="269"/>
      <c r="G46" s="269"/>
      <c r="H46" s="269"/>
      <c r="I46" s="269"/>
      <c r="J46" s="269"/>
      <c r="K46" s="267"/>
    </row>
    <row r="47" spans="2:11" s="1" customFormat="1" ht="15" customHeight="1">
      <c r="B47" s="270"/>
      <c r="C47" s="271"/>
      <c r="D47" s="404" t="s">
        <v>877</v>
      </c>
      <c r="E47" s="404"/>
      <c r="F47" s="404"/>
      <c r="G47" s="404"/>
      <c r="H47" s="404"/>
      <c r="I47" s="404"/>
      <c r="J47" s="404"/>
      <c r="K47" s="267"/>
    </row>
    <row r="48" spans="2:11" s="1" customFormat="1" ht="15" customHeight="1">
      <c r="B48" s="270"/>
      <c r="C48" s="271"/>
      <c r="D48" s="271"/>
      <c r="E48" s="404" t="s">
        <v>878</v>
      </c>
      <c r="F48" s="404"/>
      <c r="G48" s="404"/>
      <c r="H48" s="404"/>
      <c r="I48" s="404"/>
      <c r="J48" s="404"/>
      <c r="K48" s="267"/>
    </row>
    <row r="49" spans="2:11" s="1" customFormat="1" ht="15" customHeight="1">
      <c r="B49" s="270"/>
      <c r="C49" s="271"/>
      <c r="D49" s="271"/>
      <c r="E49" s="404" t="s">
        <v>879</v>
      </c>
      <c r="F49" s="404"/>
      <c r="G49" s="404"/>
      <c r="H49" s="404"/>
      <c r="I49" s="404"/>
      <c r="J49" s="404"/>
      <c r="K49" s="267"/>
    </row>
    <row r="50" spans="2:11" s="1" customFormat="1" ht="15" customHeight="1">
      <c r="B50" s="270"/>
      <c r="C50" s="271"/>
      <c r="D50" s="271"/>
      <c r="E50" s="404" t="s">
        <v>880</v>
      </c>
      <c r="F50" s="404"/>
      <c r="G50" s="404"/>
      <c r="H50" s="404"/>
      <c r="I50" s="404"/>
      <c r="J50" s="404"/>
      <c r="K50" s="267"/>
    </row>
    <row r="51" spans="2:11" s="1" customFormat="1" ht="15" customHeight="1">
      <c r="B51" s="270"/>
      <c r="C51" s="271"/>
      <c r="D51" s="404" t="s">
        <v>881</v>
      </c>
      <c r="E51" s="404"/>
      <c r="F51" s="404"/>
      <c r="G51" s="404"/>
      <c r="H51" s="404"/>
      <c r="I51" s="404"/>
      <c r="J51" s="404"/>
      <c r="K51" s="267"/>
    </row>
    <row r="52" spans="2:11" s="1" customFormat="1" ht="25.5" customHeight="1">
      <c r="B52" s="266"/>
      <c r="C52" s="405" t="s">
        <v>882</v>
      </c>
      <c r="D52" s="405"/>
      <c r="E52" s="405"/>
      <c r="F52" s="405"/>
      <c r="G52" s="405"/>
      <c r="H52" s="405"/>
      <c r="I52" s="405"/>
      <c r="J52" s="405"/>
      <c r="K52" s="267"/>
    </row>
    <row r="53" spans="2:11" s="1" customFormat="1" ht="5.25" customHeight="1">
      <c r="B53" s="266"/>
      <c r="C53" s="268"/>
      <c r="D53" s="268"/>
      <c r="E53" s="268"/>
      <c r="F53" s="268"/>
      <c r="G53" s="268"/>
      <c r="H53" s="268"/>
      <c r="I53" s="268"/>
      <c r="J53" s="268"/>
      <c r="K53" s="267"/>
    </row>
    <row r="54" spans="2:11" s="1" customFormat="1" ht="15" customHeight="1">
      <c r="B54" s="266"/>
      <c r="C54" s="404" t="s">
        <v>883</v>
      </c>
      <c r="D54" s="404"/>
      <c r="E54" s="404"/>
      <c r="F54" s="404"/>
      <c r="G54" s="404"/>
      <c r="H54" s="404"/>
      <c r="I54" s="404"/>
      <c r="J54" s="404"/>
      <c r="K54" s="267"/>
    </row>
    <row r="55" spans="2:11" s="1" customFormat="1" ht="15" customHeight="1">
      <c r="B55" s="266"/>
      <c r="C55" s="404" t="s">
        <v>884</v>
      </c>
      <c r="D55" s="404"/>
      <c r="E55" s="404"/>
      <c r="F55" s="404"/>
      <c r="G55" s="404"/>
      <c r="H55" s="404"/>
      <c r="I55" s="404"/>
      <c r="J55" s="404"/>
      <c r="K55" s="267"/>
    </row>
    <row r="56" spans="2:11" s="1" customFormat="1" ht="12.75" customHeight="1">
      <c r="B56" s="266"/>
      <c r="C56" s="269"/>
      <c r="D56" s="269"/>
      <c r="E56" s="269"/>
      <c r="F56" s="269"/>
      <c r="G56" s="269"/>
      <c r="H56" s="269"/>
      <c r="I56" s="269"/>
      <c r="J56" s="269"/>
      <c r="K56" s="267"/>
    </row>
    <row r="57" spans="2:11" s="1" customFormat="1" ht="15" customHeight="1">
      <c r="B57" s="266"/>
      <c r="C57" s="404" t="s">
        <v>885</v>
      </c>
      <c r="D57" s="404"/>
      <c r="E57" s="404"/>
      <c r="F57" s="404"/>
      <c r="G57" s="404"/>
      <c r="H57" s="404"/>
      <c r="I57" s="404"/>
      <c r="J57" s="404"/>
      <c r="K57" s="267"/>
    </row>
    <row r="58" spans="2:11" s="1" customFormat="1" ht="15" customHeight="1">
      <c r="B58" s="266"/>
      <c r="C58" s="271"/>
      <c r="D58" s="404" t="s">
        <v>886</v>
      </c>
      <c r="E58" s="404"/>
      <c r="F58" s="404"/>
      <c r="G58" s="404"/>
      <c r="H58" s="404"/>
      <c r="I58" s="404"/>
      <c r="J58" s="404"/>
      <c r="K58" s="267"/>
    </row>
    <row r="59" spans="2:11" s="1" customFormat="1" ht="15" customHeight="1">
      <c r="B59" s="266"/>
      <c r="C59" s="271"/>
      <c r="D59" s="404" t="s">
        <v>887</v>
      </c>
      <c r="E59" s="404"/>
      <c r="F59" s="404"/>
      <c r="G59" s="404"/>
      <c r="H59" s="404"/>
      <c r="I59" s="404"/>
      <c r="J59" s="404"/>
      <c r="K59" s="267"/>
    </row>
    <row r="60" spans="2:11" s="1" customFormat="1" ht="15" customHeight="1">
      <c r="B60" s="266"/>
      <c r="C60" s="271"/>
      <c r="D60" s="404" t="s">
        <v>888</v>
      </c>
      <c r="E60" s="404"/>
      <c r="F60" s="404"/>
      <c r="G60" s="404"/>
      <c r="H60" s="404"/>
      <c r="I60" s="404"/>
      <c r="J60" s="404"/>
      <c r="K60" s="267"/>
    </row>
    <row r="61" spans="2:11" s="1" customFormat="1" ht="15" customHeight="1">
      <c r="B61" s="266"/>
      <c r="C61" s="271"/>
      <c r="D61" s="404" t="s">
        <v>889</v>
      </c>
      <c r="E61" s="404"/>
      <c r="F61" s="404"/>
      <c r="G61" s="404"/>
      <c r="H61" s="404"/>
      <c r="I61" s="404"/>
      <c r="J61" s="404"/>
      <c r="K61" s="267"/>
    </row>
    <row r="62" spans="2:11" s="1" customFormat="1" ht="15" customHeight="1">
      <c r="B62" s="266"/>
      <c r="C62" s="271"/>
      <c r="D62" s="406" t="s">
        <v>890</v>
      </c>
      <c r="E62" s="406"/>
      <c r="F62" s="406"/>
      <c r="G62" s="406"/>
      <c r="H62" s="406"/>
      <c r="I62" s="406"/>
      <c r="J62" s="406"/>
      <c r="K62" s="267"/>
    </row>
    <row r="63" spans="2:11" s="1" customFormat="1" ht="15" customHeight="1">
      <c r="B63" s="266"/>
      <c r="C63" s="271"/>
      <c r="D63" s="404" t="s">
        <v>891</v>
      </c>
      <c r="E63" s="404"/>
      <c r="F63" s="404"/>
      <c r="G63" s="404"/>
      <c r="H63" s="404"/>
      <c r="I63" s="404"/>
      <c r="J63" s="404"/>
      <c r="K63" s="267"/>
    </row>
    <row r="64" spans="2:11" s="1" customFormat="1" ht="12.75" customHeight="1">
      <c r="B64" s="266"/>
      <c r="C64" s="271"/>
      <c r="D64" s="271"/>
      <c r="E64" s="274"/>
      <c r="F64" s="271"/>
      <c r="G64" s="271"/>
      <c r="H64" s="271"/>
      <c r="I64" s="271"/>
      <c r="J64" s="271"/>
      <c r="K64" s="267"/>
    </row>
    <row r="65" spans="2:11" s="1" customFormat="1" ht="15" customHeight="1">
      <c r="B65" s="266"/>
      <c r="C65" s="271"/>
      <c r="D65" s="404" t="s">
        <v>892</v>
      </c>
      <c r="E65" s="404"/>
      <c r="F65" s="404"/>
      <c r="G65" s="404"/>
      <c r="H65" s="404"/>
      <c r="I65" s="404"/>
      <c r="J65" s="404"/>
      <c r="K65" s="267"/>
    </row>
    <row r="66" spans="2:11" s="1" customFormat="1" ht="15" customHeight="1">
      <c r="B66" s="266"/>
      <c r="C66" s="271"/>
      <c r="D66" s="406" t="s">
        <v>893</v>
      </c>
      <c r="E66" s="406"/>
      <c r="F66" s="406"/>
      <c r="G66" s="406"/>
      <c r="H66" s="406"/>
      <c r="I66" s="406"/>
      <c r="J66" s="406"/>
      <c r="K66" s="267"/>
    </row>
    <row r="67" spans="2:11" s="1" customFormat="1" ht="15" customHeight="1">
      <c r="B67" s="266"/>
      <c r="C67" s="271"/>
      <c r="D67" s="404" t="s">
        <v>894</v>
      </c>
      <c r="E67" s="404"/>
      <c r="F67" s="404"/>
      <c r="G67" s="404"/>
      <c r="H67" s="404"/>
      <c r="I67" s="404"/>
      <c r="J67" s="404"/>
      <c r="K67" s="267"/>
    </row>
    <row r="68" spans="2:11" s="1" customFormat="1" ht="15" customHeight="1">
      <c r="B68" s="266"/>
      <c r="C68" s="271"/>
      <c r="D68" s="404" t="s">
        <v>895</v>
      </c>
      <c r="E68" s="404"/>
      <c r="F68" s="404"/>
      <c r="G68" s="404"/>
      <c r="H68" s="404"/>
      <c r="I68" s="404"/>
      <c r="J68" s="404"/>
      <c r="K68" s="267"/>
    </row>
    <row r="69" spans="2:11" s="1" customFormat="1" ht="15" customHeight="1">
      <c r="B69" s="266"/>
      <c r="C69" s="271"/>
      <c r="D69" s="404" t="s">
        <v>896</v>
      </c>
      <c r="E69" s="404"/>
      <c r="F69" s="404"/>
      <c r="G69" s="404"/>
      <c r="H69" s="404"/>
      <c r="I69" s="404"/>
      <c r="J69" s="404"/>
      <c r="K69" s="267"/>
    </row>
    <row r="70" spans="2:11" s="1" customFormat="1" ht="15" customHeight="1">
      <c r="B70" s="266"/>
      <c r="C70" s="271"/>
      <c r="D70" s="404" t="s">
        <v>897</v>
      </c>
      <c r="E70" s="404"/>
      <c r="F70" s="404"/>
      <c r="G70" s="404"/>
      <c r="H70" s="404"/>
      <c r="I70" s="404"/>
      <c r="J70" s="404"/>
      <c r="K70" s="267"/>
    </row>
    <row r="71" spans="2:11" s="1" customFormat="1" ht="12.75" customHeight="1">
      <c r="B71" s="275"/>
      <c r="C71" s="276"/>
      <c r="D71" s="276"/>
      <c r="E71" s="276"/>
      <c r="F71" s="276"/>
      <c r="G71" s="276"/>
      <c r="H71" s="276"/>
      <c r="I71" s="276"/>
      <c r="J71" s="276"/>
      <c r="K71" s="277"/>
    </row>
    <row r="72" spans="2:11" s="1" customFormat="1" ht="18.75" customHeight="1">
      <c r="B72" s="278"/>
      <c r="C72" s="278"/>
      <c r="D72" s="278"/>
      <c r="E72" s="278"/>
      <c r="F72" s="278"/>
      <c r="G72" s="278"/>
      <c r="H72" s="278"/>
      <c r="I72" s="278"/>
      <c r="J72" s="278"/>
      <c r="K72" s="279"/>
    </row>
    <row r="73" spans="2:11" s="1" customFormat="1" ht="18.75" customHeight="1">
      <c r="B73" s="279"/>
      <c r="C73" s="279"/>
      <c r="D73" s="279"/>
      <c r="E73" s="279"/>
      <c r="F73" s="279"/>
      <c r="G73" s="279"/>
      <c r="H73" s="279"/>
      <c r="I73" s="279"/>
      <c r="J73" s="279"/>
      <c r="K73" s="279"/>
    </row>
    <row r="74" spans="2:11" s="1" customFormat="1" ht="7.5" customHeight="1">
      <c r="B74" s="280"/>
      <c r="C74" s="281"/>
      <c r="D74" s="281"/>
      <c r="E74" s="281"/>
      <c r="F74" s="281"/>
      <c r="G74" s="281"/>
      <c r="H74" s="281"/>
      <c r="I74" s="281"/>
      <c r="J74" s="281"/>
      <c r="K74" s="282"/>
    </row>
    <row r="75" spans="2:11" s="1" customFormat="1" ht="45" customHeight="1">
      <c r="B75" s="283"/>
      <c r="C75" s="399" t="s">
        <v>898</v>
      </c>
      <c r="D75" s="399"/>
      <c r="E75" s="399"/>
      <c r="F75" s="399"/>
      <c r="G75" s="399"/>
      <c r="H75" s="399"/>
      <c r="I75" s="399"/>
      <c r="J75" s="399"/>
      <c r="K75" s="284"/>
    </row>
    <row r="76" spans="2:11" s="1" customFormat="1" ht="17.25" customHeight="1">
      <c r="B76" s="283"/>
      <c r="C76" s="285" t="s">
        <v>899</v>
      </c>
      <c r="D76" s="285"/>
      <c r="E76" s="285"/>
      <c r="F76" s="285" t="s">
        <v>900</v>
      </c>
      <c r="G76" s="286"/>
      <c r="H76" s="285" t="s">
        <v>52</v>
      </c>
      <c r="I76" s="285" t="s">
        <v>55</v>
      </c>
      <c r="J76" s="285" t="s">
        <v>901</v>
      </c>
      <c r="K76" s="284"/>
    </row>
    <row r="77" spans="2:11" s="1" customFormat="1" ht="17.25" customHeight="1">
      <c r="B77" s="283"/>
      <c r="C77" s="287" t="s">
        <v>902</v>
      </c>
      <c r="D77" s="287"/>
      <c r="E77" s="287"/>
      <c r="F77" s="288" t="s">
        <v>903</v>
      </c>
      <c r="G77" s="289"/>
      <c r="H77" s="287"/>
      <c r="I77" s="287"/>
      <c r="J77" s="287" t="s">
        <v>904</v>
      </c>
      <c r="K77" s="284"/>
    </row>
    <row r="78" spans="2:11" s="1" customFormat="1" ht="5.25" customHeight="1">
      <c r="B78" s="283"/>
      <c r="C78" s="290"/>
      <c r="D78" s="290"/>
      <c r="E78" s="290"/>
      <c r="F78" s="290"/>
      <c r="G78" s="291"/>
      <c r="H78" s="290"/>
      <c r="I78" s="290"/>
      <c r="J78" s="290"/>
      <c r="K78" s="284"/>
    </row>
    <row r="79" spans="2:11" s="1" customFormat="1" ht="15" customHeight="1">
      <c r="B79" s="283"/>
      <c r="C79" s="272" t="s">
        <v>51</v>
      </c>
      <c r="D79" s="292"/>
      <c r="E79" s="292"/>
      <c r="F79" s="293" t="s">
        <v>74</v>
      </c>
      <c r="G79" s="294"/>
      <c r="H79" s="272" t="s">
        <v>905</v>
      </c>
      <c r="I79" s="272" t="s">
        <v>906</v>
      </c>
      <c r="J79" s="272">
        <v>20</v>
      </c>
      <c r="K79" s="284"/>
    </row>
    <row r="80" spans="2:11" s="1" customFormat="1" ht="15" customHeight="1">
      <c r="B80" s="283"/>
      <c r="C80" s="272" t="s">
        <v>907</v>
      </c>
      <c r="D80" s="272"/>
      <c r="E80" s="272"/>
      <c r="F80" s="293" t="s">
        <v>74</v>
      </c>
      <c r="G80" s="294"/>
      <c r="H80" s="272" t="s">
        <v>908</v>
      </c>
      <c r="I80" s="272" t="s">
        <v>906</v>
      </c>
      <c r="J80" s="272">
        <v>120</v>
      </c>
      <c r="K80" s="284"/>
    </row>
    <row r="81" spans="2:11" s="1" customFormat="1" ht="15" customHeight="1">
      <c r="B81" s="295"/>
      <c r="C81" s="272" t="s">
        <v>909</v>
      </c>
      <c r="D81" s="272"/>
      <c r="E81" s="272"/>
      <c r="F81" s="293" t="s">
        <v>910</v>
      </c>
      <c r="G81" s="294"/>
      <c r="H81" s="272" t="s">
        <v>911</v>
      </c>
      <c r="I81" s="272" t="s">
        <v>906</v>
      </c>
      <c r="J81" s="272">
        <v>50</v>
      </c>
      <c r="K81" s="284"/>
    </row>
    <row r="82" spans="2:11" s="1" customFormat="1" ht="15" customHeight="1">
      <c r="B82" s="295"/>
      <c r="C82" s="272" t="s">
        <v>912</v>
      </c>
      <c r="D82" s="272"/>
      <c r="E82" s="272"/>
      <c r="F82" s="293" t="s">
        <v>74</v>
      </c>
      <c r="G82" s="294"/>
      <c r="H82" s="272" t="s">
        <v>913</v>
      </c>
      <c r="I82" s="272" t="s">
        <v>914</v>
      </c>
      <c r="J82" s="272"/>
      <c r="K82" s="284"/>
    </row>
    <row r="83" spans="2:11" s="1" customFormat="1" ht="15" customHeight="1">
      <c r="B83" s="295"/>
      <c r="C83" s="296" t="s">
        <v>915</v>
      </c>
      <c r="D83" s="296"/>
      <c r="E83" s="296"/>
      <c r="F83" s="297" t="s">
        <v>910</v>
      </c>
      <c r="G83" s="296"/>
      <c r="H83" s="296" t="s">
        <v>916</v>
      </c>
      <c r="I83" s="296" t="s">
        <v>906</v>
      </c>
      <c r="J83" s="296">
        <v>15</v>
      </c>
      <c r="K83" s="284"/>
    </row>
    <row r="84" spans="2:11" s="1" customFormat="1" ht="15" customHeight="1">
      <c r="B84" s="295"/>
      <c r="C84" s="296" t="s">
        <v>917</v>
      </c>
      <c r="D84" s="296"/>
      <c r="E84" s="296"/>
      <c r="F84" s="297" t="s">
        <v>910</v>
      </c>
      <c r="G84" s="296"/>
      <c r="H84" s="296" t="s">
        <v>918</v>
      </c>
      <c r="I84" s="296" t="s">
        <v>906</v>
      </c>
      <c r="J84" s="296">
        <v>15</v>
      </c>
      <c r="K84" s="284"/>
    </row>
    <row r="85" spans="2:11" s="1" customFormat="1" ht="15" customHeight="1">
      <c r="B85" s="295"/>
      <c r="C85" s="296" t="s">
        <v>919</v>
      </c>
      <c r="D85" s="296"/>
      <c r="E85" s="296"/>
      <c r="F85" s="297" t="s">
        <v>910</v>
      </c>
      <c r="G85" s="296"/>
      <c r="H85" s="296" t="s">
        <v>920</v>
      </c>
      <c r="I85" s="296" t="s">
        <v>906</v>
      </c>
      <c r="J85" s="296">
        <v>20</v>
      </c>
      <c r="K85" s="284"/>
    </row>
    <row r="86" spans="2:11" s="1" customFormat="1" ht="15" customHeight="1">
      <c r="B86" s="295"/>
      <c r="C86" s="296" t="s">
        <v>921</v>
      </c>
      <c r="D86" s="296"/>
      <c r="E86" s="296"/>
      <c r="F86" s="297" t="s">
        <v>910</v>
      </c>
      <c r="G86" s="296"/>
      <c r="H86" s="296" t="s">
        <v>922</v>
      </c>
      <c r="I86" s="296" t="s">
        <v>906</v>
      </c>
      <c r="J86" s="296">
        <v>20</v>
      </c>
      <c r="K86" s="284"/>
    </row>
    <row r="87" spans="2:11" s="1" customFormat="1" ht="15" customHeight="1">
      <c r="B87" s="295"/>
      <c r="C87" s="272" t="s">
        <v>923</v>
      </c>
      <c r="D87" s="272"/>
      <c r="E87" s="272"/>
      <c r="F87" s="293" t="s">
        <v>910</v>
      </c>
      <c r="G87" s="294"/>
      <c r="H87" s="272" t="s">
        <v>924</v>
      </c>
      <c r="I87" s="272" t="s">
        <v>906</v>
      </c>
      <c r="J87" s="272">
        <v>50</v>
      </c>
      <c r="K87" s="284"/>
    </row>
    <row r="88" spans="2:11" s="1" customFormat="1" ht="15" customHeight="1">
      <c r="B88" s="295"/>
      <c r="C88" s="272" t="s">
        <v>925</v>
      </c>
      <c r="D88" s="272"/>
      <c r="E88" s="272"/>
      <c r="F88" s="293" t="s">
        <v>910</v>
      </c>
      <c r="G88" s="294"/>
      <c r="H88" s="272" t="s">
        <v>926</v>
      </c>
      <c r="I88" s="272" t="s">
        <v>906</v>
      </c>
      <c r="J88" s="272">
        <v>20</v>
      </c>
      <c r="K88" s="284"/>
    </row>
    <row r="89" spans="2:11" s="1" customFormat="1" ht="15" customHeight="1">
      <c r="B89" s="295"/>
      <c r="C89" s="272" t="s">
        <v>927</v>
      </c>
      <c r="D89" s="272"/>
      <c r="E89" s="272"/>
      <c r="F89" s="293" t="s">
        <v>910</v>
      </c>
      <c r="G89" s="294"/>
      <c r="H89" s="272" t="s">
        <v>928</v>
      </c>
      <c r="I89" s="272" t="s">
        <v>906</v>
      </c>
      <c r="J89" s="272">
        <v>20</v>
      </c>
      <c r="K89" s="284"/>
    </row>
    <row r="90" spans="2:11" s="1" customFormat="1" ht="15" customHeight="1">
      <c r="B90" s="295"/>
      <c r="C90" s="272" t="s">
        <v>929</v>
      </c>
      <c r="D90" s="272"/>
      <c r="E90" s="272"/>
      <c r="F90" s="293" t="s">
        <v>910</v>
      </c>
      <c r="G90" s="294"/>
      <c r="H90" s="272" t="s">
        <v>930</v>
      </c>
      <c r="I90" s="272" t="s">
        <v>906</v>
      </c>
      <c r="J90" s="272">
        <v>50</v>
      </c>
      <c r="K90" s="284"/>
    </row>
    <row r="91" spans="2:11" s="1" customFormat="1" ht="15" customHeight="1">
      <c r="B91" s="295"/>
      <c r="C91" s="272" t="s">
        <v>931</v>
      </c>
      <c r="D91" s="272"/>
      <c r="E91" s="272"/>
      <c r="F91" s="293" t="s">
        <v>910</v>
      </c>
      <c r="G91" s="294"/>
      <c r="H91" s="272" t="s">
        <v>931</v>
      </c>
      <c r="I91" s="272" t="s">
        <v>906</v>
      </c>
      <c r="J91" s="272">
        <v>50</v>
      </c>
      <c r="K91" s="284"/>
    </row>
    <row r="92" spans="2:11" s="1" customFormat="1" ht="15" customHeight="1">
      <c r="B92" s="295"/>
      <c r="C92" s="272" t="s">
        <v>932</v>
      </c>
      <c r="D92" s="272"/>
      <c r="E92" s="272"/>
      <c r="F92" s="293" t="s">
        <v>910</v>
      </c>
      <c r="G92" s="294"/>
      <c r="H92" s="272" t="s">
        <v>933</v>
      </c>
      <c r="I92" s="272" t="s">
        <v>906</v>
      </c>
      <c r="J92" s="272">
        <v>255</v>
      </c>
      <c r="K92" s="284"/>
    </row>
    <row r="93" spans="2:11" s="1" customFormat="1" ht="15" customHeight="1">
      <c r="B93" s="295"/>
      <c r="C93" s="272" t="s">
        <v>934</v>
      </c>
      <c r="D93" s="272"/>
      <c r="E93" s="272"/>
      <c r="F93" s="293" t="s">
        <v>74</v>
      </c>
      <c r="G93" s="294"/>
      <c r="H93" s="272" t="s">
        <v>935</v>
      </c>
      <c r="I93" s="272" t="s">
        <v>936</v>
      </c>
      <c r="J93" s="272"/>
      <c r="K93" s="284"/>
    </row>
    <row r="94" spans="2:11" s="1" customFormat="1" ht="15" customHeight="1">
      <c r="B94" s="295"/>
      <c r="C94" s="272" t="s">
        <v>937</v>
      </c>
      <c r="D94" s="272"/>
      <c r="E94" s="272"/>
      <c r="F94" s="293" t="s">
        <v>74</v>
      </c>
      <c r="G94" s="294"/>
      <c r="H94" s="272" t="s">
        <v>938</v>
      </c>
      <c r="I94" s="272" t="s">
        <v>939</v>
      </c>
      <c r="J94" s="272"/>
      <c r="K94" s="284"/>
    </row>
    <row r="95" spans="2:11" s="1" customFormat="1" ht="15" customHeight="1">
      <c r="B95" s="295"/>
      <c r="C95" s="272" t="s">
        <v>940</v>
      </c>
      <c r="D95" s="272"/>
      <c r="E95" s="272"/>
      <c r="F95" s="293" t="s">
        <v>74</v>
      </c>
      <c r="G95" s="294"/>
      <c r="H95" s="272" t="s">
        <v>940</v>
      </c>
      <c r="I95" s="272" t="s">
        <v>939</v>
      </c>
      <c r="J95" s="272"/>
      <c r="K95" s="284"/>
    </row>
    <row r="96" spans="2:11" s="1" customFormat="1" ht="15" customHeight="1">
      <c r="B96" s="295"/>
      <c r="C96" s="272" t="s">
        <v>36</v>
      </c>
      <c r="D96" s="272"/>
      <c r="E96" s="272"/>
      <c r="F96" s="293" t="s">
        <v>74</v>
      </c>
      <c r="G96" s="294"/>
      <c r="H96" s="272" t="s">
        <v>941</v>
      </c>
      <c r="I96" s="272" t="s">
        <v>939</v>
      </c>
      <c r="J96" s="272"/>
      <c r="K96" s="284"/>
    </row>
    <row r="97" spans="2:11" s="1" customFormat="1" ht="15" customHeight="1">
      <c r="B97" s="295"/>
      <c r="C97" s="272" t="s">
        <v>46</v>
      </c>
      <c r="D97" s="272"/>
      <c r="E97" s="272"/>
      <c r="F97" s="293" t="s">
        <v>74</v>
      </c>
      <c r="G97" s="294"/>
      <c r="H97" s="272" t="s">
        <v>942</v>
      </c>
      <c r="I97" s="272" t="s">
        <v>939</v>
      </c>
      <c r="J97" s="272"/>
      <c r="K97" s="284"/>
    </row>
    <row r="98" spans="2:11" s="1" customFormat="1" ht="15" customHeight="1">
      <c r="B98" s="298"/>
      <c r="C98" s="299"/>
      <c r="D98" s="299"/>
      <c r="E98" s="299"/>
      <c r="F98" s="299"/>
      <c r="G98" s="299"/>
      <c r="H98" s="299"/>
      <c r="I98" s="299"/>
      <c r="J98" s="299"/>
      <c r="K98" s="300"/>
    </row>
    <row r="99" spans="2:11" s="1" customFormat="1" ht="18.75" customHeight="1">
      <c r="B99" s="301"/>
      <c r="C99" s="302"/>
      <c r="D99" s="302"/>
      <c r="E99" s="302"/>
      <c r="F99" s="302"/>
      <c r="G99" s="302"/>
      <c r="H99" s="302"/>
      <c r="I99" s="302"/>
      <c r="J99" s="302"/>
      <c r="K99" s="301"/>
    </row>
    <row r="100" spans="2:11" s="1" customFormat="1" ht="18.75" customHeight="1">
      <c r="B100" s="279"/>
      <c r="C100" s="279"/>
      <c r="D100" s="279"/>
      <c r="E100" s="279"/>
      <c r="F100" s="279"/>
      <c r="G100" s="279"/>
      <c r="H100" s="279"/>
      <c r="I100" s="279"/>
      <c r="J100" s="279"/>
      <c r="K100" s="279"/>
    </row>
    <row r="101" spans="2:11" s="1" customFormat="1" ht="7.5" customHeight="1">
      <c r="B101" s="280"/>
      <c r="C101" s="281"/>
      <c r="D101" s="281"/>
      <c r="E101" s="281"/>
      <c r="F101" s="281"/>
      <c r="G101" s="281"/>
      <c r="H101" s="281"/>
      <c r="I101" s="281"/>
      <c r="J101" s="281"/>
      <c r="K101" s="282"/>
    </row>
    <row r="102" spans="2:11" s="1" customFormat="1" ht="45" customHeight="1">
      <c r="B102" s="283"/>
      <c r="C102" s="399" t="s">
        <v>943</v>
      </c>
      <c r="D102" s="399"/>
      <c r="E102" s="399"/>
      <c r="F102" s="399"/>
      <c r="G102" s="399"/>
      <c r="H102" s="399"/>
      <c r="I102" s="399"/>
      <c r="J102" s="399"/>
      <c r="K102" s="284"/>
    </row>
    <row r="103" spans="2:11" s="1" customFormat="1" ht="17.25" customHeight="1">
      <c r="B103" s="283"/>
      <c r="C103" s="285" t="s">
        <v>899</v>
      </c>
      <c r="D103" s="285"/>
      <c r="E103" s="285"/>
      <c r="F103" s="285" t="s">
        <v>900</v>
      </c>
      <c r="G103" s="286"/>
      <c r="H103" s="285" t="s">
        <v>52</v>
      </c>
      <c r="I103" s="285" t="s">
        <v>55</v>
      </c>
      <c r="J103" s="285" t="s">
        <v>901</v>
      </c>
      <c r="K103" s="284"/>
    </row>
    <row r="104" spans="2:11" s="1" customFormat="1" ht="17.25" customHeight="1">
      <c r="B104" s="283"/>
      <c r="C104" s="287" t="s">
        <v>902</v>
      </c>
      <c r="D104" s="287"/>
      <c r="E104" s="287"/>
      <c r="F104" s="288" t="s">
        <v>903</v>
      </c>
      <c r="G104" s="289"/>
      <c r="H104" s="287"/>
      <c r="I104" s="287"/>
      <c r="J104" s="287" t="s">
        <v>904</v>
      </c>
      <c r="K104" s="284"/>
    </row>
    <row r="105" spans="2:11" s="1" customFormat="1" ht="5.25" customHeight="1">
      <c r="B105" s="283"/>
      <c r="C105" s="285"/>
      <c r="D105" s="285"/>
      <c r="E105" s="285"/>
      <c r="F105" s="285"/>
      <c r="G105" s="303"/>
      <c r="H105" s="285"/>
      <c r="I105" s="285"/>
      <c r="J105" s="285"/>
      <c r="K105" s="284"/>
    </row>
    <row r="106" spans="2:11" s="1" customFormat="1" ht="15" customHeight="1">
      <c r="B106" s="283"/>
      <c r="C106" s="272" t="s">
        <v>51</v>
      </c>
      <c r="D106" s="292"/>
      <c r="E106" s="292"/>
      <c r="F106" s="293" t="s">
        <v>74</v>
      </c>
      <c r="G106" s="272"/>
      <c r="H106" s="272" t="s">
        <v>944</v>
      </c>
      <c r="I106" s="272" t="s">
        <v>906</v>
      </c>
      <c r="J106" s="272">
        <v>20</v>
      </c>
      <c r="K106" s="284"/>
    </row>
    <row r="107" spans="2:11" s="1" customFormat="1" ht="15" customHeight="1">
      <c r="B107" s="283"/>
      <c r="C107" s="272" t="s">
        <v>907</v>
      </c>
      <c r="D107" s="272"/>
      <c r="E107" s="272"/>
      <c r="F107" s="293" t="s">
        <v>74</v>
      </c>
      <c r="G107" s="272"/>
      <c r="H107" s="272" t="s">
        <v>944</v>
      </c>
      <c r="I107" s="272" t="s">
        <v>906</v>
      </c>
      <c r="J107" s="272">
        <v>120</v>
      </c>
      <c r="K107" s="284"/>
    </row>
    <row r="108" spans="2:11" s="1" customFormat="1" ht="15" customHeight="1">
      <c r="B108" s="295"/>
      <c r="C108" s="272" t="s">
        <v>909</v>
      </c>
      <c r="D108" s="272"/>
      <c r="E108" s="272"/>
      <c r="F108" s="293" t="s">
        <v>910</v>
      </c>
      <c r="G108" s="272"/>
      <c r="H108" s="272" t="s">
        <v>944</v>
      </c>
      <c r="I108" s="272" t="s">
        <v>906</v>
      </c>
      <c r="J108" s="272">
        <v>50</v>
      </c>
      <c r="K108" s="284"/>
    </row>
    <row r="109" spans="2:11" s="1" customFormat="1" ht="15" customHeight="1">
      <c r="B109" s="295"/>
      <c r="C109" s="272" t="s">
        <v>912</v>
      </c>
      <c r="D109" s="272"/>
      <c r="E109" s="272"/>
      <c r="F109" s="293" t="s">
        <v>74</v>
      </c>
      <c r="G109" s="272"/>
      <c r="H109" s="272" t="s">
        <v>944</v>
      </c>
      <c r="I109" s="272" t="s">
        <v>914</v>
      </c>
      <c r="J109" s="272"/>
      <c r="K109" s="284"/>
    </row>
    <row r="110" spans="2:11" s="1" customFormat="1" ht="15" customHeight="1">
      <c r="B110" s="295"/>
      <c r="C110" s="272" t="s">
        <v>923</v>
      </c>
      <c r="D110" s="272"/>
      <c r="E110" s="272"/>
      <c r="F110" s="293" t="s">
        <v>910</v>
      </c>
      <c r="G110" s="272"/>
      <c r="H110" s="272" t="s">
        <v>944</v>
      </c>
      <c r="I110" s="272" t="s">
        <v>906</v>
      </c>
      <c r="J110" s="272">
        <v>50</v>
      </c>
      <c r="K110" s="284"/>
    </row>
    <row r="111" spans="2:11" s="1" customFormat="1" ht="15" customHeight="1">
      <c r="B111" s="295"/>
      <c r="C111" s="272" t="s">
        <v>931</v>
      </c>
      <c r="D111" s="272"/>
      <c r="E111" s="272"/>
      <c r="F111" s="293" t="s">
        <v>910</v>
      </c>
      <c r="G111" s="272"/>
      <c r="H111" s="272" t="s">
        <v>944</v>
      </c>
      <c r="I111" s="272" t="s">
        <v>906</v>
      </c>
      <c r="J111" s="272">
        <v>50</v>
      </c>
      <c r="K111" s="284"/>
    </row>
    <row r="112" spans="2:11" s="1" customFormat="1" ht="15" customHeight="1">
      <c r="B112" s="295"/>
      <c r="C112" s="272" t="s">
        <v>929</v>
      </c>
      <c r="D112" s="272"/>
      <c r="E112" s="272"/>
      <c r="F112" s="293" t="s">
        <v>910</v>
      </c>
      <c r="G112" s="272"/>
      <c r="H112" s="272" t="s">
        <v>944</v>
      </c>
      <c r="I112" s="272" t="s">
        <v>906</v>
      </c>
      <c r="J112" s="272">
        <v>50</v>
      </c>
      <c r="K112" s="284"/>
    </row>
    <row r="113" spans="2:11" s="1" customFormat="1" ht="15" customHeight="1">
      <c r="B113" s="295"/>
      <c r="C113" s="272" t="s">
        <v>51</v>
      </c>
      <c r="D113" s="272"/>
      <c r="E113" s="272"/>
      <c r="F113" s="293" t="s">
        <v>74</v>
      </c>
      <c r="G113" s="272"/>
      <c r="H113" s="272" t="s">
        <v>945</v>
      </c>
      <c r="I113" s="272" t="s">
        <v>906</v>
      </c>
      <c r="J113" s="272">
        <v>20</v>
      </c>
      <c r="K113" s="284"/>
    </row>
    <row r="114" spans="2:11" s="1" customFormat="1" ht="15" customHeight="1">
      <c r="B114" s="295"/>
      <c r="C114" s="272" t="s">
        <v>946</v>
      </c>
      <c r="D114" s="272"/>
      <c r="E114" s="272"/>
      <c r="F114" s="293" t="s">
        <v>74</v>
      </c>
      <c r="G114" s="272"/>
      <c r="H114" s="272" t="s">
        <v>947</v>
      </c>
      <c r="I114" s="272" t="s">
        <v>906</v>
      </c>
      <c r="J114" s="272">
        <v>120</v>
      </c>
      <c r="K114" s="284"/>
    </row>
    <row r="115" spans="2:11" s="1" customFormat="1" ht="15" customHeight="1">
      <c r="B115" s="295"/>
      <c r="C115" s="272" t="s">
        <v>36</v>
      </c>
      <c r="D115" s="272"/>
      <c r="E115" s="272"/>
      <c r="F115" s="293" t="s">
        <v>74</v>
      </c>
      <c r="G115" s="272"/>
      <c r="H115" s="272" t="s">
        <v>948</v>
      </c>
      <c r="I115" s="272" t="s">
        <v>939</v>
      </c>
      <c r="J115" s="272"/>
      <c r="K115" s="284"/>
    </row>
    <row r="116" spans="2:11" s="1" customFormat="1" ht="15" customHeight="1">
      <c r="B116" s="295"/>
      <c r="C116" s="272" t="s">
        <v>46</v>
      </c>
      <c r="D116" s="272"/>
      <c r="E116" s="272"/>
      <c r="F116" s="293" t="s">
        <v>74</v>
      </c>
      <c r="G116" s="272"/>
      <c r="H116" s="272" t="s">
        <v>949</v>
      </c>
      <c r="I116" s="272" t="s">
        <v>939</v>
      </c>
      <c r="J116" s="272"/>
      <c r="K116" s="284"/>
    </row>
    <row r="117" spans="2:11" s="1" customFormat="1" ht="15" customHeight="1">
      <c r="B117" s="295"/>
      <c r="C117" s="272" t="s">
        <v>55</v>
      </c>
      <c r="D117" s="272"/>
      <c r="E117" s="272"/>
      <c r="F117" s="293" t="s">
        <v>74</v>
      </c>
      <c r="G117" s="272"/>
      <c r="H117" s="272" t="s">
        <v>950</v>
      </c>
      <c r="I117" s="272" t="s">
        <v>951</v>
      </c>
      <c r="J117" s="272"/>
      <c r="K117" s="284"/>
    </row>
    <row r="118" spans="2:11" s="1" customFormat="1" ht="15" customHeight="1">
      <c r="B118" s="298"/>
      <c r="C118" s="304"/>
      <c r="D118" s="304"/>
      <c r="E118" s="304"/>
      <c r="F118" s="304"/>
      <c r="G118" s="304"/>
      <c r="H118" s="304"/>
      <c r="I118" s="304"/>
      <c r="J118" s="304"/>
      <c r="K118" s="300"/>
    </row>
    <row r="119" spans="2:11" s="1" customFormat="1" ht="18.75" customHeight="1">
      <c r="B119" s="305"/>
      <c r="C119" s="306"/>
      <c r="D119" s="306"/>
      <c r="E119" s="306"/>
      <c r="F119" s="307"/>
      <c r="G119" s="306"/>
      <c r="H119" s="306"/>
      <c r="I119" s="306"/>
      <c r="J119" s="306"/>
      <c r="K119" s="305"/>
    </row>
    <row r="120" spans="2:11" s="1" customFormat="1" ht="18.75" customHeight="1">
      <c r="B120" s="279"/>
      <c r="C120" s="279"/>
      <c r="D120" s="279"/>
      <c r="E120" s="279"/>
      <c r="F120" s="279"/>
      <c r="G120" s="279"/>
      <c r="H120" s="279"/>
      <c r="I120" s="279"/>
      <c r="J120" s="279"/>
      <c r="K120" s="279"/>
    </row>
    <row r="121" spans="2:11" s="1" customFormat="1" ht="7.5" customHeight="1">
      <c r="B121" s="308"/>
      <c r="C121" s="309"/>
      <c r="D121" s="309"/>
      <c r="E121" s="309"/>
      <c r="F121" s="309"/>
      <c r="G121" s="309"/>
      <c r="H121" s="309"/>
      <c r="I121" s="309"/>
      <c r="J121" s="309"/>
      <c r="K121" s="310"/>
    </row>
    <row r="122" spans="2:11" s="1" customFormat="1" ht="45" customHeight="1">
      <c r="B122" s="311"/>
      <c r="C122" s="400" t="s">
        <v>952</v>
      </c>
      <c r="D122" s="400"/>
      <c r="E122" s="400"/>
      <c r="F122" s="400"/>
      <c r="G122" s="400"/>
      <c r="H122" s="400"/>
      <c r="I122" s="400"/>
      <c r="J122" s="400"/>
      <c r="K122" s="312"/>
    </row>
    <row r="123" spans="2:11" s="1" customFormat="1" ht="17.25" customHeight="1">
      <c r="B123" s="313"/>
      <c r="C123" s="285" t="s">
        <v>899</v>
      </c>
      <c r="D123" s="285"/>
      <c r="E123" s="285"/>
      <c r="F123" s="285" t="s">
        <v>900</v>
      </c>
      <c r="G123" s="286"/>
      <c r="H123" s="285" t="s">
        <v>52</v>
      </c>
      <c r="I123" s="285" t="s">
        <v>55</v>
      </c>
      <c r="J123" s="285" t="s">
        <v>901</v>
      </c>
      <c r="K123" s="314"/>
    </row>
    <row r="124" spans="2:11" s="1" customFormat="1" ht="17.25" customHeight="1">
      <c r="B124" s="313"/>
      <c r="C124" s="287" t="s">
        <v>902</v>
      </c>
      <c r="D124" s="287"/>
      <c r="E124" s="287"/>
      <c r="F124" s="288" t="s">
        <v>903</v>
      </c>
      <c r="G124" s="289"/>
      <c r="H124" s="287"/>
      <c r="I124" s="287"/>
      <c r="J124" s="287" t="s">
        <v>904</v>
      </c>
      <c r="K124" s="314"/>
    </row>
    <row r="125" spans="2:11" s="1" customFormat="1" ht="5.25" customHeight="1">
      <c r="B125" s="315"/>
      <c r="C125" s="290"/>
      <c r="D125" s="290"/>
      <c r="E125" s="290"/>
      <c r="F125" s="290"/>
      <c r="G125" s="316"/>
      <c r="H125" s="290"/>
      <c r="I125" s="290"/>
      <c r="J125" s="290"/>
      <c r="K125" s="317"/>
    </row>
    <row r="126" spans="2:11" s="1" customFormat="1" ht="15" customHeight="1">
      <c r="B126" s="315"/>
      <c r="C126" s="272" t="s">
        <v>907</v>
      </c>
      <c r="D126" s="292"/>
      <c r="E126" s="292"/>
      <c r="F126" s="293" t="s">
        <v>74</v>
      </c>
      <c r="G126" s="272"/>
      <c r="H126" s="272" t="s">
        <v>944</v>
      </c>
      <c r="I126" s="272" t="s">
        <v>906</v>
      </c>
      <c r="J126" s="272">
        <v>120</v>
      </c>
      <c r="K126" s="318"/>
    </row>
    <row r="127" spans="2:11" s="1" customFormat="1" ht="15" customHeight="1">
      <c r="B127" s="315"/>
      <c r="C127" s="272" t="s">
        <v>953</v>
      </c>
      <c r="D127" s="272"/>
      <c r="E127" s="272"/>
      <c r="F127" s="293" t="s">
        <v>74</v>
      </c>
      <c r="G127" s="272"/>
      <c r="H127" s="272" t="s">
        <v>954</v>
      </c>
      <c r="I127" s="272" t="s">
        <v>906</v>
      </c>
      <c r="J127" s="272" t="s">
        <v>955</v>
      </c>
      <c r="K127" s="318"/>
    </row>
    <row r="128" spans="2:11" s="1" customFormat="1" ht="15" customHeight="1">
      <c r="B128" s="315"/>
      <c r="C128" s="272" t="s">
        <v>81</v>
      </c>
      <c r="D128" s="272"/>
      <c r="E128" s="272"/>
      <c r="F128" s="293" t="s">
        <v>74</v>
      </c>
      <c r="G128" s="272"/>
      <c r="H128" s="272" t="s">
        <v>956</v>
      </c>
      <c r="I128" s="272" t="s">
        <v>906</v>
      </c>
      <c r="J128" s="272" t="s">
        <v>955</v>
      </c>
      <c r="K128" s="318"/>
    </row>
    <row r="129" spans="2:11" s="1" customFormat="1" ht="15" customHeight="1">
      <c r="B129" s="315"/>
      <c r="C129" s="272" t="s">
        <v>915</v>
      </c>
      <c r="D129" s="272"/>
      <c r="E129" s="272"/>
      <c r="F129" s="293" t="s">
        <v>910</v>
      </c>
      <c r="G129" s="272"/>
      <c r="H129" s="272" t="s">
        <v>916</v>
      </c>
      <c r="I129" s="272" t="s">
        <v>906</v>
      </c>
      <c r="J129" s="272">
        <v>15</v>
      </c>
      <c r="K129" s="318"/>
    </row>
    <row r="130" spans="2:11" s="1" customFormat="1" ht="15" customHeight="1">
      <c r="B130" s="315"/>
      <c r="C130" s="296" t="s">
        <v>917</v>
      </c>
      <c r="D130" s="296"/>
      <c r="E130" s="296"/>
      <c r="F130" s="297" t="s">
        <v>910</v>
      </c>
      <c r="G130" s="296"/>
      <c r="H130" s="296" t="s">
        <v>918</v>
      </c>
      <c r="I130" s="296" t="s">
        <v>906</v>
      </c>
      <c r="J130" s="296">
        <v>15</v>
      </c>
      <c r="K130" s="318"/>
    </row>
    <row r="131" spans="2:11" s="1" customFormat="1" ht="15" customHeight="1">
      <c r="B131" s="315"/>
      <c r="C131" s="296" t="s">
        <v>919</v>
      </c>
      <c r="D131" s="296"/>
      <c r="E131" s="296"/>
      <c r="F131" s="297" t="s">
        <v>910</v>
      </c>
      <c r="G131" s="296"/>
      <c r="H131" s="296" t="s">
        <v>920</v>
      </c>
      <c r="I131" s="296" t="s">
        <v>906</v>
      </c>
      <c r="J131" s="296">
        <v>20</v>
      </c>
      <c r="K131" s="318"/>
    </row>
    <row r="132" spans="2:11" s="1" customFormat="1" ht="15" customHeight="1">
      <c r="B132" s="315"/>
      <c r="C132" s="296" t="s">
        <v>921</v>
      </c>
      <c r="D132" s="296"/>
      <c r="E132" s="296"/>
      <c r="F132" s="297" t="s">
        <v>910</v>
      </c>
      <c r="G132" s="296"/>
      <c r="H132" s="296" t="s">
        <v>922</v>
      </c>
      <c r="I132" s="296" t="s">
        <v>906</v>
      </c>
      <c r="J132" s="296">
        <v>20</v>
      </c>
      <c r="K132" s="318"/>
    </row>
    <row r="133" spans="2:11" s="1" customFormat="1" ht="15" customHeight="1">
      <c r="B133" s="315"/>
      <c r="C133" s="272" t="s">
        <v>909</v>
      </c>
      <c r="D133" s="272"/>
      <c r="E133" s="272"/>
      <c r="F133" s="293" t="s">
        <v>910</v>
      </c>
      <c r="G133" s="272"/>
      <c r="H133" s="272" t="s">
        <v>944</v>
      </c>
      <c r="I133" s="272" t="s">
        <v>906</v>
      </c>
      <c r="J133" s="272">
        <v>50</v>
      </c>
      <c r="K133" s="318"/>
    </row>
    <row r="134" spans="2:11" s="1" customFormat="1" ht="15" customHeight="1">
      <c r="B134" s="315"/>
      <c r="C134" s="272" t="s">
        <v>923</v>
      </c>
      <c r="D134" s="272"/>
      <c r="E134" s="272"/>
      <c r="F134" s="293" t="s">
        <v>910</v>
      </c>
      <c r="G134" s="272"/>
      <c r="H134" s="272" t="s">
        <v>944</v>
      </c>
      <c r="I134" s="272" t="s">
        <v>906</v>
      </c>
      <c r="J134" s="272">
        <v>50</v>
      </c>
      <c r="K134" s="318"/>
    </row>
    <row r="135" spans="2:11" s="1" customFormat="1" ht="15" customHeight="1">
      <c r="B135" s="315"/>
      <c r="C135" s="272" t="s">
        <v>929</v>
      </c>
      <c r="D135" s="272"/>
      <c r="E135" s="272"/>
      <c r="F135" s="293" t="s">
        <v>910</v>
      </c>
      <c r="G135" s="272"/>
      <c r="H135" s="272" t="s">
        <v>944</v>
      </c>
      <c r="I135" s="272" t="s">
        <v>906</v>
      </c>
      <c r="J135" s="272">
        <v>50</v>
      </c>
      <c r="K135" s="318"/>
    </row>
    <row r="136" spans="2:11" s="1" customFormat="1" ht="15" customHeight="1">
      <c r="B136" s="315"/>
      <c r="C136" s="272" t="s">
        <v>931</v>
      </c>
      <c r="D136" s="272"/>
      <c r="E136" s="272"/>
      <c r="F136" s="293" t="s">
        <v>910</v>
      </c>
      <c r="G136" s="272"/>
      <c r="H136" s="272" t="s">
        <v>944</v>
      </c>
      <c r="I136" s="272" t="s">
        <v>906</v>
      </c>
      <c r="J136" s="272">
        <v>50</v>
      </c>
      <c r="K136" s="318"/>
    </row>
    <row r="137" spans="2:11" s="1" customFormat="1" ht="15" customHeight="1">
      <c r="B137" s="315"/>
      <c r="C137" s="272" t="s">
        <v>932</v>
      </c>
      <c r="D137" s="272"/>
      <c r="E137" s="272"/>
      <c r="F137" s="293" t="s">
        <v>910</v>
      </c>
      <c r="G137" s="272"/>
      <c r="H137" s="272" t="s">
        <v>957</v>
      </c>
      <c r="I137" s="272" t="s">
        <v>906</v>
      </c>
      <c r="J137" s="272">
        <v>255</v>
      </c>
      <c r="K137" s="318"/>
    </row>
    <row r="138" spans="2:11" s="1" customFormat="1" ht="15" customHeight="1">
      <c r="B138" s="315"/>
      <c r="C138" s="272" t="s">
        <v>934</v>
      </c>
      <c r="D138" s="272"/>
      <c r="E138" s="272"/>
      <c r="F138" s="293" t="s">
        <v>74</v>
      </c>
      <c r="G138" s="272"/>
      <c r="H138" s="272" t="s">
        <v>958</v>
      </c>
      <c r="I138" s="272" t="s">
        <v>936</v>
      </c>
      <c r="J138" s="272"/>
      <c r="K138" s="318"/>
    </row>
    <row r="139" spans="2:11" s="1" customFormat="1" ht="15" customHeight="1">
      <c r="B139" s="315"/>
      <c r="C139" s="272" t="s">
        <v>937</v>
      </c>
      <c r="D139" s="272"/>
      <c r="E139" s="272"/>
      <c r="F139" s="293" t="s">
        <v>74</v>
      </c>
      <c r="G139" s="272"/>
      <c r="H139" s="272" t="s">
        <v>959</v>
      </c>
      <c r="I139" s="272" t="s">
        <v>939</v>
      </c>
      <c r="J139" s="272"/>
      <c r="K139" s="318"/>
    </row>
    <row r="140" spans="2:11" s="1" customFormat="1" ht="15" customHeight="1">
      <c r="B140" s="315"/>
      <c r="C140" s="272" t="s">
        <v>940</v>
      </c>
      <c r="D140" s="272"/>
      <c r="E140" s="272"/>
      <c r="F140" s="293" t="s">
        <v>74</v>
      </c>
      <c r="G140" s="272"/>
      <c r="H140" s="272" t="s">
        <v>940</v>
      </c>
      <c r="I140" s="272" t="s">
        <v>939</v>
      </c>
      <c r="J140" s="272"/>
      <c r="K140" s="318"/>
    </row>
    <row r="141" spans="2:11" s="1" customFormat="1" ht="15" customHeight="1">
      <c r="B141" s="315"/>
      <c r="C141" s="272" t="s">
        <v>36</v>
      </c>
      <c r="D141" s="272"/>
      <c r="E141" s="272"/>
      <c r="F141" s="293" t="s">
        <v>74</v>
      </c>
      <c r="G141" s="272"/>
      <c r="H141" s="272" t="s">
        <v>960</v>
      </c>
      <c r="I141" s="272" t="s">
        <v>939</v>
      </c>
      <c r="J141" s="272"/>
      <c r="K141" s="318"/>
    </row>
    <row r="142" spans="2:11" s="1" customFormat="1" ht="15" customHeight="1">
      <c r="B142" s="315"/>
      <c r="C142" s="272" t="s">
        <v>961</v>
      </c>
      <c r="D142" s="272"/>
      <c r="E142" s="272"/>
      <c r="F142" s="293" t="s">
        <v>74</v>
      </c>
      <c r="G142" s="272"/>
      <c r="H142" s="272" t="s">
        <v>962</v>
      </c>
      <c r="I142" s="272" t="s">
        <v>939</v>
      </c>
      <c r="J142" s="272"/>
      <c r="K142" s="318"/>
    </row>
    <row r="143" spans="2:11" s="1" customFormat="1" ht="15" customHeight="1">
      <c r="B143" s="319"/>
      <c r="C143" s="320"/>
      <c r="D143" s="320"/>
      <c r="E143" s="320"/>
      <c r="F143" s="320"/>
      <c r="G143" s="320"/>
      <c r="H143" s="320"/>
      <c r="I143" s="320"/>
      <c r="J143" s="320"/>
      <c r="K143" s="321"/>
    </row>
    <row r="144" spans="2:11" s="1" customFormat="1" ht="18.75" customHeight="1">
      <c r="B144" s="306"/>
      <c r="C144" s="306"/>
      <c r="D144" s="306"/>
      <c r="E144" s="306"/>
      <c r="F144" s="307"/>
      <c r="G144" s="306"/>
      <c r="H144" s="306"/>
      <c r="I144" s="306"/>
      <c r="J144" s="306"/>
      <c r="K144" s="306"/>
    </row>
    <row r="145" spans="2:11" s="1" customFormat="1" ht="18.75" customHeight="1">
      <c r="B145" s="279"/>
      <c r="C145" s="279"/>
      <c r="D145" s="279"/>
      <c r="E145" s="279"/>
      <c r="F145" s="279"/>
      <c r="G145" s="279"/>
      <c r="H145" s="279"/>
      <c r="I145" s="279"/>
      <c r="J145" s="279"/>
      <c r="K145" s="279"/>
    </row>
    <row r="146" spans="2:11" s="1" customFormat="1" ht="7.5" customHeight="1">
      <c r="B146" s="280"/>
      <c r="C146" s="281"/>
      <c r="D146" s="281"/>
      <c r="E146" s="281"/>
      <c r="F146" s="281"/>
      <c r="G146" s="281"/>
      <c r="H146" s="281"/>
      <c r="I146" s="281"/>
      <c r="J146" s="281"/>
      <c r="K146" s="282"/>
    </row>
    <row r="147" spans="2:11" s="1" customFormat="1" ht="45" customHeight="1">
      <c r="B147" s="283"/>
      <c r="C147" s="399" t="s">
        <v>963</v>
      </c>
      <c r="D147" s="399"/>
      <c r="E147" s="399"/>
      <c r="F147" s="399"/>
      <c r="G147" s="399"/>
      <c r="H147" s="399"/>
      <c r="I147" s="399"/>
      <c r="J147" s="399"/>
      <c r="K147" s="284"/>
    </row>
    <row r="148" spans="2:11" s="1" customFormat="1" ht="17.25" customHeight="1">
      <c r="B148" s="283"/>
      <c r="C148" s="285" t="s">
        <v>899</v>
      </c>
      <c r="D148" s="285"/>
      <c r="E148" s="285"/>
      <c r="F148" s="285" t="s">
        <v>900</v>
      </c>
      <c r="G148" s="286"/>
      <c r="H148" s="285" t="s">
        <v>52</v>
      </c>
      <c r="I148" s="285" t="s">
        <v>55</v>
      </c>
      <c r="J148" s="285" t="s">
        <v>901</v>
      </c>
      <c r="K148" s="284"/>
    </row>
    <row r="149" spans="2:11" s="1" customFormat="1" ht="17.25" customHeight="1">
      <c r="B149" s="283"/>
      <c r="C149" s="287" t="s">
        <v>902</v>
      </c>
      <c r="D149" s="287"/>
      <c r="E149" s="287"/>
      <c r="F149" s="288" t="s">
        <v>903</v>
      </c>
      <c r="G149" s="289"/>
      <c r="H149" s="287"/>
      <c r="I149" s="287"/>
      <c r="J149" s="287" t="s">
        <v>904</v>
      </c>
      <c r="K149" s="284"/>
    </row>
    <row r="150" spans="2:11" s="1" customFormat="1" ht="5.25" customHeight="1">
      <c r="B150" s="295"/>
      <c r="C150" s="290"/>
      <c r="D150" s="290"/>
      <c r="E150" s="290"/>
      <c r="F150" s="290"/>
      <c r="G150" s="291"/>
      <c r="H150" s="290"/>
      <c r="I150" s="290"/>
      <c r="J150" s="290"/>
      <c r="K150" s="318"/>
    </row>
    <row r="151" spans="2:11" s="1" customFormat="1" ht="15" customHeight="1">
      <c r="B151" s="295"/>
      <c r="C151" s="322" t="s">
        <v>907</v>
      </c>
      <c r="D151" s="272"/>
      <c r="E151" s="272"/>
      <c r="F151" s="323" t="s">
        <v>74</v>
      </c>
      <c r="G151" s="272"/>
      <c r="H151" s="322" t="s">
        <v>944</v>
      </c>
      <c r="I151" s="322" t="s">
        <v>906</v>
      </c>
      <c r="J151" s="322">
        <v>120</v>
      </c>
      <c r="K151" s="318"/>
    </row>
    <row r="152" spans="2:11" s="1" customFormat="1" ht="15" customHeight="1">
      <c r="B152" s="295"/>
      <c r="C152" s="322" t="s">
        <v>953</v>
      </c>
      <c r="D152" s="272"/>
      <c r="E152" s="272"/>
      <c r="F152" s="323" t="s">
        <v>74</v>
      </c>
      <c r="G152" s="272"/>
      <c r="H152" s="322" t="s">
        <v>964</v>
      </c>
      <c r="I152" s="322" t="s">
        <v>906</v>
      </c>
      <c r="J152" s="322" t="s">
        <v>955</v>
      </c>
      <c r="K152" s="318"/>
    </row>
    <row r="153" spans="2:11" s="1" customFormat="1" ht="15" customHeight="1">
      <c r="B153" s="295"/>
      <c r="C153" s="322" t="s">
        <v>81</v>
      </c>
      <c r="D153" s="272"/>
      <c r="E153" s="272"/>
      <c r="F153" s="323" t="s">
        <v>74</v>
      </c>
      <c r="G153" s="272"/>
      <c r="H153" s="322" t="s">
        <v>965</v>
      </c>
      <c r="I153" s="322" t="s">
        <v>906</v>
      </c>
      <c r="J153" s="322" t="s">
        <v>955</v>
      </c>
      <c r="K153" s="318"/>
    </row>
    <row r="154" spans="2:11" s="1" customFormat="1" ht="15" customHeight="1">
      <c r="B154" s="295"/>
      <c r="C154" s="322" t="s">
        <v>909</v>
      </c>
      <c r="D154" s="272"/>
      <c r="E154" s="272"/>
      <c r="F154" s="323" t="s">
        <v>910</v>
      </c>
      <c r="G154" s="272"/>
      <c r="H154" s="322" t="s">
        <v>944</v>
      </c>
      <c r="I154" s="322" t="s">
        <v>906</v>
      </c>
      <c r="J154" s="322">
        <v>50</v>
      </c>
      <c r="K154" s="318"/>
    </row>
    <row r="155" spans="2:11" s="1" customFormat="1" ht="15" customHeight="1">
      <c r="B155" s="295"/>
      <c r="C155" s="322" t="s">
        <v>912</v>
      </c>
      <c r="D155" s="272"/>
      <c r="E155" s="272"/>
      <c r="F155" s="323" t="s">
        <v>74</v>
      </c>
      <c r="G155" s="272"/>
      <c r="H155" s="322" t="s">
        <v>944</v>
      </c>
      <c r="I155" s="322" t="s">
        <v>914</v>
      </c>
      <c r="J155" s="322"/>
      <c r="K155" s="318"/>
    </row>
    <row r="156" spans="2:11" s="1" customFormat="1" ht="15" customHeight="1">
      <c r="B156" s="295"/>
      <c r="C156" s="322" t="s">
        <v>923</v>
      </c>
      <c r="D156" s="272"/>
      <c r="E156" s="272"/>
      <c r="F156" s="323" t="s">
        <v>910</v>
      </c>
      <c r="G156" s="272"/>
      <c r="H156" s="322" t="s">
        <v>944</v>
      </c>
      <c r="I156" s="322" t="s">
        <v>906</v>
      </c>
      <c r="J156" s="322">
        <v>50</v>
      </c>
      <c r="K156" s="318"/>
    </row>
    <row r="157" spans="2:11" s="1" customFormat="1" ht="15" customHeight="1">
      <c r="B157" s="295"/>
      <c r="C157" s="322" t="s">
        <v>931</v>
      </c>
      <c r="D157" s="272"/>
      <c r="E157" s="272"/>
      <c r="F157" s="323" t="s">
        <v>910</v>
      </c>
      <c r="G157" s="272"/>
      <c r="H157" s="322" t="s">
        <v>944</v>
      </c>
      <c r="I157" s="322" t="s">
        <v>906</v>
      </c>
      <c r="J157" s="322">
        <v>50</v>
      </c>
      <c r="K157" s="318"/>
    </row>
    <row r="158" spans="2:11" s="1" customFormat="1" ht="15" customHeight="1">
      <c r="B158" s="295"/>
      <c r="C158" s="322" t="s">
        <v>929</v>
      </c>
      <c r="D158" s="272"/>
      <c r="E158" s="272"/>
      <c r="F158" s="323" t="s">
        <v>910</v>
      </c>
      <c r="G158" s="272"/>
      <c r="H158" s="322" t="s">
        <v>944</v>
      </c>
      <c r="I158" s="322" t="s">
        <v>906</v>
      </c>
      <c r="J158" s="322">
        <v>50</v>
      </c>
      <c r="K158" s="318"/>
    </row>
    <row r="159" spans="2:11" s="1" customFormat="1" ht="15" customHeight="1">
      <c r="B159" s="295"/>
      <c r="C159" s="322" t="s">
        <v>136</v>
      </c>
      <c r="D159" s="272"/>
      <c r="E159" s="272"/>
      <c r="F159" s="323" t="s">
        <v>74</v>
      </c>
      <c r="G159" s="272"/>
      <c r="H159" s="322" t="s">
        <v>966</v>
      </c>
      <c r="I159" s="322" t="s">
        <v>906</v>
      </c>
      <c r="J159" s="322" t="s">
        <v>967</v>
      </c>
      <c r="K159" s="318"/>
    </row>
    <row r="160" spans="2:11" s="1" customFormat="1" ht="15" customHeight="1">
      <c r="B160" s="295"/>
      <c r="C160" s="322" t="s">
        <v>968</v>
      </c>
      <c r="D160" s="272"/>
      <c r="E160" s="272"/>
      <c r="F160" s="323" t="s">
        <v>74</v>
      </c>
      <c r="G160" s="272"/>
      <c r="H160" s="322" t="s">
        <v>969</v>
      </c>
      <c r="I160" s="322" t="s">
        <v>939</v>
      </c>
      <c r="J160" s="322"/>
      <c r="K160" s="318"/>
    </row>
    <row r="161" spans="2:11" s="1" customFormat="1" ht="15" customHeight="1">
      <c r="B161" s="324"/>
      <c r="C161" s="325"/>
      <c r="D161" s="325"/>
      <c r="E161" s="325"/>
      <c r="F161" s="325"/>
      <c r="G161" s="325"/>
      <c r="H161" s="325"/>
      <c r="I161" s="325"/>
      <c r="J161" s="325"/>
      <c r="K161" s="326"/>
    </row>
    <row r="162" spans="2:11" s="1" customFormat="1" ht="18.75" customHeight="1">
      <c r="B162" s="306"/>
      <c r="C162" s="316"/>
      <c r="D162" s="316"/>
      <c r="E162" s="316"/>
      <c r="F162" s="327"/>
      <c r="G162" s="316"/>
      <c r="H162" s="316"/>
      <c r="I162" s="316"/>
      <c r="J162" s="316"/>
      <c r="K162" s="306"/>
    </row>
    <row r="163" spans="2:11" s="1" customFormat="1" ht="18.75" customHeight="1">
      <c r="B163" s="306"/>
      <c r="C163" s="316"/>
      <c r="D163" s="316"/>
      <c r="E163" s="316"/>
      <c r="F163" s="327"/>
      <c r="G163" s="316"/>
      <c r="H163" s="316"/>
      <c r="I163" s="316"/>
      <c r="J163" s="316"/>
      <c r="K163" s="306"/>
    </row>
    <row r="164" spans="2:11" s="1" customFormat="1" ht="18.75" customHeight="1">
      <c r="B164" s="306"/>
      <c r="C164" s="316"/>
      <c r="D164" s="316"/>
      <c r="E164" s="316"/>
      <c r="F164" s="327"/>
      <c r="G164" s="316"/>
      <c r="H164" s="316"/>
      <c r="I164" s="316"/>
      <c r="J164" s="316"/>
      <c r="K164" s="306"/>
    </row>
    <row r="165" spans="2:11" s="1" customFormat="1" ht="18.75" customHeight="1">
      <c r="B165" s="306"/>
      <c r="C165" s="316"/>
      <c r="D165" s="316"/>
      <c r="E165" s="316"/>
      <c r="F165" s="327"/>
      <c r="G165" s="316"/>
      <c r="H165" s="316"/>
      <c r="I165" s="316"/>
      <c r="J165" s="316"/>
      <c r="K165" s="306"/>
    </row>
    <row r="166" spans="2:11" s="1" customFormat="1" ht="18.75" customHeight="1">
      <c r="B166" s="306"/>
      <c r="C166" s="316"/>
      <c r="D166" s="316"/>
      <c r="E166" s="316"/>
      <c r="F166" s="327"/>
      <c r="G166" s="316"/>
      <c r="H166" s="316"/>
      <c r="I166" s="316"/>
      <c r="J166" s="316"/>
      <c r="K166" s="306"/>
    </row>
    <row r="167" spans="2:11" s="1" customFormat="1" ht="18.75" customHeight="1">
      <c r="B167" s="306"/>
      <c r="C167" s="316"/>
      <c r="D167" s="316"/>
      <c r="E167" s="316"/>
      <c r="F167" s="327"/>
      <c r="G167" s="316"/>
      <c r="H167" s="316"/>
      <c r="I167" s="316"/>
      <c r="J167" s="316"/>
      <c r="K167" s="306"/>
    </row>
    <row r="168" spans="2:11" s="1" customFormat="1" ht="18.75" customHeight="1">
      <c r="B168" s="306"/>
      <c r="C168" s="316"/>
      <c r="D168" s="316"/>
      <c r="E168" s="316"/>
      <c r="F168" s="327"/>
      <c r="G168" s="316"/>
      <c r="H168" s="316"/>
      <c r="I168" s="316"/>
      <c r="J168" s="316"/>
      <c r="K168" s="306"/>
    </row>
    <row r="169" spans="2:11" s="1" customFormat="1" ht="18.75" customHeight="1">
      <c r="B169" s="279"/>
      <c r="C169" s="279"/>
      <c r="D169" s="279"/>
      <c r="E169" s="279"/>
      <c r="F169" s="279"/>
      <c r="G169" s="279"/>
      <c r="H169" s="279"/>
      <c r="I169" s="279"/>
      <c r="J169" s="279"/>
      <c r="K169" s="279"/>
    </row>
    <row r="170" spans="2:11" s="1" customFormat="1" ht="7.5" customHeight="1">
      <c r="B170" s="261"/>
      <c r="C170" s="262"/>
      <c r="D170" s="262"/>
      <c r="E170" s="262"/>
      <c r="F170" s="262"/>
      <c r="G170" s="262"/>
      <c r="H170" s="262"/>
      <c r="I170" s="262"/>
      <c r="J170" s="262"/>
      <c r="K170" s="263"/>
    </row>
    <row r="171" spans="2:11" s="1" customFormat="1" ht="45" customHeight="1">
      <c r="B171" s="264"/>
      <c r="C171" s="400" t="s">
        <v>970</v>
      </c>
      <c r="D171" s="400"/>
      <c r="E171" s="400"/>
      <c r="F171" s="400"/>
      <c r="G171" s="400"/>
      <c r="H171" s="400"/>
      <c r="I171" s="400"/>
      <c r="J171" s="400"/>
      <c r="K171" s="265"/>
    </row>
    <row r="172" spans="2:11" s="1" customFormat="1" ht="17.25" customHeight="1">
      <c r="B172" s="264"/>
      <c r="C172" s="285" t="s">
        <v>899</v>
      </c>
      <c r="D172" s="285"/>
      <c r="E172" s="285"/>
      <c r="F172" s="285" t="s">
        <v>900</v>
      </c>
      <c r="G172" s="328"/>
      <c r="H172" s="329" t="s">
        <v>52</v>
      </c>
      <c r="I172" s="329" t="s">
        <v>55</v>
      </c>
      <c r="J172" s="285" t="s">
        <v>901</v>
      </c>
      <c r="K172" s="265"/>
    </row>
    <row r="173" spans="2:11" s="1" customFormat="1" ht="17.25" customHeight="1">
      <c r="B173" s="266"/>
      <c r="C173" s="287" t="s">
        <v>902</v>
      </c>
      <c r="D173" s="287"/>
      <c r="E173" s="287"/>
      <c r="F173" s="288" t="s">
        <v>903</v>
      </c>
      <c r="G173" s="330"/>
      <c r="H173" s="331"/>
      <c r="I173" s="331"/>
      <c r="J173" s="287" t="s">
        <v>904</v>
      </c>
      <c r="K173" s="267"/>
    </row>
    <row r="174" spans="2:11" s="1" customFormat="1" ht="5.25" customHeight="1">
      <c r="B174" s="295"/>
      <c r="C174" s="290"/>
      <c r="D174" s="290"/>
      <c r="E174" s="290"/>
      <c r="F174" s="290"/>
      <c r="G174" s="291"/>
      <c r="H174" s="290"/>
      <c r="I174" s="290"/>
      <c r="J174" s="290"/>
      <c r="K174" s="318"/>
    </row>
    <row r="175" spans="2:11" s="1" customFormat="1" ht="15" customHeight="1">
      <c r="B175" s="295"/>
      <c r="C175" s="272" t="s">
        <v>907</v>
      </c>
      <c r="D175" s="272"/>
      <c r="E175" s="272"/>
      <c r="F175" s="293" t="s">
        <v>74</v>
      </c>
      <c r="G175" s="272"/>
      <c r="H175" s="272" t="s">
        <v>944</v>
      </c>
      <c r="I175" s="272" t="s">
        <v>906</v>
      </c>
      <c r="J175" s="272">
        <v>120</v>
      </c>
      <c r="K175" s="318"/>
    </row>
    <row r="176" spans="2:11" s="1" customFormat="1" ht="15" customHeight="1">
      <c r="B176" s="295"/>
      <c r="C176" s="272" t="s">
        <v>953</v>
      </c>
      <c r="D176" s="272"/>
      <c r="E176" s="272"/>
      <c r="F176" s="293" t="s">
        <v>74</v>
      </c>
      <c r="G176" s="272"/>
      <c r="H176" s="272" t="s">
        <v>954</v>
      </c>
      <c r="I176" s="272" t="s">
        <v>906</v>
      </c>
      <c r="J176" s="272" t="s">
        <v>955</v>
      </c>
      <c r="K176" s="318"/>
    </row>
    <row r="177" spans="2:11" s="1" customFormat="1" ht="15" customHeight="1">
      <c r="B177" s="295"/>
      <c r="C177" s="272" t="s">
        <v>81</v>
      </c>
      <c r="D177" s="272"/>
      <c r="E177" s="272"/>
      <c r="F177" s="293" t="s">
        <v>74</v>
      </c>
      <c r="G177" s="272"/>
      <c r="H177" s="272" t="s">
        <v>971</v>
      </c>
      <c r="I177" s="272" t="s">
        <v>906</v>
      </c>
      <c r="J177" s="272" t="s">
        <v>955</v>
      </c>
      <c r="K177" s="318"/>
    </row>
    <row r="178" spans="2:11" s="1" customFormat="1" ht="15" customHeight="1">
      <c r="B178" s="295"/>
      <c r="C178" s="272" t="s">
        <v>909</v>
      </c>
      <c r="D178" s="272"/>
      <c r="E178" s="272"/>
      <c r="F178" s="293" t="s">
        <v>910</v>
      </c>
      <c r="G178" s="272"/>
      <c r="H178" s="272" t="s">
        <v>971</v>
      </c>
      <c r="I178" s="272" t="s">
        <v>906</v>
      </c>
      <c r="J178" s="272">
        <v>50</v>
      </c>
      <c r="K178" s="318"/>
    </row>
    <row r="179" spans="2:11" s="1" customFormat="1" ht="15" customHeight="1">
      <c r="B179" s="295"/>
      <c r="C179" s="272" t="s">
        <v>912</v>
      </c>
      <c r="D179" s="272"/>
      <c r="E179" s="272"/>
      <c r="F179" s="293" t="s">
        <v>74</v>
      </c>
      <c r="G179" s="272"/>
      <c r="H179" s="272" t="s">
        <v>971</v>
      </c>
      <c r="I179" s="272" t="s">
        <v>914</v>
      </c>
      <c r="J179" s="272"/>
      <c r="K179" s="318"/>
    </row>
    <row r="180" spans="2:11" s="1" customFormat="1" ht="15" customHeight="1">
      <c r="B180" s="295"/>
      <c r="C180" s="272" t="s">
        <v>923</v>
      </c>
      <c r="D180" s="272"/>
      <c r="E180" s="272"/>
      <c r="F180" s="293" t="s">
        <v>910</v>
      </c>
      <c r="G180" s="272"/>
      <c r="H180" s="272" t="s">
        <v>971</v>
      </c>
      <c r="I180" s="272" t="s">
        <v>906</v>
      </c>
      <c r="J180" s="272">
        <v>50</v>
      </c>
      <c r="K180" s="318"/>
    </row>
    <row r="181" spans="2:11" s="1" customFormat="1" ht="15" customHeight="1">
      <c r="B181" s="295"/>
      <c r="C181" s="272" t="s">
        <v>931</v>
      </c>
      <c r="D181" s="272"/>
      <c r="E181" s="272"/>
      <c r="F181" s="293" t="s">
        <v>910</v>
      </c>
      <c r="G181" s="272"/>
      <c r="H181" s="272" t="s">
        <v>971</v>
      </c>
      <c r="I181" s="272" t="s">
        <v>906</v>
      </c>
      <c r="J181" s="272">
        <v>50</v>
      </c>
      <c r="K181" s="318"/>
    </row>
    <row r="182" spans="2:11" s="1" customFormat="1" ht="15" customHeight="1">
      <c r="B182" s="295"/>
      <c r="C182" s="272" t="s">
        <v>929</v>
      </c>
      <c r="D182" s="272"/>
      <c r="E182" s="272"/>
      <c r="F182" s="293" t="s">
        <v>910</v>
      </c>
      <c r="G182" s="272"/>
      <c r="H182" s="272" t="s">
        <v>971</v>
      </c>
      <c r="I182" s="272" t="s">
        <v>906</v>
      </c>
      <c r="J182" s="272">
        <v>50</v>
      </c>
      <c r="K182" s="318"/>
    </row>
    <row r="183" spans="2:11" s="1" customFormat="1" ht="15" customHeight="1">
      <c r="B183" s="295"/>
      <c r="C183" s="272" t="s">
        <v>142</v>
      </c>
      <c r="D183" s="272"/>
      <c r="E183" s="272"/>
      <c r="F183" s="293" t="s">
        <v>74</v>
      </c>
      <c r="G183" s="272"/>
      <c r="H183" s="272" t="s">
        <v>972</v>
      </c>
      <c r="I183" s="272" t="s">
        <v>973</v>
      </c>
      <c r="J183" s="272"/>
      <c r="K183" s="318"/>
    </row>
    <row r="184" spans="2:11" s="1" customFormat="1" ht="15" customHeight="1">
      <c r="B184" s="295"/>
      <c r="C184" s="272" t="s">
        <v>55</v>
      </c>
      <c r="D184" s="272"/>
      <c r="E184" s="272"/>
      <c r="F184" s="293" t="s">
        <v>74</v>
      </c>
      <c r="G184" s="272"/>
      <c r="H184" s="272" t="s">
        <v>974</v>
      </c>
      <c r="I184" s="272" t="s">
        <v>975</v>
      </c>
      <c r="J184" s="272">
        <v>1</v>
      </c>
      <c r="K184" s="318"/>
    </row>
    <row r="185" spans="2:11" s="1" customFormat="1" ht="15" customHeight="1">
      <c r="B185" s="295"/>
      <c r="C185" s="272" t="s">
        <v>51</v>
      </c>
      <c r="D185" s="272"/>
      <c r="E185" s="272"/>
      <c r="F185" s="293" t="s">
        <v>74</v>
      </c>
      <c r="G185" s="272"/>
      <c r="H185" s="272" t="s">
        <v>976</v>
      </c>
      <c r="I185" s="272" t="s">
        <v>906</v>
      </c>
      <c r="J185" s="272">
        <v>20</v>
      </c>
      <c r="K185" s="318"/>
    </row>
    <row r="186" spans="2:11" s="1" customFormat="1" ht="15" customHeight="1">
      <c r="B186" s="295"/>
      <c r="C186" s="272" t="s">
        <v>52</v>
      </c>
      <c r="D186" s="272"/>
      <c r="E186" s="272"/>
      <c r="F186" s="293" t="s">
        <v>74</v>
      </c>
      <c r="G186" s="272"/>
      <c r="H186" s="272" t="s">
        <v>977</v>
      </c>
      <c r="I186" s="272" t="s">
        <v>906</v>
      </c>
      <c r="J186" s="272">
        <v>255</v>
      </c>
      <c r="K186" s="318"/>
    </row>
    <row r="187" spans="2:11" s="1" customFormat="1" ht="15" customHeight="1">
      <c r="B187" s="295"/>
      <c r="C187" s="272" t="s">
        <v>143</v>
      </c>
      <c r="D187" s="272"/>
      <c r="E187" s="272"/>
      <c r="F187" s="293" t="s">
        <v>74</v>
      </c>
      <c r="G187" s="272"/>
      <c r="H187" s="272" t="s">
        <v>869</v>
      </c>
      <c r="I187" s="272" t="s">
        <v>906</v>
      </c>
      <c r="J187" s="272">
        <v>10</v>
      </c>
      <c r="K187" s="318"/>
    </row>
    <row r="188" spans="2:11" s="1" customFormat="1" ht="15" customHeight="1">
      <c r="B188" s="295"/>
      <c r="C188" s="272" t="s">
        <v>144</v>
      </c>
      <c r="D188" s="272"/>
      <c r="E188" s="272"/>
      <c r="F188" s="293" t="s">
        <v>74</v>
      </c>
      <c r="G188" s="272"/>
      <c r="H188" s="272" t="s">
        <v>978</v>
      </c>
      <c r="I188" s="272" t="s">
        <v>939</v>
      </c>
      <c r="J188" s="272"/>
      <c r="K188" s="318"/>
    </row>
    <row r="189" spans="2:11" s="1" customFormat="1" ht="15" customHeight="1">
      <c r="B189" s="295"/>
      <c r="C189" s="272" t="s">
        <v>979</v>
      </c>
      <c r="D189" s="272"/>
      <c r="E189" s="272"/>
      <c r="F189" s="293" t="s">
        <v>74</v>
      </c>
      <c r="G189" s="272"/>
      <c r="H189" s="272" t="s">
        <v>980</v>
      </c>
      <c r="I189" s="272" t="s">
        <v>939</v>
      </c>
      <c r="J189" s="272"/>
      <c r="K189" s="318"/>
    </row>
    <row r="190" spans="2:11" s="1" customFormat="1" ht="15" customHeight="1">
      <c r="B190" s="295"/>
      <c r="C190" s="272" t="s">
        <v>968</v>
      </c>
      <c r="D190" s="272"/>
      <c r="E190" s="272"/>
      <c r="F190" s="293" t="s">
        <v>74</v>
      </c>
      <c r="G190" s="272"/>
      <c r="H190" s="272" t="s">
        <v>981</v>
      </c>
      <c r="I190" s="272" t="s">
        <v>939</v>
      </c>
      <c r="J190" s="272"/>
      <c r="K190" s="318"/>
    </row>
    <row r="191" spans="2:11" s="1" customFormat="1" ht="15" customHeight="1">
      <c r="B191" s="295"/>
      <c r="C191" s="272" t="s">
        <v>146</v>
      </c>
      <c r="D191" s="272"/>
      <c r="E191" s="272"/>
      <c r="F191" s="293" t="s">
        <v>910</v>
      </c>
      <c r="G191" s="272"/>
      <c r="H191" s="272" t="s">
        <v>982</v>
      </c>
      <c r="I191" s="272" t="s">
        <v>906</v>
      </c>
      <c r="J191" s="272">
        <v>50</v>
      </c>
      <c r="K191" s="318"/>
    </row>
    <row r="192" spans="2:11" s="1" customFormat="1" ht="15" customHeight="1">
      <c r="B192" s="295"/>
      <c r="C192" s="272" t="s">
        <v>983</v>
      </c>
      <c r="D192" s="272"/>
      <c r="E192" s="272"/>
      <c r="F192" s="293" t="s">
        <v>910</v>
      </c>
      <c r="G192" s="272"/>
      <c r="H192" s="272" t="s">
        <v>984</v>
      </c>
      <c r="I192" s="272" t="s">
        <v>985</v>
      </c>
      <c r="J192" s="272"/>
      <c r="K192" s="318"/>
    </row>
    <row r="193" spans="2:11" s="1" customFormat="1" ht="15" customHeight="1">
      <c r="B193" s="295"/>
      <c r="C193" s="272" t="s">
        <v>986</v>
      </c>
      <c r="D193" s="272"/>
      <c r="E193" s="272"/>
      <c r="F193" s="293" t="s">
        <v>910</v>
      </c>
      <c r="G193" s="272"/>
      <c r="H193" s="272" t="s">
        <v>987</v>
      </c>
      <c r="I193" s="272" t="s">
        <v>985</v>
      </c>
      <c r="J193" s="272"/>
      <c r="K193" s="318"/>
    </row>
    <row r="194" spans="2:11" s="1" customFormat="1" ht="15" customHeight="1">
      <c r="B194" s="295"/>
      <c r="C194" s="272" t="s">
        <v>988</v>
      </c>
      <c r="D194" s="272"/>
      <c r="E194" s="272"/>
      <c r="F194" s="293" t="s">
        <v>910</v>
      </c>
      <c r="G194" s="272"/>
      <c r="H194" s="272" t="s">
        <v>989</v>
      </c>
      <c r="I194" s="272" t="s">
        <v>985</v>
      </c>
      <c r="J194" s="272"/>
      <c r="K194" s="318"/>
    </row>
    <row r="195" spans="2:11" s="1" customFormat="1" ht="15" customHeight="1">
      <c r="B195" s="295"/>
      <c r="C195" s="332" t="s">
        <v>990</v>
      </c>
      <c r="D195" s="272"/>
      <c r="E195" s="272"/>
      <c r="F195" s="293" t="s">
        <v>910</v>
      </c>
      <c r="G195" s="272"/>
      <c r="H195" s="272" t="s">
        <v>991</v>
      </c>
      <c r="I195" s="272" t="s">
        <v>992</v>
      </c>
      <c r="J195" s="333" t="s">
        <v>993</v>
      </c>
      <c r="K195" s="318"/>
    </row>
    <row r="196" spans="2:11" s="1" customFormat="1" ht="15" customHeight="1">
      <c r="B196" s="295"/>
      <c r="C196" s="332" t="s">
        <v>40</v>
      </c>
      <c r="D196" s="272"/>
      <c r="E196" s="272"/>
      <c r="F196" s="293" t="s">
        <v>74</v>
      </c>
      <c r="G196" s="272"/>
      <c r="H196" s="269" t="s">
        <v>994</v>
      </c>
      <c r="I196" s="272" t="s">
        <v>995</v>
      </c>
      <c r="J196" s="272"/>
      <c r="K196" s="318"/>
    </row>
    <row r="197" spans="2:11" s="1" customFormat="1" ht="15" customHeight="1">
      <c r="B197" s="295"/>
      <c r="C197" s="332" t="s">
        <v>996</v>
      </c>
      <c r="D197" s="272"/>
      <c r="E197" s="272"/>
      <c r="F197" s="293" t="s">
        <v>74</v>
      </c>
      <c r="G197" s="272"/>
      <c r="H197" s="272" t="s">
        <v>997</v>
      </c>
      <c r="I197" s="272" t="s">
        <v>939</v>
      </c>
      <c r="J197" s="272"/>
      <c r="K197" s="318"/>
    </row>
    <row r="198" spans="2:11" s="1" customFormat="1" ht="15" customHeight="1">
      <c r="B198" s="295"/>
      <c r="C198" s="332" t="s">
        <v>998</v>
      </c>
      <c r="D198" s="272"/>
      <c r="E198" s="272"/>
      <c r="F198" s="293" t="s">
        <v>74</v>
      </c>
      <c r="G198" s="272"/>
      <c r="H198" s="272" t="s">
        <v>999</v>
      </c>
      <c r="I198" s="272" t="s">
        <v>939</v>
      </c>
      <c r="J198" s="272"/>
      <c r="K198" s="318"/>
    </row>
    <row r="199" spans="2:11" s="1" customFormat="1" ht="15" customHeight="1">
      <c r="B199" s="295"/>
      <c r="C199" s="332" t="s">
        <v>1000</v>
      </c>
      <c r="D199" s="272"/>
      <c r="E199" s="272"/>
      <c r="F199" s="293" t="s">
        <v>910</v>
      </c>
      <c r="G199" s="272"/>
      <c r="H199" s="272" t="s">
        <v>1001</v>
      </c>
      <c r="I199" s="272" t="s">
        <v>939</v>
      </c>
      <c r="J199" s="272"/>
      <c r="K199" s="318"/>
    </row>
    <row r="200" spans="2:11" s="1" customFormat="1" ht="15" customHeight="1">
      <c r="B200" s="324"/>
      <c r="C200" s="334"/>
      <c r="D200" s="325"/>
      <c r="E200" s="325"/>
      <c r="F200" s="325"/>
      <c r="G200" s="325"/>
      <c r="H200" s="325"/>
      <c r="I200" s="325"/>
      <c r="J200" s="325"/>
      <c r="K200" s="326"/>
    </row>
    <row r="201" spans="2:11" s="1" customFormat="1" ht="18.75" customHeight="1">
      <c r="B201" s="306"/>
      <c r="C201" s="316"/>
      <c r="D201" s="316"/>
      <c r="E201" s="316"/>
      <c r="F201" s="327"/>
      <c r="G201" s="316"/>
      <c r="H201" s="316"/>
      <c r="I201" s="316"/>
      <c r="J201" s="316"/>
      <c r="K201" s="306"/>
    </row>
    <row r="202" spans="2:11" s="1" customFormat="1" ht="18.75" customHeight="1">
      <c r="B202" s="279"/>
      <c r="C202" s="279"/>
      <c r="D202" s="279"/>
      <c r="E202" s="279"/>
      <c r="F202" s="279"/>
      <c r="G202" s="279"/>
      <c r="H202" s="279"/>
      <c r="I202" s="279"/>
      <c r="J202" s="279"/>
      <c r="K202" s="279"/>
    </row>
    <row r="203" spans="2:11" s="1" customFormat="1" ht="13.5">
      <c r="B203" s="261"/>
      <c r="C203" s="262"/>
      <c r="D203" s="262"/>
      <c r="E203" s="262"/>
      <c r="F203" s="262"/>
      <c r="G203" s="262"/>
      <c r="H203" s="262"/>
      <c r="I203" s="262"/>
      <c r="J203" s="262"/>
      <c r="K203" s="263"/>
    </row>
    <row r="204" spans="2:11" s="1" customFormat="1" ht="21" customHeight="1">
      <c r="B204" s="264"/>
      <c r="C204" s="400" t="s">
        <v>1002</v>
      </c>
      <c r="D204" s="400"/>
      <c r="E204" s="400"/>
      <c r="F204" s="400"/>
      <c r="G204" s="400"/>
      <c r="H204" s="400"/>
      <c r="I204" s="400"/>
      <c r="J204" s="400"/>
      <c r="K204" s="265"/>
    </row>
    <row r="205" spans="2:11" s="1" customFormat="1" ht="25.5" customHeight="1">
      <c r="B205" s="264"/>
      <c r="C205" s="335" t="s">
        <v>1003</v>
      </c>
      <c r="D205" s="335"/>
      <c r="E205" s="335"/>
      <c r="F205" s="335" t="s">
        <v>1004</v>
      </c>
      <c r="G205" s="336"/>
      <c r="H205" s="401" t="s">
        <v>1005</v>
      </c>
      <c r="I205" s="401"/>
      <c r="J205" s="401"/>
      <c r="K205" s="265"/>
    </row>
    <row r="206" spans="2:11" s="1" customFormat="1" ht="5.25" customHeight="1">
      <c r="B206" s="295"/>
      <c r="C206" s="290"/>
      <c r="D206" s="290"/>
      <c r="E206" s="290"/>
      <c r="F206" s="290"/>
      <c r="G206" s="316"/>
      <c r="H206" s="290"/>
      <c r="I206" s="290"/>
      <c r="J206" s="290"/>
      <c r="K206" s="318"/>
    </row>
    <row r="207" spans="2:11" s="1" customFormat="1" ht="15" customHeight="1">
      <c r="B207" s="295"/>
      <c r="C207" s="272" t="s">
        <v>995</v>
      </c>
      <c r="D207" s="272"/>
      <c r="E207" s="272"/>
      <c r="F207" s="293" t="s">
        <v>41</v>
      </c>
      <c r="G207" s="272"/>
      <c r="H207" s="402" t="s">
        <v>1006</v>
      </c>
      <c r="I207" s="402"/>
      <c r="J207" s="402"/>
      <c r="K207" s="318"/>
    </row>
    <row r="208" spans="2:11" s="1" customFormat="1" ht="15" customHeight="1">
      <c r="B208" s="295"/>
      <c r="C208" s="272"/>
      <c r="D208" s="272"/>
      <c r="E208" s="272"/>
      <c r="F208" s="293" t="s">
        <v>42</v>
      </c>
      <c r="G208" s="272"/>
      <c r="H208" s="402" t="s">
        <v>1007</v>
      </c>
      <c r="I208" s="402"/>
      <c r="J208" s="402"/>
      <c r="K208" s="318"/>
    </row>
    <row r="209" spans="2:11" s="1" customFormat="1" ht="15" customHeight="1">
      <c r="B209" s="295"/>
      <c r="C209" s="272"/>
      <c r="D209" s="272"/>
      <c r="E209" s="272"/>
      <c r="F209" s="293" t="s">
        <v>45</v>
      </c>
      <c r="G209" s="272"/>
      <c r="H209" s="402" t="s">
        <v>1008</v>
      </c>
      <c r="I209" s="402"/>
      <c r="J209" s="402"/>
      <c r="K209" s="318"/>
    </row>
    <row r="210" spans="2:11" s="1" customFormat="1" ht="15" customHeight="1">
      <c r="B210" s="295"/>
      <c r="C210" s="272"/>
      <c r="D210" s="272"/>
      <c r="E210" s="272"/>
      <c r="F210" s="293" t="s">
        <v>43</v>
      </c>
      <c r="G210" s="272"/>
      <c r="H210" s="402" t="s">
        <v>1009</v>
      </c>
      <c r="I210" s="402"/>
      <c r="J210" s="402"/>
      <c r="K210" s="318"/>
    </row>
    <row r="211" spans="2:11" s="1" customFormat="1" ht="15" customHeight="1">
      <c r="B211" s="295"/>
      <c r="C211" s="272"/>
      <c r="D211" s="272"/>
      <c r="E211" s="272"/>
      <c r="F211" s="293" t="s">
        <v>44</v>
      </c>
      <c r="G211" s="272"/>
      <c r="H211" s="402" t="s">
        <v>1010</v>
      </c>
      <c r="I211" s="402"/>
      <c r="J211" s="402"/>
      <c r="K211" s="318"/>
    </row>
    <row r="212" spans="2:11" s="1" customFormat="1" ht="15" customHeight="1">
      <c r="B212" s="295"/>
      <c r="C212" s="272"/>
      <c r="D212" s="272"/>
      <c r="E212" s="272"/>
      <c r="F212" s="293"/>
      <c r="G212" s="272"/>
      <c r="H212" s="272"/>
      <c r="I212" s="272"/>
      <c r="J212" s="272"/>
      <c r="K212" s="318"/>
    </row>
    <row r="213" spans="2:11" s="1" customFormat="1" ht="15" customHeight="1">
      <c r="B213" s="295"/>
      <c r="C213" s="272" t="s">
        <v>951</v>
      </c>
      <c r="D213" s="272"/>
      <c r="E213" s="272"/>
      <c r="F213" s="293" t="s">
        <v>76</v>
      </c>
      <c r="G213" s="272"/>
      <c r="H213" s="402" t="s">
        <v>1011</v>
      </c>
      <c r="I213" s="402"/>
      <c r="J213" s="402"/>
      <c r="K213" s="318"/>
    </row>
    <row r="214" spans="2:11" s="1" customFormat="1" ht="15" customHeight="1">
      <c r="B214" s="295"/>
      <c r="C214" s="272"/>
      <c r="D214" s="272"/>
      <c r="E214" s="272"/>
      <c r="F214" s="293" t="s">
        <v>848</v>
      </c>
      <c r="G214" s="272"/>
      <c r="H214" s="402" t="s">
        <v>849</v>
      </c>
      <c r="I214" s="402"/>
      <c r="J214" s="402"/>
      <c r="K214" s="318"/>
    </row>
    <row r="215" spans="2:11" s="1" customFormat="1" ht="15" customHeight="1">
      <c r="B215" s="295"/>
      <c r="C215" s="272"/>
      <c r="D215" s="272"/>
      <c r="E215" s="272"/>
      <c r="F215" s="293" t="s">
        <v>846</v>
      </c>
      <c r="G215" s="272"/>
      <c r="H215" s="402" t="s">
        <v>1012</v>
      </c>
      <c r="I215" s="402"/>
      <c r="J215" s="402"/>
      <c r="K215" s="318"/>
    </row>
    <row r="216" spans="2:11" s="1" customFormat="1" ht="15" customHeight="1">
      <c r="B216" s="337"/>
      <c r="C216" s="272"/>
      <c r="D216" s="272"/>
      <c r="E216" s="272"/>
      <c r="F216" s="293" t="s">
        <v>850</v>
      </c>
      <c r="G216" s="332"/>
      <c r="H216" s="403" t="s">
        <v>851</v>
      </c>
      <c r="I216" s="403"/>
      <c r="J216" s="403"/>
      <c r="K216" s="338"/>
    </row>
    <row r="217" spans="2:11" s="1" customFormat="1" ht="15" customHeight="1">
      <c r="B217" s="337"/>
      <c r="C217" s="272"/>
      <c r="D217" s="272"/>
      <c r="E217" s="272"/>
      <c r="F217" s="293" t="s">
        <v>852</v>
      </c>
      <c r="G217" s="332"/>
      <c r="H217" s="403" t="s">
        <v>1013</v>
      </c>
      <c r="I217" s="403"/>
      <c r="J217" s="403"/>
      <c r="K217" s="338"/>
    </row>
    <row r="218" spans="2:11" s="1" customFormat="1" ht="15" customHeight="1">
      <c r="B218" s="337"/>
      <c r="C218" s="272"/>
      <c r="D218" s="272"/>
      <c r="E218" s="272"/>
      <c r="F218" s="293"/>
      <c r="G218" s="332"/>
      <c r="H218" s="322"/>
      <c r="I218" s="322"/>
      <c r="J218" s="322"/>
      <c r="K218" s="338"/>
    </row>
    <row r="219" spans="2:11" s="1" customFormat="1" ht="15" customHeight="1">
      <c r="B219" s="337"/>
      <c r="C219" s="272" t="s">
        <v>975</v>
      </c>
      <c r="D219" s="272"/>
      <c r="E219" s="272"/>
      <c r="F219" s="293">
        <v>1</v>
      </c>
      <c r="G219" s="332"/>
      <c r="H219" s="403" t="s">
        <v>1014</v>
      </c>
      <c r="I219" s="403"/>
      <c r="J219" s="403"/>
      <c r="K219" s="338"/>
    </row>
    <row r="220" spans="2:11" s="1" customFormat="1" ht="15" customHeight="1">
      <c r="B220" s="337"/>
      <c r="C220" s="272"/>
      <c r="D220" s="272"/>
      <c r="E220" s="272"/>
      <c r="F220" s="293">
        <v>2</v>
      </c>
      <c r="G220" s="332"/>
      <c r="H220" s="403" t="s">
        <v>1015</v>
      </c>
      <c r="I220" s="403"/>
      <c r="J220" s="403"/>
      <c r="K220" s="338"/>
    </row>
    <row r="221" spans="2:11" s="1" customFormat="1" ht="15" customHeight="1">
      <c r="B221" s="337"/>
      <c r="C221" s="272"/>
      <c r="D221" s="272"/>
      <c r="E221" s="272"/>
      <c r="F221" s="293">
        <v>3</v>
      </c>
      <c r="G221" s="332"/>
      <c r="H221" s="403" t="s">
        <v>1016</v>
      </c>
      <c r="I221" s="403"/>
      <c r="J221" s="403"/>
      <c r="K221" s="338"/>
    </row>
    <row r="222" spans="2:11" s="1" customFormat="1" ht="15" customHeight="1">
      <c r="B222" s="337"/>
      <c r="C222" s="272"/>
      <c r="D222" s="272"/>
      <c r="E222" s="272"/>
      <c r="F222" s="293">
        <v>4</v>
      </c>
      <c r="G222" s="332"/>
      <c r="H222" s="403" t="s">
        <v>1017</v>
      </c>
      <c r="I222" s="403"/>
      <c r="J222" s="403"/>
      <c r="K222" s="338"/>
    </row>
    <row r="223" spans="2:11" s="1" customFormat="1" ht="12.75" customHeight="1">
      <c r="B223" s="339"/>
      <c r="C223" s="340"/>
      <c r="D223" s="340"/>
      <c r="E223" s="340"/>
      <c r="F223" s="340"/>
      <c r="G223" s="340"/>
      <c r="H223" s="340"/>
      <c r="I223" s="340"/>
      <c r="J223" s="340"/>
      <c r="K223" s="341"/>
    </row>
  </sheetData>
  <sheetProtection formatCells="0" formatColumns="0" formatRows="0" insertColumns="0" insertRows="0" insertHyperlinks="0" deleteColumns="0" deleteRows="0" sort="0" autoFilter="0" pivotTables="0"/>
  <mergeCells count="77">
    <mergeCell ref="G44:J44"/>
    <mergeCell ref="G45:J45"/>
    <mergeCell ref="C6:J6"/>
    <mergeCell ref="C7:J7"/>
    <mergeCell ref="D11:J11"/>
    <mergeCell ref="D15:J15"/>
    <mergeCell ref="G39:J39"/>
    <mergeCell ref="G40:J40"/>
    <mergeCell ref="G41:J41"/>
    <mergeCell ref="G42:J42"/>
    <mergeCell ref="G43:J43"/>
    <mergeCell ref="D34:J34"/>
    <mergeCell ref="D35:J35"/>
    <mergeCell ref="G36:J36"/>
    <mergeCell ref="G37:J37"/>
    <mergeCell ref="G38:J38"/>
    <mergeCell ref="D27:J27"/>
    <mergeCell ref="D28:J28"/>
    <mergeCell ref="D30:J30"/>
    <mergeCell ref="D31:J31"/>
    <mergeCell ref="D33:J33"/>
    <mergeCell ref="D70:J70"/>
    <mergeCell ref="C75:J75"/>
    <mergeCell ref="C3:J3"/>
    <mergeCell ref="C4:J4"/>
    <mergeCell ref="C9:J9"/>
    <mergeCell ref="D10:J10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65:J65"/>
    <mergeCell ref="D66:J66"/>
    <mergeCell ref="D67:J67"/>
    <mergeCell ref="D68:J68"/>
    <mergeCell ref="D69:J69"/>
    <mergeCell ref="D59:J59"/>
    <mergeCell ref="D60:J60"/>
    <mergeCell ref="D61:J61"/>
    <mergeCell ref="D62:J62"/>
    <mergeCell ref="D63:J63"/>
    <mergeCell ref="C52:J52"/>
    <mergeCell ref="C54:J54"/>
    <mergeCell ref="C55:J55"/>
    <mergeCell ref="C57:J57"/>
    <mergeCell ref="D58:J58"/>
    <mergeCell ref="D47:J47"/>
    <mergeCell ref="E48:J48"/>
    <mergeCell ref="E49:J49"/>
    <mergeCell ref="E50:J50"/>
    <mergeCell ref="D51:J51"/>
    <mergeCell ref="H217:J217"/>
    <mergeCell ref="H219:J219"/>
    <mergeCell ref="H220:J220"/>
    <mergeCell ref="H221:J221"/>
    <mergeCell ref="H222:J222"/>
    <mergeCell ref="H211:J211"/>
    <mergeCell ref="H213:J213"/>
    <mergeCell ref="H214:J214"/>
    <mergeCell ref="H215:J215"/>
    <mergeCell ref="H216:J216"/>
    <mergeCell ref="H205:J205"/>
    <mergeCell ref="H207:J207"/>
    <mergeCell ref="H208:J208"/>
    <mergeCell ref="H209:J209"/>
    <mergeCell ref="H210:J210"/>
    <mergeCell ref="C102:J102"/>
    <mergeCell ref="C122:J122"/>
    <mergeCell ref="C147:J147"/>
    <mergeCell ref="C171:J171"/>
    <mergeCell ref="C204:J204"/>
  </mergeCells>
  <pageMargins left="0.7" right="0.7" top="0.78740157499999996" bottom="0.78740157499999996" header="0.3" footer="0.3"/>
  <pageSetup paperSize="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58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69"/>
      <c r="M2" s="369"/>
      <c r="N2" s="369"/>
      <c r="O2" s="369"/>
      <c r="P2" s="369"/>
      <c r="Q2" s="369"/>
      <c r="R2" s="369"/>
      <c r="S2" s="369"/>
      <c r="T2" s="369"/>
      <c r="U2" s="369"/>
      <c r="V2" s="369"/>
      <c r="AT2" s="18" t="s">
        <v>87</v>
      </c>
    </row>
    <row r="3" spans="1:46" s="1" customFormat="1" ht="6.95" customHeight="1">
      <c r="B3" s="109"/>
      <c r="C3" s="110"/>
      <c r="D3" s="110"/>
      <c r="E3" s="110"/>
      <c r="F3" s="110"/>
      <c r="G3" s="110"/>
      <c r="H3" s="110"/>
      <c r="I3" s="110"/>
      <c r="J3" s="110"/>
      <c r="K3" s="110"/>
      <c r="L3" s="21"/>
      <c r="AT3" s="18" t="s">
        <v>79</v>
      </c>
    </row>
    <row r="4" spans="1:46" s="1" customFormat="1" ht="24.95" customHeight="1">
      <c r="B4" s="21"/>
      <c r="D4" s="111" t="s">
        <v>128</v>
      </c>
      <c r="L4" s="21"/>
      <c r="M4" s="112" t="s">
        <v>10</v>
      </c>
      <c r="AT4" s="18" t="s">
        <v>4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113" t="s">
        <v>16</v>
      </c>
      <c r="L6" s="21"/>
    </row>
    <row r="7" spans="1:46" s="1" customFormat="1" ht="26.25" customHeight="1">
      <c r="B7" s="21"/>
      <c r="E7" s="387" t="str">
        <f>'Rekapitulace zakázky'!K6</f>
        <v>Oprava geometrických parametrů koleje 2022 u ST Ústí nad Labem</v>
      </c>
      <c r="F7" s="388"/>
      <c r="G7" s="388"/>
      <c r="H7" s="388"/>
      <c r="L7" s="21"/>
    </row>
    <row r="8" spans="1:46">
      <c r="B8" s="21"/>
      <c r="D8" s="113" t="s">
        <v>129</v>
      </c>
      <c r="L8" s="21"/>
    </row>
    <row r="9" spans="1:46" s="1" customFormat="1" ht="16.5" customHeight="1">
      <c r="B9" s="21"/>
      <c r="E9" s="387" t="s">
        <v>130</v>
      </c>
      <c r="F9" s="369"/>
      <c r="G9" s="369"/>
      <c r="H9" s="369"/>
      <c r="L9" s="21"/>
    </row>
    <row r="10" spans="1:46" s="1" customFormat="1" ht="12" customHeight="1">
      <c r="B10" s="21"/>
      <c r="D10" s="113" t="s">
        <v>131</v>
      </c>
      <c r="L10" s="21"/>
    </row>
    <row r="11" spans="1:46" s="2" customFormat="1" ht="16.5" customHeight="1">
      <c r="A11" s="35"/>
      <c r="B11" s="40"/>
      <c r="C11" s="35"/>
      <c r="D11" s="35"/>
      <c r="E11" s="389" t="s">
        <v>132</v>
      </c>
      <c r="F11" s="390"/>
      <c r="G11" s="390"/>
      <c r="H11" s="390"/>
      <c r="I11" s="35"/>
      <c r="J11" s="35"/>
      <c r="K11" s="35"/>
      <c r="L11" s="115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13" t="s">
        <v>133</v>
      </c>
      <c r="E12" s="35"/>
      <c r="F12" s="35"/>
      <c r="G12" s="35"/>
      <c r="H12" s="35"/>
      <c r="I12" s="35"/>
      <c r="J12" s="35"/>
      <c r="K12" s="35"/>
      <c r="L12" s="115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6.5" customHeight="1">
      <c r="A13" s="35"/>
      <c r="B13" s="40"/>
      <c r="C13" s="35"/>
      <c r="D13" s="35"/>
      <c r="E13" s="391" t="s">
        <v>134</v>
      </c>
      <c r="F13" s="390"/>
      <c r="G13" s="390"/>
      <c r="H13" s="390"/>
      <c r="I13" s="35"/>
      <c r="J13" s="35"/>
      <c r="K13" s="35"/>
      <c r="L13" s="115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1.25">
      <c r="A14" s="35"/>
      <c r="B14" s="40"/>
      <c r="C14" s="35"/>
      <c r="D14" s="35"/>
      <c r="E14" s="35"/>
      <c r="F14" s="35"/>
      <c r="G14" s="35"/>
      <c r="H14" s="35"/>
      <c r="I14" s="35"/>
      <c r="J14" s="35"/>
      <c r="K14" s="35"/>
      <c r="L14" s="11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2" customHeight="1">
      <c r="A15" s="35"/>
      <c r="B15" s="40"/>
      <c r="C15" s="35"/>
      <c r="D15" s="113" t="s">
        <v>18</v>
      </c>
      <c r="E15" s="35"/>
      <c r="F15" s="103" t="s">
        <v>19</v>
      </c>
      <c r="G15" s="35"/>
      <c r="H15" s="35"/>
      <c r="I15" s="113" t="s">
        <v>20</v>
      </c>
      <c r="J15" s="103" t="s">
        <v>19</v>
      </c>
      <c r="K15" s="35"/>
      <c r="L15" s="115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12" customHeight="1">
      <c r="A16" s="35"/>
      <c r="B16" s="40"/>
      <c r="C16" s="35"/>
      <c r="D16" s="113" t="s">
        <v>21</v>
      </c>
      <c r="E16" s="35"/>
      <c r="F16" s="103" t="s">
        <v>22</v>
      </c>
      <c r="G16" s="35"/>
      <c r="H16" s="35"/>
      <c r="I16" s="113" t="s">
        <v>23</v>
      </c>
      <c r="J16" s="116" t="str">
        <f>'Rekapitulace zakázky'!AN8</f>
        <v>25. 3. 2022</v>
      </c>
      <c r="K16" s="35"/>
      <c r="L16" s="115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0.9" customHeight="1">
      <c r="A17" s="35"/>
      <c r="B17" s="40"/>
      <c r="C17" s="35"/>
      <c r="D17" s="35"/>
      <c r="E17" s="35"/>
      <c r="F17" s="35"/>
      <c r="G17" s="35"/>
      <c r="H17" s="35"/>
      <c r="I17" s="35"/>
      <c r="J17" s="35"/>
      <c r="K17" s="35"/>
      <c r="L17" s="115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2" customHeight="1">
      <c r="A18" s="35"/>
      <c r="B18" s="40"/>
      <c r="C18" s="35"/>
      <c r="D18" s="113" t="s">
        <v>25</v>
      </c>
      <c r="E18" s="35"/>
      <c r="F18" s="35"/>
      <c r="G18" s="35"/>
      <c r="H18" s="35"/>
      <c r="I18" s="113" t="s">
        <v>26</v>
      </c>
      <c r="J18" s="103" t="str">
        <f>IF('Rekapitulace zakázky'!AN10="","",'Rekapitulace zakázky'!AN10)</f>
        <v/>
      </c>
      <c r="K18" s="35"/>
      <c r="L18" s="115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18" customHeight="1">
      <c r="A19" s="35"/>
      <c r="B19" s="40"/>
      <c r="C19" s="35"/>
      <c r="D19" s="35"/>
      <c r="E19" s="103" t="str">
        <f>IF('Rekapitulace zakázky'!E11="","",'Rekapitulace zakázky'!E11)</f>
        <v xml:space="preserve"> </v>
      </c>
      <c r="F19" s="35"/>
      <c r="G19" s="35"/>
      <c r="H19" s="35"/>
      <c r="I19" s="113" t="s">
        <v>27</v>
      </c>
      <c r="J19" s="103" t="str">
        <f>IF('Rekapitulace zakázky'!AN11="","",'Rekapitulace zakázky'!AN11)</f>
        <v/>
      </c>
      <c r="K19" s="35"/>
      <c r="L19" s="115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6.95" customHeight="1">
      <c r="A20" s="35"/>
      <c r="B20" s="40"/>
      <c r="C20" s="35"/>
      <c r="D20" s="35"/>
      <c r="E20" s="35"/>
      <c r="F20" s="35"/>
      <c r="G20" s="35"/>
      <c r="H20" s="35"/>
      <c r="I20" s="35"/>
      <c r="J20" s="35"/>
      <c r="K20" s="35"/>
      <c r="L20" s="115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2" customHeight="1">
      <c r="A21" s="35"/>
      <c r="B21" s="40"/>
      <c r="C21" s="35"/>
      <c r="D21" s="113" t="s">
        <v>28</v>
      </c>
      <c r="E21" s="35"/>
      <c r="F21" s="35"/>
      <c r="G21" s="35"/>
      <c r="H21" s="35"/>
      <c r="I21" s="113" t="s">
        <v>26</v>
      </c>
      <c r="J21" s="31" t="str">
        <f>'Rekapitulace zakázky'!AN13</f>
        <v>Vyplň údaj</v>
      </c>
      <c r="K21" s="35"/>
      <c r="L21" s="115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18" customHeight="1">
      <c r="A22" s="35"/>
      <c r="B22" s="40"/>
      <c r="C22" s="35"/>
      <c r="D22" s="35"/>
      <c r="E22" s="392" t="str">
        <f>'Rekapitulace zakázky'!E14</f>
        <v>Vyplň údaj</v>
      </c>
      <c r="F22" s="393"/>
      <c r="G22" s="393"/>
      <c r="H22" s="393"/>
      <c r="I22" s="113" t="s">
        <v>27</v>
      </c>
      <c r="J22" s="31" t="str">
        <f>'Rekapitulace zakázky'!AN14</f>
        <v>Vyplň údaj</v>
      </c>
      <c r="K22" s="35"/>
      <c r="L22" s="115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6.95" customHeight="1">
      <c r="A23" s="35"/>
      <c r="B23" s="40"/>
      <c r="C23" s="35"/>
      <c r="D23" s="35"/>
      <c r="E23" s="35"/>
      <c r="F23" s="35"/>
      <c r="G23" s="35"/>
      <c r="H23" s="35"/>
      <c r="I23" s="35"/>
      <c r="J23" s="35"/>
      <c r="K23" s="35"/>
      <c r="L23" s="11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2" customHeight="1">
      <c r="A24" s="35"/>
      <c r="B24" s="40"/>
      <c r="C24" s="35"/>
      <c r="D24" s="113" t="s">
        <v>30</v>
      </c>
      <c r="E24" s="35"/>
      <c r="F24" s="35"/>
      <c r="G24" s="35"/>
      <c r="H24" s="35"/>
      <c r="I24" s="113" t="s">
        <v>26</v>
      </c>
      <c r="J24" s="103" t="str">
        <f>IF('Rekapitulace zakázky'!AN16="","",'Rekapitulace zakázky'!AN16)</f>
        <v/>
      </c>
      <c r="K24" s="35"/>
      <c r="L24" s="115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18" customHeight="1">
      <c r="A25" s="35"/>
      <c r="B25" s="40"/>
      <c r="C25" s="35"/>
      <c r="D25" s="35"/>
      <c r="E25" s="103" t="str">
        <f>IF('Rekapitulace zakázky'!E17="","",'Rekapitulace zakázky'!E17)</f>
        <v xml:space="preserve"> </v>
      </c>
      <c r="F25" s="35"/>
      <c r="G25" s="35"/>
      <c r="H25" s="35"/>
      <c r="I25" s="113" t="s">
        <v>27</v>
      </c>
      <c r="J25" s="103" t="str">
        <f>IF('Rekapitulace zakázky'!AN17="","",'Rekapitulace zakázky'!AN17)</f>
        <v/>
      </c>
      <c r="K25" s="35"/>
      <c r="L25" s="11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6.95" customHeight="1">
      <c r="A26" s="35"/>
      <c r="B26" s="40"/>
      <c r="C26" s="35"/>
      <c r="D26" s="35"/>
      <c r="E26" s="35"/>
      <c r="F26" s="35"/>
      <c r="G26" s="35"/>
      <c r="H26" s="35"/>
      <c r="I26" s="35"/>
      <c r="J26" s="35"/>
      <c r="K26" s="35"/>
      <c r="L26" s="11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2" customFormat="1" ht="12" customHeight="1">
      <c r="A27" s="35"/>
      <c r="B27" s="40"/>
      <c r="C27" s="35"/>
      <c r="D27" s="113" t="s">
        <v>32</v>
      </c>
      <c r="E27" s="35"/>
      <c r="F27" s="35"/>
      <c r="G27" s="35"/>
      <c r="H27" s="35"/>
      <c r="I27" s="113" t="s">
        <v>26</v>
      </c>
      <c r="J27" s="103" t="str">
        <f>IF('Rekapitulace zakázky'!AN19="","",'Rekapitulace zakázky'!AN19)</f>
        <v/>
      </c>
      <c r="K27" s="35"/>
      <c r="L27" s="11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pans="1:31" s="2" customFormat="1" ht="18" customHeight="1">
      <c r="A28" s="35"/>
      <c r="B28" s="40"/>
      <c r="C28" s="35"/>
      <c r="D28" s="35"/>
      <c r="E28" s="103" t="str">
        <f>IF('Rekapitulace zakázky'!E20="","",'Rekapitulace zakázky'!E20)</f>
        <v>Tomáš Šrédl</v>
      </c>
      <c r="F28" s="35"/>
      <c r="G28" s="35"/>
      <c r="H28" s="35"/>
      <c r="I28" s="113" t="s">
        <v>27</v>
      </c>
      <c r="J28" s="103" t="str">
        <f>IF('Rekapitulace zakázky'!AN20="","",'Rekapitulace zakázky'!AN20)</f>
        <v/>
      </c>
      <c r="K28" s="35"/>
      <c r="L28" s="115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40"/>
      <c r="C29" s="35"/>
      <c r="D29" s="35"/>
      <c r="E29" s="35"/>
      <c r="F29" s="35"/>
      <c r="G29" s="35"/>
      <c r="H29" s="35"/>
      <c r="I29" s="35"/>
      <c r="J29" s="35"/>
      <c r="K29" s="35"/>
      <c r="L29" s="115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12" customHeight="1">
      <c r="A30" s="35"/>
      <c r="B30" s="40"/>
      <c r="C30" s="35"/>
      <c r="D30" s="113" t="s">
        <v>34</v>
      </c>
      <c r="E30" s="35"/>
      <c r="F30" s="35"/>
      <c r="G30" s="35"/>
      <c r="H30" s="35"/>
      <c r="I30" s="35"/>
      <c r="J30" s="35"/>
      <c r="K30" s="35"/>
      <c r="L30" s="115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8" customFormat="1" ht="16.5" customHeight="1">
      <c r="A31" s="117"/>
      <c r="B31" s="118"/>
      <c r="C31" s="117"/>
      <c r="D31" s="117"/>
      <c r="E31" s="394" t="s">
        <v>19</v>
      </c>
      <c r="F31" s="394"/>
      <c r="G31" s="394"/>
      <c r="H31" s="394"/>
      <c r="I31" s="117"/>
      <c r="J31" s="117"/>
      <c r="K31" s="117"/>
      <c r="L31" s="119"/>
      <c r="S31" s="117"/>
      <c r="T31" s="117"/>
      <c r="U31" s="117"/>
      <c r="V31" s="117"/>
      <c r="W31" s="117"/>
      <c r="X31" s="117"/>
      <c r="Y31" s="117"/>
      <c r="Z31" s="117"/>
      <c r="AA31" s="117"/>
      <c r="AB31" s="117"/>
      <c r="AC31" s="117"/>
      <c r="AD31" s="117"/>
      <c r="AE31" s="117"/>
    </row>
    <row r="32" spans="1:31" s="2" customFormat="1" ht="6.95" customHeight="1">
      <c r="A32" s="35"/>
      <c r="B32" s="40"/>
      <c r="C32" s="35"/>
      <c r="D32" s="35"/>
      <c r="E32" s="35"/>
      <c r="F32" s="35"/>
      <c r="G32" s="35"/>
      <c r="H32" s="35"/>
      <c r="I32" s="35"/>
      <c r="J32" s="35"/>
      <c r="K32" s="35"/>
      <c r="L32" s="115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6.95" customHeight="1">
      <c r="A33" s="35"/>
      <c r="B33" s="40"/>
      <c r="C33" s="35"/>
      <c r="D33" s="120"/>
      <c r="E33" s="120"/>
      <c r="F33" s="120"/>
      <c r="G33" s="120"/>
      <c r="H33" s="120"/>
      <c r="I33" s="120"/>
      <c r="J33" s="120"/>
      <c r="K33" s="120"/>
      <c r="L33" s="115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25.35" customHeight="1">
      <c r="A34" s="35"/>
      <c r="B34" s="40"/>
      <c r="C34" s="35"/>
      <c r="D34" s="121" t="s">
        <v>36</v>
      </c>
      <c r="E34" s="35"/>
      <c r="F34" s="35"/>
      <c r="G34" s="35"/>
      <c r="H34" s="35"/>
      <c r="I34" s="35"/>
      <c r="J34" s="122">
        <f>ROUND(J93, 2)</f>
        <v>0</v>
      </c>
      <c r="K34" s="35"/>
      <c r="L34" s="11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6.95" customHeight="1">
      <c r="A35" s="35"/>
      <c r="B35" s="40"/>
      <c r="C35" s="35"/>
      <c r="D35" s="120"/>
      <c r="E35" s="120"/>
      <c r="F35" s="120"/>
      <c r="G35" s="120"/>
      <c r="H35" s="120"/>
      <c r="I35" s="120"/>
      <c r="J35" s="120"/>
      <c r="K35" s="120"/>
      <c r="L35" s="115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customHeight="1">
      <c r="A36" s="35"/>
      <c r="B36" s="40"/>
      <c r="C36" s="35"/>
      <c r="D36" s="35"/>
      <c r="E36" s="35"/>
      <c r="F36" s="123" t="s">
        <v>38</v>
      </c>
      <c r="G36" s="35"/>
      <c r="H36" s="35"/>
      <c r="I36" s="123" t="s">
        <v>37</v>
      </c>
      <c r="J36" s="123" t="s">
        <v>39</v>
      </c>
      <c r="K36" s="35"/>
      <c r="L36" s="11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customHeight="1">
      <c r="A37" s="35"/>
      <c r="B37" s="40"/>
      <c r="C37" s="35"/>
      <c r="D37" s="114" t="s">
        <v>40</v>
      </c>
      <c r="E37" s="113" t="s">
        <v>41</v>
      </c>
      <c r="F37" s="124">
        <f>ROUND((SUM(BE93:BE157)),  2)</f>
        <v>0</v>
      </c>
      <c r="G37" s="35"/>
      <c r="H37" s="35"/>
      <c r="I37" s="125">
        <v>0.21</v>
      </c>
      <c r="J37" s="124">
        <f>ROUND(((SUM(BE93:BE157))*I37),  2)</f>
        <v>0</v>
      </c>
      <c r="K37" s="35"/>
      <c r="L37" s="115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14.45" customHeight="1">
      <c r="A38" s="35"/>
      <c r="B38" s="40"/>
      <c r="C38" s="35"/>
      <c r="D38" s="35"/>
      <c r="E38" s="113" t="s">
        <v>42</v>
      </c>
      <c r="F38" s="124">
        <f>ROUND((SUM(BF93:BF157)),  2)</f>
        <v>0</v>
      </c>
      <c r="G38" s="35"/>
      <c r="H38" s="35"/>
      <c r="I38" s="125">
        <v>0.15</v>
      </c>
      <c r="J38" s="124">
        <f>ROUND(((SUM(BF93:BF157))*I38),  2)</f>
        <v>0</v>
      </c>
      <c r="K38" s="35"/>
      <c r="L38" s="115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14.45" hidden="1" customHeight="1">
      <c r="A39" s="35"/>
      <c r="B39" s="40"/>
      <c r="C39" s="35"/>
      <c r="D39" s="35"/>
      <c r="E39" s="113" t="s">
        <v>43</v>
      </c>
      <c r="F39" s="124">
        <f>ROUND((SUM(BG93:BG157)),  2)</f>
        <v>0</v>
      </c>
      <c r="G39" s="35"/>
      <c r="H39" s="35"/>
      <c r="I39" s="125">
        <v>0.21</v>
      </c>
      <c r="J39" s="124">
        <f>0</f>
        <v>0</v>
      </c>
      <c r="K39" s="35"/>
      <c r="L39" s="115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hidden="1" customHeight="1">
      <c r="A40" s="35"/>
      <c r="B40" s="40"/>
      <c r="C40" s="35"/>
      <c r="D40" s="35"/>
      <c r="E40" s="113" t="s">
        <v>44</v>
      </c>
      <c r="F40" s="124">
        <f>ROUND((SUM(BH93:BH157)),  2)</f>
        <v>0</v>
      </c>
      <c r="G40" s="35"/>
      <c r="H40" s="35"/>
      <c r="I40" s="125">
        <v>0.15</v>
      </c>
      <c r="J40" s="124">
        <f>0</f>
        <v>0</v>
      </c>
      <c r="K40" s="35"/>
      <c r="L40" s="115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2" customFormat="1" ht="14.45" hidden="1" customHeight="1">
      <c r="A41" s="35"/>
      <c r="B41" s="40"/>
      <c r="C41" s="35"/>
      <c r="D41" s="35"/>
      <c r="E41" s="113" t="s">
        <v>45</v>
      </c>
      <c r="F41" s="124">
        <f>ROUND((SUM(BI93:BI157)),  2)</f>
        <v>0</v>
      </c>
      <c r="G41" s="35"/>
      <c r="H41" s="35"/>
      <c r="I41" s="125">
        <v>0</v>
      </c>
      <c r="J41" s="124">
        <f>0</f>
        <v>0</v>
      </c>
      <c r="K41" s="35"/>
      <c r="L41" s="115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pans="1:31" s="2" customFormat="1" ht="6.95" customHeight="1">
      <c r="A42" s="35"/>
      <c r="B42" s="40"/>
      <c r="C42" s="35"/>
      <c r="D42" s="35"/>
      <c r="E42" s="35"/>
      <c r="F42" s="35"/>
      <c r="G42" s="35"/>
      <c r="H42" s="35"/>
      <c r="I42" s="35"/>
      <c r="J42" s="35"/>
      <c r="K42" s="35"/>
      <c r="L42" s="115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3" spans="1:31" s="2" customFormat="1" ht="25.35" customHeight="1">
      <c r="A43" s="35"/>
      <c r="B43" s="40"/>
      <c r="C43" s="126"/>
      <c r="D43" s="127" t="s">
        <v>46</v>
      </c>
      <c r="E43" s="128"/>
      <c r="F43" s="128"/>
      <c r="G43" s="129" t="s">
        <v>47</v>
      </c>
      <c r="H43" s="130" t="s">
        <v>48</v>
      </c>
      <c r="I43" s="128"/>
      <c r="J43" s="131">
        <f>SUM(J34:J41)</f>
        <v>0</v>
      </c>
      <c r="K43" s="132"/>
      <c r="L43" s="115"/>
      <c r="S43" s="35"/>
      <c r="T43" s="35"/>
      <c r="U43" s="35"/>
      <c r="V43" s="35"/>
      <c r="W43" s="35"/>
      <c r="X43" s="35"/>
      <c r="Y43" s="35"/>
      <c r="Z43" s="35"/>
      <c r="AA43" s="35"/>
      <c r="AB43" s="35"/>
      <c r="AC43" s="35"/>
      <c r="AD43" s="35"/>
      <c r="AE43" s="35"/>
    </row>
    <row r="44" spans="1:31" s="2" customFormat="1" ht="14.45" customHeight="1">
      <c r="A44" s="35"/>
      <c r="B44" s="133"/>
      <c r="C44" s="134"/>
      <c r="D44" s="134"/>
      <c r="E44" s="134"/>
      <c r="F44" s="134"/>
      <c r="G44" s="134"/>
      <c r="H44" s="134"/>
      <c r="I44" s="134"/>
      <c r="J44" s="134"/>
      <c r="K44" s="134"/>
      <c r="L44" s="115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8" spans="1:31" s="2" customFormat="1" ht="6.95" customHeight="1">
      <c r="A48" s="35"/>
      <c r="B48" s="135"/>
      <c r="C48" s="136"/>
      <c r="D48" s="136"/>
      <c r="E48" s="136"/>
      <c r="F48" s="136"/>
      <c r="G48" s="136"/>
      <c r="H48" s="136"/>
      <c r="I48" s="136"/>
      <c r="J48" s="136"/>
      <c r="K48" s="136"/>
      <c r="L48" s="115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31" s="2" customFormat="1" ht="24.95" customHeight="1">
      <c r="A49" s="35"/>
      <c r="B49" s="36"/>
      <c r="C49" s="24" t="s">
        <v>135</v>
      </c>
      <c r="D49" s="37"/>
      <c r="E49" s="37"/>
      <c r="F49" s="37"/>
      <c r="G49" s="37"/>
      <c r="H49" s="37"/>
      <c r="I49" s="37"/>
      <c r="J49" s="37"/>
      <c r="K49" s="37"/>
      <c r="L49" s="115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1:31" s="2" customFormat="1" ht="6.95" customHeight="1">
      <c r="A50" s="35"/>
      <c r="B50" s="36"/>
      <c r="C50" s="37"/>
      <c r="D50" s="37"/>
      <c r="E50" s="37"/>
      <c r="F50" s="37"/>
      <c r="G50" s="37"/>
      <c r="H50" s="37"/>
      <c r="I50" s="37"/>
      <c r="J50" s="37"/>
      <c r="K50" s="37"/>
      <c r="L50" s="115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31" s="2" customFormat="1" ht="12" customHeight="1">
      <c r="A51" s="35"/>
      <c r="B51" s="36"/>
      <c r="C51" s="30" t="s">
        <v>16</v>
      </c>
      <c r="D51" s="37"/>
      <c r="E51" s="37"/>
      <c r="F51" s="37"/>
      <c r="G51" s="37"/>
      <c r="H51" s="37"/>
      <c r="I51" s="37"/>
      <c r="J51" s="37"/>
      <c r="K51" s="37"/>
      <c r="L51" s="115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spans="1:31" s="2" customFormat="1" ht="26.25" customHeight="1">
      <c r="A52" s="35"/>
      <c r="B52" s="36"/>
      <c r="C52" s="37"/>
      <c r="D52" s="37"/>
      <c r="E52" s="395" t="str">
        <f>E7</f>
        <v>Oprava geometrických parametrů koleje 2022 u ST Ústí nad Labem</v>
      </c>
      <c r="F52" s="396"/>
      <c r="G52" s="396"/>
      <c r="H52" s="396"/>
      <c r="I52" s="37"/>
      <c r="J52" s="37"/>
      <c r="K52" s="37"/>
      <c r="L52" s="115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1:31" s="1" customFormat="1" ht="12" customHeight="1">
      <c r="B53" s="22"/>
      <c r="C53" s="30" t="s">
        <v>129</v>
      </c>
      <c r="D53" s="23"/>
      <c r="E53" s="23"/>
      <c r="F53" s="23"/>
      <c r="G53" s="23"/>
      <c r="H53" s="23"/>
      <c r="I53" s="23"/>
      <c r="J53" s="23"/>
      <c r="K53" s="23"/>
      <c r="L53" s="21"/>
    </row>
    <row r="54" spans="1:31" s="1" customFormat="1" ht="16.5" customHeight="1">
      <c r="B54" s="22"/>
      <c r="C54" s="23"/>
      <c r="D54" s="23"/>
      <c r="E54" s="395" t="s">
        <v>130</v>
      </c>
      <c r="F54" s="354"/>
      <c r="G54" s="354"/>
      <c r="H54" s="354"/>
      <c r="I54" s="23"/>
      <c r="J54" s="23"/>
      <c r="K54" s="23"/>
      <c r="L54" s="21"/>
    </row>
    <row r="55" spans="1:31" s="1" customFormat="1" ht="12" customHeight="1">
      <c r="B55" s="22"/>
      <c r="C55" s="30" t="s">
        <v>131</v>
      </c>
      <c r="D55" s="23"/>
      <c r="E55" s="23"/>
      <c r="F55" s="23"/>
      <c r="G55" s="23"/>
      <c r="H55" s="23"/>
      <c r="I55" s="23"/>
      <c r="J55" s="23"/>
      <c r="K55" s="23"/>
      <c r="L55" s="21"/>
    </row>
    <row r="56" spans="1:31" s="2" customFormat="1" ht="16.5" customHeight="1">
      <c r="A56" s="35"/>
      <c r="B56" s="36"/>
      <c r="C56" s="37"/>
      <c r="D56" s="37"/>
      <c r="E56" s="397" t="s">
        <v>132</v>
      </c>
      <c r="F56" s="398"/>
      <c r="G56" s="398"/>
      <c r="H56" s="398"/>
      <c r="I56" s="37"/>
      <c r="J56" s="37"/>
      <c r="K56" s="37"/>
      <c r="L56" s="115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pans="1:31" s="2" customFormat="1" ht="12" customHeight="1">
      <c r="A57" s="35"/>
      <c r="B57" s="36"/>
      <c r="C57" s="30" t="s">
        <v>133</v>
      </c>
      <c r="D57" s="37"/>
      <c r="E57" s="37"/>
      <c r="F57" s="37"/>
      <c r="G57" s="37"/>
      <c r="H57" s="37"/>
      <c r="I57" s="37"/>
      <c r="J57" s="37"/>
      <c r="K57" s="37"/>
      <c r="L57" s="115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pans="1:31" s="2" customFormat="1" ht="16.5" customHeight="1">
      <c r="A58" s="35"/>
      <c r="B58" s="36"/>
      <c r="C58" s="37"/>
      <c r="D58" s="37"/>
      <c r="E58" s="347" t="str">
        <f>E13</f>
        <v>01 - SO 01 - TO Roudnice n. L.</v>
      </c>
      <c r="F58" s="398"/>
      <c r="G58" s="398"/>
      <c r="H58" s="398"/>
      <c r="I58" s="37"/>
      <c r="J58" s="37"/>
      <c r="K58" s="37"/>
      <c r="L58" s="115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pans="1:31" s="2" customFormat="1" ht="6.95" customHeight="1">
      <c r="A59" s="35"/>
      <c r="B59" s="36"/>
      <c r="C59" s="37"/>
      <c r="D59" s="37"/>
      <c r="E59" s="37"/>
      <c r="F59" s="37"/>
      <c r="G59" s="37"/>
      <c r="H59" s="37"/>
      <c r="I59" s="37"/>
      <c r="J59" s="37"/>
      <c r="K59" s="37"/>
      <c r="L59" s="115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</row>
    <row r="60" spans="1:31" s="2" customFormat="1" ht="12" customHeight="1">
      <c r="A60" s="35"/>
      <c r="B60" s="36"/>
      <c r="C60" s="30" t="s">
        <v>21</v>
      </c>
      <c r="D60" s="37"/>
      <c r="E60" s="37"/>
      <c r="F60" s="28" t="str">
        <f>F16</f>
        <v xml:space="preserve"> </v>
      </c>
      <c r="G60" s="37"/>
      <c r="H60" s="37"/>
      <c r="I60" s="30" t="s">
        <v>23</v>
      </c>
      <c r="J60" s="60" t="str">
        <f>IF(J16="","",J16)</f>
        <v>25. 3. 2022</v>
      </c>
      <c r="K60" s="37"/>
      <c r="L60" s="115"/>
      <c r="S60" s="35"/>
      <c r="T60" s="35"/>
      <c r="U60" s="35"/>
      <c r="V60" s="35"/>
      <c r="W60" s="35"/>
      <c r="X60" s="35"/>
      <c r="Y60" s="35"/>
      <c r="Z60" s="35"/>
      <c r="AA60" s="35"/>
      <c r="AB60" s="35"/>
      <c r="AC60" s="35"/>
      <c r="AD60" s="35"/>
      <c r="AE60" s="35"/>
    </row>
    <row r="61" spans="1:31" s="2" customFormat="1" ht="6.95" customHeight="1">
      <c r="A61" s="35"/>
      <c r="B61" s="36"/>
      <c r="C61" s="37"/>
      <c r="D61" s="37"/>
      <c r="E61" s="37"/>
      <c r="F61" s="37"/>
      <c r="G61" s="37"/>
      <c r="H61" s="37"/>
      <c r="I61" s="37"/>
      <c r="J61" s="37"/>
      <c r="K61" s="37"/>
      <c r="L61" s="115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31" s="2" customFormat="1" ht="15.2" customHeight="1">
      <c r="A62" s="35"/>
      <c r="B62" s="36"/>
      <c r="C62" s="30" t="s">
        <v>25</v>
      </c>
      <c r="D62" s="37"/>
      <c r="E62" s="37"/>
      <c r="F62" s="28" t="str">
        <f>E19</f>
        <v xml:space="preserve"> </v>
      </c>
      <c r="G62" s="37"/>
      <c r="H62" s="37"/>
      <c r="I62" s="30" t="s">
        <v>30</v>
      </c>
      <c r="J62" s="33" t="str">
        <f>E25</f>
        <v xml:space="preserve"> </v>
      </c>
      <c r="K62" s="37"/>
      <c r="L62" s="115"/>
      <c r="S62" s="35"/>
      <c r="T62" s="35"/>
      <c r="U62" s="35"/>
      <c r="V62" s="35"/>
      <c r="W62" s="35"/>
      <c r="X62" s="35"/>
      <c r="Y62" s="35"/>
      <c r="Z62" s="35"/>
      <c r="AA62" s="35"/>
      <c r="AB62" s="35"/>
      <c r="AC62" s="35"/>
      <c r="AD62" s="35"/>
      <c r="AE62" s="35"/>
    </row>
    <row r="63" spans="1:31" s="2" customFormat="1" ht="15.2" customHeight="1">
      <c r="A63" s="35"/>
      <c r="B63" s="36"/>
      <c r="C63" s="30" t="s">
        <v>28</v>
      </c>
      <c r="D63" s="37"/>
      <c r="E63" s="37"/>
      <c r="F63" s="28" t="str">
        <f>IF(E22="","",E22)</f>
        <v>Vyplň údaj</v>
      </c>
      <c r="G63" s="37"/>
      <c r="H63" s="37"/>
      <c r="I63" s="30" t="s">
        <v>32</v>
      </c>
      <c r="J63" s="33" t="str">
        <f>E28</f>
        <v>Tomáš Šrédl</v>
      </c>
      <c r="K63" s="37"/>
      <c r="L63" s="115"/>
      <c r="S63" s="35"/>
      <c r="T63" s="35"/>
      <c r="U63" s="35"/>
      <c r="V63" s="35"/>
      <c r="W63" s="35"/>
      <c r="X63" s="35"/>
      <c r="Y63" s="35"/>
      <c r="Z63" s="35"/>
      <c r="AA63" s="35"/>
      <c r="AB63" s="35"/>
      <c r="AC63" s="35"/>
      <c r="AD63" s="35"/>
      <c r="AE63" s="35"/>
    </row>
    <row r="64" spans="1:31" s="2" customFormat="1" ht="10.35" customHeight="1">
      <c r="A64" s="35"/>
      <c r="B64" s="36"/>
      <c r="C64" s="37"/>
      <c r="D64" s="37"/>
      <c r="E64" s="37"/>
      <c r="F64" s="37"/>
      <c r="G64" s="37"/>
      <c r="H64" s="37"/>
      <c r="I64" s="37"/>
      <c r="J64" s="37"/>
      <c r="K64" s="37"/>
      <c r="L64" s="115"/>
      <c r="S64" s="35"/>
      <c r="T64" s="35"/>
      <c r="U64" s="35"/>
      <c r="V64" s="35"/>
      <c r="W64" s="35"/>
      <c r="X64" s="35"/>
      <c r="Y64" s="35"/>
      <c r="Z64" s="35"/>
      <c r="AA64" s="35"/>
      <c r="AB64" s="35"/>
      <c r="AC64" s="35"/>
      <c r="AD64" s="35"/>
      <c r="AE64" s="35"/>
    </row>
    <row r="65" spans="1:47" s="2" customFormat="1" ht="29.25" customHeight="1">
      <c r="A65" s="35"/>
      <c r="B65" s="36"/>
      <c r="C65" s="137" t="s">
        <v>136</v>
      </c>
      <c r="D65" s="138"/>
      <c r="E65" s="138"/>
      <c r="F65" s="138"/>
      <c r="G65" s="138"/>
      <c r="H65" s="138"/>
      <c r="I65" s="138"/>
      <c r="J65" s="139" t="s">
        <v>137</v>
      </c>
      <c r="K65" s="138"/>
      <c r="L65" s="115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47" s="2" customFormat="1" ht="10.35" customHeight="1">
      <c r="A66" s="35"/>
      <c r="B66" s="36"/>
      <c r="C66" s="37"/>
      <c r="D66" s="37"/>
      <c r="E66" s="37"/>
      <c r="F66" s="37"/>
      <c r="G66" s="37"/>
      <c r="H66" s="37"/>
      <c r="I66" s="37"/>
      <c r="J66" s="37"/>
      <c r="K66" s="37"/>
      <c r="L66" s="115"/>
      <c r="S66" s="35"/>
      <c r="T66" s="35"/>
      <c r="U66" s="35"/>
      <c r="V66" s="35"/>
      <c r="W66" s="35"/>
      <c r="X66" s="35"/>
      <c r="Y66" s="35"/>
      <c r="Z66" s="35"/>
      <c r="AA66" s="35"/>
      <c r="AB66" s="35"/>
      <c r="AC66" s="35"/>
      <c r="AD66" s="35"/>
      <c r="AE66" s="35"/>
    </row>
    <row r="67" spans="1:47" s="2" customFormat="1" ht="22.9" customHeight="1">
      <c r="A67" s="35"/>
      <c r="B67" s="36"/>
      <c r="C67" s="140" t="s">
        <v>68</v>
      </c>
      <c r="D67" s="37"/>
      <c r="E67" s="37"/>
      <c r="F67" s="37"/>
      <c r="G67" s="37"/>
      <c r="H67" s="37"/>
      <c r="I67" s="37"/>
      <c r="J67" s="78">
        <f>J93</f>
        <v>0</v>
      </c>
      <c r="K67" s="37"/>
      <c r="L67" s="115"/>
      <c r="S67" s="35"/>
      <c r="T67" s="35"/>
      <c r="U67" s="35"/>
      <c r="V67" s="35"/>
      <c r="W67" s="35"/>
      <c r="X67" s="35"/>
      <c r="Y67" s="35"/>
      <c r="Z67" s="35"/>
      <c r="AA67" s="35"/>
      <c r="AB67" s="35"/>
      <c r="AC67" s="35"/>
      <c r="AD67" s="35"/>
      <c r="AE67" s="35"/>
      <c r="AU67" s="18" t="s">
        <v>138</v>
      </c>
    </row>
    <row r="68" spans="1:47" s="9" customFormat="1" ht="24.95" customHeight="1">
      <c r="B68" s="141"/>
      <c r="C68" s="142"/>
      <c r="D68" s="143" t="s">
        <v>139</v>
      </c>
      <c r="E68" s="144"/>
      <c r="F68" s="144"/>
      <c r="G68" s="144"/>
      <c r="H68" s="144"/>
      <c r="I68" s="144"/>
      <c r="J68" s="145">
        <f>J94</f>
        <v>0</v>
      </c>
      <c r="K68" s="142"/>
      <c r="L68" s="146"/>
    </row>
    <row r="69" spans="1:47" s="10" customFormat="1" ht="19.899999999999999" customHeight="1">
      <c r="B69" s="147"/>
      <c r="C69" s="97"/>
      <c r="D69" s="148" t="s">
        <v>140</v>
      </c>
      <c r="E69" s="149"/>
      <c r="F69" s="149"/>
      <c r="G69" s="149"/>
      <c r="H69" s="149"/>
      <c r="I69" s="149"/>
      <c r="J69" s="150">
        <f>J95</f>
        <v>0</v>
      </c>
      <c r="K69" s="97"/>
      <c r="L69" s="151"/>
    </row>
    <row r="70" spans="1:47" s="2" customFormat="1" ht="21.75" customHeight="1">
      <c r="A70" s="35"/>
      <c r="B70" s="36"/>
      <c r="C70" s="37"/>
      <c r="D70" s="37"/>
      <c r="E70" s="37"/>
      <c r="F70" s="37"/>
      <c r="G70" s="37"/>
      <c r="H70" s="37"/>
      <c r="I70" s="37"/>
      <c r="J70" s="37"/>
      <c r="K70" s="37"/>
      <c r="L70" s="115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</row>
    <row r="71" spans="1:47" s="2" customFormat="1" ht="6.95" customHeight="1">
      <c r="A71" s="35"/>
      <c r="B71" s="48"/>
      <c r="C71" s="49"/>
      <c r="D71" s="49"/>
      <c r="E71" s="49"/>
      <c r="F71" s="49"/>
      <c r="G71" s="49"/>
      <c r="H71" s="49"/>
      <c r="I71" s="49"/>
      <c r="J71" s="49"/>
      <c r="K71" s="49"/>
      <c r="L71" s="115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</row>
    <row r="75" spans="1:47" s="2" customFormat="1" ht="6.95" customHeight="1">
      <c r="A75" s="35"/>
      <c r="B75" s="50"/>
      <c r="C75" s="51"/>
      <c r="D75" s="51"/>
      <c r="E75" s="51"/>
      <c r="F75" s="51"/>
      <c r="G75" s="51"/>
      <c r="H75" s="51"/>
      <c r="I75" s="51"/>
      <c r="J75" s="51"/>
      <c r="K75" s="51"/>
      <c r="L75" s="115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pans="1:47" s="2" customFormat="1" ht="24.95" customHeight="1">
      <c r="A76" s="35"/>
      <c r="B76" s="36"/>
      <c r="C76" s="24" t="s">
        <v>141</v>
      </c>
      <c r="D76" s="37"/>
      <c r="E76" s="37"/>
      <c r="F76" s="37"/>
      <c r="G76" s="37"/>
      <c r="H76" s="37"/>
      <c r="I76" s="37"/>
      <c r="J76" s="37"/>
      <c r="K76" s="37"/>
      <c r="L76" s="115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47" s="2" customFormat="1" ht="6.95" customHeight="1">
      <c r="A77" s="35"/>
      <c r="B77" s="36"/>
      <c r="C77" s="37"/>
      <c r="D77" s="37"/>
      <c r="E77" s="37"/>
      <c r="F77" s="37"/>
      <c r="G77" s="37"/>
      <c r="H77" s="37"/>
      <c r="I77" s="37"/>
      <c r="J77" s="37"/>
      <c r="K77" s="37"/>
      <c r="L77" s="115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pans="1:47" s="2" customFormat="1" ht="12" customHeight="1">
      <c r="A78" s="35"/>
      <c r="B78" s="36"/>
      <c r="C78" s="30" t="s">
        <v>16</v>
      </c>
      <c r="D78" s="37"/>
      <c r="E78" s="37"/>
      <c r="F78" s="37"/>
      <c r="G78" s="37"/>
      <c r="H78" s="37"/>
      <c r="I78" s="37"/>
      <c r="J78" s="37"/>
      <c r="K78" s="37"/>
      <c r="L78" s="115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pans="1:47" s="2" customFormat="1" ht="26.25" customHeight="1">
      <c r="A79" s="35"/>
      <c r="B79" s="36"/>
      <c r="C79" s="37"/>
      <c r="D79" s="37"/>
      <c r="E79" s="395" t="str">
        <f>E7</f>
        <v>Oprava geometrických parametrů koleje 2022 u ST Ústí nad Labem</v>
      </c>
      <c r="F79" s="396"/>
      <c r="G79" s="396"/>
      <c r="H79" s="396"/>
      <c r="I79" s="37"/>
      <c r="J79" s="37"/>
      <c r="K79" s="37"/>
      <c r="L79" s="115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pans="1:47" s="1" customFormat="1" ht="12" customHeight="1">
      <c r="B80" s="22"/>
      <c r="C80" s="30" t="s">
        <v>129</v>
      </c>
      <c r="D80" s="23"/>
      <c r="E80" s="23"/>
      <c r="F80" s="23"/>
      <c r="G80" s="23"/>
      <c r="H80" s="23"/>
      <c r="I80" s="23"/>
      <c r="J80" s="23"/>
      <c r="K80" s="23"/>
      <c r="L80" s="21"/>
    </row>
    <row r="81" spans="1:65" s="1" customFormat="1" ht="16.5" customHeight="1">
      <c r="B81" s="22"/>
      <c r="C81" s="23"/>
      <c r="D81" s="23"/>
      <c r="E81" s="395" t="s">
        <v>130</v>
      </c>
      <c r="F81" s="354"/>
      <c r="G81" s="354"/>
      <c r="H81" s="354"/>
      <c r="I81" s="23"/>
      <c r="J81" s="23"/>
      <c r="K81" s="23"/>
      <c r="L81" s="21"/>
    </row>
    <row r="82" spans="1:65" s="1" customFormat="1" ht="12" customHeight="1">
      <c r="B82" s="22"/>
      <c r="C82" s="30" t="s">
        <v>131</v>
      </c>
      <c r="D82" s="23"/>
      <c r="E82" s="23"/>
      <c r="F82" s="23"/>
      <c r="G82" s="23"/>
      <c r="H82" s="23"/>
      <c r="I82" s="23"/>
      <c r="J82" s="23"/>
      <c r="K82" s="23"/>
      <c r="L82" s="21"/>
    </row>
    <row r="83" spans="1:65" s="2" customFormat="1" ht="16.5" customHeight="1">
      <c r="A83" s="35"/>
      <c r="B83" s="36"/>
      <c r="C83" s="37"/>
      <c r="D83" s="37"/>
      <c r="E83" s="397" t="s">
        <v>132</v>
      </c>
      <c r="F83" s="398"/>
      <c r="G83" s="398"/>
      <c r="H83" s="398"/>
      <c r="I83" s="37"/>
      <c r="J83" s="37"/>
      <c r="K83" s="37"/>
      <c r="L83" s="115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65" s="2" customFormat="1" ht="12" customHeight="1">
      <c r="A84" s="35"/>
      <c r="B84" s="36"/>
      <c r="C84" s="30" t="s">
        <v>133</v>
      </c>
      <c r="D84" s="37"/>
      <c r="E84" s="37"/>
      <c r="F84" s="37"/>
      <c r="G84" s="37"/>
      <c r="H84" s="37"/>
      <c r="I84" s="37"/>
      <c r="J84" s="37"/>
      <c r="K84" s="37"/>
      <c r="L84" s="115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65" s="2" customFormat="1" ht="16.5" customHeight="1">
      <c r="A85" s="35"/>
      <c r="B85" s="36"/>
      <c r="C85" s="37"/>
      <c r="D85" s="37"/>
      <c r="E85" s="347" t="str">
        <f>E13</f>
        <v>01 - SO 01 - TO Roudnice n. L.</v>
      </c>
      <c r="F85" s="398"/>
      <c r="G85" s="398"/>
      <c r="H85" s="398"/>
      <c r="I85" s="37"/>
      <c r="J85" s="37"/>
      <c r="K85" s="37"/>
      <c r="L85" s="115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65" s="2" customFormat="1" ht="6.95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115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65" s="2" customFormat="1" ht="12" customHeight="1">
      <c r="A87" s="35"/>
      <c r="B87" s="36"/>
      <c r="C87" s="30" t="s">
        <v>21</v>
      </c>
      <c r="D87" s="37"/>
      <c r="E87" s="37"/>
      <c r="F87" s="28" t="str">
        <f>F16</f>
        <v xml:space="preserve"> </v>
      </c>
      <c r="G87" s="37"/>
      <c r="H87" s="37"/>
      <c r="I87" s="30" t="s">
        <v>23</v>
      </c>
      <c r="J87" s="60" t="str">
        <f>IF(J16="","",J16)</f>
        <v>25. 3. 2022</v>
      </c>
      <c r="K87" s="37"/>
      <c r="L87" s="115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65" s="2" customFormat="1" ht="6.95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115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65" s="2" customFormat="1" ht="15.2" customHeight="1">
      <c r="A89" s="35"/>
      <c r="B89" s="36"/>
      <c r="C89" s="30" t="s">
        <v>25</v>
      </c>
      <c r="D89" s="37"/>
      <c r="E89" s="37"/>
      <c r="F89" s="28" t="str">
        <f>E19</f>
        <v xml:space="preserve"> </v>
      </c>
      <c r="G89" s="37"/>
      <c r="H89" s="37"/>
      <c r="I89" s="30" t="s">
        <v>30</v>
      </c>
      <c r="J89" s="33" t="str">
        <f>E25</f>
        <v xml:space="preserve"> </v>
      </c>
      <c r="K89" s="37"/>
      <c r="L89" s="115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65" s="2" customFormat="1" ht="15.2" customHeight="1">
      <c r="A90" s="35"/>
      <c r="B90" s="36"/>
      <c r="C90" s="30" t="s">
        <v>28</v>
      </c>
      <c r="D90" s="37"/>
      <c r="E90" s="37"/>
      <c r="F90" s="28" t="str">
        <f>IF(E22="","",E22)</f>
        <v>Vyplň údaj</v>
      </c>
      <c r="G90" s="37"/>
      <c r="H90" s="37"/>
      <c r="I90" s="30" t="s">
        <v>32</v>
      </c>
      <c r="J90" s="33" t="str">
        <f>E28</f>
        <v>Tomáš Šrédl</v>
      </c>
      <c r="K90" s="37"/>
      <c r="L90" s="115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65" s="2" customFormat="1" ht="10.35" customHeight="1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115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65" s="11" customFormat="1" ht="29.25" customHeight="1">
      <c r="A92" s="152"/>
      <c r="B92" s="153"/>
      <c r="C92" s="154" t="s">
        <v>142</v>
      </c>
      <c r="D92" s="155" t="s">
        <v>55</v>
      </c>
      <c r="E92" s="155" t="s">
        <v>51</v>
      </c>
      <c r="F92" s="155" t="s">
        <v>52</v>
      </c>
      <c r="G92" s="155" t="s">
        <v>143</v>
      </c>
      <c r="H92" s="155" t="s">
        <v>144</v>
      </c>
      <c r="I92" s="155" t="s">
        <v>145</v>
      </c>
      <c r="J92" s="156" t="s">
        <v>137</v>
      </c>
      <c r="K92" s="157" t="s">
        <v>146</v>
      </c>
      <c r="L92" s="158"/>
      <c r="M92" s="69" t="s">
        <v>19</v>
      </c>
      <c r="N92" s="70" t="s">
        <v>40</v>
      </c>
      <c r="O92" s="70" t="s">
        <v>147</v>
      </c>
      <c r="P92" s="70" t="s">
        <v>148</v>
      </c>
      <c r="Q92" s="70" t="s">
        <v>149</v>
      </c>
      <c r="R92" s="70" t="s">
        <v>150</v>
      </c>
      <c r="S92" s="70" t="s">
        <v>151</v>
      </c>
      <c r="T92" s="71" t="s">
        <v>152</v>
      </c>
      <c r="U92" s="152"/>
      <c r="V92" s="152"/>
      <c r="W92" s="152"/>
      <c r="X92" s="152"/>
      <c r="Y92" s="152"/>
      <c r="Z92" s="152"/>
      <c r="AA92" s="152"/>
      <c r="AB92" s="152"/>
      <c r="AC92" s="152"/>
      <c r="AD92" s="152"/>
      <c r="AE92" s="152"/>
    </row>
    <row r="93" spans="1:65" s="2" customFormat="1" ht="22.9" customHeight="1">
      <c r="A93" s="35"/>
      <c r="B93" s="36"/>
      <c r="C93" s="76" t="s">
        <v>153</v>
      </c>
      <c r="D93" s="37"/>
      <c r="E93" s="37"/>
      <c r="F93" s="37"/>
      <c r="G93" s="37"/>
      <c r="H93" s="37"/>
      <c r="I93" s="37"/>
      <c r="J93" s="159">
        <f>BK93</f>
        <v>0</v>
      </c>
      <c r="K93" s="37"/>
      <c r="L93" s="40"/>
      <c r="M93" s="72"/>
      <c r="N93" s="160"/>
      <c r="O93" s="73"/>
      <c r="P93" s="161">
        <f>P94</f>
        <v>0</v>
      </c>
      <c r="Q93" s="73"/>
      <c r="R93" s="161">
        <f>R94</f>
        <v>1534.5763100000001</v>
      </c>
      <c r="S93" s="73"/>
      <c r="T93" s="162">
        <f>T94</f>
        <v>0</v>
      </c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T93" s="18" t="s">
        <v>69</v>
      </c>
      <c r="AU93" s="18" t="s">
        <v>138</v>
      </c>
      <c r="BK93" s="163">
        <f>BK94</f>
        <v>0</v>
      </c>
    </row>
    <row r="94" spans="1:65" s="12" customFormat="1" ht="25.9" customHeight="1">
      <c r="B94" s="164"/>
      <c r="C94" s="165"/>
      <c r="D94" s="166" t="s">
        <v>69</v>
      </c>
      <c r="E94" s="167" t="s">
        <v>154</v>
      </c>
      <c r="F94" s="167" t="s">
        <v>155</v>
      </c>
      <c r="G94" s="165"/>
      <c r="H94" s="165"/>
      <c r="I94" s="168"/>
      <c r="J94" s="169">
        <f>BK94</f>
        <v>0</v>
      </c>
      <c r="K94" s="165"/>
      <c r="L94" s="170"/>
      <c r="M94" s="171"/>
      <c r="N94" s="172"/>
      <c r="O94" s="172"/>
      <c r="P94" s="173">
        <f>P95</f>
        <v>0</v>
      </c>
      <c r="Q94" s="172"/>
      <c r="R94" s="173">
        <f>R95</f>
        <v>1534.5763100000001</v>
      </c>
      <c r="S94" s="172"/>
      <c r="T94" s="174">
        <f>T95</f>
        <v>0</v>
      </c>
      <c r="AR94" s="175" t="s">
        <v>77</v>
      </c>
      <c r="AT94" s="176" t="s">
        <v>69</v>
      </c>
      <c r="AU94" s="176" t="s">
        <v>70</v>
      </c>
      <c r="AY94" s="175" t="s">
        <v>156</v>
      </c>
      <c r="BK94" s="177">
        <f>BK95</f>
        <v>0</v>
      </c>
    </row>
    <row r="95" spans="1:65" s="12" customFormat="1" ht="22.9" customHeight="1">
      <c r="B95" s="164"/>
      <c r="C95" s="165"/>
      <c r="D95" s="166" t="s">
        <v>69</v>
      </c>
      <c r="E95" s="178" t="s">
        <v>157</v>
      </c>
      <c r="F95" s="178" t="s">
        <v>158</v>
      </c>
      <c r="G95" s="165"/>
      <c r="H95" s="165"/>
      <c r="I95" s="168"/>
      <c r="J95" s="179">
        <f>BK95</f>
        <v>0</v>
      </c>
      <c r="K95" s="165"/>
      <c r="L95" s="170"/>
      <c r="M95" s="171"/>
      <c r="N95" s="172"/>
      <c r="O95" s="172"/>
      <c r="P95" s="173">
        <f>SUM(P96:P157)</f>
        <v>0</v>
      </c>
      <c r="Q95" s="172"/>
      <c r="R95" s="173">
        <f>SUM(R96:R157)</f>
        <v>1534.5763100000001</v>
      </c>
      <c r="S95" s="172"/>
      <c r="T95" s="174">
        <f>SUM(T96:T157)</f>
        <v>0</v>
      </c>
      <c r="AR95" s="175" t="s">
        <v>77</v>
      </c>
      <c r="AT95" s="176" t="s">
        <v>69</v>
      </c>
      <c r="AU95" s="176" t="s">
        <v>77</v>
      </c>
      <c r="AY95" s="175" t="s">
        <v>156</v>
      </c>
      <c r="BK95" s="177">
        <f>SUM(BK96:BK157)</f>
        <v>0</v>
      </c>
    </row>
    <row r="96" spans="1:65" s="2" customFormat="1" ht="76.349999999999994" customHeight="1">
      <c r="A96" s="35"/>
      <c r="B96" s="36"/>
      <c r="C96" s="180" t="s">
        <v>77</v>
      </c>
      <c r="D96" s="180" t="s">
        <v>159</v>
      </c>
      <c r="E96" s="181" t="s">
        <v>160</v>
      </c>
      <c r="F96" s="182" t="s">
        <v>161</v>
      </c>
      <c r="G96" s="183" t="s">
        <v>162</v>
      </c>
      <c r="H96" s="184">
        <v>8.5</v>
      </c>
      <c r="I96" s="185"/>
      <c r="J96" s="186">
        <f>ROUND(I96*H96,2)</f>
        <v>0</v>
      </c>
      <c r="K96" s="187"/>
      <c r="L96" s="40"/>
      <c r="M96" s="188" t="s">
        <v>19</v>
      </c>
      <c r="N96" s="189" t="s">
        <v>41</v>
      </c>
      <c r="O96" s="65"/>
      <c r="P96" s="190">
        <f>O96*H96</f>
        <v>0</v>
      </c>
      <c r="Q96" s="190">
        <v>0</v>
      </c>
      <c r="R96" s="190">
        <f>Q96*H96</f>
        <v>0</v>
      </c>
      <c r="S96" s="190">
        <v>0</v>
      </c>
      <c r="T96" s="191">
        <f>S96*H96</f>
        <v>0</v>
      </c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R96" s="192" t="s">
        <v>163</v>
      </c>
      <c r="AT96" s="192" t="s">
        <v>159</v>
      </c>
      <c r="AU96" s="192" t="s">
        <v>79</v>
      </c>
      <c r="AY96" s="18" t="s">
        <v>156</v>
      </c>
      <c r="BE96" s="193">
        <f>IF(N96="základní",J96,0)</f>
        <v>0</v>
      </c>
      <c r="BF96" s="193">
        <f>IF(N96="snížená",J96,0)</f>
        <v>0</v>
      </c>
      <c r="BG96" s="193">
        <f>IF(N96="zákl. přenesená",J96,0)</f>
        <v>0</v>
      </c>
      <c r="BH96" s="193">
        <f>IF(N96="sníž. přenesená",J96,0)</f>
        <v>0</v>
      </c>
      <c r="BI96" s="193">
        <f>IF(N96="nulová",J96,0)</f>
        <v>0</v>
      </c>
      <c r="BJ96" s="18" t="s">
        <v>77</v>
      </c>
      <c r="BK96" s="193">
        <f>ROUND(I96*H96,2)</f>
        <v>0</v>
      </c>
      <c r="BL96" s="18" t="s">
        <v>163</v>
      </c>
      <c r="BM96" s="192" t="s">
        <v>164</v>
      </c>
    </row>
    <row r="97" spans="1:65" s="13" customFormat="1" ht="11.25">
      <c r="B97" s="194"/>
      <c r="C97" s="195"/>
      <c r="D97" s="196" t="s">
        <v>165</v>
      </c>
      <c r="E97" s="197" t="s">
        <v>19</v>
      </c>
      <c r="F97" s="198" t="s">
        <v>166</v>
      </c>
      <c r="G97" s="195"/>
      <c r="H97" s="199">
        <v>2.2999999999999998</v>
      </c>
      <c r="I97" s="200"/>
      <c r="J97" s="195"/>
      <c r="K97" s="195"/>
      <c r="L97" s="201"/>
      <c r="M97" s="202"/>
      <c r="N97" s="203"/>
      <c r="O97" s="203"/>
      <c r="P97" s="203"/>
      <c r="Q97" s="203"/>
      <c r="R97" s="203"/>
      <c r="S97" s="203"/>
      <c r="T97" s="204"/>
      <c r="AT97" s="205" t="s">
        <v>165</v>
      </c>
      <c r="AU97" s="205" t="s">
        <v>79</v>
      </c>
      <c r="AV97" s="13" t="s">
        <v>79</v>
      </c>
      <c r="AW97" s="13" t="s">
        <v>31</v>
      </c>
      <c r="AX97" s="13" t="s">
        <v>70</v>
      </c>
      <c r="AY97" s="205" t="s">
        <v>156</v>
      </c>
    </row>
    <row r="98" spans="1:65" s="13" customFormat="1" ht="11.25">
      <c r="B98" s="194"/>
      <c r="C98" s="195"/>
      <c r="D98" s="196" t="s">
        <v>165</v>
      </c>
      <c r="E98" s="197" t="s">
        <v>19</v>
      </c>
      <c r="F98" s="198" t="s">
        <v>167</v>
      </c>
      <c r="G98" s="195"/>
      <c r="H98" s="199">
        <v>1.925</v>
      </c>
      <c r="I98" s="200"/>
      <c r="J98" s="195"/>
      <c r="K98" s="195"/>
      <c r="L98" s="201"/>
      <c r="M98" s="202"/>
      <c r="N98" s="203"/>
      <c r="O98" s="203"/>
      <c r="P98" s="203"/>
      <c r="Q98" s="203"/>
      <c r="R98" s="203"/>
      <c r="S98" s="203"/>
      <c r="T98" s="204"/>
      <c r="AT98" s="205" t="s">
        <v>165</v>
      </c>
      <c r="AU98" s="205" t="s">
        <v>79</v>
      </c>
      <c r="AV98" s="13" t="s">
        <v>79</v>
      </c>
      <c r="AW98" s="13" t="s">
        <v>31</v>
      </c>
      <c r="AX98" s="13" t="s">
        <v>70</v>
      </c>
      <c r="AY98" s="205" t="s">
        <v>156</v>
      </c>
    </row>
    <row r="99" spans="1:65" s="13" customFormat="1" ht="11.25">
      <c r="B99" s="194"/>
      <c r="C99" s="195"/>
      <c r="D99" s="196" t="s">
        <v>165</v>
      </c>
      <c r="E99" s="197" t="s">
        <v>19</v>
      </c>
      <c r="F99" s="198" t="s">
        <v>168</v>
      </c>
      <c r="G99" s="195"/>
      <c r="H99" s="199">
        <v>2.7749999999999999</v>
      </c>
      <c r="I99" s="200"/>
      <c r="J99" s="195"/>
      <c r="K99" s="195"/>
      <c r="L99" s="201"/>
      <c r="M99" s="202"/>
      <c r="N99" s="203"/>
      <c r="O99" s="203"/>
      <c r="P99" s="203"/>
      <c r="Q99" s="203"/>
      <c r="R99" s="203"/>
      <c r="S99" s="203"/>
      <c r="T99" s="204"/>
      <c r="AT99" s="205" t="s">
        <v>165</v>
      </c>
      <c r="AU99" s="205" t="s">
        <v>79</v>
      </c>
      <c r="AV99" s="13" t="s">
        <v>79</v>
      </c>
      <c r="AW99" s="13" t="s">
        <v>31</v>
      </c>
      <c r="AX99" s="13" t="s">
        <v>70</v>
      </c>
      <c r="AY99" s="205" t="s">
        <v>156</v>
      </c>
    </row>
    <row r="100" spans="1:65" s="13" customFormat="1" ht="11.25">
      <c r="B100" s="194"/>
      <c r="C100" s="195"/>
      <c r="D100" s="196" t="s">
        <v>165</v>
      </c>
      <c r="E100" s="197" t="s">
        <v>19</v>
      </c>
      <c r="F100" s="198" t="s">
        <v>169</v>
      </c>
      <c r="G100" s="195"/>
      <c r="H100" s="199">
        <v>1.5</v>
      </c>
      <c r="I100" s="200"/>
      <c r="J100" s="195"/>
      <c r="K100" s="195"/>
      <c r="L100" s="201"/>
      <c r="M100" s="202"/>
      <c r="N100" s="203"/>
      <c r="O100" s="203"/>
      <c r="P100" s="203"/>
      <c r="Q100" s="203"/>
      <c r="R100" s="203"/>
      <c r="S100" s="203"/>
      <c r="T100" s="204"/>
      <c r="AT100" s="205" t="s">
        <v>165</v>
      </c>
      <c r="AU100" s="205" t="s">
        <v>79</v>
      </c>
      <c r="AV100" s="13" t="s">
        <v>79</v>
      </c>
      <c r="AW100" s="13" t="s">
        <v>31</v>
      </c>
      <c r="AX100" s="13" t="s">
        <v>70</v>
      </c>
      <c r="AY100" s="205" t="s">
        <v>156</v>
      </c>
    </row>
    <row r="101" spans="1:65" s="14" customFormat="1" ht="11.25">
      <c r="B101" s="206"/>
      <c r="C101" s="207"/>
      <c r="D101" s="196" t="s">
        <v>165</v>
      </c>
      <c r="E101" s="208" t="s">
        <v>19</v>
      </c>
      <c r="F101" s="209" t="s">
        <v>170</v>
      </c>
      <c r="G101" s="207"/>
      <c r="H101" s="210">
        <v>8.5</v>
      </c>
      <c r="I101" s="211"/>
      <c r="J101" s="207"/>
      <c r="K101" s="207"/>
      <c r="L101" s="212"/>
      <c r="M101" s="213"/>
      <c r="N101" s="214"/>
      <c r="O101" s="214"/>
      <c r="P101" s="214"/>
      <c r="Q101" s="214"/>
      <c r="R101" s="214"/>
      <c r="S101" s="214"/>
      <c r="T101" s="215"/>
      <c r="AT101" s="216" t="s">
        <v>165</v>
      </c>
      <c r="AU101" s="216" t="s">
        <v>79</v>
      </c>
      <c r="AV101" s="14" t="s">
        <v>163</v>
      </c>
      <c r="AW101" s="14" t="s">
        <v>31</v>
      </c>
      <c r="AX101" s="14" t="s">
        <v>77</v>
      </c>
      <c r="AY101" s="216" t="s">
        <v>156</v>
      </c>
    </row>
    <row r="102" spans="1:65" s="2" customFormat="1" ht="55.5" customHeight="1">
      <c r="A102" s="35"/>
      <c r="B102" s="36"/>
      <c r="C102" s="180" t="s">
        <v>79</v>
      </c>
      <c r="D102" s="180" t="s">
        <v>159</v>
      </c>
      <c r="E102" s="181" t="s">
        <v>171</v>
      </c>
      <c r="F102" s="182" t="s">
        <v>172</v>
      </c>
      <c r="G102" s="183" t="s">
        <v>162</v>
      </c>
      <c r="H102" s="184">
        <v>4.2249999999999996</v>
      </c>
      <c r="I102" s="185"/>
      <c r="J102" s="186">
        <f>ROUND(I102*H102,2)</f>
        <v>0</v>
      </c>
      <c r="K102" s="187"/>
      <c r="L102" s="40"/>
      <c r="M102" s="188" t="s">
        <v>19</v>
      </c>
      <c r="N102" s="189" t="s">
        <v>41</v>
      </c>
      <c r="O102" s="65"/>
      <c r="P102" s="190">
        <f>O102*H102</f>
        <v>0</v>
      </c>
      <c r="Q102" s="190">
        <v>0</v>
      </c>
      <c r="R102" s="190">
        <f>Q102*H102</f>
        <v>0</v>
      </c>
      <c r="S102" s="190">
        <v>0</v>
      </c>
      <c r="T102" s="191">
        <f>S102*H102</f>
        <v>0</v>
      </c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  <c r="AR102" s="192" t="s">
        <v>163</v>
      </c>
      <c r="AT102" s="192" t="s">
        <v>159</v>
      </c>
      <c r="AU102" s="192" t="s">
        <v>79</v>
      </c>
      <c r="AY102" s="18" t="s">
        <v>156</v>
      </c>
      <c r="BE102" s="193">
        <f>IF(N102="základní",J102,0)</f>
        <v>0</v>
      </c>
      <c r="BF102" s="193">
        <f>IF(N102="snížená",J102,0)</f>
        <v>0</v>
      </c>
      <c r="BG102" s="193">
        <f>IF(N102="zákl. přenesená",J102,0)</f>
        <v>0</v>
      </c>
      <c r="BH102" s="193">
        <f>IF(N102="sníž. přenesená",J102,0)</f>
        <v>0</v>
      </c>
      <c r="BI102" s="193">
        <f>IF(N102="nulová",J102,0)</f>
        <v>0</v>
      </c>
      <c r="BJ102" s="18" t="s">
        <v>77</v>
      </c>
      <c r="BK102" s="193">
        <f>ROUND(I102*H102,2)</f>
        <v>0</v>
      </c>
      <c r="BL102" s="18" t="s">
        <v>163</v>
      </c>
      <c r="BM102" s="192" t="s">
        <v>173</v>
      </c>
    </row>
    <row r="103" spans="1:65" s="2" customFormat="1" ht="76.349999999999994" customHeight="1">
      <c r="A103" s="35"/>
      <c r="B103" s="36"/>
      <c r="C103" s="180" t="s">
        <v>86</v>
      </c>
      <c r="D103" s="180" t="s">
        <v>159</v>
      </c>
      <c r="E103" s="181" t="s">
        <v>174</v>
      </c>
      <c r="F103" s="182" t="s">
        <v>175</v>
      </c>
      <c r="G103" s="183" t="s">
        <v>176</v>
      </c>
      <c r="H103" s="184">
        <v>957</v>
      </c>
      <c r="I103" s="185"/>
      <c r="J103" s="186">
        <f>ROUND(I103*H103,2)</f>
        <v>0</v>
      </c>
      <c r="K103" s="187"/>
      <c r="L103" s="40"/>
      <c r="M103" s="188" t="s">
        <v>19</v>
      </c>
      <c r="N103" s="189" t="s">
        <v>41</v>
      </c>
      <c r="O103" s="65"/>
      <c r="P103" s="190">
        <f>O103*H103</f>
        <v>0</v>
      </c>
      <c r="Q103" s="190">
        <v>0</v>
      </c>
      <c r="R103" s="190">
        <f>Q103*H103</f>
        <v>0</v>
      </c>
      <c r="S103" s="190">
        <v>0</v>
      </c>
      <c r="T103" s="191">
        <f>S103*H103</f>
        <v>0</v>
      </c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  <c r="AR103" s="192" t="s">
        <v>163</v>
      </c>
      <c r="AT103" s="192" t="s">
        <v>159</v>
      </c>
      <c r="AU103" s="192" t="s">
        <v>79</v>
      </c>
      <c r="AY103" s="18" t="s">
        <v>156</v>
      </c>
      <c r="BE103" s="193">
        <f>IF(N103="základní",J103,0)</f>
        <v>0</v>
      </c>
      <c r="BF103" s="193">
        <f>IF(N103="snížená",J103,0)</f>
        <v>0</v>
      </c>
      <c r="BG103" s="193">
        <f>IF(N103="zákl. přenesená",J103,0)</f>
        <v>0</v>
      </c>
      <c r="BH103" s="193">
        <f>IF(N103="sníž. přenesená",J103,0)</f>
        <v>0</v>
      </c>
      <c r="BI103" s="193">
        <f>IF(N103="nulová",J103,0)</f>
        <v>0</v>
      </c>
      <c r="BJ103" s="18" t="s">
        <v>77</v>
      </c>
      <c r="BK103" s="193">
        <f>ROUND(I103*H103,2)</f>
        <v>0</v>
      </c>
      <c r="BL103" s="18" t="s">
        <v>163</v>
      </c>
      <c r="BM103" s="192" t="s">
        <v>177</v>
      </c>
    </row>
    <row r="104" spans="1:65" s="13" customFormat="1" ht="11.25">
      <c r="B104" s="194"/>
      <c r="C104" s="195"/>
      <c r="D104" s="196" t="s">
        <v>165</v>
      </c>
      <c r="E104" s="197" t="s">
        <v>19</v>
      </c>
      <c r="F104" s="198" t="s">
        <v>178</v>
      </c>
      <c r="G104" s="195"/>
      <c r="H104" s="199">
        <v>957</v>
      </c>
      <c r="I104" s="200"/>
      <c r="J104" s="195"/>
      <c r="K104" s="195"/>
      <c r="L104" s="201"/>
      <c r="M104" s="202"/>
      <c r="N104" s="203"/>
      <c r="O104" s="203"/>
      <c r="P104" s="203"/>
      <c r="Q104" s="203"/>
      <c r="R104" s="203"/>
      <c r="S104" s="203"/>
      <c r="T104" s="204"/>
      <c r="AT104" s="205" t="s">
        <v>165</v>
      </c>
      <c r="AU104" s="205" t="s">
        <v>79</v>
      </c>
      <c r="AV104" s="13" t="s">
        <v>79</v>
      </c>
      <c r="AW104" s="13" t="s">
        <v>31</v>
      </c>
      <c r="AX104" s="13" t="s">
        <v>77</v>
      </c>
      <c r="AY104" s="205" t="s">
        <v>156</v>
      </c>
    </row>
    <row r="105" spans="1:65" s="2" customFormat="1" ht="16.5" customHeight="1">
      <c r="A105" s="35"/>
      <c r="B105" s="36"/>
      <c r="C105" s="217" t="s">
        <v>163</v>
      </c>
      <c r="D105" s="217" t="s">
        <v>179</v>
      </c>
      <c r="E105" s="218" t="s">
        <v>180</v>
      </c>
      <c r="F105" s="219" t="s">
        <v>181</v>
      </c>
      <c r="G105" s="220" t="s">
        <v>182</v>
      </c>
      <c r="H105" s="221">
        <v>1531.2</v>
      </c>
      <c r="I105" s="222"/>
      <c r="J105" s="223">
        <f>ROUND(I105*H105,2)</f>
        <v>0</v>
      </c>
      <c r="K105" s="224"/>
      <c r="L105" s="225"/>
      <c r="M105" s="226" t="s">
        <v>19</v>
      </c>
      <c r="N105" s="227" t="s">
        <v>41</v>
      </c>
      <c r="O105" s="65"/>
      <c r="P105" s="190">
        <f>O105*H105</f>
        <v>0</v>
      </c>
      <c r="Q105" s="190">
        <v>1</v>
      </c>
      <c r="R105" s="190">
        <f>Q105*H105</f>
        <v>1531.2</v>
      </c>
      <c r="S105" s="190">
        <v>0</v>
      </c>
      <c r="T105" s="191">
        <f>S105*H105</f>
        <v>0</v>
      </c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  <c r="AR105" s="192" t="s">
        <v>183</v>
      </c>
      <c r="AT105" s="192" t="s">
        <v>179</v>
      </c>
      <c r="AU105" s="192" t="s">
        <v>79</v>
      </c>
      <c r="AY105" s="18" t="s">
        <v>156</v>
      </c>
      <c r="BE105" s="193">
        <f>IF(N105="základní",J105,0)</f>
        <v>0</v>
      </c>
      <c r="BF105" s="193">
        <f>IF(N105="snížená",J105,0)</f>
        <v>0</v>
      </c>
      <c r="BG105" s="193">
        <f>IF(N105="zákl. přenesená",J105,0)</f>
        <v>0</v>
      </c>
      <c r="BH105" s="193">
        <f>IF(N105="sníž. přenesená",J105,0)</f>
        <v>0</v>
      </c>
      <c r="BI105" s="193">
        <f>IF(N105="nulová",J105,0)</f>
        <v>0</v>
      </c>
      <c r="BJ105" s="18" t="s">
        <v>77</v>
      </c>
      <c r="BK105" s="193">
        <f>ROUND(I105*H105,2)</f>
        <v>0</v>
      </c>
      <c r="BL105" s="18" t="s">
        <v>163</v>
      </c>
      <c r="BM105" s="192" t="s">
        <v>184</v>
      </c>
    </row>
    <row r="106" spans="1:65" s="13" customFormat="1" ht="11.25">
      <c r="B106" s="194"/>
      <c r="C106" s="195"/>
      <c r="D106" s="196" t="s">
        <v>165</v>
      </c>
      <c r="E106" s="197" t="s">
        <v>19</v>
      </c>
      <c r="F106" s="198" t="s">
        <v>185</v>
      </c>
      <c r="G106" s="195"/>
      <c r="H106" s="199">
        <v>1531.2</v>
      </c>
      <c r="I106" s="200"/>
      <c r="J106" s="195"/>
      <c r="K106" s="195"/>
      <c r="L106" s="201"/>
      <c r="M106" s="202"/>
      <c r="N106" s="203"/>
      <c r="O106" s="203"/>
      <c r="P106" s="203"/>
      <c r="Q106" s="203"/>
      <c r="R106" s="203"/>
      <c r="S106" s="203"/>
      <c r="T106" s="204"/>
      <c r="AT106" s="205" t="s">
        <v>165</v>
      </c>
      <c r="AU106" s="205" t="s">
        <v>79</v>
      </c>
      <c r="AV106" s="13" t="s">
        <v>79</v>
      </c>
      <c r="AW106" s="13" t="s">
        <v>31</v>
      </c>
      <c r="AX106" s="13" t="s">
        <v>77</v>
      </c>
      <c r="AY106" s="205" t="s">
        <v>156</v>
      </c>
    </row>
    <row r="107" spans="1:65" s="2" customFormat="1" ht="76.349999999999994" customHeight="1">
      <c r="A107" s="35"/>
      <c r="B107" s="36"/>
      <c r="C107" s="180" t="s">
        <v>157</v>
      </c>
      <c r="D107" s="180" t="s">
        <v>159</v>
      </c>
      <c r="E107" s="181" t="s">
        <v>186</v>
      </c>
      <c r="F107" s="182" t="s">
        <v>187</v>
      </c>
      <c r="G107" s="183" t="s">
        <v>182</v>
      </c>
      <c r="H107" s="184">
        <v>1531.2</v>
      </c>
      <c r="I107" s="185"/>
      <c r="J107" s="186">
        <f>ROUND(I107*H107,2)</f>
        <v>0</v>
      </c>
      <c r="K107" s="187"/>
      <c r="L107" s="40"/>
      <c r="M107" s="188" t="s">
        <v>19</v>
      </c>
      <c r="N107" s="189" t="s">
        <v>41</v>
      </c>
      <c r="O107" s="65"/>
      <c r="P107" s="190">
        <f>O107*H107</f>
        <v>0</v>
      </c>
      <c r="Q107" s="190">
        <v>0</v>
      </c>
      <c r="R107" s="190">
        <f>Q107*H107</f>
        <v>0</v>
      </c>
      <c r="S107" s="190">
        <v>0</v>
      </c>
      <c r="T107" s="191">
        <f>S107*H107</f>
        <v>0</v>
      </c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  <c r="AR107" s="192" t="s">
        <v>163</v>
      </c>
      <c r="AT107" s="192" t="s">
        <v>159</v>
      </c>
      <c r="AU107" s="192" t="s">
        <v>79</v>
      </c>
      <c r="AY107" s="18" t="s">
        <v>156</v>
      </c>
      <c r="BE107" s="193">
        <f>IF(N107="základní",J107,0)</f>
        <v>0</v>
      </c>
      <c r="BF107" s="193">
        <f>IF(N107="snížená",J107,0)</f>
        <v>0</v>
      </c>
      <c r="BG107" s="193">
        <f>IF(N107="zákl. přenesená",J107,0)</f>
        <v>0</v>
      </c>
      <c r="BH107" s="193">
        <f>IF(N107="sníž. přenesená",J107,0)</f>
        <v>0</v>
      </c>
      <c r="BI107" s="193">
        <f>IF(N107="nulová",J107,0)</f>
        <v>0</v>
      </c>
      <c r="BJ107" s="18" t="s">
        <v>77</v>
      </c>
      <c r="BK107" s="193">
        <f>ROUND(I107*H107,2)</f>
        <v>0</v>
      </c>
      <c r="BL107" s="18" t="s">
        <v>163</v>
      </c>
      <c r="BM107" s="192" t="s">
        <v>188</v>
      </c>
    </row>
    <row r="108" spans="1:65" s="2" customFormat="1" ht="66.75" customHeight="1">
      <c r="A108" s="35"/>
      <c r="B108" s="36"/>
      <c r="C108" s="180" t="s">
        <v>189</v>
      </c>
      <c r="D108" s="180" t="s">
        <v>159</v>
      </c>
      <c r="E108" s="181" t="s">
        <v>190</v>
      </c>
      <c r="F108" s="182" t="s">
        <v>191</v>
      </c>
      <c r="G108" s="183" t="s">
        <v>192</v>
      </c>
      <c r="H108" s="184">
        <v>250</v>
      </c>
      <c r="I108" s="185"/>
      <c r="J108" s="186">
        <f>ROUND(I108*H108,2)</f>
        <v>0</v>
      </c>
      <c r="K108" s="187"/>
      <c r="L108" s="40"/>
      <c r="M108" s="188" t="s">
        <v>19</v>
      </c>
      <c r="N108" s="189" t="s">
        <v>41</v>
      </c>
      <c r="O108" s="65"/>
      <c r="P108" s="190">
        <f>O108*H108</f>
        <v>0</v>
      </c>
      <c r="Q108" s="190">
        <v>0</v>
      </c>
      <c r="R108" s="190">
        <f>Q108*H108</f>
        <v>0</v>
      </c>
      <c r="S108" s="190">
        <v>0</v>
      </c>
      <c r="T108" s="191">
        <f>S108*H108</f>
        <v>0</v>
      </c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  <c r="AR108" s="192" t="s">
        <v>163</v>
      </c>
      <c r="AT108" s="192" t="s">
        <v>159</v>
      </c>
      <c r="AU108" s="192" t="s">
        <v>79</v>
      </c>
      <c r="AY108" s="18" t="s">
        <v>156</v>
      </c>
      <c r="BE108" s="193">
        <f>IF(N108="základní",J108,0)</f>
        <v>0</v>
      </c>
      <c r="BF108" s="193">
        <f>IF(N108="snížená",J108,0)</f>
        <v>0</v>
      </c>
      <c r="BG108" s="193">
        <f>IF(N108="zákl. přenesená",J108,0)</f>
        <v>0</v>
      </c>
      <c r="BH108" s="193">
        <f>IF(N108="sníž. přenesená",J108,0)</f>
        <v>0</v>
      </c>
      <c r="BI108" s="193">
        <f>IF(N108="nulová",J108,0)</f>
        <v>0</v>
      </c>
      <c r="BJ108" s="18" t="s">
        <v>77</v>
      </c>
      <c r="BK108" s="193">
        <f>ROUND(I108*H108,2)</f>
        <v>0</v>
      </c>
      <c r="BL108" s="18" t="s">
        <v>163</v>
      </c>
      <c r="BM108" s="192" t="s">
        <v>193</v>
      </c>
    </row>
    <row r="109" spans="1:65" s="2" customFormat="1" ht="62.65" customHeight="1">
      <c r="A109" s="35"/>
      <c r="B109" s="36"/>
      <c r="C109" s="180" t="s">
        <v>194</v>
      </c>
      <c r="D109" s="180" t="s">
        <v>159</v>
      </c>
      <c r="E109" s="181" t="s">
        <v>195</v>
      </c>
      <c r="F109" s="182" t="s">
        <v>196</v>
      </c>
      <c r="G109" s="183" t="s">
        <v>192</v>
      </c>
      <c r="H109" s="184">
        <v>15.7</v>
      </c>
      <c r="I109" s="185"/>
      <c r="J109" s="186">
        <f>ROUND(I109*H109,2)</f>
        <v>0</v>
      </c>
      <c r="K109" s="187"/>
      <c r="L109" s="40"/>
      <c r="M109" s="188" t="s">
        <v>19</v>
      </c>
      <c r="N109" s="189" t="s">
        <v>41</v>
      </c>
      <c r="O109" s="65"/>
      <c r="P109" s="190">
        <f>O109*H109</f>
        <v>0</v>
      </c>
      <c r="Q109" s="190">
        <v>0</v>
      </c>
      <c r="R109" s="190">
        <f>Q109*H109</f>
        <v>0</v>
      </c>
      <c r="S109" s="190">
        <v>0</v>
      </c>
      <c r="T109" s="191">
        <f>S109*H109</f>
        <v>0</v>
      </c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  <c r="AR109" s="192" t="s">
        <v>163</v>
      </c>
      <c r="AT109" s="192" t="s">
        <v>159</v>
      </c>
      <c r="AU109" s="192" t="s">
        <v>79</v>
      </c>
      <c r="AY109" s="18" t="s">
        <v>156</v>
      </c>
      <c r="BE109" s="193">
        <f>IF(N109="základní",J109,0)</f>
        <v>0</v>
      </c>
      <c r="BF109" s="193">
        <f>IF(N109="snížená",J109,0)</f>
        <v>0</v>
      </c>
      <c r="BG109" s="193">
        <f>IF(N109="zákl. přenesená",J109,0)</f>
        <v>0</v>
      </c>
      <c r="BH109" s="193">
        <f>IF(N109="sníž. přenesená",J109,0)</f>
        <v>0</v>
      </c>
      <c r="BI109" s="193">
        <f>IF(N109="nulová",J109,0)</f>
        <v>0</v>
      </c>
      <c r="BJ109" s="18" t="s">
        <v>77</v>
      </c>
      <c r="BK109" s="193">
        <f>ROUND(I109*H109,2)</f>
        <v>0</v>
      </c>
      <c r="BL109" s="18" t="s">
        <v>163</v>
      </c>
      <c r="BM109" s="192" t="s">
        <v>197</v>
      </c>
    </row>
    <row r="110" spans="1:65" s="15" customFormat="1" ht="11.25">
      <c r="B110" s="228"/>
      <c r="C110" s="229"/>
      <c r="D110" s="196" t="s">
        <v>165</v>
      </c>
      <c r="E110" s="230" t="s">
        <v>19</v>
      </c>
      <c r="F110" s="231" t="s">
        <v>198</v>
      </c>
      <c r="G110" s="229"/>
      <c r="H110" s="230" t="s">
        <v>19</v>
      </c>
      <c r="I110" s="232"/>
      <c r="J110" s="229"/>
      <c r="K110" s="229"/>
      <c r="L110" s="233"/>
      <c r="M110" s="234"/>
      <c r="N110" s="235"/>
      <c r="O110" s="235"/>
      <c r="P110" s="235"/>
      <c r="Q110" s="235"/>
      <c r="R110" s="235"/>
      <c r="S110" s="235"/>
      <c r="T110" s="236"/>
      <c r="AT110" s="237" t="s">
        <v>165</v>
      </c>
      <c r="AU110" s="237" t="s">
        <v>79</v>
      </c>
      <c r="AV110" s="15" t="s">
        <v>77</v>
      </c>
      <c r="AW110" s="15" t="s">
        <v>31</v>
      </c>
      <c r="AX110" s="15" t="s">
        <v>70</v>
      </c>
      <c r="AY110" s="237" t="s">
        <v>156</v>
      </c>
    </row>
    <row r="111" spans="1:65" s="13" customFormat="1" ht="11.25">
      <c r="B111" s="194"/>
      <c r="C111" s="195"/>
      <c r="D111" s="196" t="s">
        <v>165</v>
      </c>
      <c r="E111" s="197" t="s">
        <v>19</v>
      </c>
      <c r="F111" s="198" t="s">
        <v>199</v>
      </c>
      <c r="G111" s="195"/>
      <c r="H111" s="199">
        <v>7.2</v>
      </c>
      <c r="I111" s="200"/>
      <c r="J111" s="195"/>
      <c r="K111" s="195"/>
      <c r="L111" s="201"/>
      <c r="M111" s="202"/>
      <c r="N111" s="203"/>
      <c r="O111" s="203"/>
      <c r="P111" s="203"/>
      <c r="Q111" s="203"/>
      <c r="R111" s="203"/>
      <c r="S111" s="203"/>
      <c r="T111" s="204"/>
      <c r="AT111" s="205" t="s">
        <v>165</v>
      </c>
      <c r="AU111" s="205" t="s">
        <v>79</v>
      </c>
      <c r="AV111" s="13" t="s">
        <v>79</v>
      </c>
      <c r="AW111" s="13" t="s">
        <v>31</v>
      </c>
      <c r="AX111" s="13" t="s">
        <v>70</v>
      </c>
      <c r="AY111" s="205" t="s">
        <v>156</v>
      </c>
    </row>
    <row r="112" spans="1:65" s="15" customFormat="1" ht="11.25">
      <c r="B112" s="228"/>
      <c r="C112" s="229"/>
      <c r="D112" s="196" t="s">
        <v>165</v>
      </c>
      <c r="E112" s="230" t="s">
        <v>19</v>
      </c>
      <c r="F112" s="231" t="s">
        <v>200</v>
      </c>
      <c r="G112" s="229"/>
      <c r="H112" s="230" t="s">
        <v>19</v>
      </c>
      <c r="I112" s="232"/>
      <c r="J112" s="229"/>
      <c r="K112" s="229"/>
      <c r="L112" s="233"/>
      <c r="M112" s="234"/>
      <c r="N112" s="235"/>
      <c r="O112" s="235"/>
      <c r="P112" s="235"/>
      <c r="Q112" s="235"/>
      <c r="R112" s="235"/>
      <c r="S112" s="235"/>
      <c r="T112" s="236"/>
      <c r="AT112" s="237" t="s">
        <v>165</v>
      </c>
      <c r="AU112" s="237" t="s">
        <v>79</v>
      </c>
      <c r="AV112" s="15" t="s">
        <v>77</v>
      </c>
      <c r="AW112" s="15" t="s">
        <v>31</v>
      </c>
      <c r="AX112" s="15" t="s">
        <v>70</v>
      </c>
      <c r="AY112" s="237" t="s">
        <v>156</v>
      </c>
    </row>
    <row r="113" spans="1:65" s="13" customFormat="1" ht="11.25">
      <c r="B113" s="194"/>
      <c r="C113" s="195"/>
      <c r="D113" s="196" t="s">
        <v>165</v>
      </c>
      <c r="E113" s="197" t="s">
        <v>19</v>
      </c>
      <c r="F113" s="198" t="s">
        <v>201</v>
      </c>
      <c r="G113" s="195"/>
      <c r="H113" s="199">
        <v>8.5</v>
      </c>
      <c r="I113" s="200"/>
      <c r="J113" s="195"/>
      <c r="K113" s="195"/>
      <c r="L113" s="201"/>
      <c r="M113" s="202"/>
      <c r="N113" s="203"/>
      <c r="O113" s="203"/>
      <c r="P113" s="203"/>
      <c r="Q113" s="203"/>
      <c r="R113" s="203"/>
      <c r="S113" s="203"/>
      <c r="T113" s="204"/>
      <c r="AT113" s="205" t="s">
        <v>165</v>
      </c>
      <c r="AU113" s="205" t="s">
        <v>79</v>
      </c>
      <c r="AV113" s="13" t="s">
        <v>79</v>
      </c>
      <c r="AW113" s="13" t="s">
        <v>31</v>
      </c>
      <c r="AX113" s="13" t="s">
        <v>70</v>
      </c>
      <c r="AY113" s="205" t="s">
        <v>156</v>
      </c>
    </row>
    <row r="114" spans="1:65" s="14" customFormat="1" ht="11.25">
      <c r="B114" s="206"/>
      <c r="C114" s="207"/>
      <c r="D114" s="196" t="s">
        <v>165</v>
      </c>
      <c r="E114" s="208" t="s">
        <v>19</v>
      </c>
      <c r="F114" s="209" t="s">
        <v>170</v>
      </c>
      <c r="G114" s="207"/>
      <c r="H114" s="210">
        <v>15.7</v>
      </c>
      <c r="I114" s="211"/>
      <c r="J114" s="207"/>
      <c r="K114" s="207"/>
      <c r="L114" s="212"/>
      <c r="M114" s="213"/>
      <c r="N114" s="214"/>
      <c r="O114" s="214"/>
      <c r="P114" s="214"/>
      <c r="Q114" s="214"/>
      <c r="R114" s="214"/>
      <c r="S114" s="214"/>
      <c r="T114" s="215"/>
      <c r="AT114" s="216" t="s">
        <v>165</v>
      </c>
      <c r="AU114" s="216" t="s">
        <v>79</v>
      </c>
      <c r="AV114" s="14" t="s">
        <v>163</v>
      </c>
      <c r="AW114" s="14" t="s">
        <v>31</v>
      </c>
      <c r="AX114" s="14" t="s">
        <v>77</v>
      </c>
      <c r="AY114" s="216" t="s">
        <v>156</v>
      </c>
    </row>
    <row r="115" spans="1:65" s="2" customFormat="1" ht="66.75" customHeight="1">
      <c r="A115" s="35"/>
      <c r="B115" s="36"/>
      <c r="C115" s="180" t="s">
        <v>183</v>
      </c>
      <c r="D115" s="180" t="s">
        <v>159</v>
      </c>
      <c r="E115" s="181" t="s">
        <v>202</v>
      </c>
      <c r="F115" s="182" t="s">
        <v>203</v>
      </c>
      <c r="G115" s="183" t="s">
        <v>192</v>
      </c>
      <c r="H115" s="184">
        <v>15.7</v>
      </c>
      <c r="I115" s="185"/>
      <c r="J115" s="186">
        <f>ROUND(I115*H115,2)</f>
        <v>0</v>
      </c>
      <c r="K115" s="187"/>
      <c r="L115" s="40"/>
      <c r="M115" s="188" t="s">
        <v>19</v>
      </c>
      <c r="N115" s="189" t="s">
        <v>41</v>
      </c>
      <c r="O115" s="65"/>
      <c r="P115" s="190">
        <f>O115*H115</f>
        <v>0</v>
      </c>
      <c r="Q115" s="190">
        <v>0</v>
      </c>
      <c r="R115" s="190">
        <f>Q115*H115</f>
        <v>0</v>
      </c>
      <c r="S115" s="190">
        <v>0</v>
      </c>
      <c r="T115" s="191">
        <f>S115*H115</f>
        <v>0</v>
      </c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  <c r="AR115" s="192" t="s">
        <v>163</v>
      </c>
      <c r="AT115" s="192" t="s">
        <v>159</v>
      </c>
      <c r="AU115" s="192" t="s">
        <v>79</v>
      </c>
      <c r="AY115" s="18" t="s">
        <v>156</v>
      </c>
      <c r="BE115" s="193">
        <f>IF(N115="základní",J115,0)</f>
        <v>0</v>
      </c>
      <c r="BF115" s="193">
        <f>IF(N115="snížená",J115,0)</f>
        <v>0</v>
      </c>
      <c r="BG115" s="193">
        <f>IF(N115="zákl. přenesená",J115,0)</f>
        <v>0</v>
      </c>
      <c r="BH115" s="193">
        <f>IF(N115="sníž. přenesená",J115,0)</f>
        <v>0</v>
      </c>
      <c r="BI115" s="193">
        <f>IF(N115="nulová",J115,0)</f>
        <v>0</v>
      </c>
      <c r="BJ115" s="18" t="s">
        <v>77</v>
      </c>
      <c r="BK115" s="193">
        <f>ROUND(I115*H115,2)</f>
        <v>0</v>
      </c>
      <c r="BL115" s="18" t="s">
        <v>163</v>
      </c>
      <c r="BM115" s="192" t="s">
        <v>204</v>
      </c>
    </row>
    <row r="116" spans="1:65" s="15" customFormat="1" ht="11.25">
      <c r="B116" s="228"/>
      <c r="C116" s="229"/>
      <c r="D116" s="196" t="s">
        <v>165</v>
      </c>
      <c r="E116" s="230" t="s">
        <v>19</v>
      </c>
      <c r="F116" s="231" t="s">
        <v>198</v>
      </c>
      <c r="G116" s="229"/>
      <c r="H116" s="230" t="s">
        <v>19</v>
      </c>
      <c r="I116" s="232"/>
      <c r="J116" s="229"/>
      <c r="K116" s="229"/>
      <c r="L116" s="233"/>
      <c r="M116" s="234"/>
      <c r="N116" s="235"/>
      <c r="O116" s="235"/>
      <c r="P116" s="235"/>
      <c r="Q116" s="235"/>
      <c r="R116" s="235"/>
      <c r="S116" s="235"/>
      <c r="T116" s="236"/>
      <c r="AT116" s="237" t="s">
        <v>165</v>
      </c>
      <c r="AU116" s="237" t="s">
        <v>79</v>
      </c>
      <c r="AV116" s="15" t="s">
        <v>77</v>
      </c>
      <c r="AW116" s="15" t="s">
        <v>31</v>
      </c>
      <c r="AX116" s="15" t="s">
        <v>70</v>
      </c>
      <c r="AY116" s="237" t="s">
        <v>156</v>
      </c>
    </row>
    <row r="117" spans="1:65" s="13" customFormat="1" ht="11.25">
      <c r="B117" s="194"/>
      <c r="C117" s="195"/>
      <c r="D117" s="196" t="s">
        <v>165</v>
      </c>
      <c r="E117" s="197" t="s">
        <v>19</v>
      </c>
      <c r="F117" s="198" t="s">
        <v>199</v>
      </c>
      <c r="G117" s="195"/>
      <c r="H117" s="199">
        <v>7.2</v>
      </c>
      <c r="I117" s="200"/>
      <c r="J117" s="195"/>
      <c r="K117" s="195"/>
      <c r="L117" s="201"/>
      <c r="M117" s="202"/>
      <c r="N117" s="203"/>
      <c r="O117" s="203"/>
      <c r="P117" s="203"/>
      <c r="Q117" s="203"/>
      <c r="R117" s="203"/>
      <c r="S117" s="203"/>
      <c r="T117" s="204"/>
      <c r="AT117" s="205" t="s">
        <v>165</v>
      </c>
      <c r="AU117" s="205" t="s">
        <v>79</v>
      </c>
      <c r="AV117" s="13" t="s">
        <v>79</v>
      </c>
      <c r="AW117" s="13" t="s">
        <v>31</v>
      </c>
      <c r="AX117" s="13" t="s">
        <v>70</v>
      </c>
      <c r="AY117" s="205" t="s">
        <v>156</v>
      </c>
    </row>
    <row r="118" spans="1:65" s="15" customFormat="1" ht="11.25">
      <c r="B118" s="228"/>
      <c r="C118" s="229"/>
      <c r="D118" s="196" t="s">
        <v>165</v>
      </c>
      <c r="E118" s="230" t="s">
        <v>19</v>
      </c>
      <c r="F118" s="231" t="s">
        <v>200</v>
      </c>
      <c r="G118" s="229"/>
      <c r="H118" s="230" t="s">
        <v>19</v>
      </c>
      <c r="I118" s="232"/>
      <c r="J118" s="229"/>
      <c r="K118" s="229"/>
      <c r="L118" s="233"/>
      <c r="M118" s="234"/>
      <c r="N118" s="235"/>
      <c r="O118" s="235"/>
      <c r="P118" s="235"/>
      <c r="Q118" s="235"/>
      <c r="R118" s="235"/>
      <c r="S118" s="235"/>
      <c r="T118" s="236"/>
      <c r="AT118" s="237" t="s">
        <v>165</v>
      </c>
      <c r="AU118" s="237" t="s">
        <v>79</v>
      </c>
      <c r="AV118" s="15" t="s">
        <v>77</v>
      </c>
      <c r="AW118" s="15" t="s">
        <v>31</v>
      </c>
      <c r="AX118" s="15" t="s">
        <v>70</v>
      </c>
      <c r="AY118" s="237" t="s">
        <v>156</v>
      </c>
    </row>
    <row r="119" spans="1:65" s="13" customFormat="1" ht="11.25">
      <c r="B119" s="194"/>
      <c r="C119" s="195"/>
      <c r="D119" s="196" t="s">
        <v>165</v>
      </c>
      <c r="E119" s="197" t="s">
        <v>19</v>
      </c>
      <c r="F119" s="198" t="s">
        <v>201</v>
      </c>
      <c r="G119" s="195"/>
      <c r="H119" s="199">
        <v>8.5</v>
      </c>
      <c r="I119" s="200"/>
      <c r="J119" s="195"/>
      <c r="K119" s="195"/>
      <c r="L119" s="201"/>
      <c r="M119" s="202"/>
      <c r="N119" s="203"/>
      <c r="O119" s="203"/>
      <c r="P119" s="203"/>
      <c r="Q119" s="203"/>
      <c r="R119" s="203"/>
      <c r="S119" s="203"/>
      <c r="T119" s="204"/>
      <c r="AT119" s="205" t="s">
        <v>165</v>
      </c>
      <c r="AU119" s="205" t="s">
        <v>79</v>
      </c>
      <c r="AV119" s="13" t="s">
        <v>79</v>
      </c>
      <c r="AW119" s="13" t="s">
        <v>31</v>
      </c>
      <c r="AX119" s="13" t="s">
        <v>70</v>
      </c>
      <c r="AY119" s="205" t="s">
        <v>156</v>
      </c>
    </row>
    <row r="120" spans="1:65" s="14" customFormat="1" ht="11.25">
      <c r="B120" s="206"/>
      <c r="C120" s="207"/>
      <c r="D120" s="196" t="s">
        <v>165</v>
      </c>
      <c r="E120" s="208" t="s">
        <v>19</v>
      </c>
      <c r="F120" s="209" t="s">
        <v>170</v>
      </c>
      <c r="G120" s="207"/>
      <c r="H120" s="210">
        <v>15.7</v>
      </c>
      <c r="I120" s="211"/>
      <c r="J120" s="207"/>
      <c r="K120" s="207"/>
      <c r="L120" s="212"/>
      <c r="M120" s="213"/>
      <c r="N120" s="214"/>
      <c r="O120" s="214"/>
      <c r="P120" s="214"/>
      <c r="Q120" s="214"/>
      <c r="R120" s="214"/>
      <c r="S120" s="214"/>
      <c r="T120" s="215"/>
      <c r="AT120" s="216" t="s">
        <v>165</v>
      </c>
      <c r="AU120" s="216" t="s">
        <v>79</v>
      </c>
      <c r="AV120" s="14" t="s">
        <v>163</v>
      </c>
      <c r="AW120" s="14" t="s">
        <v>31</v>
      </c>
      <c r="AX120" s="14" t="s">
        <v>77</v>
      </c>
      <c r="AY120" s="216" t="s">
        <v>156</v>
      </c>
    </row>
    <row r="121" spans="1:65" s="2" customFormat="1" ht="55.5" customHeight="1">
      <c r="A121" s="35"/>
      <c r="B121" s="36"/>
      <c r="C121" s="180" t="s">
        <v>205</v>
      </c>
      <c r="D121" s="180" t="s">
        <v>159</v>
      </c>
      <c r="E121" s="181" t="s">
        <v>206</v>
      </c>
      <c r="F121" s="182" t="s">
        <v>207</v>
      </c>
      <c r="G121" s="183" t="s">
        <v>192</v>
      </c>
      <c r="H121" s="184">
        <v>6</v>
      </c>
      <c r="I121" s="185"/>
      <c r="J121" s="186">
        <f>ROUND(I121*H121,2)</f>
        <v>0</v>
      </c>
      <c r="K121" s="187"/>
      <c r="L121" s="40"/>
      <c r="M121" s="188" t="s">
        <v>19</v>
      </c>
      <c r="N121" s="189" t="s">
        <v>41</v>
      </c>
      <c r="O121" s="65"/>
      <c r="P121" s="190">
        <f>O121*H121</f>
        <v>0</v>
      </c>
      <c r="Q121" s="190">
        <v>0</v>
      </c>
      <c r="R121" s="190">
        <f>Q121*H121</f>
        <v>0</v>
      </c>
      <c r="S121" s="190">
        <v>0</v>
      </c>
      <c r="T121" s="191">
        <f>S121*H121</f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R121" s="192" t="s">
        <v>163</v>
      </c>
      <c r="AT121" s="192" t="s">
        <v>159</v>
      </c>
      <c r="AU121" s="192" t="s">
        <v>79</v>
      </c>
      <c r="AY121" s="18" t="s">
        <v>156</v>
      </c>
      <c r="BE121" s="193">
        <f>IF(N121="základní",J121,0)</f>
        <v>0</v>
      </c>
      <c r="BF121" s="193">
        <f>IF(N121="snížená",J121,0)</f>
        <v>0</v>
      </c>
      <c r="BG121" s="193">
        <f>IF(N121="zákl. přenesená",J121,0)</f>
        <v>0</v>
      </c>
      <c r="BH121" s="193">
        <f>IF(N121="sníž. přenesená",J121,0)</f>
        <v>0</v>
      </c>
      <c r="BI121" s="193">
        <f>IF(N121="nulová",J121,0)</f>
        <v>0</v>
      </c>
      <c r="BJ121" s="18" t="s">
        <v>77</v>
      </c>
      <c r="BK121" s="193">
        <f>ROUND(I121*H121,2)</f>
        <v>0</v>
      </c>
      <c r="BL121" s="18" t="s">
        <v>163</v>
      </c>
      <c r="BM121" s="192" t="s">
        <v>208</v>
      </c>
    </row>
    <row r="122" spans="1:65" s="15" customFormat="1" ht="11.25">
      <c r="B122" s="228"/>
      <c r="C122" s="229"/>
      <c r="D122" s="196" t="s">
        <v>165</v>
      </c>
      <c r="E122" s="230" t="s">
        <v>19</v>
      </c>
      <c r="F122" s="231" t="s">
        <v>209</v>
      </c>
      <c r="G122" s="229"/>
      <c r="H122" s="230" t="s">
        <v>19</v>
      </c>
      <c r="I122" s="232"/>
      <c r="J122" s="229"/>
      <c r="K122" s="229"/>
      <c r="L122" s="233"/>
      <c r="M122" s="234"/>
      <c r="N122" s="235"/>
      <c r="O122" s="235"/>
      <c r="P122" s="235"/>
      <c r="Q122" s="235"/>
      <c r="R122" s="235"/>
      <c r="S122" s="235"/>
      <c r="T122" s="236"/>
      <c r="AT122" s="237" t="s">
        <v>165</v>
      </c>
      <c r="AU122" s="237" t="s">
        <v>79</v>
      </c>
      <c r="AV122" s="15" t="s">
        <v>77</v>
      </c>
      <c r="AW122" s="15" t="s">
        <v>31</v>
      </c>
      <c r="AX122" s="15" t="s">
        <v>70</v>
      </c>
      <c r="AY122" s="237" t="s">
        <v>156</v>
      </c>
    </row>
    <row r="123" spans="1:65" s="13" customFormat="1" ht="11.25">
      <c r="B123" s="194"/>
      <c r="C123" s="195"/>
      <c r="D123" s="196" t="s">
        <v>165</v>
      </c>
      <c r="E123" s="197" t="s">
        <v>19</v>
      </c>
      <c r="F123" s="198" t="s">
        <v>189</v>
      </c>
      <c r="G123" s="195"/>
      <c r="H123" s="199">
        <v>6</v>
      </c>
      <c r="I123" s="200"/>
      <c r="J123" s="195"/>
      <c r="K123" s="195"/>
      <c r="L123" s="201"/>
      <c r="M123" s="202"/>
      <c r="N123" s="203"/>
      <c r="O123" s="203"/>
      <c r="P123" s="203"/>
      <c r="Q123" s="203"/>
      <c r="R123" s="203"/>
      <c r="S123" s="203"/>
      <c r="T123" s="204"/>
      <c r="AT123" s="205" t="s">
        <v>165</v>
      </c>
      <c r="AU123" s="205" t="s">
        <v>79</v>
      </c>
      <c r="AV123" s="13" t="s">
        <v>79</v>
      </c>
      <c r="AW123" s="13" t="s">
        <v>31</v>
      </c>
      <c r="AX123" s="13" t="s">
        <v>77</v>
      </c>
      <c r="AY123" s="205" t="s">
        <v>156</v>
      </c>
    </row>
    <row r="124" spans="1:65" s="2" customFormat="1" ht="62.65" customHeight="1">
      <c r="A124" s="35"/>
      <c r="B124" s="36"/>
      <c r="C124" s="180" t="s">
        <v>118</v>
      </c>
      <c r="D124" s="180" t="s">
        <v>159</v>
      </c>
      <c r="E124" s="181" t="s">
        <v>210</v>
      </c>
      <c r="F124" s="182" t="s">
        <v>211</v>
      </c>
      <c r="G124" s="183" t="s">
        <v>192</v>
      </c>
      <c r="H124" s="184">
        <v>6</v>
      </c>
      <c r="I124" s="185"/>
      <c r="J124" s="186">
        <f>ROUND(I124*H124,2)</f>
        <v>0</v>
      </c>
      <c r="K124" s="187"/>
      <c r="L124" s="40"/>
      <c r="M124" s="188" t="s">
        <v>19</v>
      </c>
      <c r="N124" s="189" t="s">
        <v>41</v>
      </c>
      <c r="O124" s="65"/>
      <c r="P124" s="190">
        <f>O124*H124</f>
        <v>0</v>
      </c>
      <c r="Q124" s="190">
        <v>0</v>
      </c>
      <c r="R124" s="190">
        <f>Q124*H124</f>
        <v>0</v>
      </c>
      <c r="S124" s="190">
        <v>0</v>
      </c>
      <c r="T124" s="191">
        <f>S124*H124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192" t="s">
        <v>163</v>
      </c>
      <c r="AT124" s="192" t="s">
        <v>159</v>
      </c>
      <c r="AU124" s="192" t="s">
        <v>79</v>
      </c>
      <c r="AY124" s="18" t="s">
        <v>156</v>
      </c>
      <c r="BE124" s="193">
        <f>IF(N124="základní",J124,0)</f>
        <v>0</v>
      </c>
      <c r="BF124" s="193">
        <f>IF(N124="snížená",J124,0)</f>
        <v>0</v>
      </c>
      <c r="BG124" s="193">
        <f>IF(N124="zákl. přenesená",J124,0)</f>
        <v>0</v>
      </c>
      <c r="BH124" s="193">
        <f>IF(N124="sníž. přenesená",J124,0)</f>
        <v>0</v>
      </c>
      <c r="BI124" s="193">
        <f>IF(N124="nulová",J124,0)</f>
        <v>0</v>
      </c>
      <c r="BJ124" s="18" t="s">
        <v>77</v>
      </c>
      <c r="BK124" s="193">
        <f>ROUND(I124*H124,2)</f>
        <v>0</v>
      </c>
      <c r="BL124" s="18" t="s">
        <v>163</v>
      </c>
      <c r="BM124" s="192" t="s">
        <v>212</v>
      </c>
    </row>
    <row r="125" spans="1:65" s="15" customFormat="1" ht="11.25">
      <c r="B125" s="228"/>
      <c r="C125" s="229"/>
      <c r="D125" s="196" t="s">
        <v>165</v>
      </c>
      <c r="E125" s="230" t="s">
        <v>19</v>
      </c>
      <c r="F125" s="231" t="s">
        <v>209</v>
      </c>
      <c r="G125" s="229"/>
      <c r="H125" s="230" t="s">
        <v>19</v>
      </c>
      <c r="I125" s="232"/>
      <c r="J125" s="229"/>
      <c r="K125" s="229"/>
      <c r="L125" s="233"/>
      <c r="M125" s="234"/>
      <c r="N125" s="235"/>
      <c r="O125" s="235"/>
      <c r="P125" s="235"/>
      <c r="Q125" s="235"/>
      <c r="R125" s="235"/>
      <c r="S125" s="235"/>
      <c r="T125" s="236"/>
      <c r="AT125" s="237" t="s">
        <v>165</v>
      </c>
      <c r="AU125" s="237" t="s">
        <v>79</v>
      </c>
      <c r="AV125" s="15" t="s">
        <v>77</v>
      </c>
      <c r="AW125" s="15" t="s">
        <v>31</v>
      </c>
      <c r="AX125" s="15" t="s">
        <v>70</v>
      </c>
      <c r="AY125" s="237" t="s">
        <v>156</v>
      </c>
    </row>
    <row r="126" spans="1:65" s="13" customFormat="1" ht="11.25">
      <c r="B126" s="194"/>
      <c r="C126" s="195"/>
      <c r="D126" s="196" t="s">
        <v>165</v>
      </c>
      <c r="E126" s="197" t="s">
        <v>19</v>
      </c>
      <c r="F126" s="198" t="s">
        <v>189</v>
      </c>
      <c r="G126" s="195"/>
      <c r="H126" s="199">
        <v>6</v>
      </c>
      <c r="I126" s="200"/>
      <c r="J126" s="195"/>
      <c r="K126" s="195"/>
      <c r="L126" s="201"/>
      <c r="M126" s="202"/>
      <c r="N126" s="203"/>
      <c r="O126" s="203"/>
      <c r="P126" s="203"/>
      <c r="Q126" s="203"/>
      <c r="R126" s="203"/>
      <c r="S126" s="203"/>
      <c r="T126" s="204"/>
      <c r="AT126" s="205" t="s">
        <v>165</v>
      </c>
      <c r="AU126" s="205" t="s">
        <v>79</v>
      </c>
      <c r="AV126" s="13" t="s">
        <v>79</v>
      </c>
      <c r="AW126" s="13" t="s">
        <v>31</v>
      </c>
      <c r="AX126" s="13" t="s">
        <v>77</v>
      </c>
      <c r="AY126" s="205" t="s">
        <v>156</v>
      </c>
    </row>
    <row r="127" spans="1:65" s="2" customFormat="1" ht="128.65" customHeight="1">
      <c r="A127" s="35"/>
      <c r="B127" s="36"/>
      <c r="C127" s="180" t="s">
        <v>121</v>
      </c>
      <c r="D127" s="180" t="s">
        <v>159</v>
      </c>
      <c r="E127" s="181" t="s">
        <v>213</v>
      </c>
      <c r="F127" s="182" t="s">
        <v>214</v>
      </c>
      <c r="G127" s="183" t="s">
        <v>176</v>
      </c>
      <c r="H127" s="184">
        <v>20</v>
      </c>
      <c r="I127" s="185"/>
      <c r="J127" s="186">
        <f>ROUND(I127*H127,2)</f>
        <v>0</v>
      </c>
      <c r="K127" s="187"/>
      <c r="L127" s="40"/>
      <c r="M127" s="188" t="s">
        <v>19</v>
      </c>
      <c r="N127" s="189" t="s">
        <v>41</v>
      </c>
      <c r="O127" s="65"/>
      <c r="P127" s="190">
        <f>O127*H127</f>
        <v>0</v>
      </c>
      <c r="Q127" s="190">
        <v>0</v>
      </c>
      <c r="R127" s="190">
        <f>Q127*H127</f>
        <v>0</v>
      </c>
      <c r="S127" s="190">
        <v>0</v>
      </c>
      <c r="T127" s="191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192" t="s">
        <v>163</v>
      </c>
      <c r="AT127" s="192" t="s">
        <v>159</v>
      </c>
      <c r="AU127" s="192" t="s">
        <v>79</v>
      </c>
      <c r="AY127" s="18" t="s">
        <v>156</v>
      </c>
      <c r="BE127" s="193">
        <f>IF(N127="základní",J127,0)</f>
        <v>0</v>
      </c>
      <c r="BF127" s="193">
        <f>IF(N127="snížená",J127,0)</f>
        <v>0</v>
      </c>
      <c r="BG127" s="193">
        <f>IF(N127="zákl. přenesená",J127,0)</f>
        <v>0</v>
      </c>
      <c r="BH127" s="193">
        <f>IF(N127="sníž. přenesená",J127,0)</f>
        <v>0</v>
      </c>
      <c r="BI127" s="193">
        <f>IF(N127="nulová",J127,0)</f>
        <v>0</v>
      </c>
      <c r="BJ127" s="18" t="s">
        <v>77</v>
      </c>
      <c r="BK127" s="193">
        <f>ROUND(I127*H127,2)</f>
        <v>0</v>
      </c>
      <c r="BL127" s="18" t="s">
        <v>163</v>
      </c>
      <c r="BM127" s="192" t="s">
        <v>215</v>
      </c>
    </row>
    <row r="128" spans="1:65" s="2" customFormat="1" ht="76.349999999999994" customHeight="1">
      <c r="A128" s="35"/>
      <c r="B128" s="36"/>
      <c r="C128" s="180" t="s">
        <v>124</v>
      </c>
      <c r="D128" s="180" t="s">
        <v>159</v>
      </c>
      <c r="E128" s="181" t="s">
        <v>216</v>
      </c>
      <c r="F128" s="182" t="s">
        <v>217</v>
      </c>
      <c r="G128" s="183" t="s">
        <v>182</v>
      </c>
      <c r="H128" s="184">
        <v>36</v>
      </c>
      <c r="I128" s="185"/>
      <c r="J128" s="186">
        <f>ROUND(I128*H128,2)</f>
        <v>0</v>
      </c>
      <c r="K128" s="187"/>
      <c r="L128" s="40"/>
      <c r="M128" s="188" t="s">
        <v>19</v>
      </c>
      <c r="N128" s="189" t="s">
        <v>41</v>
      </c>
      <c r="O128" s="65"/>
      <c r="P128" s="190">
        <f>O128*H128</f>
        <v>0</v>
      </c>
      <c r="Q128" s="190">
        <v>0</v>
      </c>
      <c r="R128" s="190">
        <f>Q128*H128</f>
        <v>0</v>
      </c>
      <c r="S128" s="190">
        <v>0</v>
      </c>
      <c r="T128" s="191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192" t="s">
        <v>163</v>
      </c>
      <c r="AT128" s="192" t="s">
        <v>159</v>
      </c>
      <c r="AU128" s="192" t="s">
        <v>79</v>
      </c>
      <c r="AY128" s="18" t="s">
        <v>156</v>
      </c>
      <c r="BE128" s="193">
        <f>IF(N128="základní",J128,0)</f>
        <v>0</v>
      </c>
      <c r="BF128" s="193">
        <f>IF(N128="snížená",J128,0)</f>
        <v>0</v>
      </c>
      <c r="BG128" s="193">
        <f>IF(N128="zákl. přenesená",J128,0)</f>
        <v>0</v>
      </c>
      <c r="BH128" s="193">
        <f>IF(N128="sníž. přenesená",J128,0)</f>
        <v>0</v>
      </c>
      <c r="BI128" s="193">
        <f>IF(N128="nulová",J128,0)</f>
        <v>0</v>
      </c>
      <c r="BJ128" s="18" t="s">
        <v>77</v>
      </c>
      <c r="BK128" s="193">
        <f>ROUND(I128*H128,2)</f>
        <v>0</v>
      </c>
      <c r="BL128" s="18" t="s">
        <v>163</v>
      </c>
      <c r="BM128" s="192" t="s">
        <v>218</v>
      </c>
    </row>
    <row r="129" spans="1:65" s="15" customFormat="1" ht="11.25">
      <c r="B129" s="228"/>
      <c r="C129" s="229"/>
      <c r="D129" s="196" t="s">
        <v>165</v>
      </c>
      <c r="E129" s="230" t="s">
        <v>19</v>
      </c>
      <c r="F129" s="231" t="s">
        <v>219</v>
      </c>
      <c r="G129" s="229"/>
      <c r="H129" s="230" t="s">
        <v>19</v>
      </c>
      <c r="I129" s="232"/>
      <c r="J129" s="229"/>
      <c r="K129" s="229"/>
      <c r="L129" s="233"/>
      <c r="M129" s="234"/>
      <c r="N129" s="235"/>
      <c r="O129" s="235"/>
      <c r="P129" s="235"/>
      <c r="Q129" s="235"/>
      <c r="R129" s="235"/>
      <c r="S129" s="235"/>
      <c r="T129" s="236"/>
      <c r="AT129" s="237" t="s">
        <v>165</v>
      </c>
      <c r="AU129" s="237" t="s">
        <v>79</v>
      </c>
      <c r="AV129" s="15" t="s">
        <v>77</v>
      </c>
      <c r="AW129" s="15" t="s">
        <v>31</v>
      </c>
      <c r="AX129" s="15" t="s">
        <v>70</v>
      </c>
      <c r="AY129" s="237" t="s">
        <v>156</v>
      </c>
    </row>
    <row r="130" spans="1:65" s="13" customFormat="1" ht="11.25">
      <c r="B130" s="194"/>
      <c r="C130" s="195"/>
      <c r="D130" s="196" t="s">
        <v>165</v>
      </c>
      <c r="E130" s="197" t="s">
        <v>19</v>
      </c>
      <c r="F130" s="198" t="s">
        <v>220</v>
      </c>
      <c r="G130" s="195"/>
      <c r="H130" s="199">
        <v>36</v>
      </c>
      <c r="I130" s="200"/>
      <c r="J130" s="195"/>
      <c r="K130" s="195"/>
      <c r="L130" s="201"/>
      <c r="M130" s="202"/>
      <c r="N130" s="203"/>
      <c r="O130" s="203"/>
      <c r="P130" s="203"/>
      <c r="Q130" s="203"/>
      <c r="R130" s="203"/>
      <c r="S130" s="203"/>
      <c r="T130" s="204"/>
      <c r="AT130" s="205" t="s">
        <v>165</v>
      </c>
      <c r="AU130" s="205" t="s">
        <v>79</v>
      </c>
      <c r="AV130" s="13" t="s">
        <v>79</v>
      </c>
      <c r="AW130" s="13" t="s">
        <v>31</v>
      </c>
      <c r="AX130" s="13" t="s">
        <v>77</v>
      </c>
      <c r="AY130" s="205" t="s">
        <v>156</v>
      </c>
    </row>
    <row r="131" spans="1:65" s="2" customFormat="1" ht="90" customHeight="1">
      <c r="A131" s="35"/>
      <c r="B131" s="36"/>
      <c r="C131" s="180" t="s">
        <v>221</v>
      </c>
      <c r="D131" s="180" t="s">
        <v>159</v>
      </c>
      <c r="E131" s="181" t="s">
        <v>222</v>
      </c>
      <c r="F131" s="182" t="s">
        <v>223</v>
      </c>
      <c r="G131" s="183" t="s">
        <v>182</v>
      </c>
      <c r="H131" s="184">
        <v>36</v>
      </c>
      <c r="I131" s="185"/>
      <c r="J131" s="186">
        <f>ROUND(I131*H131,2)</f>
        <v>0</v>
      </c>
      <c r="K131" s="187"/>
      <c r="L131" s="40"/>
      <c r="M131" s="188" t="s">
        <v>19</v>
      </c>
      <c r="N131" s="189" t="s">
        <v>41</v>
      </c>
      <c r="O131" s="65"/>
      <c r="P131" s="190">
        <f>O131*H131</f>
        <v>0</v>
      </c>
      <c r="Q131" s="190">
        <v>0</v>
      </c>
      <c r="R131" s="190">
        <f>Q131*H131</f>
        <v>0</v>
      </c>
      <c r="S131" s="190">
        <v>0</v>
      </c>
      <c r="T131" s="191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192" t="s">
        <v>163</v>
      </c>
      <c r="AT131" s="192" t="s">
        <v>159</v>
      </c>
      <c r="AU131" s="192" t="s">
        <v>79</v>
      </c>
      <c r="AY131" s="18" t="s">
        <v>156</v>
      </c>
      <c r="BE131" s="193">
        <f>IF(N131="základní",J131,0)</f>
        <v>0</v>
      </c>
      <c r="BF131" s="193">
        <f>IF(N131="snížená",J131,0)</f>
        <v>0</v>
      </c>
      <c r="BG131" s="193">
        <f>IF(N131="zákl. přenesená",J131,0)</f>
        <v>0</v>
      </c>
      <c r="BH131" s="193">
        <f>IF(N131="sníž. přenesená",J131,0)</f>
        <v>0</v>
      </c>
      <c r="BI131" s="193">
        <f>IF(N131="nulová",J131,0)</f>
        <v>0</v>
      </c>
      <c r="BJ131" s="18" t="s">
        <v>77</v>
      </c>
      <c r="BK131" s="193">
        <f>ROUND(I131*H131,2)</f>
        <v>0</v>
      </c>
      <c r="BL131" s="18" t="s">
        <v>163</v>
      </c>
      <c r="BM131" s="192" t="s">
        <v>224</v>
      </c>
    </row>
    <row r="132" spans="1:65" s="2" customFormat="1" ht="55.5" customHeight="1">
      <c r="A132" s="35"/>
      <c r="B132" s="36"/>
      <c r="C132" s="180" t="s">
        <v>225</v>
      </c>
      <c r="D132" s="180" t="s">
        <v>159</v>
      </c>
      <c r="E132" s="181" t="s">
        <v>226</v>
      </c>
      <c r="F132" s="182" t="s">
        <v>227</v>
      </c>
      <c r="G132" s="183" t="s">
        <v>228</v>
      </c>
      <c r="H132" s="184">
        <v>200</v>
      </c>
      <c r="I132" s="185"/>
      <c r="J132" s="186">
        <f>ROUND(I132*H132,2)</f>
        <v>0</v>
      </c>
      <c r="K132" s="187"/>
      <c r="L132" s="40"/>
      <c r="M132" s="188" t="s">
        <v>19</v>
      </c>
      <c r="N132" s="189" t="s">
        <v>41</v>
      </c>
      <c r="O132" s="65"/>
      <c r="P132" s="190">
        <f>O132*H132</f>
        <v>0</v>
      </c>
      <c r="Q132" s="190">
        <v>0</v>
      </c>
      <c r="R132" s="190">
        <f>Q132*H132</f>
        <v>0</v>
      </c>
      <c r="S132" s="190">
        <v>0</v>
      </c>
      <c r="T132" s="191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192" t="s">
        <v>163</v>
      </c>
      <c r="AT132" s="192" t="s">
        <v>159</v>
      </c>
      <c r="AU132" s="192" t="s">
        <v>79</v>
      </c>
      <c r="AY132" s="18" t="s">
        <v>156</v>
      </c>
      <c r="BE132" s="193">
        <f>IF(N132="základní",J132,0)</f>
        <v>0</v>
      </c>
      <c r="BF132" s="193">
        <f>IF(N132="snížená",J132,0)</f>
        <v>0</v>
      </c>
      <c r="BG132" s="193">
        <f>IF(N132="zákl. přenesená",J132,0)</f>
        <v>0</v>
      </c>
      <c r="BH132" s="193">
        <f>IF(N132="sníž. přenesená",J132,0)</f>
        <v>0</v>
      </c>
      <c r="BI132" s="193">
        <f>IF(N132="nulová",J132,0)</f>
        <v>0</v>
      </c>
      <c r="BJ132" s="18" t="s">
        <v>77</v>
      </c>
      <c r="BK132" s="193">
        <f>ROUND(I132*H132,2)</f>
        <v>0</v>
      </c>
      <c r="BL132" s="18" t="s">
        <v>163</v>
      </c>
      <c r="BM132" s="192" t="s">
        <v>229</v>
      </c>
    </row>
    <row r="133" spans="1:65" s="15" customFormat="1" ht="11.25">
      <c r="B133" s="228"/>
      <c r="C133" s="229"/>
      <c r="D133" s="196" t="s">
        <v>165</v>
      </c>
      <c r="E133" s="230" t="s">
        <v>19</v>
      </c>
      <c r="F133" s="231" t="s">
        <v>230</v>
      </c>
      <c r="G133" s="229"/>
      <c r="H133" s="230" t="s">
        <v>19</v>
      </c>
      <c r="I133" s="232"/>
      <c r="J133" s="229"/>
      <c r="K133" s="229"/>
      <c r="L133" s="233"/>
      <c r="M133" s="234"/>
      <c r="N133" s="235"/>
      <c r="O133" s="235"/>
      <c r="P133" s="235"/>
      <c r="Q133" s="235"/>
      <c r="R133" s="235"/>
      <c r="S133" s="235"/>
      <c r="T133" s="236"/>
      <c r="AT133" s="237" t="s">
        <v>165</v>
      </c>
      <c r="AU133" s="237" t="s">
        <v>79</v>
      </c>
      <c r="AV133" s="15" t="s">
        <v>77</v>
      </c>
      <c r="AW133" s="15" t="s">
        <v>31</v>
      </c>
      <c r="AX133" s="15" t="s">
        <v>70</v>
      </c>
      <c r="AY133" s="237" t="s">
        <v>156</v>
      </c>
    </row>
    <row r="134" spans="1:65" s="13" customFormat="1" ht="11.25">
      <c r="B134" s="194"/>
      <c r="C134" s="195"/>
      <c r="D134" s="196" t="s">
        <v>165</v>
      </c>
      <c r="E134" s="197" t="s">
        <v>19</v>
      </c>
      <c r="F134" s="198" t="s">
        <v>231</v>
      </c>
      <c r="G134" s="195"/>
      <c r="H134" s="199">
        <v>200</v>
      </c>
      <c r="I134" s="200"/>
      <c r="J134" s="195"/>
      <c r="K134" s="195"/>
      <c r="L134" s="201"/>
      <c r="M134" s="202"/>
      <c r="N134" s="203"/>
      <c r="O134" s="203"/>
      <c r="P134" s="203"/>
      <c r="Q134" s="203"/>
      <c r="R134" s="203"/>
      <c r="S134" s="203"/>
      <c r="T134" s="204"/>
      <c r="AT134" s="205" t="s">
        <v>165</v>
      </c>
      <c r="AU134" s="205" t="s">
        <v>79</v>
      </c>
      <c r="AV134" s="13" t="s">
        <v>79</v>
      </c>
      <c r="AW134" s="13" t="s">
        <v>31</v>
      </c>
      <c r="AX134" s="13" t="s">
        <v>77</v>
      </c>
      <c r="AY134" s="205" t="s">
        <v>156</v>
      </c>
    </row>
    <row r="135" spans="1:65" s="2" customFormat="1" ht="24.2" customHeight="1">
      <c r="A135" s="35"/>
      <c r="B135" s="36"/>
      <c r="C135" s="180" t="s">
        <v>8</v>
      </c>
      <c r="D135" s="180" t="s">
        <v>159</v>
      </c>
      <c r="E135" s="181" t="s">
        <v>232</v>
      </c>
      <c r="F135" s="182" t="s">
        <v>233</v>
      </c>
      <c r="G135" s="183" t="s">
        <v>228</v>
      </c>
      <c r="H135" s="184">
        <v>200</v>
      </c>
      <c r="I135" s="185"/>
      <c r="J135" s="186">
        <f>ROUND(I135*H135,2)</f>
        <v>0</v>
      </c>
      <c r="K135" s="187"/>
      <c r="L135" s="40"/>
      <c r="M135" s="188" t="s">
        <v>19</v>
      </c>
      <c r="N135" s="189" t="s">
        <v>41</v>
      </c>
      <c r="O135" s="65"/>
      <c r="P135" s="190">
        <f>O135*H135</f>
        <v>0</v>
      </c>
      <c r="Q135" s="190">
        <v>0</v>
      </c>
      <c r="R135" s="190">
        <f>Q135*H135</f>
        <v>0</v>
      </c>
      <c r="S135" s="190">
        <v>0</v>
      </c>
      <c r="T135" s="191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192" t="s">
        <v>163</v>
      </c>
      <c r="AT135" s="192" t="s">
        <v>159</v>
      </c>
      <c r="AU135" s="192" t="s">
        <v>79</v>
      </c>
      <c r="AY135" s="18" t="s">
        <v>156</v>
      </c>
      <c r="BE135" s="193">
        <f>IF(N135="základní",J135,0)</f>
        <v>0</v>
      </c>
      <c r="BF135" s="193">
        <f>IF(N135="snížená",J135,0)</f>
        <v>0</v>
      </c>
      <c r="BG135" s="193">
        <f>IF(N135="zákl. přenesená",J135,0)</f>
        <v>0</v>
      </c>
      <c r="BH135" s="193">
        <f>IF(N135="sníž. přenesená",J135,0)</f>
        <v>0</v>
      </c>
      <c r="BI135" s="193">
        <f>IF(N135="nulová",J135,0)</f>
        <v>0</v>
      </c>
      <c r="BJ135" s="18" t="s">
        <v>77</v>
      </c>
      <c r="BK135" s="193">
        <f>ROUND(I135*H135,2)</f>
        <v>0</v>
      </c>
      <c r="BL135" s="18" t="s">
        <v>163</v>
      </c>
      <c r="BM135" s="192" t="s">
        <v>234</v>
      </c>
    </row>
    <row r="136" spans="1:65" s="15" customFormat="1" ht="11.25">
      <c r="B136" s="228"/>
      <c r="C136" s="229"/>
      <c r="D136" s="196" t="s">
        <v>165</v>
      </c>
      <c r="E136" s="230" t="s">
        <v>19</v>
      </c>
      <c r="F136" s="231" t="s">
        <v>230</v>
      </c>
      <c r="G136" s="229"/>
      <c r="H136" s="230" t="s">
        <v>19</v>
      </c>
      <c r="I136" s="232"/>
      <c r="J136" s="229"/>
      <c r="K136" s="229"/>
      <c r="L136" s="233"/>
      <c r="M136" s="234"/>
      <c r="N136" s="235"/>
      <c r="O136" s="235"/>
      <c r="P136" s="235"/>
      <c r="Q136" s="235"/>
      <c r="R136" s="235"/>
      <c r="S136" s="235"/>
      <c r="T136" s="236"/>
      <c r="AT136" s="237" t="s">
        <v>165</v>
      </c>
      <c r="AU136" s="237" t="s">
        <v>79</v>
      </c>
      <c r="AV136" s="15" t="s">
        <v>77</v>
      </c>
      <c r="AW136" s="15" t="s">
        <v>31</v>
      </c>
      <c r="AX136" s="15" t="s">
        <v>70</v>
      </c>
      <c r="AY136" s="237" t="s">
        <v>156</v>
      </c>
    </row>
    <row r="137" spans="1:65" s="13" customFormat="1" ht="11.25">
      <c r="B137" s="194"/>
      <c r="C137" s="195"/>
      <c r="D137" s="196" t="s">
        <v>165</v>
      </c>
      <c r="E137" s="197" t="s">
        <v>19</v>
      </c>
      <c r="F137" s="198" t="s">
        <v>231</v>
      </c>
      <c r="G137" s="195"/>
      <c r="H137" s="199">
        <v>200</v>
      </c>
      <c r="I137" s="200"/>
      <c r="J137" s="195"/>
      <c r="K137" s="195"/>
      <c r="L137" s="201"/>
      <c r="M137" s="202"/>
      <c r="N137" s="203"/>
      <c r="O137" s="203"/>
      <c r="P137" s="203"/>
      <c r="Q137" s="203"/>
      <c r="R137" s="203"/>
      <c r="S137" s="203"/>
      <c r="T137" s="204"/>
      <c r="AT137" s="205" t="s">
        <v>165</v>
      </c>
      <c r="AU137" s="205" t="s">
        <v>79</v>
      </c>
      <c r="AV137" s="13" t="s">
        <v>79</v>
      </c>
      <c r="AW137" s="13" t="s">
        <v>31</v>
      </c>
      <c r="AX137" s="13" t="s">
        <v>77</v>
      </c>
      <c r="AY137" s="205" t="s">
        <v>156</v>
      </c>
    </row>
    <row r="138" spans="1:65" s="2" customFormat="1" ht="16.5" customHeight="1">
      <c r="A138" s="35"/>
      <c r="B138" s="36"/>
      <c r="C138" s="180" t="s">
        <v>235</v>
      </c>
      <c r="D138" s="180" t="s">
        <v>159</v>
      </c>
      <c r="E138" s="181" t="s">
        <v>236</v>
      </c>
      <c r="F138" s="182" t="s">
        <v>237</v>
      </c>
      <c r="G138" s="183" t="s">
        <v>228</v>
      </c>
      <c r="H138" s="184">
        <v>10</v>
      </c>
      <c r="I138" s="185"/>
      <c r="J138" s="186">
        <f>ROUND(I138*H138,2)</f>
        <v>0</v>
      </c>
      <c r="K138" s="187"/>
      <c r="L138" s="40"/>
      <c r="M138" s="188" t="s">
        <v>19</v>
      </c>
      <c r="N138" s="189" t="s">
        <v>41</v>
      </c>
      <c r="O138" s="65"/>
      <c r="P138" s="190">
        <f>O138*H138</f>
        <v>0</v>
      </c>
      <c r="Q138" s="190">
        <v>0</v>
      </c>
      <c r="R138" s="190">
        <f>Q138*H138</f>
        <v>0</v>
      </c>
      <c r="S138" s="190">
        <v>0</v>
      </c>
      <c r="T138" s="191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192" t="s">
        <v>163</v>
      </c>
      <c r="AT138" s="192" t="s">
        <v>159</v>
      </c>
      <c r="AU138" s="192" t="s">
        <v>79</v>
      </c>
      <c r="AY138" s="18" t="s">
        <v>156</v>
      </c>
      <c r="BE138" s="193">
        <f>IF(N138="základní",J138,0)</f>
        <v>0</v>
      </c>
      <c r="BF138" s="193">
        <f>IF(N138="snížená",J138,0)</f>
        <v>0</v>
      </c>
      <c r="BG138" s="193">
        <f>IF(N138="zákl. přenesená",J138,0)</f>
        <v>0</v>
      </c>
      <c r="BH138" s="193">
        <f>IF(N138="sníž. přenesená",J138,0)</f>
        <v>0</v>
      </c>
      <c r="BI138" s="193">
        <f>IF(N138="nulová",J138,0)</f>
        <v>0</v>
      </c>
      <c r="BJ138" s="18" t="s">
        <v>77</v>
      </c>
      <c r="BK138" s="193">
        <f>ROUND(I138*H138,2)</f>
        <v>0</v>
      </c>
      <c r="BL138" s="18" t="s">
        <v>163</v>
      </c>
      <c r="BM138" s="192" t="s">
        <v>238</v>
      </c>
    </row>
    <row r="139" spans="1:65" s="15" customFormat="1" ht="11.25">
      <c r="B139" s="228"/>
      <c r="C139" s="229"/>
      <c r="D139" s="196" t="s">
        <v>165</v>
      </c>
      <c r="E139" s="230" t="s">
        <v>19</v>
      </c>
      <c r="F139" s="231" t="s">
        <v>239</v>
      </c>
      <c r="G139" s="229"/>
      <c r="H139" s="230" t="s">
        <v>19</v>
      </c>
      <c r="I139" s="232"/>
      <c r="J139" s="229"/>
      <c r="K139" s="229"/>
      <c r="L139" s="233"/>
      <c r="M139" s="234"/>
      <c r="N139" s="235"/>
      <c r="O139" s="235"/>
      <c r="P139" s="235"/>
      <c r="Q139" s="235"/>
      <c r="R139" s="235"/>
      <c r="S139" s="235"/>
      <c r="T139" s="236"/>
      <c r="AT139" s="237" t="s">
        <v>165</v>
      </c>
      <c r="AU139" s="237" t="s">
        <v>79</v>
      </c>
      <c r="AV139" s="15" t="s">
        <v>77</v>
      </c>
      <c r="AW139" s="15" t="s">
        <v>31</v>
      </c>
      <c r="AX139" s="15" t="s">
        <v>70</v>
      </c>
      <c r="AY139" s="237" t="s">
        <v>156</v>
      </c>
    </row>
    <row r="140" spans="1:65" s="13" customFormat="1" ht="11.25">
      <c r="B140" s="194"/>
      <c r="C140" s="195"/>
      <c r="D140" s="196" t="s">
        <v>165</v>
      </c>
      <c r="E140" s="197" t="s">
        <v>19</v>
      </c>
      <c r="F140" s="198" t="s">
        <v>118</v>
      </c>
      <c r="G140" s="195"/>
      <c r="H140" s="199">
        <v>10</v>
      </c>
      <c r="I140" s="200"/>
      <c r="J140" s="195"/>
      <c r="K140" s="195"/>
      <c r="L140" s="201"/>
      <c r="M140" s="202"/>
      <c r="N140" s="203"/>
      <c r="O140" s="203"/>
      <c r="P140" s="203"/>
      <c r="Q140" s="203"/>
      <c r="R140" s="203"/>
      <c r="S140" s="203"/>
      <c r="T140" s="204"/>
      <c r="AT140" s="205" t="s">
        <v>165</v>
      </c>
      <c r="AU140" s="205" t="s">
        <v>79</v>
      </c>
      <c r="AV140" s="13" t="s">
        <v>79</v>
      </c>
      <c r="AW140" s="13" t="s">
        <v>31</v>
      </c>
      <c r="AX140" s="13" t="s">
        <v>77</v>
      </c>
      <c r="AY140" s="205" t="s">
        <v>156</v>
      </c>
    </row>
    <row r="141" spans="1:65" s="2" customFormat="1" ht="24.2" customHeight="1">
      <c r="A141" s="35"/>
      <c r="B141" s="36"/>
      <c r="C141" s="180" t="s">
        <v>240</v>
      </c>
      <c r="D141" s="180" t="s">
        <v>159</v>
      </c>
      <c r="E141" s="181" t="s">
        <v>241</v>
      </c>
      <c r="F141" s="182" t="s">
        <v>242</v>
      </c>
      <c r="G141" s="183" t="s">
        <v>228</v>
      </c>
      <c r="H141" s="184">
        <v>10</v>
      </c>
      <c r="I141" s="185"/>
      <c r="J141" s="186">
        <f>ROUND(I141*H141,2)</f>
        <v>0</v>
      </c>
      <c r="K141" s="187"/>
      <c r="L141" s="40"/>
      <c r="M141" s="188" t="s">
        <v>19</v>
      </c>
      <c r="N141" s="189" t="s">
        <v>41</v>
      </c>
      <c r="O141" s="65"/>
      <c r="P141" s="190">
        <f>O141*H141</f>
        <v>0</v>
      </c>
      <c r="Q141" s="190">
        <v>0</v>
      </c>
      <c r="R141" s="190">
        <f>Q141*H141</f>
        <v>0</v>
      </c>
      <c r="S141" s="190">
        <v>0</v>
      </c>
      <c r="T141" s="191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192" t="s">
        <v>163</v>
      </c>
      <c r="AT141" s="192" t="s">
        <v>159</v>
      </c>
      <c r="AU141" s="192" t="s">
        <v>79</v>
      </c>
      <c r="AY141" s="18" t="s">
        <v>156</v>
      </c>
      <c r="BE141" s="193">
        <f>IF(N141="základní",J141,0)</f>
        <v>0</v>
      </c>
      <c r="BF141" s="193">
        <f>IF(N141="snížená",J141,0)</f>
        <v>0</v>
      </c>
      <c r="BG141" s="193">
        <f>IF(N141="zákl. přenesená",J141,0)</f>
        <v>0</v>
      </c>
      <c r="BH141" s="193">
        <f>IF(N141="sníž. přenesená",J141,0)</f>
        <v>0</v>
      </c>
      <c r="BI141" s="193">
        <f>IF(N141="nulová",J141,0)</f>
        <v>0</v>
      </c>
      <c r="BJ141" s="18" t="s">
        <v>77</v>
      </c>
      <c r="BK141" s="193">
        <f>ROUND(I141*H141,2)</f>
        <v>0</v>
      </c>
      <c r="BL141" s="18" t="s">
        <v>163</v>
      </c>
      <c r="BM141" s="192" t="s">
        <v>243</v>
      </c>
    </row>
    <row r="142" spans="1:65" s="15" customFormat="1" ht="11.25">
      <c r="B142" s="228"/>
      <c r="C142" s="229"/>
      <c r="D142" s="196" t="s">
        <v>165</v>
      </c>
      <c r="E142" s="230" t="s">
        <v>19</v>
      </c>
      <c r="F142" s="231" t="s">
        <v>239</v>
      </c>
      <c r="G142" s="229"/>
      <c r="H142" s="230" t="s">
        <v>19</v>
      </c>
      <c r="I142" s="232"/>
      <c r="J142" s="229"/>
      <c r="K142" s="229"/>
      <c r="L142" s="233"/>
      <c r="M142" s="234"/>
      <c r="N142" s="235"/>
      <c r="O142" s="235"/>
      <c r="P142" s="235"/>
      <c r="Q142" s="235"/>
      <c r="R142" s="235"/>
      <c r="S142" s="235"/>
      <c r="T142" s="236"/>
      <c r="AT142" s="237" t="s">
        <v>165</v>
      </c>
      <c r="AU142" s="237" t="s">
        <v>79</v>
      </c>
      <c r="AV142" s="15" t="s">
        <v>77</v>
      </c>
      <c r="AW142" s="15" t="s">
        <v>31</v>
      </c>
      <c r="AX142" s="15" t="s">
        <v>70</v>
      </c>
      <c r="AY142" s="237" t="s">
        <v>156</v>
      </c>
    </row>
    <row r="143" spans="1:65" s="13" customFormat="1" ht="11.25">
      <c r="B143" s="194"/>
      <c r="C143" s="195"/>
      <c r="D143" s="196" t="s">
        <v>165</v>
      </c>
      <c r="E143" s="197" t="s">
        <v>19</v>
      </c>
      <c r="F143" s="198" t="s">
        <v>118</v>
      </c>
      <c r="G143" s="195"/>
      <c r="H143" s="199">
        <v>10</v>
      </c>
      <c r="I143" s="200"/>
      <c r="J143" s="195"/>
      <c r="K143" s="195"/>
      <c r="L143" s="201"/>
      <c r="M143" s="202"/>
      <c r="N143" s="203"/>
      <c r="O143" s="203"/>
      <c r="P143" s="203"/>
      <c r="Q143" s="203"/>
      <c r="R143" s="203"/>
      <c r="S143" s="203"/>
      <c r="T143" s="204"/>
      <c r="AT143" s="205" t="s">
        <v>165</v>
      </c>
      <c r="AU143" s="205" t="s">
        <v>79</v>
      </c>
      <c r="AV143" s="13" t="s">
        <v>79</v>
      </c>
      <c r="AW143" s="13" t="s">
        <v>31</v>
      </c>
      <c r="AX143" s="13" t="s">
        <v>77</v>
      </c>
      <c r="AY143" s="205" t="s">
        <v>156</v>
      </c>
    </row>
    <row r="144" spans="1:65" s="2" customFormat="1" ht="66.75" customHeight="1">
      <c r="A144" s="35"/>
      <c r="B144" s="36"/>
      <c r="C144" s="180" t="s">
        <v>244</v>
      </c>
      <c r="D144" s="180" t="s">
        <v>159</v>
      </c>
      <c r="E144" s="181" t="s">
        <v>245</v>
      </c>
      <c r="F144" s="182" t="s">
        <v>246</v>
      </c>
      <c r="G144" s="183" t="s">
        <v>228</v>
      </c>
      <c r="H144" s="184">
        <v>6</v>
      </c>
      <c r="I144" s="185"/>
      <c r="J144" s="186">
        <f>ROUND(I144*H144,2)</f>
        <v>0</v>
      </c>
      <c r="K144" s="187"/>
      <c r="L144" s="40"/>
      <c r="M144" s="188" t="s">
        <v>19</v>
      </c>
      <c r="N144" s="189" t="s">
        <v>41</v>
      </c>
      <c r="O144" s="65"/>
      <c r="P144" s="190">
        <f>O144*H144</f>
        <v>0</v>
      </c>
      <c r="Q144" s="190">
        <v>0</v>
      </c>
      <c r="R144" s="190">
        <f>Q144*H144</f>
        <v>0</v>
      </c>
      <c r="S144" s="190">
        <v>0</v>
      </c>
      <c r="T144" s="191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192" t="s">
        <v>163</v>
      </c>
      <c r="AT144" s="192" t="s">
        <v>159</v>
      </c>
      <c r="AU144" s="192" t="s">
        <v>79</v>
      </c>
      <c r="AY144" s="18" t="s">
        <v>156</v>
      </c>
      <c r="BE144" s="193">
        <f>IF(N144="základní",J144,0)</f>
        <v>0</v>
      </c>
      <c r="BF144" s="193">
        <f>IF(N144="snížená",J144,0)</f>
        <v>0</v>
      </c>
      <c r="BG144" s="193">
        <f>IF(N144="zákl. přenesená",J144,0)</f>
        <v>0</v>
      </c>
      <c r="BH144" s="193">
        <f>IF(N144="sníž. přenesená",J144,0)</f>
        <v>0</v>
      </c>
      <c r="BI144" s="193">
        <f>IF(N144="nulová",J144,0)</f>
        <v>0</v>
      </c>
      <c r="BJ144" s="18" t="s">
        <v>77</v>
      </c>
      <c r="BK144" s="193">
        <f>ROUND(I144*H144,2)</f>
        <v>0</v>
      </c>
      <c r="BL144" s="18" t="s">
        <v>163</v>
      </c>
      <c r="BM144" s="192" t="s">
        <v>247</v>
      </c>
    </row>
    <row r="145" spans="1:65" s="13" customFormat="1" ht="11.25">
      <c r="B145" s="194"/>
      <c r="C145" s="195"/>
      <c r="D145" s="196" t="s">
        <v>165</v>
      </c>
      <c r="E145" s="197" t="s">
        <v>19</v>
      </c>
      <c r="F145" s="198" t="s">
        <v>248</v>
      </c>
      <c r="G145" s="195"/>
      <c r="H145" s="199">
        <v>6</v>
      </c>
      <c r="I145" s="200"/>
      <c r="J145" s="195"/>
      <c r="K145" s="195"/>
      <c r="L145" s="201"/>
      <c r="M145" s="202"/>
      <c r="N145" s="203"/>
      <c r="O145" s="203"/>
      <c r="P145" s="203"/>
      <c r="Q145" s="203"/>
      <c r="R145" s="203"/>
      <c r="S145" s="203"/>
      <c r="T145" s="204"/>
      <c r="AT145" s="205" t="s">
        <v>165</v>
      </c>
      <c r="AU145" s="205" t="s">
        <v>79</v>
      </c>
      <c r="AV145" s="13" t="s">
        <v>79</v>
      </c>
      <c r="AW145" s="13" t="s">
        <v>31</v>
      </c>
      <c r="AX145" s="13" t="s">
        <v>77</v>
      </c>
      <c r="AY145" s="205" t="s">
        <v>156</v>
      </c>
    </row>
    <row r="146" spans="1:65" s="2" customFormat="1" ht="62.65" customHeight="1">
      <c r="A146" s="35"/>
      <c r="B146" s="36"/>
      <c r="C146" s="180" t="s">
        <v>249</v>
      </c>
      <c r="D146" s="180" t="s">
        <v>159</v>
      </c>
      <c r="E146" s="181" t="s">
        <v>250</v>
      </c>
      <c r="F146" s="182" t="s">
        <v>251</v>
      </c>
      <c r="G146" s="183" t="s">
        <v>228</v>
      </c>
      <c r="H146" s="184">
        <v>139</v>
      </c>
      <c r="I146" s="185"/>
      <c r="J146" s="186">
        <f>ROUND(I146*H146,2)</f>
        <v>0</v>
      </c>
      <c r="K146" s="187"/>
      <c r="L146" s="40"/>
      <c r="M146" s="188" t="s">
        <v>19</v>
      </c>
      <c r="N146" s="189" t="s">
        <v>41</v>
      </c>
      <c r="O146" s="65"/>
      <c r="P146" s="190">
        <f>O146*H146</f>
        <v>0</v>
      </c>
      <c r="Q146" s="190">
        <v>0</v>
      </c>
      <c r="R146" s="190">
        <f>Q146*H146</f>
        <v>0</v>
      </c>
      <c r="S146" s="190">
        <v>0</v>
      </c>
      <c r="T146" s="191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192" t="s">
        <v>163</v>
      </c>
      <c r="AT146" s="192" t="s">
        <v>159</v>
      </c>
      <c r="AU146" s="192" t="s">
        <v>79</v>
      </c>
      <c r="AY146" s="18" t="s">
        <v>156</v>
      </c>
      <c r="BE146" s="193">
        <f>IF(N146="základní",J146,0)</f>
        <v>0</v>
      </c>
      <c r="BF146" s="193">
        <f>IF(N146="snížená",J146,0)</f>
        <v>0</v>
      </c>
      <c r="BG146" s="193">
        <f>IF(N146="zákl. přenesená",J146,0)</f>
        <v>0</v>
      </c>
      <c r="BH146" s="193">
        <f>IF(N146="sníž. přenesená",J146,0)</f>
        <v>0</v>
      </c>
      <c r="BI146" s="193">
        <f>IF(N146="nulová",J146,0)</f>
        <v>0</v>
      </c>
      <c r="BJ146" s="18" t="s">
        <v>77</v>
      </c>
      <c r="BK146" s="193">
        <f>ROUND(I146*H146,2)</f>
        <v>0</v>
      </c>
      <c r="BL146" s="18" t="s">
        <v>163</v>
      </c>
      <c r="BM146" s="192" t="s">
        <v>252</v>
      </c>
    </row>
    <row r="147" spans="1:65" s="13" customFormat="1" ht="11.25">
      <c r="B147" s="194"/>
      <c r="C147" s="195"/>
      <c r="D147" s="196" t="s">
        <v>165</v>
      </c>
      <c r="E147" s="197" t="s">
        <v>19</v>
      </c>
      <c r="F147" s="198" t="s">
        <v>253</v>
      </c>
      <c r="G147" s="195"/>
      <c r="H147" s="199">
        <v>139</v>
      </c>
      <c r="I147" s="200"/>
      <c r="J147" s="195"/>
      <c r="K147" s="195"/>
      <c r="L147" s="201"/>
      <c r="M147" s="202"/>
      <c r="N147" s="203"/>
      <c r="O147" s="203"/>
      <c r="P147" s="203"/>
      <c r="Q147" s="203"/>
      <c r="R147" s="203"/>
      <c r="S147" s="203"/>
      <c r="T147" s="204"/>
      <c r="AT147" s="205" t="s">
        <v>165</v>
      </c>
      <c r="AU147" s="205" t="s">
        <v>79</v>
      </c>
      <c r="AV147" s="13" t="s">
        <v>79</v>
      </c>
      <c r="AW147" s="13" t="s">
        <v>31</v>
      </c>
      <c r="AX147" s="13" t="s">
        <v>77</v>
      </c>
      <c r="AY147" s="205" t="s">
        <v>156</v>
      </c>
    </row>
    <row r="148" spans="1:65" s="2" customFormat="1" ht="66.75" customHeight="1">
      <c r="A148" s="35"/>
      <c r="B148" s="36"/>
      <c r="C148" s="180" t="s">
        <v>254</v>
      </c>
      <c r="D148" s="180" t="s">
        <v>159</v>
      </c>
      <c r="E148" s="181" t="s">
        <v>255</v>
      </c>
      <c r="F148" s="182" t="s">
        <v>256</v>
      </c>
      <c r="G148" s="183" t="s">
        <v>257</v>
      </c>
      <c r="H148" s="184">
        <v>41.7</v>
      </c>
      <c r="I148" s="185"/>
      <c r="J148" s="186">
        <f>ROUND(I148*H148,2)</f>
        <v>0</v>
      </c>
      <c r="K148" s="187"/>
      <c r="L148" s="40"/>
      <c r="M148" s="188" t="s">
        <v>19</v>
      </c>
      <c r="N148" s="189" t="s">
        <v>41</v>
      </c>
      <c r="O148" s="65"/>
      <c r="P148" s="190">
        <f>O148*H148</f>
        <v>0</v>
      </c>
      <c r="Q148" s="190">
        <v>0</v>
      </c>
      <c r="R148" s="190">
        <f>Q148*H148</f>
        <v>0</v>
      </c>
      <c r="S148" s="190">
        <v>0</v>
      </c>
      <c r="T148" s="191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192" t="s">
        <v>163</v>
      </c>
      <c r="AT148" s="192" t="s">
        <v>159</v>
      </c>
      <c r="AU148" s="192" t="s">
        <v>79</v>
      </c>
      <c r="AY148" s="18" t="s">
        <v>156</v>
      </c>
      <c r="BE148" s="193">
        <f>IF(N148="základní",J148,0)</f>
        <v>0</v>
      </c>
      <c r="BF148" s="193">
        <f>IF(N148="snížená",J148,0)</f>
        <v>0</v>
      </c>
      <c r="BG148" s="193">
        <f>IF(N148="zákl. přenesená",J148,0)</f>
        <v>0</v>
      </c>
      <c r="BH148" s="193">
        <f>IF(N148="sníž. přenesená",J148,0)</f>
        <v>0</v>
      </c>
      <c r="BI148" s="193">
        <f>IF(N148="nulová",J148,0)</f>
        <v>0</v>
      </c>
      <c r="BJ148" s="18" t="s">
        <v>77</v>
      </c>
      <c r="BK148" s="193">
        <f>ROUND(I148*H148,2)</f>
        <v>0</v>
      </c>
      <c r="BL148" s="18" t="s">
        <v>163</v>
      </c>
      <c r="BM148" s="192" t="s">
        <v>258</v>
      </c>
    </row>
    <row r="149" spans="1:65" s="13" customFormat="1" ht="11.25">
      <c r="B149" s="194"/>
      <c r="C149" s="195"/>
      <c r="D149" s="196" t="s">
        <v>165</v>
      </c>
      <c r="E149" s="197" t="s">
        <v>19</v>
      </c>
      <c r="F149" s="198" t="s">
        <v>259</v>
      </c>
      <c r="G149" s="195"/>
      <c r="H149" s="199">
        <v>41.7</v>
      </c>
      <c r="I149" s="200"/>
      <c r="J149" s="195"/>
      <c r="K149" s="195"/>
      <c r="L149" s="201"/>
      <c r="M149" s="202"/>
      <c r="N149" s="203"/>
      <c r="O149" s="203"/>
      <c r="P149" s="203"/>
      <c r="Q149" s="203"/>
      <c r="R149" s="203"/>
      <c r="S149" s="203"/>
      <c r="T149" s="204"/>
      <c r="AT149" s="205" t="s">
        <v>165</v>
      </c>
      <c r="AU149" s="205" t="s">
        <v>79</v>
      </c>
      <c r="AV149" s="13" t="s">
        <v>79</v>
      </c>
      <c r="AW149" s="13" t="s">
        <v>31</v>
      </c>
      <c r="AX149" s="13" t="s">
        <v>77</v>
      </c>
      <c r="AY149" s="205" t="s">
        <v>156</v>
      </c>
    </row>
    <row r="150" spans="1:65" s="2" customFormat="1" ht="21.75" customHeight="1">
      <c r="A150" s="35"/>
      <c r="B150" s="36"/>
      <c r="C150" s="217" t="s">
        <v>260</v>
      </c>
      <c r="D150" s="217" t="s">
        <v>179</v>
      </c>
      <c r="E150" s="218" t="s">
        <v>261</v>
      </c>
      <c r="F150" s="219" t="s">
        <v>262</v>
      </c>
      <c r="G150" s="220" t="s">
        <v>176</v>
      </c>
      <c r="H150" s="221">
        <v>1.39</v>
      </c>
      <c r="I150" s="222"/>
      <c r="J150" s="223">
        <f>ROUND(I150*H150,2)</f>
        <v>0</v>
      </c>
      <c r="K150" s="224"/>
      <c r="L150" s="225"/>
      <c r="M150" s="226" t="s">
        <v>19</v>
      </c>
      <c r="N150" s="227" t="s">
        <v>41</v>
      </c>
      <c r="O150" s="65"/>
      <c r="P150" s="190">
        <f>O150*H150</f>
        <v>0</v>
      </c>
      <c r="Q150" s="190">
        <v>2.4289999999999998</v>
      </c>
      <c r="R150" s="190">
        <f>Q150*H150</f>
        <v>3.3763099999999997</v>
      </c>
      <c r="S150" s="190">
        <v>0</v>
      </c>
      <c r="T150" s="191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192" t="s">
        <v>183</v>
      </c>
      <c r="AT150" s="192" t="s">
        <v>179</v>
      </c>
      <c r="AU150" s="192" t="s">
        <v>79</v>
      </c>
      <c r="AY150" s="18" t="s">
        <v>156</v>
      </c>
      <c r="BE150" s="193">
        <f>IF(N150="základní",J150,0)</f>
        <v>0</v>
      </c>
      <c r="BF150" s="193">
        <f>IF(N150="snížená",J150,0)</f>
        <v>0</v>
      </c>
      <c r="BG150" s="193">
        <f>IF(N150="zákl. přenesená",J150,0)</f>
        <v>0</v>
      </c>
      <c r="BH150" s="193">
        <f>IF(N150="sníž. přenesená",J150,0)</f>
        <v>0</v>
      </c>
      <c r="BI150" s="193">
        <f>IF(N150="nulová",J150,0)</f>
        <v>0</v>
      </c>
      <c r="BJ150" s="18" t="s">
        <v>77</v>
      </c>
      <c r="BK150" s="193">
        <f>ROUND(I150*H150,2)</f>
        <v>0</v>
      </c>
      <c r="BL150" s="18" t="s">
        <v>163</v>
      </c>
      <c r="BM150" s="192" t="s">
        <v>263</v>
      </c>
    </row>
    <row r="151" spans="1:65" s="13" customFormat="1" ht="11.25">
      <c r="B151" s="194"/>
      <c r="C151" s="195"/>
      <c r="D151" s="196" t="s">
        <v>165</v>
      </c>
      <c r="E151" s="197" t="s">
        <v>19</v>
      </c>
      <c r="F151" s="198" t="s">
        <v>264</v>
      </c>
      <c r="G151" s="195"/>
      <c r="H151" s="199">
        <v>1.39</v>
      </c>
      <c r="I151" s="200"/>
      <c r="J151" s="195"/>
      <c r="K151" s="195"/>
      <c r="L151" s="201"/>
      <c r="M151" s="202"/>
      <c r="N151" s="203"/>
      <c r="O151" s="203"/>
      <c r="P151" s="203"/>
      <c r="Q151" s="203"/>
      <c r="R151" s="203"/>
      <c r="S151" s="203"/>
      <c r="T151" s="204"/>
      <c r="AT151" s="205" t="s">
        <v>165</v>
      </c>
      <c r="AU151" s="205" t="s">
        <v>79</v>
      </c>
      <c r="AV151" s="13" t="s">
        <v>79</v>
      </c>
      <c r="AW151" s="13" t="s">
        <v>31</v>
      </c>
      <c r="AX151" s="13" t="s">
        <v>77</v>
      </c>
      <c r="AY151" s="205" t="s">
        <v>156</v>
      </c>
    </row>
    <row r="152" spans="1:65" s="2" customFormat="1" ht="76.349999999999994" customHeight="1">
      <c r="A152" s="35"/>
      <c r="B152" s="36"/>
      <c r="C152" s="180" t="s">
        <v>265</v>
      </c>
      <c r="D152" s="180" t="s">
        <v>159</v>
      </c>
      <c r="E152" s="181" t="s">
        <v>266</v>
      </c>
      <c r="F152" s="182" t="s">
        <v>267</v>
      </c>
      <c r="G152" s="183" t="s">
        <v>182</v>
      </c>
      <c r="H152" s="184">
        <v>3.0579999999999998</v>
      </c>
      <c r="I152" s="185"/>
      <c r="J152" s="186">
        <f>ROUND(I152*H152,2)</f>
        <v>0</v>
      </c>
      <c r="K152" s="187"/>
      <c r="L152" s="40"/>
      <c r="M152" s="188" t="s">
        <v>19</v>
      </c>
      <c r="N152" s="189" t="s">
        <v>41</v>
      </c>
      <c r="O152" s="65"/>
      <c r="P152" s="190">
        <f>O152*H152</f>
        <v>0</v>
      </c>
      <c r="Q152" s="190">
        <v>0</v>
      </c>
      <c r="R152" s="190">
        <f>Q152*H152</f>
        <v>0</v>
      </c>
      <c r="S152" s="190">
        <v>0</v>
      </c>
      <c r="T152" s="191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192" t="s">
        <v>163</v>
      </c>
      <c r="AT152" s="192" t="s">
        <v>159</v>
      </c>
      <c r="AU152" s="192" t="s">
        <v>79</v>
      </c>
      <c r="AY152" s="18" t="s">
        <v>156</v>
      </c>
      <c r="BE152" s="193">
        <f>IF(N152="základní",J152,0)</f>
        <v>0</v>
      </c>
      <c r="BF152" s="193">
        <f>IF(N152="snížená",J152,0)</f>
        <v>0</v>
      </c>
      <c r="BG152" s="193">
        <f>IF(N152="zákl. přenesená",J152,0)</f>
        <v>0</v>
      </c>
      <c r="BH152" s="193">
        <f>IF(N152="sníž. přenesená",J152,0)</f>
        <v>0</v>
      </c>
      <c r="BI152" s="193">
        <f>IF(N152="nulová",J152,0)</f>
        <v>0</v>
      </c>
      <c r="BJ152" s="18" t="s">
        <v>77</v>
      </c>
      <c r="BK152" s="193">
        <f>ROUND(I152*H152,2)</f>
        <v>0</v>
      </c>
      <c r="BL152" s="18" t="s">
        <v>163</v>
      </c>
      <c r="BM152" s="192" t="s">
        <v>268</v>
      </c>
    </row>
    <row r="153" spans="1:65" s="15" customFormat="1" ht="11.25">
      <c r="B153" s="228"/>
      <c r="C153" s="229"/>
      <c r="D153" s="196" t="s">
        <v>165</v>
      </c>
      <c r="E153" s="230" t="s">
        <v>19</v>
      </c>
      <c r="F153" s="231" t="s">
        <v>269</v>
      </c>
      <c r="G153" s="229"/>
      <c r="H153" s="230" t="s">
        <v>19</v>
      </c>
      <c r="I153" s="232"/>
      <c r="J153" s="229"/>
      <c r="K153" s="229"/>
      <c r="L153" s="233"/>
      <c r="M153" s="234"/>
      <c r="N153" s="235"/>
      <c r="O153" s="235"/>
      <c r="P153" s="235"/>
      <c r="Q153" s="235"/>
      <c r="R153" s="235"/>
      <c r="S153" s="235"/>
      <c r="T153" s="236"/>
      <c r="AT153" s="237" t="s">
        <v>165</v>
      </c>
      <c r="AU153" s="237" t="s">
        <v>79</v>
      </c>
      <c r="AV153" s="15" t="s">
        <v>77</v>
      </c>
      <c r="AW153" s="15" t="s">
        <v>31</v>
      </c>
      <c r="AX153" s="15" t="s">
        <v>70</v>
      </c>
      <c r="AY153" s="237" t="s">
        <v>156</v>
      </c>
    </row>
    <row r="154" spans="1:65" s="13" customFormat="1" ht="11.25">
      <c r="B154" s="194"/>
      <c r="C154" s="195"/>
      <c r="D154" s="196" t="s">
        <v>165</v>
      </c>
      <c r="E154" s="197" t="s">
        <v>19</v>
      </c>
      <c r="F154" s="198" t="s">
        <v>270</v>
      </c>
      <c r="G154" s="195"/>
      <c r="H154" s="199">
        <v>3.0579999999999998</v>
      </c>
      <c r="I154" s="200"/>
      <c r="J154" s="195"/>
      <c r="K154" s="195"/>
      <c r="L154" s="201"/>
      <c r="M154" s="202"/>
      <c r="N154" s="203"/>
      <c r="O154" s="203"/>
      <c r="P154" s="203"/>
      <c r="Q154" s="203"/>
      <c r="R154" s="203"/>
      <c r="S154" s="203"/>
      <c r="T154" s="204"/>
      <c r="AT154" s="205" t="s">
        <v>165</v>
      </c>
      <c r="AU154" s="205" t="s">
        <v>79</v>
      </c>
      <c r="AV154" s="13" t="s">
        <v>79</v>
      </c>
      <c r="AW154" s="13" t="s">
        <v>31</v>
      </c>
      <c r="AX154" s="13" t="s">
        <v>77</v>
      </c>
      <c r="AY154" s="205" t="s">
        <v>156</v>
      </c>
    </row>
    <row r="155" spans="1:65" s="2" customFormat="1" ht="76.349999999999994" customHeight="1">
      <c r="A155" s="35"/>
      <c r="B155" s="36"/>
      <c r="C155" s="180" t="s">
        <v>271</v>
      </c>
      <c r="D155" s="180" t="s">
        <v>159</v>
      </c>
      <c r="E155" s="181" t="s">
        <v>272</v>
      </c>
      <c r="F155" s="182" t="s">
        <v>273</v>
      </c>
      <c r="G155" s="183" t="s">
        <v>182</v>
      </c>
      <c r="H155" s="184">
        <v>1</v>
      </c>
      <c r="I155" s="185"/>
      <c r="J155" s="186">
        <f>ROUND(I155*H155,2)</f>
        <v>0</v>
      </c>
      <c r="K155" s="187"/>
      <c r="L155" s="40"/>
      <c r="M155" s="188" t="s">
        <v>19</v>
      </c>
      <c r="N155" s="189" t="s">
        <v>41</v>
      </c>
      <c r="O155" s="65"/>
      <c r="P155" s="190">
        <f>O155*H155</f>
        <v>0</v>
      </c>
      <c r="Q155" s="190">
        <v>0</v>
      </c>
      <c r="R155" s="190">
        <f>Q155*H155</f>
        <v>0</v>
      </c>
      <c r="S155" s="190">
        <v>0</v>
      </c>
      <c r="T155" s="191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192" t="s">
        <v>163</v>
      </c>
      <c r="AT155" s="192" t="s">
        <v>159</v>
      </c>
      <c r="AU155" s="192" t="s">
        <v>79</v>
      </c>
      <c r="AY155" s="18" t="s">
        <v>156</v>
      </c>
      <c r="BE155" s="193">
        <f>IF(N155="základní",J155,0)</f>
        <v>0</v>
      </c>
      <c r="BF155" s="193">
        <f>IF(N155="snížená",J155,0)</f>
        <v>0</v>
      </c>
      <c r="BG155" s="193">
        <f>IF(N155="zákl. přenesená",J155,0)</f>
        <v>0</v>
      </c>
      <c r="BH155" s="193">
        <f>IF(N155="sníž. přenesená",J155,0)</f>
        <v>0</v>
      </c>
      <c r="BI155" s="193">
        <f>IF(N155="nulová",J155,0)</f>
        <v>0</v>
      </c>
      <c r="BJ155" s="18" t="s">
        <v>77</v>
      </c>
      <c r="BK155" s="193">
        <f>ROUND(I155*H155,2)</f>
        <v>0</v>
      </c>
      <c r="BL155" s="18" t="s">
        <v>163</v>
      </c>
      <c r="BM155" s="192" t="s">
        <v>274</v>
      </c>
    </row>
    <row r="156" spans="1:65" s="15" customFormat="1" ht="11.25">
      <c r="B156" s="228"/>
      <c r="C156" s="229"/>
      <c r="D156" s="196" t="s">
        <v>165</v>
      </c>
      <c r="E156" s="230" t="s">
        <v>19</v>
      </c>
      <c r="F156" s="231" t="s">
        <v>275</v>
      </c>
      <c r="G156" s="229"/>
      <c r="H156" s="230" t="s">
        <v>19</v>
      </c>
      <c r="I156" s="232"/>
      <c r="J156" s="229"/>
      <c r="K156" s="229"/>
      <c r="L156" s="233"/>
      <c r="M156" s="234"/>
      <c r="N156" s="235"/>
      <c r="O156" s="235"/>
      <c r="P156" s="235"/>
      <c r="Q156" s="235"/>
      <c r="R156" s="235"/>
      <c r="S156" s="235"/>
      <c r="T156" s="236"/>
      <c r="AT156" s="237" t="s">
        <v>165</v>
      </c>
      <c r="AU156" s="237" t="s">
        <v>79</v>
      </c>
      <c r="AV156" s="15" t="s">
        <v>77</v>
      </c>
      <c r="AW156" s="15" t="s">
        <v>31</v>
      </c>
      <c r="AX156" s="15" t="s">
        <v>70</v>
      </c>
      <c r="AY156" s="237" t="s">
        <v>156</v>
      </c>
    </row>
    <row r="157" spans="1:65" s="13" customFormat="1" ht="11.25">
      <c r="B157" s="194"/>
      <c r="C157" s="195"/>
      <c r="D157" s="196" t="s">
        <v>165</v>
      </c>
      <c r="E157" s="197" t="s">
        <v>19</v>
      </c>
      <c r="F157" s="198" t="s">
        <v>77</v>
      </c>
      <c r="G157" s="195"/>
      <c r="H157" s="199">
        <v>1</v>
      </c>
      <c r="I157" s="200"/>
      <c r="J157" s="195"/>
      <c r="K157" s="195"/>
      <c r="L157" s="201"/>
      <c r="M157" s="238"/>
      <c r="N157" s="239"/>
      <c r="O157" s="239"/>
      <c r="P157" s="239"/>
      <c r="Q157" s="239"/>
      <c r="R157" s="239"/>
      <c r="S157" s="239"/>
      <c r="T157" s="240"/>
      <c r="AT157" s="205" t="s">
        <v>165</v>
      </c>
      <c r="AU157" s="205" t="s">
        <v>79</v>
      </c>
      <c r="AV157" s="13" t="s">
        <v>79</v>
      </c>
      <c r="AW157" s="13" t="s">
        <v>31</v>
      </c>
      <c r="AX157" s="13" t="s">
        <v>77</v>
      </c>
      <c r="AY157" s="205" t="s">
        <v>156</v>
      </c>
    </row>
    <row r="158" spans="1:65" s="2" customFormat="1" ht="6.95" customHeight="1">
      <c r="A158" s="35"/>
      <c r="B158" s="48"/>
      <c r="C158" s="49"/>
      <c r="D158" s="49"/>
      <c r="E158" s="49"/>
      <c r="F158" s="49"/>
      <c r="G158" s="49"/>
      <c r="H158" s="49"/>
      <c r="I158" s="49"/>
      <c r="J158" s="49"/>
      <c r="K158" s="49"/>
      <c r="L158" s="40"/>
      <c r="M158" s="35"/>
      <c r="O158" s="35"/>
      <c r="P158" s="35"/>
      <c r="Q158" s="35"/>
      <c r="R158" s="35"/>
      <c r="S158" s="35"/>
      <c r="T158" s="35"/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</row>
  </sheetData>
  <sheetProtection algorithmName="SHA-512" hashValue="RCRy3SaZv8N//1KpnPfwNlgvXpCqGhyvK8jc2b84iAVblo5VizdXJk+/HJ2czxrrJb9hIKxOUJBfVEtKzo65wA==" saltValue="kyd179k+WjLj8yC9392XseJ5A+O9pS+b0ieOI8ksyFRYRJk9oISJZeNIUYDO625PYbwkUGELhjPReSwChzIhTw==" spinCount="100000" sheet="1" objects="1" scenarios="1" formatColumns="0" formatRows="0" autoFilter="0"/>
  <autoFilter ref="C92:K157"/>
  <mergeCells count="15">
    <mergeCell ref="E79:H79"/>
    <mergeCell ref="E83:H83"/>
    <mergeCell ref="E81:H81"/>
    <mergeCell ref="E85:H85"/>
    <mergeCell ref="L2:V2"/>
    <mergeCell ref="E31:H31"/>
    <mergeCell ref="E52:H52"/>
    <mergeCell ref="E56:H56"/>
    <mergeCell ref="E54:H54"/>
    <mergeCell ref="E58:H58"/>
    <mergeCell ref="E7:H7"/>
    <mergeCell ref="E11:H11"/>
    <mergeCell ref="E9:H9"/>
    <mergeCell ref="E13:H13"/>
    <mergeCell ref="E22:H22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15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69"/>
      <c r="M2" s="369"/>
      <c r="N2" s="369"/>
      <c r="O2" s="369"/>
      <c r="P2" s="369"/>
      <c r="Q2" s="369"/>
      <c r="R2" s="369"/>
      <c r="S2" s="369"/>
      <c r="T2" s="369"/>
      <c r="U2" s="369"/>
      <c r="V2" s="369"/>
      <c r="AT2" s="18" t="s">
        <v>90</v>
      </c>
    </row>
    <row r="3" spans="1:46" s="1" customFormat="1" ht="6.95" customHeight="1">
      <c r="B3" s="109"/>
      <c r="C3" s="110"/>
      <c r="D3" s="110"/>
      <c r="E3" s="110"/>
      <c r="F3" s="110"/>
      <c r="G3" s="110"/>
      <c r="H3" s="110"/>
      <c r="I3" s="110"/>
      <c r="J3" s="110"/>
      <c r="K3" s="110"/>
      <c r="L3" s="21"/>
      <c r="AT3" s="18" t="s">
        <v>79</v>
      </c>
    </row>
    <row r="4" spans="1:46" s="1" customFormat="1" ht="24.95" customHeight="1">
      <c r="B4" s="21"/>
      <c r="D4" s="111" t="s">
        <v>128</v>
      </c>
      <c r="L4" s="21"/>
      <c r="M4" s="112" t="s">
        <v>10</v>
      </c>
      <c r="AT4" s="18" t="s">
        <v>4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113" t="s">
        <v>16</v>
      </c>
      <c r="L6" s="21"/>
    </row>
    <row r="7" spans="1:46" s="1" customFormat="1" ht="26.25" customHeight="1">
      <c r="B7" s="21"/>
      <c r="E7" s="387" t="str">
        <f>'Rekapitulace zakázky'!K6</f>
        <v>Oprava geometrických parametrů koleje 2022 u ST Ústí nad Labem</v>
      </c>
      <c r="F7" s="388"/>
      <c r="G7" s="388"/>
      <c r="H7" s="388"/>
      <c r="L7" s="21"/>
    </row>
    <row r="8" spans="1:46">
      <c r="B8" s="21"/>
      <c r="D8" s="113" t="s">
        <v>129</v>
      </c>
      <c r="L8" s="21"/>
    </row>
    <row r="9" spans="1:46" s="1" customFormat="1" ht="16.5" customHeight="1">
      <c r="B9" s="21"/>
      <c r="E9" s="387" t="s">
        <v>130</v>
      </c>
      <c r="F9" s="369"/>
      <c r="G9" s="369"/>
      <c r="H9" s="369"/>
      <c r="L9" s="21"/>
    </row>
    <row r="10" spans="1:46" s="1" customFormat="1" ht="12" customHeight="1">
      <c r="B10" s="21"/>
      <c r="D10" s="113" t="s">
        <v>131</v>
      </c>
      <c r="L10" s="21"/>
    </row>
    <row r="11" spans="1:46" s="2" customFormat="1" ht="16.5" customHeight="1">
      <c r="A11" s="35"/>
      <c r="B11" s="40"/>
      <c r="C11" s="35"/>
      <c r="D11" s="35"/>
      <c r="E11" s="389" t="s">
        <v>132</v>
      </c>
      <c r="F11" s="390"/>
      <c r="G11" s="390"/>
      <c r="H11" s="390"/>
      <c r="I11" s="35"/>
      <c r="J11" s="35"/>
      <c r="K11" s="35"/>
      <c r="L11" s="115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13" t="s">
        <v>133</v>
      </c>
      <c r="E12" s="35"/>
      <c r="F12" s="35"/>
      <c r="G12" s="35"/>
      <c r="H12" s="35"/>
      <c r="I12" s="35"/>
      <c r="J12" s="35"/>
      <c r="K12" s="35"/>
      <c r="L12" s="115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6.5" customHeight="1">
      <c r="A13" s="35"/>
      <c r="B13" s="40"/>
      <c r="C13" s="35"/>
      <c r="D13" s="35"/>
      <c r="E13" s="391" t="s">
        <v>276</v>
      </c>
      <c r="F13" s="390"/>
      <c r="G13" s="390"/>
      <c r="H13" s="390"/>
      <c r="I13" s="35"/>
      <c r="J13" s="35"/>
      <c r="K13" s="35"/>
      <c r="L13" s="115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1.25">
      <c r="A14" s="35"/>
      <c r="B14" s="40"/>
      <c r="C14" s="35"/>
      <c r="D14" s="35"/>
      <c r="E14" s="35"/>
      <c r="F14" s="35"/>
      <c r="G14" s="35"/>
      <c r="H14" s="35"/>
      <c r="I14" s="35"/>
      <c r="J14" s="35"/>
      <c r="K14" s="35"/>
      <c r="L14" s="11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2" customHeight="1">
      <c r="A15" s="35"/>
      <c r="B15" s="40"/>
      <c r="C15" s="35"/>
      <c r="D15" s="113" t="s">
        <v>18</v>
      </c>
      <c r="E15" s="35"/>
      <c r="F15" s="103" t="s">
        <v>19</v>
      </c>
      <c r="G15" s="35"/>
      <c r="H15" s="35"/>
      <c r="I15" s="113" t="s">
        <v>20</v>
      </c>
      <c r="J15" s="103" t="s">
        <v>19</v>
      </c>
      <c r="K15" s="35"/>
      <c r="L15" s="115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12" customHeight="1">
      <c r="A16" s="35"/>
      <c r="B16" s="40"/>
      <c r="C16" s="35"/>
      <c r="D16" s="113" t="s">
        <v>21</v>
      </c>
      <c r="E16" s="35"/>
      <c r="F16" s="103" t="s">
        <v>22</v>
      </c>
      <c r="G16" s="35"/>
      <c r="H16" s="35"/>
      <c r="I16" s="113" t="s">
        <v>23</v>
      </c>
      <c r="J16" s="116" t="str">
        <f>'Rekapitulace zakázky'!AN8</f>
        <v>25. 3. 2022</v>
      </c>
      <c r="K16" s="35"/>
      <c r="L16" s="115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0.9" customHeight="1">
      <c r="A17" s="35"/>
      <c r="B17" s="40"/>
      <c r="C17" s="35"/>
      <c r="D17" s="35"/>
      <c r="E17" s="35"/>
      <c r="F17" s="35"/>
      <c r="G17" s="35"/>
      <c r="H17" s="35"/>
      <c r="I17" s="35"/>
      <c r="J17" s="35"/>
      <c r="K17" s="35"/>
      <c r="L17" s="115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2" customHeight="1">
      <c r="A18" s="35"/>
      <c r="B18" s="40"/>
      <c r="C18" s="35"/>
      <c r="D18" s="113" t="s">
        <v>25</v>
      </c>
      <c r="E18" s="35"/>
      <c r="F18" s="35"/>
      <c r="G18" s="35"/>
      <c r="H18" s="35"/>
      <c r="I18" s="113" t="s">
        <v>26</v>
      </c>
      <c r="J18" s="103" t="str">
        <f>IF('Rekapitulace zakázky'!AN10="","",'Rekapitulace zakázky'!AN10)</f>
        <v/>
      </c>
      <c r="K18" s="35"/>
      <c r="L18" s="115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18" customHeight="1">
      <c r="A19" s="35"/>
      <c r="B19" s="40"/>
      <c r="C19" s="35"/>
      <c r="D19" s="35"/>
      <c r="E19" s="103" t="str">
        <f>IF('Rekapitulace zakázky'!E11="","",'Rekapitulace zakázky'!E11)</f>
        <v xml:space="preserve"> </v>
      </c>
      <c r="F19" s="35"/>
      <c r="G19" s="35"/>
      <c r="H19" s="35"/>
      <c r="I19" s="113" t="s">
        <v>27</v>
      </c>
      <c r="J19" s="103" t="str">
        <f>IF('Rekapitulace zakázky'!AN11="","",'Rekapitulace zakázky'!AN11)</f>
        <v/>
      </c>
      <c r="K19" s="35"/>
      <c r="L19" s="115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6.95" customHeight="1">
      <c r="A20" s="35"/>
      <c r="B20" s="40"/>
      <c r="C20" s="35"/>
      <c r="D20" s="35"/>
      <c r="E20" s="35"/>
      <c r="F20" s="35"/>
      <c r="G20" s="35"/>
      <c r="H20" s="35"/>
      <c r="I20" s="35"/>
      <c r="J20" s="35"/>
      <c r="K20" s="35"/>
      <c r="L20" s="115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2" customHeight="1">
      <c r="A21" s="35"/>
      <c r="B21" s="40"/>
      <c r="C21" s="35"/>
      <c r="D21" s="113" t="s">
        <v>28</v>
      </c>
      <c r="E21" s="35"/>
      <c r="F21" s="35"/>
      <c r="G21" s="35"/>
      <c r="H21" s="35"/>
      <c r="I21" s="113" t="s">
        <v>26</v>
      </c>
      <c r="J21" s="31" t="str">
        <f>'Rekapitulace zakázky'!AN13</f>
        <v>Vyplň údaj</v>
      </c>
      <c r="K21" s="35"/>
      <c r="L21" s="115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18" customHeight="1">
      <c r="A22" s="35"/>
      <c r="B22" s="40"/>
      <c r="C22" s="35"/>
      <c r="D22" s="35"/>
      <c r="E22" s="392" t="str">
        <f>'Rekapitulace zakázky'!E14</f>
        <v>Vyplň údaj</v>
      </c>
      <c r="F22" s="393"/>
      <c r="G22" s="393"/>
      <c r="H22" s="393"/>
      <c r="I22" s="113" t="s">
        <v>27</v>
      </c>
      <c r="J22" s="31" t="str">
        <f>'Rekapitulace zakázky'!AN14</f>
        <v>Vyplň údaj</v>
      </c>
      <c r="K22" s="35"/>
      <c r="L22" s="115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6.95" customHeight="1">
      <c r="A23" s="35"/>
      <c r="B23" s="40"/>
      <c r="C23" s="35"/>
      <c r="D23" s="35"/>
      <c r="E23" s="35"/>
      <c r="F23" s="35"/>
      <c r="G23" s="35"/>
      <c r="H23" s="35"/>
      <c r="I23" s="35"/>
      <c r="J23" s="35"/>
      <c r="K23" s="35"/>
      <c r="L23" s="11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2" customHeight="1">
      <c r="A24" s="35"/>
      <c r="B24" s="40"/>
      <c r="C24" s="35"/>
      <c r="D24" s="113" t="s">
        <v>30</v>
      </c>
      <c r="E24" s="35"/>
      <c r="F24" s="35"/>
      <c r="G24" s="35"/>
      <c r="H24" s="35"/>
      <c r="I24" s="113" t="s">
        <v>26</v>
      </c>
      <c r="J24" s="103" t="str">
        <f>IF('Rekapitulace zakázky'!AN16="","",'Rekapitulace zakázky'!AN16)</f>
        <v/>
      </c>
      <c r="K24" s="35"/>
      <c r="L24" s="115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18" customHeight="1">
      <c r="A25" s="35"/>
      <c r="B25" s="40"/>
      <c r="C25" s="35"/>
      <c r="D25" s="35"/>
      <c r="E25" s="103" t="str">
        <f>IF('Rekapitulace zakázky'!E17="","",'Rekapitulace zakázky'!E17)</f>
        <v xml:space="preserve"> </v>
      </c>
      <c r="F25" s="35"/>
      <c r="G25" s="35"/>
      <c r="H25" s="35"/>
      <c r="I25" s="113" t="s">
        <v>27</v>
      </c>
      <c r="J25" s="103" t="str">
        <f>IF('Rekapitulace zakázky'!AN17="","",'Rekapitulace zakázky'!AN17)</f>
        <v/>
      </c>
      <c r="K25" s="35"/>
      <c r="L25" s="11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6.95" customHeight="1">
      <c r="A26" s="35"/>
      <c r="B26" s="40"/>
      <c r="C26" s="35"/>
      <c r="D26" s="35"/>
      <c r="E26" s="35"/>
      <c r="F26" s="35"/>
      <c r="G26" s="35"/>
      <c r="H26" s="35"/>
      <c r="I26" s="35"/>
      <c r="J26" s="35"/>
      <c r="K26" s="35"/>
      <c r="L26" s="11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2" customFormat="1" ht="12" customHeight="1">
      <c r="A27" s="35"/>
      <c r="B27" s="40"/>
      <c r="C27" s="35"/>
      <c r="D27" s="113" t="s">
        <v>32</v>
      </c>
      <c r="E27" s="35"/>
      <c r="F27" s="35"/>
      <c r="G27" s="35"/>
      <c r="H27" s="35"/>
      <c r="I27" s="113" t="s">
        <v>26</v>
      </c>
      <c r="J27" s="103" t="str">
        <f>IF('Rekapitulace zakázky'!AN19="","",'Rekapitulace zakázky'!AN19)</f>
        <v/>
      </c>
      <c r="K27" s="35"/>
      <c r="L27" s="11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pans="1:31" s="2" customFormat="1" ht="18" customHeight="1">
      <c r="A28" s="35"/>
      <c r="B28" s="40"/>
      <c r="C28" s="35"/>
      <c r="D28" s="35"/>
      <c r="E28" s="103" t="str">
        <f>IF('Rekapitulace zakázky'!E20="","",'Rekapitulace zakázky'!E20)</f>
        <v>Tomáš Šrédl</v>
      </c>
      <c r="F28" s="35"/>
      <c r="G28" s="35"/>
      <c r="H28" s="35"/>
      <c r="I28" s="113" t="s">
        <v>27</v>
      </c>
      <c r="J28" s="103" t="str">
        <f>IF('Rekapitulace zakázky'!AN20="","",'Rekapitulace zakázky'!AN20)</f>
        <v/>
      </c>
      <c r="K28" s="35"/>
      <c r="L28" s="115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40"/>
      <c r="C29" s="35"/>
      <c r="D29" s="35"/>
      <c r="E29" s="35"/>
      <c r="F29" s="35"/>
      <c r="G29" s="35"/>
      <c r="H29" s="35"/>
      <c r="I29" s="35"/>
      <c r="J29" s="35"/>
      <c r="K29" s="35"/>
      <c r="L29" s="115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12" customHeight="1">
      <c r="A30" s="35"/>
      <c r="B30" s="40"/>
      <c r="C30" s="35"/>
      <c r="D30" s="113" t="s">
        <v>34</v>
      </c>
      <c r="E30" s="35"/>
      <c r="F30" s="35"/>
      <c r="G30" s="35"/>
      <c r="H30" s="35"/>
      <c r="I30" s="35"/>
      <c r="J30" s="35"/>
      <c r="K30" s="35"/>
      <c r="L30" s="115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8" customFormat="1" ht="16.5" customHeight="1">
      <c r="A31" s="117"/>
      <c r="B31" s="118"/>
      <c r="C31" s="117"/>
      <c r="D31" s="117"/>
      <c r="E31" s="394" t="s">
        <v>19</v>
      </c>
      <c r="F31" s="394"/>
      <c r="G31" s="394"/>
      <c r="H31" s="394"/>
      <c r="I31" s="117"/>
      <c r="J31" s="117"/>
      <c r="K31" s="117"/>
      <c r="L31" s="119"/>
      <c r="S31" s="117"/>
      <c r="T31" s="117"/>
      <c r="U31" s="117"/>
      <c r="V31" s="117"/>
      <c r="W31" s="117"/>
      <c r="X31" s="117"/>
      <c r="Y31" s="117"/>
      <c r="Z31" s="117"/>
      <c r="AA31" s="117"/>
      <c r="AB31" s="117"/>
      <c r="AC31" s="117"/>
      <c r="AD31" s="117"/>
      <c r="AE31" s="117"/>
    </row>
    <row r="32" spans="1:31" s="2" customFormat="1" ht="6.95" customHeight="1">
      <c r="A32" s="35"/>
      <c r="B32" s="40"/>
      <c r="C32" s="35"/>
      <c r="D32" s="35"/>
      <c r="E32" s="35"/>
      <c r="F32" s="35"/>
      <c r="G32" s="35"/>
      <c r="H32" s="35"/>
      <c r="I32" s="35"/>
      <c r="J32" s="35"/>
      <c r="K32" s="35"/>
      <c r="L32" s="115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6.95" customHeight="1">
      <c r="A33" s="35"/>
      <c r="B33" s="40"/>
      <c r="C33" s="35"/>
      <c r="D33" s="120"/>
      <c r="E33" s="120"/>
      <c r="F33" s="120"/>
      <c r="G33" s="120"/>
      <c r="H33" s="120"/>
      <c r="I33" s="120"/>
      <c r="J33" s="120"/>
      <c r="K33" s="120"/>
      <c r="L33" s="115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25.35" customHeight="1">
      <c r="A34" s="35"/>
      <c r="B34" s="40"/>
      <c r="C34" s="35"/>
      <c r="D34" s="121" t="s">
        <v>36</v>
      </c>
      <c r="E34" s="35"/>
      <c r="F34" s="35"/>
      <c r="G34" s="35"/>
      <c r="H34" s="35"/>
      <c r="I34" s="35"/>
      <c r="J34" s="122">
        <f>ROUND(J91, 2)</f>
        <v>0</v>
      </c>
      <c r="K34" s="35"/>
      <c r="L34" s="11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6.95" customHeight="1">
      <c r="A35" s="35"/>
      <c r="B35" s="40"/>
      <c r="C35" s="35"/>
      <c r="D35" s="120"/>
      <c r="E35" s="120"/>
      <c r="F35" s="120"/>
      <c r="G35" s="120"/>
      <c r="H35" s="120"/>
      <c r="I35" s="120"/>
      <c r="J35" s="120"/>
      <c r="K35" s="120"/>
      <c r="L35" s="115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customHeight="1">
      <c r="A36" s="35"/>
      <c r="B36" s="40"/>
      <c r="C36" s="35"/>
      <c r="D36" s="35"/>
      <c r="E36" s="35"/>
      <c r="F36" s="123" t="s">
        <v>38</v>
      </c>
      <c r="G36" s="35"/>
      <c r="H36" s="35"/>
      <c r="I36" s="123" t="s">
        <v>37</v>
      </c>
      <c r="J36" s="123" t="s">
        <v>39</v>
      </c>
      <c r="K36" s="35"/>
      <c r="L36" s="11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customHeight="1">
      <c r="A37" s="35"/>
      <c r="B37" s="40"/>
      <c r="C37" s="35"/>
      <c r="D37" s="114" t="s">
        <v>40</v>
      </c>
      <c r="E37" s="113" t="s">
        <v>41</v>
      </c>
      <c r="F37" s="124">
        <f>ROUND((SUM(BE91:BE114)),  2)</f>
        <v>0</v>
      </c>
      <c r="G37" s="35"/>
      <c r="H37" s="35"/>
      <c r="I37" s="125">
        <v>0.21</v>
      </c>
      <c r="J37" s="124">
        <f>ROUND(((SUM(BE91:BE114))*I37),  2)</f>
        <v>0</v>
      </c>
      <c r="K37" s="35"/>
      <c r="L37" s="115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14.45" customHeight="1">
      <c r="A38" s="35"/>
      <c r="B38" s="40"/>
      <c r="C38" s="35"/>
      <c r="D38" s="35"/>
      <c r="E38" s="113" t="s">
        <v>42</v>
      </c>
      <c r="F38" s="124">
        <f>ROUND((SUM(BF91:BF114)),  2)</f>
        <v>0</v>
      </c>
      <c r="G38" s="35"/>
      <c r="H38" s="35"/>
      <c r="I38" s="125">
        <v>0.15</v>
      </c>
      <c r="J38" s="124">
        <f>ROUND(((SUM(BF91:BF114))*I38),  2)</f>
        <v>0</v>
      </c>
      <c r="K38" s="35"/>
      <c r="L38" s="115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14.45" hidden="1" customHeight="1">
      <c r="A39" s="35"/>
      <c r="B39" s="40"/>
      <c r="C39" s="35"/>
      <c r="D39" s="35"/>
      <c r="E39" s="113" t="s">
        <v>43</v>
      </c>
      <c r="F39" s="124">
        <f>ROUND((SUM(BG91:BG114)),  2)</f>
        <v>0</v>
      </c>
      <c r="G39" s="35"/>
      <c r="H39" s="35"/>
      <c r="I39" s="125">
        <v>0.21</v>
      </c>
      <c r="J39" s="124">
        <f>0</f>
        <v>0</v>
      </c>
      <c r="K39" s="35"/>
      <c r="L39" s="115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hidden="1" customHeight="1">
      <c r="A40" s="35"/>
      <c r="B40" s="40"/>
      <c r="C40" s="35"/>
      <c r="D40" s="35"/>
      <c r="E40" s="113" t="s">
        <v>44</v>
      </c>
      <c r="F40" s="124">
        <f>ROUND((SUM(BH91:BH114)),  2)</f>
        <v>0</v>
      </c>
      <c r="G40" s="35"/>
      <c r="H40" s="35"/>
      <c r="I40" s="125">
        <v>0.15</v>
      </c>
      <c r="J40" s="124">
        <f>0</f>
        <v>0</v>
      </c>
      <c r="K40" s="35"/>
      <c r="L40" s="115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2" customFormat="1" ht="14.45" hidden="1" customHeight="1">
      <c r="A41" s="35"/>
      <c r="B41" s="40"/>
      <c r="C41" s="35"/>
      <c r="D41" s="35"/>
      <c r="E41" s="113" t="s">
        <v>45</v>
      </c>
      <c r="F41" s="124">
        <f>ROUND((SUM(BI91:BI114)),  2)</f>
        <v>0</v>
      </c>
      <c r="G41" s="35"/>
      <c r="H41" s="35"/>
      <c r="I41" s="125">
        <v>0</v>
      </c>
      <c r="J41" s="124">
        <f>0</f>
        <v>0</v>
      </c>
      <c r="K41" s="35"/>
      <c r="L41" s="115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pans="1:31" s="2" customFormat="1" ht="6.95" customHeight="1">
      <c r="A42" s="35"/>
      <c r="B42" s="40"/>
      <c r="C42" s="35"/>
      <c r="D42" s="35"/>
      <c r="E42" s="35"/>
      <c r="F42" s="35"/>
      <c r="G42" s="35"/>
      <c r="H42" s="35"/>
      <c r="I42" s="35"/>
      <c r="J42" s="35"/>
      <c r="K42" s="35"/>
      <c r="L42" s="115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3" spans="1:31" s="2" customFormat="1" ht="25.35" customHeight="1">
      <c r="A43" s="35"/>
      <c r="B43" s="40"/>
      <c r="C43" s="126"/>
      <c r="D43" s="127" t="s">
        <v>46</v>
      </c>
      <c r="E43" s="128"/>
      <c r="F43" s="128"/>
      <c r="G43" s="129" t="s">
        <v>47</v>
      </c>
      <c r="H43" s="130" t="s">
        <v>48</v>
      </c>
      <c r="I43" s="128"/>
      <c r="J43" s="131">
        <f>SUM(J34:J41)</f>
        <v>0</v>
      </c>
      <c r="K43" s="132"/>
      <c r="L43" s="115"/>
      <c r="S43" s="35"/>
      <c r="T43" s="35"/>
      <c r="U43" s="35"/>
      <c r="V43" s="35"/>
      <c r="W43" s="35"/>
      <c r="X43" s="35"/>
      <c r="Y43" s="35"/>
      <c r="Z43" s="35"/>
      <c r="AA43" s="35"/>
      <c r="AB43" s="35"/>
      <c r="AC43" s="35"/>
      <c r="AD43" s="35"/>
      <c r="AE43" s="35"/>
    </row>
    <row r="44" spans="1:31" s="2" customFormat="1" ht="14.45" customHeight="1">
      <c r="A44" s="35"/>
      <c r="B44" s="133"/>
      <c r="C44" s="134"/>
      <c r="D44" s="134"/>
      <c r="E44" s="134"/>
      <c r="F44" s="134"/>
      <c r="G44" s="134"/>
      <c r="H44" s="134"/>
      <c r="I44" s="134"/>
      <c r="J44" s="134"/>
      <c r="K44" s="134"/>
      <c r="L44" s="115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8" spans="1:31" s="2" customFormat="1" ht="6.95" customHeight="1">
      <c r="A48" s="35"/>
      <c r="B48" s="135"/>
      <c r="C48" s="136"/>
      <c r="D48" s="136"/>
      <c r="E48" s="136"/>
      <c r="F48" s="136"/>
      <c r="G48" s="136"/>
      <c r="H48" s="136"/>
      <c r="I48" s="136"/>
      <c r="J48" s="136"/>
      <c r="K48" s="136"/>
      <c r="L48" s="115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31" s="2" customFormat="1" ht="24.95" customHeight="1">
      <c r="A49" s="35"/>
      <c r="B49" s="36"/>
      <c r="C49" s="24" t="s">
        <v>135</v>
      </c>
      <c r="D49" s="37"/>
      <c r="E49" s="37"/>
      <c r="F49" s="37"/>
      <c r="G49" s="37"/>
      <c r="H49" s="37"/>
      <c r="I49" s="37"/>
      <c r="J49" s="37"/>
      <c r="K49" s="37"/>
      <c r="L49" s="115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1:31" s="2" customFormat="1" ht="6.95" customHeight="1">
      <c r="A50" s="35"/>
      <c r="B50" s="36"/>
      <c r="C50" s="37"/>
      <c r="D50" s="37"/>
      <c r="E50" s="37"/>
      <c r="F50" s="37"/>
      <c r="G50" s="37"/>
      <c r="H50" s="37"/>
      <c r="I50" s="37"/>
      <c r="J50" s="37"/>
      <c r="K50" s="37"/>
      <c r="L50" s="115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31" s="2" customFormat="1" ht="12" customHeight="1">
      <c r="A51" s="35"/>
      <c r="B51" s="36"/>
      <c r="C51" s="30" t="s">
        <v>16</v>
      </c>
      <c r="D51" s="37"/>
      <c r="E51" s="37"/>
      <c r="F51" s="37"/>
      <c r="G51" s="37"/>
      <c r="H51" s="37"/>
      <c r="I51" s="37"/>
      <c r="J51" s="37"/>
      <c r="K51" s="37"/>
      <c r="L51" s="115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spans="1:31" s="2" customFormat="1" ht="26.25" customHeight="1">
      <c r="A52" s="35"/>
      <c r="B52" s="36"/>
      <c r="C52" s="37"/>
      <c r="D52" s="37"/>
      <c r="E52" s="395" t="str">
        <f>E7</f>
        <v>Oprava geometrických parametrů koleje 2022 u ST Ústí nad Labem</v>
      </c>
      <c r="F52" s="396"/>
      <c r="G52" s="396"/>
      <c r="H52" s="396"/>
      <c r="I52" s="37"/>
      <c r="J52" s="37"/>
      <c r="K52" s="37"/>
      <c r="L52" s="115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1:31" s="1" customFormat="1" ht="12" customHeight="1">
      <c r="B53" s="22"/>
      <c r="C53" s="30" t="s">
        <v>129</v>
      </c>
      <c r="D53" s="23"/>
      <c r="E53" s="23"/>
      <c r="F53" s="23"/>
      <c r="G53" s="23"/>
      <c r="H53" s="23"/>
      <c r="I53" s="23"/>
      <c r="J53" s="23"/>
      <c r="K53" s="23"/>
      <c r="L53" s="21"/>
    </row>
    <row r="54" spans="1:31" s="1" customFormat="1" ht="16.5" customHeight="1">
      <c r="B54" s="22"/>
      <c r="C54" s="23"/>
      <c r="D54" s="23"/>
      <c r="E54" s="395" t="s">
        <v>130</v>
      </c>
      <c r="F54" s="354"/>
      <c r="G54" s="354"/>
      <c r="H54" s="354"/>
      <c r="I54" s="23"/>
      <c r="J54" s="23"/>
      <c r="K54" s="23"/>
      <c r="L54" s="21"/>
    </row>
    <row r="55" spans="1:31" s="1" customFormat="1" ht="12" customHeight="1">
      <c r="B55" s="22"/>
      <c r="C55" s="30" t="s">
        <v>131</v>
      </c>
      <c r="D55" s="23"/>
      <c r="E55" s="23"/>
      <c r="F55" s="23"/>
      <c r="G55" s="23"/>
      <c r="H55" s="23"/>
      <c r="I55" s="23"/>
      <c r="J55" s="23"/>
      <c r="K55" s="23"/>
      <c r="L55" s="21"/>
    </row>
    <row r="56" spans="1:31" s="2" customFormat="1" ht="16.5" customHeight="1">
      <c r="A56" s="35"/>
      <c r="B56" s="36"/>
      <c r="C56" s="37"/>
      <c r="D56" s="37"/>
      <c r="E56" s="397" t="s">
        <v>132</v>
      </c>
      <c r="F56" s="398"/>
      <c r="G56" s="398"/>
      <c r="H56" s="398"/>
      <c r="I56" s="37"/>
      <c r="J56" s="37"/>
      <c r="K56" s="37"/>
      <c r="L56" s="115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pans="1:31" s="2" customFormat="1" ht="12" customHeight="1">
      <c r="A57" s="35"/>
      <c r="B57" s="36"/>
      <c r="C57" s="30" t="s">
        <v>133</v>
      </c>
      <c r="D57" s="37"/>
      <c r="E57" s="37"/>
      <c r="F57" s="37"/>
      <c r="G57" s="37"/>
      <c r="H57" s="37"/>
      <c r="I57" s="37"/>
      <c r="J57" s="37"/>
      <c r="K57" s="37"/>
      <c r="L57" s="115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pans="1:31" s="2" customFormat="1" ht="16.5" customHeight="1">
      <c r="A58" s="35"/>
      <c r="B58" s="36"/>
      <c r="C58" s="37"/>
      <c r="D58" s="37"/>
      <c r="E58" s="347" t="str">
        <f>E13</f>
        <v>02 - SO 02 - TO Lovosice</v>
      </c>
      <c r="F58" s="398"/>
      <c r="G58" s="398"/>
      <c r="H58" s="398"/>
      <c r="I58" s="37"/>
      <c r="J58" s="37"/>
      <c r="K58" s="37"/>
      <c r="L58" s="115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pans="1:31" s="2" customFormat="1" ht="6.95" customHeight="1">
      <c r="A59" s="35"/>
      <c r="B59" s="36"/>
      <c r="C59" s="37"/>
      <c r="D59" s="37"/>
      <c r="E59" s="37"/>
      <c r="F59" s="37"/>
      <c r="G59" s="37"/>
      <c r="H59" s="37"/>
      <c r="I59" s="37"/>
      <c r="J59" s="37"/>
      <c r="K59" s="37"/>
      <c r="L59" s="115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</row>
    <row r="60" spans="1:31" s="2" customFormat="1" ht="12" customHeight="1">
      <c r="A60" s="35"/>
      <c r="B60" s="36"/>
      <c r="C60" s="30" t="s">
        <v>21</v>
      </c>
      <c r="D60" s="37"/>
      <c r="E60" s="37"/>
      <c r="F60" s="28" t="str">
        <f>F16</f>
        <v xml:space="preserve"> </v>
      </c>
      <c r="G60" s="37"/>
      <c r="H60" s="37"/>
      <c r="I60" s="30" t="s">
        <v>23</v>
      </c>
      <c r="J60" s="60" t="str">
        <f>IF(J16="","",J16)</f>
        <v>25. 3. 2022</v>
      </c>
      <c r="K60" s="37"/>
      <c r="L60" s="115"/>
      <c r="S60" s="35"/>
      <c r="T60" s="35"/>
      <c r="U60" s="35"/>
      <c r="V60" s="35"/>
      <c r="W60" s="35"/>
      <c r="X60" s="35"/>
      <c r="Y60" s="35"/>
      <c r="Z60" s="35"/>
      <c r="AA60" s="35"/>
      <c r="AB60" s="35"/>
      <c r="AC60" s="35"/>
      <c r="AD60" s="35"/>
      <c r="AE60" s="35"/>
    </row>
    <row r="61" spans="1:31" s="2" customFormat="1" ht="6.95" customHeight="1">
      <c r="A61" s="35"/>
      <c r="B61" s="36"/>
      <c r="C61" s="37"/>
      <c r="D61" s="37"/>
      <c r="E61" s="37"/>
      <c r="F61" s="37"/>
      <c r="G61" s="37"/>
      <c r="H61" s="37"/>
      <c r="I61" s="37"/>
      <c r="J61" s="37"/>
      <c r="K61" s="37"/>
      <c r="L61" s="115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31" s="2" customFormat="1" ht="15.2" customHeight="1">
      <c r="A62" s="35"/>
      <c r="B62" s="36"/>
      <c r="C62" s="30" t="s">
        <v>25</v>
      </c>
      <c r="D62" s="37"/>
      <c r="E62" s="37"/>
      <c r="F62" s="28" t="str">
        <f>E19</f>
        <v xml:space="preserve"> </v>
      </c>
      <c r="G62" s="37"/>
      <c r="H62" s="37"/>
      <c r="I62" s="30" t="s">
        <v>30</v>
      </c>
      <c r="J62" s="33" t="str">
        <f>E25</f>
        <v xml:space="preserve"> </v>
      </c>
      <c r="K62" s="37"/>
      <c r="L62" s="115"/>
      <c r="S62" s="35"/>
      <c r="T62" s="35"/>
      <c r="U62" s="35"/>
      <c r="V62" s="35"/>
      <c r="W62" s="35"/>
      <c r="X62" s="35"/>
      <c r="Y62" s="35"/>
      <c r="Z62" s="35"/>
      <c r="AA62" s="35"/>
      <c r="AB62" s="35"/>
      <c r="AC62" s="35"/>
      <c r="AD62" s="35"/>
      <c r="AE62" s="35"/>
    </row>
    <row r="63" spans="1:31" s="2" customFormat="1" ht="15.2" customHeight="1">
      <c r="A63" s="35"/>
      <c r="B63" s="36"/>
      <c r="C63" s="30" t="s">
        <v>28</v>
      </c>
      <c r="D63" s="37"/>
      <c r="E63" s="37"/>
      <c r="F63" s="28" t="str">
        <f>IF(E22="","",E22)</f>
        <v>Vyplň údaj</v>
      </c>
      <c r="G63" s="37"/>
      <c r="H63" s="37"/>
      <c r="I63" s="30" t="s">
        <v>32</v>
      </c>
      <c r="J63" s="33" t="str">
        <f>E28</f>
        <v>Tomáš Šrédl</v>
      </c>
      <c r="K63" s="37"/>
      <c r="L63" s="115"/>
      <c r="S63" s="35"/>
      <c r="T63" s="35"/>
      <c r="U63" s="35"/>
      <c r="V63" s="35"/>
      <c r="W63" s="35"/>
      <c r="X63" s="35"/>
      <c r="Y63" s="35"/>
      <c r="Z63" s="35"/>
      <c r="AA63" s="35"/>
      <c r="AB63" s="35"/>
      <c r="AC63" s="35"/>
      <c r="AD63" s="35"/>
      <c r="AE63" s="35"/>
    </row>
    <row r="64" spans="1:31" s="2" customFormat="1" ht="10.35" customHeight="1">
      <c r="A64" s="35"/>
      <c r="B64" s="36"/>
      <c r="C64" s="37"/>
      <c r="D64" s="37"/>
      <c r="E64" s="37"/>
      <c r="F64" s="37"/>
      <c r="G64" s="37"/>
      <c r="H64" s="37"/>
      <c r="I64" s="37"/>
      <c r="J64" s="37"/>
      <c r="K64" s="37"/>
      <c r="L64" s="115"/>
      <c r="S64" s="35"/>
      <c r="T64" s="35"/>
      <c r="U64" s="35"/>
      <c r="V64" s="35"/>
      <c r="W64" s="35"/>
      <c r="X64" s="35"/>
      <c r="Y64" s="35"/>
      <c r="Z64" s="35"/>
      <c r="AA64" s="35"/>
      <c r="AB64" s="35"/>
      <c r="AC64" s="35"/>
      <c r="AD64" s="35"/>
      <c r="AE64" s="35"/>
    </row>
    <row r="65" spans="1:47" s="2" customFormat="1" ht="29.25" customHeight="1">
      <c r="A65" s="35"/>
      <c r="B65" s="36"/>
      <c r="C65" s="137" t="s">
        <v>136</v>
      </c>
      <c r="D65" s="138"/>
      <c r="E65" s="138"/>
      <c r="F65" s="138"/>
      <c r="G65" s="138"/>
      <c r="H65" s="138"/>
      <c r="I65" s="138"/>
      <c r="J65" s="139" t="s">
        <v>137</v>
      </c>
      <c r="K65" s="138"/>
      <c r="L65" s="115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47" s="2" customFormat="1" ht="10.35" customHeight="1">
      <c r="A66" s="35"/>
      <c r="B66" s="36"/>
      <c r="C66" s="37"/>
      <c r="D66" s="37"/>
      <c r="E66" s="37"/>
      <c r="F66" s="37"/>
      <c r="G66" s="37"/>
      <c r="H66" s="37"/>
      <c r="I66" s="37"/>
      <c r="J66" s="37"/>
      <c r="K66" s="37"/>
      <c r="L66" s="115"/>
      <c r="S66" s="35"/>
      <c r="T66" s="35"/>
      <c r="U66" s="35"/>
      <c r="V66" s="35"/>
      <c r="W66" s="35"/>
      <c r="X66" s="35"/>
      <c r="Y66" s="35"/>
      <c r="Z66" s="35"/>
      <c r="AA66" s="35"/>
      <c r="AB66" s="35"/>
      <c r="AC66" s="35"/>
      <c r="AD66" s="35"/>
      <c r="AE66" s="35"/>
    </row>
    <row r="67" spans="1:47" s="2" customFormat="1" ht="22.9" customHeight="1">
      <c r="A67" s="35"/>
      <c r="B67" s="36"/>
      <c r="C67" s="140" t="s">
        <v>68</v>
      </c>
      <c r="D67" s="37"/>
      <c r="E67" s="37"/>
      <c r="F67" s="37"/>
      <c r="G67" s="37"/>
      <c r="H67" s="37"/>
      <c r="I67" s="37"/>
      <c r="J67" s="78">
        <f>J91</f>
        <v>0</v>
      </c>
      <c r="K67" s="37"/>
      <c r="L67" s="115"/>
      <c r="S67" s="35"/>
      <c r="T67" s="35"/>
      <c r="U67" s="35"/>
      <c r="V67" s="35"/>
      <c r="W67" s="35"/>
      <c r="X67" s="35"/>
      <c r="Y67" s="35"/>
      <c r="Z67" s="35"/>
      <c r="AA67" s="35"/>
      <c r="AB67" s="35"/>
      <c r="AC67" s="35"/>
      <c r="AD67" s="35"/>
      <c r="AE67" s="35"/>
      <c r="AU67" s="18" t="s">
        <v>138</v>
      </c>
    </row>
    <row r="68" spans="1:47" s="2" customFormat="1" ht="21.75" customHeight="1">
      <c r="A68" s="35"/>
      <c r="B68" s="36"/>
      <c r="C68" s="37"/>
      <c r="D68" s="37"/>
      <c r="E68" s="37"/>
      <c r="F68" s="37"/>
      <c r="G68" s="37"/>
      <c r="H68" s="37"/>
      <c r="I68" s="37"/>
      <c r="J68" s="37"/>
      <c r="K68" s="37"/>
      <c r="L68" s="115"/>
      <c r="S68" s="35"/>
      <c r="T68" s="35"/>
      <c r="U68" s="35"/>
      <c r="V68" s="35"/>
      <c r="W68" s="35"/>
      <c r="X68" s="35"/>
      <c r="Y68" s="35"/>
      <c r="Z68" s="35"/>
      <c r="AA68" s="35"/>
      <c r="AB68" s="35"/>
      <c r="AC68" s="35"/>
      <c r="AD68" s="35"/>
      <c r="AE68" s="35"/>
    </row>
    <row r="69" spans="1:47" s="2" customFormat="1" ht="6.95" customHeight="1">
      <c r="A69" s="35"/>
      <c r="B69" s="48"/>
      <c r="C69" s="49"/>
      <c r="D69" s="49"/>
      <c r="E69" s="49"/>
      <c r="F69" s="49"/>
      <c r="G69" s="49"/>
      <c r="H69" s="49"/>
      <c r="I69" s="49"/>
      <c r="J69" s="49"/>
      <c r="K69" s="49"/>
      <c r="L69" s="115"/>
      <c r="S69" s="35"/>
      <c r="T69" s="35"/>
      <c r="U69" s="35"/>
      <c r="V69" s="35"/>
      <c r="W69" s="35"/>
      <c r="X69" s="35"/>
      <c r="Y69" s="35"/>
      <c r="Z69" s="35"/>
      <c r="AA69" s="35"/>
      <c r="AB69" s="35"/>
      <c r="AC69" s="35"/>
      <c r="AD69" s="35"/>
      <c r="AE69" s="35"/>
    </row>
    <row r="73" spans="1:47" s="2" customFormat="1" ht="6.95" customHeight="1">
      <c r="A73" s="35"/>
      <c r="B73" s="50"/>
      <c r="C73" s="51"/>
      <c r="D73" s="51"/>
      <c r="E73" s="51"/>
      <c r="F73" s="51"/>
      <c r="G73" s="51"/>
      <c r="H73" s="51"/>
      <c r="I73" s="51"/>
      <c r="J73" s="51"/>
      <c r="K73" s="51"/>
      <c r="L73" s="115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pans="1:47" s="2" customFormat="1" ht="24.95" customHeight="1">
      <c r="A74" s="35"/>
      <c r="B74" s="36"/>
      <c r="C74" s="24" t="s">
        <v>141</v>
      </c>
      <c r="D74" s="37"/>
      <c r="E74" s="37"/>
      <c r="F74" s="37"/>
      <c r="G74" s="37"/>
      <c r="H74" s="37"/>
      <c r="I74" s="37"/>
      <c r="J74" s="37"/>
      <c r="K74" s="37"/>
      <c r="L74" s="115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pans="1:47" s="2" customFormat="1" ht="6.95" customHeight="1">
      <c r="A75" s="35"/>
      <c r="B75" s="36"/>
      <c r="C75" s="37"/>
      <c r="D75" s="37"/>
      <c r="E75" s="37"/>
      <c r="F75" s="37"/>
      <c r="G75" s="37"/>
      <c r="H75" s="37"/>
      <c r="I75" s="37"/>
      <c r="J75" s="37"/>
      <c r="K75" s="37"/>
      <c r="L75" s="115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pans="1:47" s="2" customFormat="1" ht="12" customHeight="1">
      <c r="A76" s="35"/>
      <c r="B76" s="36"/>
      <c r="C76" s="30" t="s">
        <v>16</v>
      </c>
      <c r="D76" s="37"/>
      <c r="E76" s="37"/>
      <c r="F76" s="37"/>
      <c r="G76" s="37"/>
      <c r="H76" s="37"/>
      <c r="I76" s="37"/>
      <c r="J76" s="37"/>
      <c r="K76" s="37"/>
      <c r="L76" s="115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47" s="2" customFormat="1" ht="26.25" customHeight="1">
      <c r="A77" s="35"/>
      <c r="B77" s="36"/>
      <c r="C77" s="37"/>
      <c r="D77" s="37"/>
      <c r="E77" s="395" t="str">
        <f>E7</f>
        <v>Oprava geometrických parametrů koleje 2022 u ST Ústí nad Labem</v>
      </c>
      <c r="F77" s="396"/>
      <c r="G77" s="396"/>
      <c r="H77" s="396"/>
      <c r="I77" s="37"/>
      <c r="J77" s="37"/>
      <c r="K77" s="37"/>
      <c r="L77" s="115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pans="1:47" s="1" customFormat="1" ht="12" customHeight="1">
      <c r="B78" s="22"/>
      <c r="C78" s="30" t="s">
        <v>129</v>
      </c>
      <c r="D78" s="23"/>
      <c r="E78" s="23"/>
      <c r="F78" s="23"/>
      <c r="G78" s="23"/>
      <c r="H78" s="23"/>
      <c r="I78" s="23"/>
      <c r="J78" s="23"/>
      <c r="K78" s="23"/>
      <c r="L78" s="21"/>
    </row>
    <row r="79" spans="1:47" s="1" customFormat="1" ht="16.5" customHeight="1">
      <c r="B79" s="22"/>
      <c r="C79" s="23"/>
      <c r="D79" s="23"/>
      <c r="E79" s="395" t="s">
        <v>130</v>
      </c>
      <c r="F79" s="354"/>
      <c r="G79" s="354"/>
      <c r="H79" s="354"/>
      <c r="I79" s="23"/>
      <c r="J79" s="23"/>
      <c r="K79" s="23"/>
      <c r="L79" s="21"/>
    </row>
    <row r="80" spans="1:47" s="1" customFormat="1" ht="12" customHeight="1">
      <c r="B80" s="22"/>
      <c r="C80" s="30" t="s">
        <v>131</v>
      </c>
      <c r="D80" s="23"/>
      <c r="E80" s="23"/>
      <c r="F80" s="23"/>
      <c r="G80" s="23"/>
      <c r="H80" s="23"/>
      <c r="I80" s="23"/>
      <c r="J80" s="23"/>
      <c r="K80" s="23"/>
      <c r="L80" s="21"/>
    </row>
    <row r="81" spans="1:65" s="2" customFormat="1" ht="16.5" customHeight="1">
      <c r="A81" s="35"/>
      <c r="B81" s="36"/>
      <c r="C81" s="37"/>
      <c r="D81" s="37"/>
      <c r="E81" s="397" t="s">
        <v>132</v>
      </c>
      <c r="F81" s="398"/>
      <c r="G81" s="398"/>
      <c r="H81" s="398"/>
      <c r="I81" s="37"/>
      <c r="J81" s="37"/>
      <c r="K81" s="37"/>
      <c r="L81" s="115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65" s="2" customFormat="1" ht="12" customHeight="1">
      <c r="A82" s="35"/>
      <c r="B82" s="36"/>
      <c r="C82" s="30" t="s">
        <v>133</v>
      </c>
      <c r="D82" s="37"/>
      <c r="E82" s="37"/>
      <c r="F82" s="37"/>
      <c r="G82" s="37"/>
      <c r="H82" s="37"/>
      <c r="I82" s="37"/>
      <c r="J82" s="37"/>
      <c r="K82" s="37"/>
      <c r="L82" s="115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65" s="2" customFormat="1" ht="16.5" customHeight="1">
      <c r="A83" s="35"/>
      <c r="B83" s="36"/>
      <c r="C83" s="37"/>
      <c r="D83" s="37"/>
      <c r="E83" s="347" t="str">
        <f>E13</f>
        <v>02 - SO 02 - TO Lovosice</v>
      </c>
      <c r="F83" s="398"/>
      <c r="G83" s="398"/>
      <c r="H83" s="398"/>
      <c r="I83" s="37"/>
      <c r="J83" s="37"/>
      <c r="K83" s="37"/>
      <c r="L83" s="115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65" s="2" customFormat="1" ht="6.95" customHeight="1">
      <c r="A84" s="35"/>
      <c r="B84" s="36"/>
      <c r="C84" s="37"/>
      <c r="D84" s="37"/>
      <c r="E84" s="37"/>
      <c r="F84" s="37"/>
      <c r="G84" s="37"/>
      <c r="H84" s="37"/>
      <c r="I84" s="37"/>
      <c r="J84" s="37"/>
      <c r="K84" s="37"/>
      <c r="L84" s="115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65" s="2" customFormat="1" ht="12" customHeight="1">
      <c r="A85" s="35"/>
      <c r="B85" s="36"/>
      <c r="C85" s="30" t="s">
        <v>21</v>
      </c>
      <c r="D85" s="37"/>
      <c r="E85" s="37"/>
      <c r="F85" s="28" t="str">
        <f>F16</f>
        <v xml:space="preserve"> </v>
      </c>
      <c r="G85" s="37"/>
      <c r="H85" s="37"/>
      <c r="I85" s="30" t="s">
        <v>23</v>
      </c>
      <c r="J85" s="60" t="str">
        <f>IF(J16="","",J16)</f>
        <v>25. 3. 2022</v>
      </c>
      <c r="K85" s="37"/>
      <c r="L85" s="115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65" s="2" customFormat="1" ht="6.95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115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65" s="2" customFormat="1" ht="15.2" customHeight="1">
      <c r="A87" s="35"/>
      <c r="B87" s="36"/>
      <c r="C87" s="30" t="s">
        <v>25</v>
      </c>
      <c r="D87" s="37"/>
      <c r="E87" s="37"/>
      <c r="F87" s="28" t="str">
        <f>E19</f>
        <v xml:space="preserve"> </v>
      </c>
      <c r="G87" s="37"/>
      <c r="H87" s="37"/>
      <c r="I87" s="30" t="s">
        <v>30</v>
      </c>
      <c r="J87" s="33" t="str">
        <f>E25</f>
        <v xml:space="preserve"> </v>
      </c>
      <c r="K87" s="37"/>
      <c r="L87" s="115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65" s="2" customFormat="1" ht="15.2" customHeight="1">
      <c r="A88" s="35"/>
      <c r="B88" s="36"/>
      <c r="C88" s="30" t="s">
        <v>28</v>
      </c>
      <c r="D88" s="37"/>
      <c r="E88" s="37"/>
      <c r="F88" s="28" t="str">
        <f>IF(E22="","",E22)</f>
        <v>Vyplň údaj</v>
      </c>
      <c r="G88" s="37"/>
      <c r="H88" s="37"/>
      <c r="I88" s="30" t="s">
        <v>32</v>
      </c>
      <c r="J88" s="33" t="str">
        <f>E28</f>
        <v>Tomáš Šrédl</v>
      </c>
      <c r="K88" s="37"/>
      <c r="L88" s="115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65" s="2" customFormat="1" ht="10.35" customHeight="1">
      <c r="A89" s="35"/>
      <c r="B89" s="36"/>
      <c r="C89" s="37"/>
      <c r="D89" s="37"/>
      <c r="E89" s="37"/>
      <c r="F89" s="37"/>
      <c r="G89" s="37"/>
      <c r="H89" s="37"/>
      <c r="I89" s="37"/>
      <c r="J89" s="37"/>
      <c r="K89" s="37"/>
      <c r="L89" s="115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65" s="11" customFormat="1" ht="29.25" customHeight="1">
      <c r="A90" s="152"/>
      <c r="B90" s="153"/>
      <c r="C90" s="154" t="s">
        <v>142</v>
      </c>
      <c r="D90" s="155" t="s">
        <v>55</v>
      </c>
      <c r="E90" s="155" t="s">
        <v>51</v>
      </c>
      <c r="F90" s="155" t="s">
        <v>52</v>
      </c>
      <c r="G90" s="155" t="s">
        <v>143</v>
      </c>
      <c r="H90" s="155" t="s">
        <v>144</v>
      </c>
      <c r="I90" s="155" t="s">
        <v>145</v>
      </c>
      <c r="J90" s="156" t="s">
        <v>137</v>
      </c>
      <c r="K90" s="157" t="s">
        <v>146</v>
      </c>
      <c r="L90" s="158"/>
      <c r="M90" s="69" t="s">
        <v>19</v>
      </c>
      <c r="N90" s="70" t="s">
        <v>40</v>
      </c>
      <c r="O90" s="70" t="s">
        <v>147</v>
      </c>
      <c r="P90" s="70" t="s">
        <v>148</v>
      </c>
      <c r="Q90" s="70" t="s">
        <v>149</v>
      </c>
      <c r="R90" s="70" t="s">
        <v>150</v>
      </c>
      <c r="S90" s="70" t="s">
        <v>151</v>
      </c>
      <c r="T90" s="71" t="s">
        <v>152</v>
      </c>
      <c r="U90" s="152"/>
      <c r="V90" s="152"/>
      <c r="W90" s="152"/>
      <c r="X90" s="152"/>
      <c r="Y90" s="152"/>
      <c r="Z90" s="152"/>
      <c r="AA90" s="152"/>
      <c r="AB90" s="152"/>
      <c r="AC90" s="152"/>
      <c r="AD90" s="152"/>
      <c r="AE90" s="152"/>
    </row>
    <row r="91" spans="1:65" s="2" customFormat="1" ht="22.9" customHeight="1">
      <c r="A91" s="35"/>
      <c r="B91" s="36"/>
      <c r="C91" s="76" t="s">
        <v>153</v>
      </c>
      <c r="D91" s="37"/>
      <c r="E91" s="37"/>
      <c r="F91" s="37"/>
      <c r="G91" s="37"/>
      <c r="H91" s="37"/>
      <c r="I91" s="37"/>
      <c r="J91" s="159">
        <f>BK91</f>
        <v>0</v>
      </c>
      <c r="K91" s="37"/>
      <c r="L91" s="40"/>
      <c r="M91" s="72"/>
      <c r="N91" s="160"/>
      <c r="O91" s="73"/>
      <c r="P91" s="161">
        <f>SUM(P92:P114)</f>
        <v>0</v>
      </c>
      <c r="Q91" s="73"/>
      <c r="R91" s="161">
        <f>SUM(R92:R114)</f>
        <v>844.8</v>
      </c>
      <c r="S91" s="73"/>
      <c r="T91" s="162">
        <f>SUM(T92:T114)</f>
        <v>0</v>
      </c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T91" s="18" t="s">
        <v>69</v>
      </c>
      <c r="AU91" s="18" t="s">
        <v>138</v>
      </c>
      <c r="BK91" s="163">
        <f>SUM(BK92:BK114)</f>
        <v>0</v>
      </c>
    </row>
    <row r="92" spans="1:65" s="2" customFormat="1" ht="76.349999999999994" customHeight="1">
      <c r="A92" s="35"/>
      <c r="B92" s="36"/>
      <c r="C92" s="180" t="s">
        <v>77</v>
      </c>
      <c r="D92" s="180" t="s">
        <v>159</v>
      </c>
      <c r="E92" s="181" t="s">
        <v>160</v>
      </c>
      <c r="F92" s="182" t="s">
        <v>161</v>
      </c>
      <c r="G92" s="183" t="s">
        <v>162</v>
      </c>
      <c r="H92" s="184">
        <v>4.7</v>
      </c>
      <c r="I92" s="185"/>
      <c r="J92" s="186">
        <f>ROUND(I92*H92,2)</f>
        <v>0</v>
      </c>
      <c r="K92" s="187"/>
      <c r="L92" s="40"/>
      <c r="M92" s="188" t="s">
        <v>19</v>
      </c>
      <c r="N92" s="189" t="s">
        <v>41</v>
      </c>
      <c r="O92" s="65"/>
      <c r="P92" s="190">
        <f>O92*H92</f>
        <v>0</v>
      </c>
      <c r="Q92" s="190">
        <v>0</v>
      </c>
      <c r="R92" s="190">
        <f>Q92*H92</f>
        <v>0</v>
      </c>
      <c r="S92" s="190">
        <v>0</v>
      </c>
      <c r="T92" s="191">
        <f>S92*H92</f>
        <v>0</v>
      </c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  <c r="AR92" s="192" t="s">
        <v>163</v>
      </c>
      <c r="AT92" s="192" t="s">
        <v>159</v>
      </c>
      <c r="AU92" s="192" t="s">
        <v>70</v>
      </c>
      <c r="AY92" s="18" t="s">
        <v>156</v>
      </c>
      <c r="BE92" s="193">
        <f>IF(N92="základní",J92,0)</f>
        <v>0</v>
      </c>
      <c r="BF92" s="193">
        <f>IF(N92="snížená",J92,0)</f>
        <v>0</v>
      </c>
      <c r="BG92" s="193">
        <f>IF(N92="zákl. přenesená",J92,0)</f>
        <v>0</v>
      </c>
      <c r="BH92" s="193">
        <f>IF(N92="sníž. přenesená",J92,0)</f>
        <v>0</v>
      </c>
      <c r="BI92" s="193">
        <f>IF(N92="nulová",J92,0)</f>
        <v>0</v>
      </c>
      <c r="BJ92" s="18" t="s">
        <v>77</v>
      </c>
      <c r="BK92" s="193">
        <f>ROUND(I92*H92,2)</f>
        <v>0</v>
      </c>
      <c r="BL92" s="18" t="s">
        <v>163</v>
      </c>
      <c r="BM92" s="192" t="s">
        <v>277</v>
      </c>
    </row>
    <row r="93" spans="1:65" s="13" customFormat="1" ht="11.25">
      <c r="B93" s="194"/>
      <c r="C93" s="195"/>
      <c r="D93" s="196" t="s">
        <v>165</v>
      </c>
      <c r="E93" s="197" t="s">
        <v>19</v>
      </c>
      <c r="F93" s="198" t="s">
        <v>278</v>
      </c>
      <c r="G93" s="195"/>
      <c r="H93" s="199">
        <v>0.4</v>
      </c>
      <c r="I93" s="200"/>
      <c r="J93" s="195"/>
      <c r="K93" s="195"/>
      <c r="L93" s="201"/>
      <c r="M93" s="202"/>
      <c r="N93" s="203"/>
      <c r="O93" s="203"/>
      <c r="P93" s="203"/>
      <c r="Q93" s="203"/>
      <c r="R93" s="203"/>
      <c r="S93" s="203"/>
      <c r="T93" s="204"/>
      <c r="AT93" s="205" t="s">
        <v>165</v>
      </c>
      <c r="AU93" s="205" t="s">
        <v>70</v>
      </c>
      <c r="AV93" s="13" t="s">
        <v>79</v>
      </c>
      <c r="AW93" s="13" t="s">
        <v>31</v>
      </c>
      <c r="AX93" s="13" t="s">
        <v>70</v>
      </c>
      <c r="AY93" s="205" t="s">
        <v>156</v>
      </c>
    </row>
    <row r="94" spans="1:65" s="13" customFormat="1" ht="11.25">
      <c r="B94" s="194"/>
      <c r="C94" s="195"/>
      <c r="D94" s="196" t="s">
        <v>165</v>
      </c>
      <c r="E94" s="197" t="s">
        <v>19</v>
      </c>
      <c r="F94" s="198" t="s">
        <v>279</v>
      </c>
      <c r="G94" s="195"/>
      <c r="H94" s="199">
        <v>0.6</v>
      </c>
      <c r="I94" s="200"/>
      <c r="J94" s="195"/>
      <c r="K94" s="195"/>
      <c r="L94" s="201"/>
      <c r="M94" s="202"/>
      <c r="N94" s="203"/>
      <c r="O94" s="203"/>
      <c r="P94" s="203"/>
      <c r="Q94" s="203"/>
      <c r="R94" s="203"/>
      <c r="S94" s="203"/>
      <c r="T94" s="204"/>
      <c r="AT94" s="205" t="s">
        <v>165</v>
      </c>
      <c r="AU94" s="205" t="s">
        <v>70</v>
      </c>
      <c r="AV94" s="13" t="s">
        <v>79</v>
      </c>
      <c r="AW94" s="13" t="s">
        <v>31</v>
      </c>
      <c r="AX94" s="13" t="s">
        <v>70</v>
      </c>
      <c r="AY94" s="205" t="s">
        <v>156</v>
      </c>
    </row>
    <row r="95" spans="1:65" s="13" customFormat="1" ht="11.25">
      <c r="B95" s="194"/>
      <c r="C95" s="195"/>
      <c r="D95" s="196" t="s">
        <v>165</v>
      </c>
      <c r="E95" s="197" t="s">
        <v>19</v>
      </c>
      <c r="F95" s="198" t="s">
        <v>280</v>
      </c>
      <c r="G95" s="195"/>
      <c r="H95" s="199">
        <v>0.9</v>
      </c>
      <c r="I95" s="200"/>
      <c r="J95" s="195"/>
      <c r="K95" s="195"/>
      <c r="L95" s="201"/>
      <c r="M95" s="202"/>
      <c r="N95" s="203"/>
      <c r="O95" s="203"/>
      <c r="P95" s="203"/>
      <c r="Q95" s="203"/>
      <c r="R95" s="203"/>
      <c r="S95" s="203"/>
      <c r="T95" s="204"/>
      <c r="AT95" s="205" t="s">
        <v>165</v>
      </c>
      <c r="AU95" s="205" t="s">
        <v>70</v>
      </c>
      <c r="AV95" s="13" t="s">
        <v>79</v>
      </c>
      <c r="AW95" s="13" t="s">
        <v>31</v>
      </c>
      <c r="AX95" s="13" t="s">
        <v>70</v>
      </c>
      <c r="AY95" s="205" t="s">
        <v>156</v>
      </c>
    </row>
    <row r="96" spans="1:65" s="13" customFormat="1" ht="11.25">
      <c r="B96" s="194"/>
      <c r="C96" s="195"/>
      <c r="D96" s="196" t="s">
        <v>165</v>
      </c>
      <c r="E96" s="197" t="s">
        <v>19</v>
      </c>
      <c r="F96" s="198" t="s">
        <v>281</v>
      </c>
      <c r="G96" s="195"/>
      <c r="H96" s="199">
        <v>2.8</v>
      </c>
      <c r="I96" s="200"/>
      <c r="J96" s="195"/>
      <c r="K96" s="195"/>
      <c r="L96" s="201"/>
      <c r="M96" s="202"/>
      <c r="N96" s="203"/>
      <c r="O96" s="203"/>
      <c r="P96" s="203"/>
      <c r="Q96" s="203"/>
      <c r="R96" s="203"/>
      <c r="S96" s="203"/>
      <c r="T96" s="204"/>
      <c r="AT96" s="205" t="s">
        <v>165</v>
      </c>
      <c r="AU96" s="205" t="s">
        <v>70</v>
      </c>
      <c r="AV96" s="13" t="s">
        <v>79</v>
      </c>
      <c r="AW96" s="13" t="s">
        <v>31</v>
      </c>
      <c r="AX96" s="13" t="s">
        <v>70</v>
      </c>
      <c r="AY96" s="205" t="s">
        <v>156</v>
      </c>
    </row>
    <row r="97" spans="1:65" s="14" customFormat="1" ht="11.25">
      <c r="B97" s="206"/>
      <c r="C97" s="207"/>
      <c r="D97" s="196" t="s">
        <v>165</v>
      </c>
      <c r="E97" s="208" t="s">
        <v>19</v>
      </c>
      <c r="F97" s="209" t="s">
        <v>170</v>
      </c>
      <c r="G97" s="207"/>
      <c r="H97" s="210">
        <v>4.7</v>
      </c>
      <c r="I97" s="211"/>
      <c r="J97" s="207"/>
      <c r="K97" s="207"/>
      <c r="L97" s="212"/>
      <c r="M97" s="213"/>
      <c r="N97" s="214"/>
      <c r="O97" s="214"/>
      <c r="P97" s="214"/>
      <c r="Q97" s="214"/>
      <c r="R97" s="214"/>
      <c r="S97" s="214"/>
      <c r="T97" s="215"/>
      <c r="AT97" s="216" t="s">
        <v>165</v>
      </c>
      <c r="AU97" s="216" t="s">
        <v>70</v>
      </c>
      <c r="AV97" s="14" t="s">
        <v>163</v>
      </c>
      <c r="AW97" s="14" t="s">
        <v>31</v>
      </c>
      <c r="AX97" s="14" t="s">
        <v>77</v>
      </c>
      <c r="AY97" s="216" t="s">
        <v>156</v>
      </c>
    </row>
    <row r="98" spans="1:65" s="2" customFormat="1" ht="76.349999999999994" customHeight="1">
      <c r="A98" s="35"/>
      <c r="B98" s="36"/>
      <c r="C98" s="180" t="s">
        <v>79</v>
      </c>
      <c r="D98" s="180" t="s">
        <v>159</v>
      </c>
      <c r="E98" s="181" t="s">
        <v>174</v>
      </c>
      <c r="F98" s="182" t="s">
        <v>282</v>
      </c>
      <c r="G98" s="183" t="s">
        <v>176</v>
      </c>
      <c r="H98" s="184">
        <v>528</v>
      </c>
      <c r="I98" s="185"/>
      <c r="J98" s="186">
        <f>ROUND(I98*H98,2)</f>
        <v>0</v>
      </c>
      <c r="K98" s="187"/>
      <c r="L98" s="40"/>
      <c r="M98" s="188" t="s">
        <v>19</v>
      </c>
      <c r="N98" s="189" t="s">
        <v>41</v>
      </c>
      <c r="O98" s="65"/>
      <c r="P98" s="190">
        <f>O98*H98</f>
        <v>0</v>
      </c>
      <c r="Q98" s="190">
        <v>0</v>
      </c>
      <c r="R98" s="190">
        <f>Q98*H98</f>
        <v>0</v>
      </c>
      <c r="S98" s="190">
        <v>0</v>
      </c>
      <c r="T98" s="191">
        <f>S98*H98</f>
        <v>0</v>
      </c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R98" s="192" t="s">
        <v>163</v>
      </c>
      <c r="AT98" s="192" t="s">
        <v>159</v>
      </c>
      <c r="AU98" s="192" t="s">
        <v>70</v>
      </c>
      <c r="AY98" s="18" t="s">
        <v>156</v>
      </c>
      <c r="BE98" s="193">
        <f>IF(N98="základní",J98,0)</f>
        <v>0</v>
      </c>
      <c r="BF98" s="193">
        <f>IF(N98="snížená",J98,0)</f>
        <v>0</v>
      </c>
      <c r="BG98" s="193">
        <f>IF(N98="zákl. přenesená",J98,0)</f>
        <v>0</v>
      </c>
      <c r="BH98" s="193">
        <f>IF(N98="sníž. přenesená",J98,0)</f>
        <v>0</v>
      </c>
      <c r="BI98" s="193">
        <f>IF(N98="nulová",J98,0)</f>
        <v>0</v>
      </c>
      <c r="BJ98" s="18" t="s">
        <v>77</v>
      </c>
      <c r="BK98" s="193">
        <f>ROUND(I98*H98,2)</f>
        <v>0</v>
      </c>
      <c r="BL98" s="18" t="s">
        <v>163</v>
      </c>
      <c r="BM98" s="192" t="s">
        <v>283</v>
      </c>
    </row>
    <row r="99" spans="1:65" s="13" customFormat="1" ht="11.25">
      <c r="B99" s="194"/>
      <c r="C99" s="195"/>
      <c r="D99" s="196" t="s">
        <v>165</v>
      </c>
      <c r="E99" s="197" t="s">
        <v>19</v>
      </c>
      <c r="F99" s="198" t="s">
        <v>284</v>
      </c>
      <c r="G99" s="195"/>
      <c r="H99" s="199">
        <v>528</v>
      </c>
      <c r="I99" s="200"/>
      <c r="J99" s="195"/>
      <c r="K99" s="195"/>
      <c r="L99" s="201"/>
      <c r="M99" s="202"/>
      <c r="N99" s="203"/>
      <c r="O99" s="203"/>
      <c r="P99" s="203"/>
      <c r="Q99" s="203"/>
      <c r="R99" s="203"/>
      <c r="S99" s="203"/>
      <c r="T99" s="204"/>
      <c r="AT99" s="205" t="s">
        <v>165</v>
      </c>
      <c r="AU99" s="205" t="s">
        <v>70</v>
      </c>
      <c r="AV99" s="13" t="s">
        <v>79</v>
      </c>
      <c r="AW99" s="13" t="s">
        <v>31</v>
      </c>
      <c r="AX99" s="13" t="s">
        <v>77</v>
      </c>
      <c r="AY99" s="205" t="s">
        <v>156</v>
      </c>
    </row>
    <row r="100" spans="1:65" s="2" customFormat="1" ht="16.5" customHeight="1">
      <c r="A100" s="35"/>
      <c r="B100" s="36"/>
      <c r="C100" s="217" t="s">
        <v>86</v>
      </c>
      <c r="D100" s="217" t="s">
        <v>179</v>
      </c>
      <c r="E100" s="218" t="s">
        <v>180</v>
      </c>
      <c r="F100" s="219" t="s">
        <v>181</v>
      </c>
      <c r="G100" s="220" t="s">
        <v>182</v>
      </c>
      <c r="H100" s="221">
        <v>844.8</v>
      </c>
      <c r="I100" s="222"/>
      <c r="J100" s="223">
        <f>ROUND(I100*H100,2)</f>
        <v>0</v>
      </c>
      <c r="K100" s="224"/>
      <c r="L100" s="225"/>
      <c r="M100" s="226" t="s">
        <v>19</v>
      </c>
      <c r="N100" s="227" t="s">
        <v>41</v>
      </c>
      <c r="O100" s="65"/>
      <c r="P100" s="190">
        <f>O100*H100</f>
        <v>0</v>
      </c>
      <c r="Q100" s="190">
        <v>1</v>
      </c>
      <c r="R100" s="190">
        <f>Q100*H100</f>
        <v>844.8</v>
      </c>
      <c r="S100" s="190">
        <v>0</v>
      </c>
      <c r="T100" s="191">
        <f>S100*H100</f>
        <v>0</v>
      </c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R100" s="192" t="s">
        <v>183</v>
      </c>
      <c r="AT100" s="192" t="s">
        <v>179</v>
      </c>
      <c r="AU100" s="192" t="s">
        <v>70</v>
      </c>
      <c r="AY100" s="18" t="s">
        <v>156</v>
      </c>
      <c r="BE100" s="193">
        <f>IF(N100="základní",J100,0)</f>
        <v>0</v>
      </c>
      <c r="BF100" s="193">
        <f>IF(N100="snížená",J100,0)</f>
        <v>0</v>
      </c>
      <c r="BG100" s="193">
        <f>IF(N100="zákl. přenesená",J100,0)</f>
        <v>0</v>
      </c>
      <c r="BH100" s="193">
        <f>IF(N100="sníž. přenesená",J100,0)</f>
        <v>0</v>
      </c>
      <c r="BI100" s="193">
        <f>IF(N100="nulová",J100,0)</f>
        <v>0</v>
      </c>
      <c r="BJ100" s="18" t="s">
        <v>77</v>
      </c>
      <c r="BK100" s="193">
        <f>ROUND(I100*H100,2)</f>
        <v>0</v>
      </c>
      <c r="BL100" s="18" t="s">
        <v>163</v>
      </c>
      <c r="BM100" s="192" t="s">
        <v>285</v>
      </c>
    </row>
    <row r="101" spans="1:65" s="13" customFormat="1" ht="11.25">
      <c r="B101" s="194"/>
      <c r="C101" s="195"/>
      <c r="D101" s="196" t="s">
        <v>165</v>
      </c>
      <c r="E101" s="197" t="s">
        <v>19</v>
      </c>
      <c r="F101" s="198" t="s">
        <v>286</v>
      </c>
      <c r="G101" s="195"/>
      <c r="H101" s="199">
        <v>844.8</v>
      </c>
      <c r="I101" s="200"/>
      <c r="J101" s="195"/>
      <c r="K101" s="195"/>
      <c r="L101" s="201"/>
      <c r="M101" s="202"/>
      <c r="N101" s="203"/>
      <c r="O101" s="203"/>
      <c r="P101" s="203"/>
      <c r="Q101" s="203"/>
      <c r="R101" s="203"/>
      <c r="S101" s="203"/>
      <c r="T101" s="204"/>
      <c r="AT101" s="205" t="s">
        <v>165</v>
      </c>
      <c r="AU101" s="205" t="s">
        <v>70</v>
      </c>
      <c r="AV101" s="13" t="s">
        <v>79</v>
      </c>
      <c r="AW101" s="13" t="s">
        <v>31</v>
      </c>
      <c r="AX101" s="13" t="s">
        <v>77</v>
      </c>
      <c r="AY101" s="205" t="s">
        <v>156</v>
      </c>
    </row>
    <row r="102" spans="1:65" s="2" customFormat="1" ht="156.75" customHeight="1">
      <c r="A102" s="35"/>
      <c r="B102" s="36"/>
      <c r="C102" s="180" t="s">
        <v>163</v>
      </c>
      <c r="D102" s="180" t="s">
        <v>159</v>
      </c>
      <c r="E102" s="181" t="s">
        <v>186</v>
      </c>
      <c r="F102" s="182" t="s">
        <v>287</v>
      </c>
      <c r="G102" s="183" t="s">
        <v>182</v>
      </c>
      <c r="H102" s="184">
        <v>844.8</v>
      </c>
      <c r="I102" s="185"/>
      <c r="J102" s="186">
        <f>ROUND(I102*H102,2)</f>
        <v>0</v>
      </c>
      <c r="K102" s="187"/>
      <c r="L102" s="40"/>
      <c r="M102" s="188" t="s">
        <v>19</v>
      </c>
      <c r="N102" s="189" t="s">
        <v>41</v>
      </c>
      <c r="O102" s="65"/>
      <c r="P102" s="190">
        <f>O102*H102</f>
        <v>0</v>
      </c>
      <c r="Q102" s="190">
        <v>0</v>
      </c>
      <c r="R102" s="190">
        <f>Q102*H102</f>
        <v>0</v>
      </c>
      <c r="S102" s="190">
        <v>0</v>
      </c>
      <c r="T102" s="191">
        <f>S102*H102</f>
        <v>0</v>
      </c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  <c r="AR102" s="192" t="s">
        <v>163</v>
      </c>
      <c r="AT102" s="192" t="s">
        <v>159</v>
      </c>
      <c r="AU102" s="192" t="s">
        <v>70</v>
      </c>
      <c r="AY102" s="18" t="s">
        <v>156</v>
      </c>
      <c r="BE102" s="193">
        <f>IF(N102="základní",J102,0)</f>
        <v>0</v>
      </c>
      <c r="BF102" s="193">
        <f>IF(N102="snížená",J102,0)</f>
        <v>0</v>
      </c>
      <c r="BG102" s="193">
        <f>IF(N102="zákl. přenesená",J102,0)</f>
        <v>0</v>
      </c>
      <c r="BH102" s="193">
        <f>IF(N102="sníž. přenesená",J102,0)</f>
        <v>0</v>
      </c>
      <c r="BI102" s="193">
        <f>IF(N102="nulová",J102,0)</f>
        <v>0</v>
      </c>
      <c r="BJ102" s="18" t="s">
        <v>77</v>
      </c>
      <c r="BK102" s="193">
        <f>ROUND(I102*H102,2)</f>
        <v>0</v>
      </c>
      <c r="BL102" s="18" t="s">
        <v>163</v>
      </c>
      <c r="BM102" s="192" t="s">
        <v>288</v>
      </c>
    </row>
    <row r="103" spans="1:65" s="2" customFormat="1" ht="66.75" customHeight="1">
      <c r="A103" s="35"/>
      <c r="B103" s="36"/>
      <c r="C103" s="180" t="s">
        <v>157</v>
      </c>
      <c r="D103" s="180" t="s">
        <v>159</v>
      </c>
      <c r="E103" s="181" t="s">
        <v>190</v>
      </c>
      <c r="F103" s="182" t="s">
        <v>191</v>
      </c>
      <c r="G103" s="183" t="s">
        <v>192</v>
      </c>
      <c r="H103" s="184">
        <v>100</v>
      </c>
      <c r="I103" s="185"/>
      <c r="J103" s="186">
        <f>ROUND(I103*H103,2)</f>
        <v>0</v>
      </c>
      <c r="K103" s="187"/>
      <c r="L103" s="40"/>
      <c r="M103" s="188" t="s">
        <v>19</v>
      </c>
      <c r="N103" s="189" t="s">
        <v>41</v>
      </c>
      <c r="O103" s="65"/>
      <c r="P103" s="190">
        <f>O103*H103</f>
        <v>0</v>
      </c>
      <c r="Q103" s="190">
        <v>0</v>
      </c>
      <c r="R103" s="190">
        <f>Q103*H103</f>
        <v>0</v>
      </c>
      <c r="S103" s="190">
        <v>0</v>
      </c>
      <c r="T103" s="191">
        <f>S103*H103</f>
        <v>0</v>
      </c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  <c r="AR103" s="192" t="s">
        <v>163</v>
      </c>
      <c r="AT103" s="192" t="s">
        <v>159</v>
      </c>
      <c r="AU103" s="192" t="s">
        <v>70</v>
      </c>
      <c r="AY103" s="18" t="s">
        <v>156</v>
      </c>
      <c r="BE103" s="193">
        <f>IF(N103="základní",J103,0)</f>
        <v>0</v>
      </c>
      <c r="BF103" s="193">
        <f>IF(N103="snížená",J103,0)</f>
        <v>0</v>
      </c>
      <c r="BG103" s="193">
        <f>IF(N103="zákl. přenesená",J103,0)</f>
        <v>0</v>
      </c>
      <c r="BH103" s="193">
        <f>IF(N103="sníž. přenesená",J103,0)</f>
        <v>0</v>
      </c>
      <c r="BI103" s="193">
        <f>IF(N103="nulová",J103,0)</f>
        <v>0</v>
      </c>
      <c r="BJ103" s="18" t="s">
        <v>77</v>
      </c>
      <c r="BK103" s="193">
        <f>ROUND(I103*H103,2)</f>
        <v>0</v>
      </c>
      <c r="BL103" s="18" t="s">
        <v>163</v>
      </c>
      <c r="BM103" s="192" t="s">
        <v>289</v>
      </c>
    </row>
    <row r="104" spans="1:65" s="2" customFormat="1" ht="55.5" customHeight="1">
      <c r="A104" s="35"/>
      <c r="B104" s="36"/>
      <c r="C104" s="180" t="s">
        <v>189</v>
      </c>
      <c r="D104" s="180" t="s">
        <v>159</v>
      </c>
      <c r="E104" s="181" t="s">
        <v>206</v>
      </c>
      <c r="F104" s="182" t="s">
        <v>207</v>
      </c>
      <c r="G104" s="183" t="s">
        <v>192</v>
      </c>
      <c r="H104" s="184">
        <v>14.4</v>
      </c>
      <c r="I104" s="185"/>
      <c r="J104" s="186">
        <f>ROUND(I104*H104,2)</f>
        <v>0</v>
      </c>
      <c r="K104" s="187"/>
      <c r="L104" s="40"/>
      <c r="M104" s="188" t="s">
        <v>19</v>
      </c>
      <c r="N104" s="189" t="s">
        <v>41</v>
      </c>
      <c r="O104" s="65"/>
      <c r="P104" s="190">
        <f>O104*H104</f>
        <v>0</v>
      </c>
      <c r="Q104" s="190">
        <v>0</v>
      </c>
      <c r="R104" s="190">
        <f>Q104*H104</f>
        <v>0</v>
      </c>
      <c r="S104" s="190">
        <v>0</v>
      </c>
      <c r="T104" s="191">
        <f>S104*H104</f>
        <v>0</v>
      </c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  <c r="AR104" s="192" t="s">
        <v>163</v>
      </c>
      <c r="AT104" s="192" t="s">
        <v>159</v>
      </c>
      <c r="AU104" s="192" t="s">
        <v>70</v>
      </c>
      <c r="AY104" s="18" t="s">
        <v>156</v>
      </c>
      <c r="BE104" s="193">
        <f>IF(N104="základní",J104,0)</f>
        <v>0</v>
      </c>
      <c r="BF104" s="193">
        <f>IF(N104="snížená",J104,0)</f>
        <v>0</v>
      </c>
      <c r="BG104" s="193">
        <f>IF(N104="zákl. přenesená",J104,0)</f>
        <v>0</v>
      </c>
      <c r="BH104" s="193">
        <f>IF(N104="sníž. přenesená",J104,0)</f>
        <v>0</v>
      </c>
      <c r="BI104" s="193">
        <f>IF(N104="nulová",J104,0)</f>
        <v>0</v>
      </c>
      <c r="BJ104" s="18" t="s">
        <v>77</v>
      </c>
      <c r="BK104" s="193">
        <f>ROUND(I104*H104,2)</f>
        <v>0</v>
      </c>
      <c r="BL104" s="18" t="s">
        <v>163</v>
      </c>
      <c r="BM104" s="192" t="s">
        <v>290</v>
      </c>
    </row>
    <row r="105" spans="1:65" s="15" customFormat="1" ht="11.25">
      <c r="B105" s="228"/>
      <c r="C105" s="229"/>
      <c r="D105" s="196" t="s">
        <v>165</v>
      </c>
      <c r="E105" s="230" t="s">
        <v>19</v>
      </c>
      <c r="F105" s="231" t="s">
        <v>291</v>
      </c>
      <c r="G105" s="229"/>
      <c r="H105" s="230" t="s">
        <v>19</v>
      </c>
      <c r="I105" s="232"/>
      <c r="J105" s="229"/>
      <c r="K105" s="229"/>
      <c r="L105" s="233"/>
      <c r="M105" s="234"/>
      <c r="N105" s="235"/>
      <c r="O105" s="235"/>
      <c r="P105" s="235"/>
      <c r="Q105" s="235"/>
      <c r="R105" s="235"/>
      <c r="S105" s="235"/>
      <c r="T105" s="236"/>
      <c r="AT105" s="237" t="s">
        <v>165</v>
      </c>
      <c r="AU105" s="237" t="s">
        <v>70</v>
      </c>
      <c r="AV105" s="15" t="s">
        <v>77</v>
      </c>
      <c r="AW105" s="15" t="s">
        <v>31</v>
      </c>
      <c r="AX105" s="15" t="s">
        <v>70</v>
      </c>
      <c r="AY105" s="237" t="s">
        <v>156</v>
      </c>
    </row>
    <row r="106" spans="1:65" s="13" customFormat="1" ht="11.25">
      <c r="B106" s="194"/>
      <c r="C106" s="195"/>
      <c r="D106" s="196" t="s">
        <v>165</v>
      </c>
      <c r="E106" s="197" t="s">
        <v>19</v>
      </c>
      <c r="F106" s="198" t="s">
        <v>292</v>
      </c>
      <c r="G106" s="195"/>
      <c r="H106" s="199">
        <v>14.4</v>
      </c>
      <c r="I106" s="200"/>
      <c r="J106" s="195"/>
      <c r="K106" s="195"/>
      <c r="L106" s="201"/>
      <c r="M106" s="202"/>
      <c r="N106" s="203"/>
      <c r="O106" s="203"/>
      <c r="P106" s="203"/>
      <c r="Q106" s="203"/>
      <c r="R106" s="203"/>
      <c r="S106" s="203"/>
      <c r="T106" s="204"/>
      <c r="AT106" s="205" t="s">
        <v>165</v>
      </c>
      <c r="AU106" s="205" t="s">
        <v>70</v>
      </c>
      <c r="AV106" s="13" t="s">
        <v>79</v>
      </c>
      <c r="AW106" s="13" t="s">
        <v>31</v>
      </c>
      <c r="AX106" s="13" t="s">
        <v>77</v>
      </c>
      <c r="AY106" s="205" t="s">
        <v>156</v>
      </c>
    </row>
    <row r="107" spans="1:65" s="2" customFormat="1" ht="62.65" customHeight="1">
      <c r="A107" s="35"/>
      <c r="B107" s="36"/>
      <c r="C107" s="180" t="s">
        <v>194</v>
      </c>
      <c r="D107" s="180" t="s">
        <v>159</v>
      </c>
      <c r="E107" s="181" t="s">
        <v>210</v>
      </c>
      <c r="F107" s="182" t="s">
        <v>211</v>
      </c>
      <c r="G107" s="183" t="s">
        <v>192</v>
      </c>
      <c r="H107" s="184">
        <v>14.4</v>
      </c>
      <c r="I107" s="185"/>
      <c r="J107" s="186">
        <f>ROUND(I107*H107,2)</f>
        <v>0</v>
      </c>
      <c r="K107" s="187"/>
      <c r="L107" s="40"/>
      <c r="M107" s="188" t="s">
        <v>19</v>
      </c>
      <c r="N107" s="189" t="s">
        <v>41</v>
      </c>
      <c r="O107" s="65"/>
      <c r="P107" s="190">
        <f>O107*H107</f>
        <v>0</v>
      </c>
      <c r="Q107" s="190">
        <v>0</v>
      </c>
      <c r="R107" s="190">
        <f>Q107*H107</f>
        <v>0</v>
      </c>
      <c r="S107" s="190">
        <v>0</v>
      </c>
      <c r="T107" s="191">
        <f>S107*H107</f>
        <v>0</v>
      </c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  <c r="AR107" s="192" t="s">
        <v>163</v>
      </c>
      <c r="AT107" s="192" t="s">
        <v>159</v>
      </c>
      <c r="AU107" s="192" t="s">
        <v>70</v>
      </c>
      <c r="AY107" s="18" t="s">
        <v>156</v>
      </c>
      <c r="BE107" s="193">
        <f>IF(N107="základní",J107,0)</f>
        <v>0</v>
      </c>
      <c r="BF107" s="193">
        <f>IF(N107="snížená",J107,0)</f>
        <v>0</v>
      </c>
      <c r="BG107" s="193">
        <f>IF(N107="zákl. přenesená",J107,0)</f>
        <v>0</v>
      </c>
      <c r="BH107" s="193">
        <f>IF(N107="sníž. přenesená",J107,0)</f>
        <v>0</v>
      </c>
      <c r="BI107" s="193">
        <f>IF(N107="nulová",J107,0)</f>
        <v>0</v>
      </c>
      <c r="BJ107" s="18" t="s">
        <v>77</v>
      </c>
      <c r="BK107" s="193">
        <f>ROUND(I107*H107,2)</f>
        <v>0</v>
      </c>
      <c r="BL107" s="18" t="s">
        <v>163</v>
      </c>
      <c r="BM107" s="192" t="s">
        <v>293</v>
      </c>
    </row>
    <row r="108" spans="1:65" s="15" customFormat="1" ht="11.25">
      <c r="B108" s="228"/>
      <c r="C108" s="229"/>
      <c r="D108" s="196" t="s">
        <v>165</v>
      </c>
      <c r="E108" s="230" t="s">
        <v>19</v>
      </c>
      <c r="F108" s="231" t="s">
        <v>291</v>
      </c>
      <c r="G108" s="229"/>
      <c r="H108" s="230" t="s">
        <v>19</v>
      </c>
      <c r="I108" s="232"/>
      <c r="J108" s="229"/>
      <c r="K108" s="229"/>
      <c r="L108" s="233"/>
      <c r="M108" s="234"/>
      <c r="N108" s="235"/>
      <c r="O108" s="235"/>
      <c r="P108" s="235"/>
      <c r="Q108" s="235"/>
      <c r="R108" s="235"/>
      <c r="S108" s="235"/>
      <c r="T108" s="236"/>
      <c r="AT108" s="237" t="s">
        <v>165</v>
      </c>
      <c r="AU108" s="237" t="s">
        <v>70</v>
      </c>
      <c r="AV108" s="15" t="s">
        <v>77</v>
      </c>
      <c r="AW108" s="15" t="s">
        <v>31</v>
      </c>
      <c r="AX108" s="15" t="s">
        <v>70</v>
      </c>
      <c r="AY108" s="237" t="s">
        <v>156</v>
      </c>
    </row>
    <row r="109" spans="1:65" s="13" customFormat="1" ht="11.25">
      <c r="B109" s="194"/>
      <c r="C109" s="195"/>
      <c r="D109" s="196" t="s">
        <v>165</v>
      </c>
      <c r="E109" s="197" t="s">
        <v>19</v>
      </c>
      <c r="F109" s="198" t="s">
        <v>292</v>
      </c>
      <c r="G109" s="195"/>
      <c r="H109" s="199">
        <v>14.4</v>
      </c>
      <c r="I109" s="200"/>
      <c r="J109" s="195"/>
      <c r="K109" s="195"/>
      <c r="L109" s="201"/>
      <c r="M109" s="202"/>
      <c r="N109" s="203"/>
      <c r="O109" s="203"/>
      <c r="P109" s="203"/>
      <c r="Q109" s="203"/>
      <c r="R109" s="203"/>
      <c r="S109" s="203"/>
      <c r="T109" s="204"/>
      <c r="AT109" s="205" t="s">
        <v>165</v>
      </c>
      <c r="AU109" s="205" t="s">
        <v>70</v>
      </c>
      <c r="AV109" s="13" t="s">
        <v>79</v>
      </c>
      <c r="AW109" s="13" t="s">
        <v>31</v>
      </c>
      <c r="AX109" s="13" t="s">
        <v>77</v>
      </c>
      <c r="AY109" s="205" t="s">
        <v>156</v>
      </c>
    </row>
    <row r="110" spans="1:65" s="2" customFormat="1" ht="16.5" customHeight="1">
      <c r="A110" s="35"/>
      <c r="B110" s="36"/>
      <c r="C110" s="180" t="s">
        <v>183</v>
      </c>
      <c r="D110" s="180" t="s">
        <v>159</v>
      </c>
      <c r="E110" s="181" t="s">
        <v>294</v>
      </c>
      <c r="F110" s="182" t="s">
        <v>295</v>
      </c>
      <c r="G110" s="183" t="s">
        <v>296</v>
      </c>
      <c r="H110" s="184">
        <v>1</v>
      </c>
      <c r="I110" s="185"/>
      <c r="J110" s="186">
        <f>ROUND(I110*H110,2)</f>
        <v>0</v>
      </c>
      <c r="K110" s="187"/>
      <c r="L110" s="40"/>
      <c r="M110" s="188" t="s">
        <v>19</v>
      </c>
      <c r="N110" s="189" t="s">
        <v>41</v>
      </c>
      <c r="O110" s="65"/>
      <c r="P110" s="190">
        <f>O110*H110</f>
        <v>0</v>
      </c>
      <c r="Q110" s="190">
        <v>0</v>
      </c>
      <c r="R110" s="190">
        <f>Q110*H110</f>
        <v>0</v>
      </c>
      <c r="S110" s="190">
        <v>0</v>
      </c>
      <c r="T110" s="191">
        <f>S110*H110</f>
        <v>0</v>
      </c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  <c r="AR110" s="192" t="s">
        <v>163</v>
      </c>
      <c r="AT110" s="192" t="s">
        <v>159</v>
      </c>
      <c r="AU110" s="192" t="s">
        <v>70</v>
      </c>
      <c r="AY110" s="18" t="s">
        <v>156</v>
      </c>
      <c r="BE110" s="193">
        <f>IF(N110="základní",J110,0)</f>
        <v>0</v>
      </c>
      <c r="BF110" s="193">
        <f>IF(N110="snížená",J110,0)</f>
        <v>0</v>
      </c>
      <c r="BG110" s="193">
        <f>IF(N110="zákl. přenesená",J110,0)</f>
        <v>0</v>
      </c>
      <c r="BH110" s="193">
        <f>IF(N110="sníž. přenesená",J110,0)</f>
        <v>0</v>
      </c>
      <c r="BI110" s="193">
        <f>IF(N110="nulová",J110,0)</f>
        <v>0</v>
      </c>
      <c r="BJ110" s="18" t="s">
        <v>77</v>
      </c>
      <c r="BK110" s="193">
        <f>ROUND(I110*H110,2)</f>
        <v>0</v>
      </c>
      <c r="BL110" s="18" t="s">
        <v>163</v>
      </c>
      <c r="BM110" s="192" t="s">
        <v>297</v>
      </c>
    </row>
    <row r="111" spans="1:65" s="13" customFormat="1" ht="11.25">
      <c r="B111" s="194"/>
      <c r="C111" s="195"/>
      <c r="D111" s="196" t="s">
        <v>165</v>
      </c>
      <c r="E111" s="197" t="s">
        <v>19</v>
      </c>
      <c r="F111" s="198" t="s">
        <v>298</v>
      </c>
      <c r="G111" s="195"/>
      <c r="H111" s="199">
        <v>1</v>
      </c>
      <c r="I111" s="200"/>
      <c r="J111" s="195"/>
      <c r="K111" s="195"/>
      <c r="L111" s="201"/>
      <c r="M111" s="202"/>
      <c r="N111" s="203"/>
      <c r="O111" s="203"/>
      <c r="P111" s="203"/>
      <c r="Q111" s="203"/>
      <c r="R111" s="203"/>
      <c r="S111" s="203"/>
      <c r="T111" s="204"/>
      <c r="AT111" s="205" t="s">
        <v>165</v>
      </c>
      <c r="AU111" s="205" t="s">
        <v>70</v>
      </c>
      <c r="AV111" s="13" t="s">
        <v>79</v>
      </c>
      <c r="AW111" s="13" t="s">
        <v>31</v>
      </c>
      <c r="AX111" s="13" t="s">
        <v>77</v>
      </c>
      <c r="AY111" s="205" t="s">
        <v>156</v>
      </c>
    </row>
    <row r="112" spans="1:65" s="2" customFormat="1" ht="16.5" customHeight="1">
      <c r="A112" s="35"/>
      <c r="B112" s="36"/>
      <c r="C112" s="180" t="s">
        <v>205</v>
      </c>
      <c r="D112" s="180" t="s">
        <v>159</v>
      </c>
      <c r="E112" s="181" t="s">
        <v>299</v>
      </c>
      <c r="F112" s="182" t="s">
        <v>300</v>
      </c>
      <c r="G112" s="183" t="s">
        <v>296</v>
      </c>
      <c r="H112" s="184">
        <v>1</v>
      </c>
      <c r="I112" s="185"/>
      <c r="J112" s="186">
        <f>ROUND(I112*H112,2)</f>
        <v>0</v>
      </c>
      <c r="K112" s="187"/>
      <c r="L112" s="40"/>
      <c r="M112" s="188" t="s">
        <v>19</v>
      </c>
      <c r="N112" s="189" t="s">
        <v>41</v>
      </c>
      <c r="O112" s="65"/>
      <c r="P112" s="190">
        <f>O112*H112</f>
        <v>0</v>
      </c>
      <c r="Q112" s="190">
        <v>0</v>
      </c>
      <c r="R112" s="190">
        <f>Q112*H112</f>
        <v>0</v>
      </c>
      <c r="S112" s="190">
        <v>0</v>
      </c>
      <c r="T112" s="191">
        <f>S112*H112</f>
        <v>0</v>
      </c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  <c r="AR112" s="192" t="s">
        <v>163</v>
      </c>
      <c r="AT112" s="192" t="s">
        <v>159</v>
      </c>
      <c r="AU112" s="192" t="s">
        <v>70</v>
      </c>
      <c r="AY112" s="18" t="s">
        <v>156</v>
      </c>
      <c r="BE112" s="193">
        <f>IF(N112="základní",J112,0)</f>
        <v>0</v>
      </c>
      <c r="BF112" s="193">
        <f>IF(N112="snížená",J112,0)</f>
        <v>0</v>
      </c>
      <c r="BG112" s="193">
        <f>IF(N112="zákl. přenesená",J112,0)</f>
        <v>0</v>
      </c>
      <c r="BH112" s="193">
        <f>IF(N112="sníž. přenesená",J112,0)</f>
        <v>0</v>
      </c>
      <c r="BI112" s="193">
        <f>IF(N112="nulová",J112,0)</f>
        <v>0</v>
      </c>
      <c r="BJ112" s="18" t="s">
        <v>77</v>
      </c>
      <c r="BK112" s="193">
        <f>ROUND(I112*H112,2)</f>
        <v>0</v>
      </c>
      <c r="BL112" s="18" t="s">
        <v>163</v>
      </c>
      <c r="BM112" s="192" t="s">
        <v>301</v>
      </c>
    </row>
    <row r="113" spans="1:65" s="13" customFormat="1" ht="11.25">
      <c r="B113" s="194"/>
      <c r="C113" s="195"/>
      <c r="D113" s="196" t="s">
        <v>165</v>
      </c>
      <c r="E113" s="197" t="s">
        <v>19</v>
      </c>
      <c r="F113" s="198" t="s">
        <v>298</v>
      </c>
      <c r="G113" s="195"/>
      <c r="H113" s="199">
        <v>1</v>
      </c>
      <c r="I113" s="200"/>
      <c r="J113" s="195"/>
      <c r="K113" s="195"/>
      <c r="L113" s="201"/>
      <c r="M113" s="202"/>
      <c r="N113" s="203"/>
      <c r="O113" s="203"/>
      <c r="P113" s="203"/>
      <c r="Q113" s="203"/>
      <c r="R113" s="203"/>
      <c r="S113" s="203"/>
      <c r="T113" s="204"/>
      <c r="AT113" s="205" t="s">
        <v>165</v>
      </c>
      <c r="AU113" s="205" t="s">
        <v>70</v>
      </c>
      <c r="AV113" s="13" t="s">
        <v>79</v>
      </c>
      <c r="AW113" s="13" t="s">
        <v>31</v>
      </c>
      <c r="AX113" s="13" t="s">
        <v>77</v>
      </c>
      <c r="AY113" s="205" t="s">
        <v>156</v>
      </c>
    </row>
    <row r="114" spans="1:65" s="2" customFormat="1" ht="66.75" customHeight="1">
      <c r="A114" s="35"/>
      <c r="B114" s="36"/>
      <c r="C114" s="180" t="s">
        <v>118</v>
      </c>
      <c r="D114" s="180" t="s">
        <v>159</v>
      </c>
      <c r="E114" s="181" t="s">
        <v>245</v>
      </c>
      <c r="F114" s="182" t="s">
        <v>246</v>
      </c>
      <c r="G114" s="183" t="s">
        <v>228</v>
      </c>
      <c r="H114" s="184">
        <v>2</v>
      </c>
      <c r="I114" s="185"/>
      <c r="J114" s="186">
        <f>ROUND(I114*H114,2)</f>
        <v>0</v>
      </c>
      <c r="K114" s="187"/>
      <c r="L114" s="40"/>
      <c r="M114" s="241" t="s">
        <v>19</v>
      </c>
      <c r="N114" s="242" t="s">
        <v>41</v>
      </c>
      <c r="O114" s="243"/>
      <c r="P114" s="244">
        <f>O114*H114</f>
        <v>0</v>
      </c>
      <c r="Q114" s="244">
        <v>0</v>
      </c>
      <c r="R114" s="244">
        <f>Q114*H114</f>
        <v>0</v>
      </c>
      <c r="S114" s="244">
        <v>0</v>
      </c>
      <c r="T114" s="245">
        <f>S114*H114</f>
        <v>0</v>
      </c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  <c r="AR114" s="192" t="s">
        <v>163</v>
      </c>
      <c r="AT114" s="192" t="s">
        <v>159</v>
      </c>
      <c r="AU114" s="192" t="s">
        <v>70</v>
      </c>
      <c r="AY114" s="18" t="s">
        <v>156</v>
      </c>
      <c r="BE114" s="193">
        <f>IF(N114="základní",J114,0)</f>
        <v>0</v>
      </c>
      <c r="BF114" s="193">
        <f>IF(N114="snížená",J114,0)</f>
        <v>0</v>
      </c>
      <c r="BG114" s="193">
        <f>IF(N114="zákl. přenesená",J114,0)</f>
        <v>0</v>
      </c>
      <c r="BH114" s="193">
        <f>IF(N114="sníž. přenesená",J114,0)</f>
        <v>0</v>
      </c>
      <c r="BI114" s="193">
        <f>IF(N114="nulová",J114,0)</f>
        <v>0</v>
      </c>
      <c r="BJ114" s="18" t="s">
        <v>77</v>
      </c>
      <c r="BK114" s="193">
        <f>ROUND(I114*H114,2)</f>
        <v>0</v>
      </c>
      <c r="BL114" s="18" t="s">
        <v>163</v>
      </c>
      <c r="BM114" s="192" t="s">
        <v>302</v>
      </c>
    </row>
    <row r="115" spans="1:65" s="2" customFormat="1" ht="6.95" customHeight="1">
      <c r="A115" s="35"/>
      <c r="B115" s="48"/>
      <c r="C115" s="49"/>
      <c r="D115" s="49"/>
      <c r="E115" s="49"/>
      <c r="F115" s="49"/>
      <c r="G115" s="49"/>
      <c r="H115" s="49"/>
      <c r="I115" s="49"/>
      <c r="J115" s="49"/>
      <c r="K115" s="49"/>
      <c r="L115" s="40"/>
      <c r="M115" s="35"/>
      <c r="O115" s="35"/>
      <c r="P115" s="35"/>
      <c r="Q115" s="35"/>
      <c r="R115" s="35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</sheetData>
  <sheetProtection algorithmName="SHA-512" hashValue="64aI561BbCw3B+2dgCFJv6M7OZu0j9J2yC4BmOsHB4+glY6I20pptdbXNDQCepqfwc28cPGN9x1eRtGgGyE7GQ==" saltValue="mTCpnOKlpqdrWUdMuxlrV5f9I6nRJF23i3ITVcS7XuoXxDgsfnsaZaywiwdTUVBk81fGMXCkbGU1aufutqRmzQ==" spinCount="100000" sheet="1" objects="1" scenarios="1" formatColumns="0" formatRows="0" autoFilter="0"/>
  <autoFilter ref="C90:K114"/>
  <mergeCells count="15">
    <mergeCell ref="E77:H77"/>
    <mergeCell ref="E81:H81"/>
    <mergeCell ref="E79:H79"/>
    <mergeCell ref="E83:H83"/>
    <mergeCell ref="L2:V2"/>
    <mergeCell ref="E31:H31"/>
    <mergeCell ref="E52:H52"/>
    <mergeCell ref="E56:H56"/>
    <mergeCell ref="E54:H54"/>
    <mergeCell ref="E58:H58"/>
    <mergeCell ref="E7:H7"/>
    <mergeCell ref="E11:H11"/>
    <mergeCell ref="E9:H9"/>
    <mergeCell ref="E13:H13"/>
    <mergeCell ref="E22:H22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13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69"/>
      <c r="M2" s="369"/>
      <c r="N2" s="369"/>
      <c r="O2" s="369"/>
      <c r="P2" s="369"/>
      <c r="Q2" s="369"/>
      <c r="R2" s="369"/>
      <c r="S2" s="369"/>
      <c r="T2" s="369"/>
      <c r="U2" s="369"/>
      <c r="V2" s="369"/>
      <c r="AT2" s="18" t="s">
        <v>93</v>
      </c>
    </row>
    <row r="3" spans="1:46" s="1" customFormat="1" ht="6.95" customHeight="1">
      <c r="B3" s="109"/>
      <c r="C3" s="110"/>
      <c r="D3" s="110"/>
      <c r="E3" s="110"/>
      <c r="F3" s="110"/>
      <c r="G3" s="110"/>
      <c r="H3" s="110"/>
      <c r="I3" s="110"/>
      <c r="J3" s="110"/>
      <c r="K3" s="110"/>
      <c r="L3" s="21"/>
      <c r="AT3" s="18" t="s">
        <v>79</v>
      </c>
    </row>
    <row r="4" spans="1:46" s="1" customFormat="1" ht="24.95" customHeight="1">
      <c r="B4" s="21"/>
      <c r="D4" s="111" t="s">
        <v>128</v>
      </c>
      <c r="L4" s="21"/>
      <c r="M4" s="112" t="s">
        <v>10</v>
      </c>
      <c r="AT4" s="18" t="s">
        <v>4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113" t="s">
        <v>16</v>
      </c>
      <c r="L6" s="21"/>
    </row>
    <row r="7" spans="1:46" s="1" customFormat="1" ht="26.25" customHeight="1">
      <c r="B7" s="21"/>
      <c r="E7" s="387" t="str">
        <f>'Rekapitulace zakázky'!K6</f>
        <v>Oprava geometrických parametrů koleje 2022 u ST Ústí nad Labem</v>
      </c>
      <c r="F7" s="388"/>
      <c r="G7" s="388"/>
      <c r="H7" s="388"/>
      <c r="L7" s="21"/>
    </row>
    <row r="8" spans="1:46">
      <c r="B8" s="21"/>
      <c r="D8" s="113" t="s">
        <v>129</v>
      </c>
      <c r="L8" s="21"/>
    </row>
    <row r="9" spans="1:46" s="1" customFormat="1" ht="16.5" customHeight="1">
      <c r="B9" s="21"/>
      <c r="E9" s="387" t="s">
        <v>130</v>
      </c>
      <c r="F9" s="369"/>
      <c r="G9" s="369"/>
      <c r="H9" s="369"/>
      <c r="L9" s="21"/>
    </row>
    <row r="10" spans="1:46" s="1" customFormat="1" ht="12" customHeight="1">
      <c r="B10" s="21"/>
      <c r="D10" s="113" t="s">
        <v>131</v>
      </c>
      <c r="L10" s="21"/>
    </row>
    <row r="11" spans="1:46" s="2" customFormat="1" ht="16.5" customHeight="1">
      <c r="A11" s="35"/>
      <c r="B11" s="40"/>
      <c r="C11" s="35"/>
      <c r="D11" s="35"/>
      <c r="E11" s="389" t="s">
        <v>132</v>
      </c>
      <c r="F11" s="390"/>
      <c r="G11" s="390"/>
      <c r="H11" s="390"/>
      <c r="I11" s="35"/>
      <c r="J11" s="35"/>
      <c r="K11" s="35"/>
      <c r="L11" s="115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13" t="s">
        <v>133</v>
      </c>
      <c r="E12" s="35"/>
      <c r="F12" s="35"/>
      <c r="G12" s="35"/>
      <c r="H12" s="35"/>
      <c r="I12" s="35"/>
      <c r="J12" s="35"/>
      <c r="K12" s="35"/>
      <c r="L12" s="115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6.5" customHeight="1">
      <c r="A13" s="35"/>
      <c r="B13" s="40"/>
      <c r="C13" s="35"/>
      <c r="D13" s="35"/>
      <c r="E13" s="391" t="s">
        <v>303</v>
      </c>
      <c r="F13" s="390"/>
      <c r="G13" s="390"/>
      <c r="H13" s="390"/>
      <c r="I13" s="35"/>
      <c r="J13" s="35"/>
      <c r="K13" s="35"/>
      <c r="L13" s="115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1.25">
      <c r="A14" s="35"/>
      <c r="B14" s="40"/>
      <c r="C14" s="35"/>
      <c r="D14" s="35"/>
      <c r="E14" s="35"/>
      <c r="F14" s="35"/>
      <c r="G14" s="35"/>
      <c r="H14" s="35"/>
      <c r="I14" s="35"/>
      <c r="J14" s="35"/>
      <c r="K14" s="35"/>
      <c r="L14" s="11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2" customHeight="1">
      <c r="A15" s="35"/>
      <c r="B15" s="40"/>
      <c r="C15" s="35"/>
      <c r="D15" s="113" t="s">
        <v>18</v>
      </c>
      <c r="E15" s="35"/>
      <c r="F15" s="103" t="s">
        <v>19</v>
      </c>
      <c r="G15" s="35"/>
      <c r="H15" s="35"/>
      <c r="I15" s="113" t="s">
        <v>20</v>
      </c>
      <c r="J15" s="103" t="s">
        <v>19</v>
      </c>
      <c r="K15" s="35"/>
      <c r="L15" s="115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12" customHeight="1">
      <c r="A16" s="35"/>
      <c r="B16" s="40"/>
      <c r="C16" s="35"/>
      <c r="D16" s="113" t="s">
        <v>21</v>
      </c>
      <c r="E16" s="35"/>
      <c r="F16" s="103" t="s">
        <v>22</v>
      </c>
      <c r="G16" s="35"/>
      <c r="H16" s="35"/>
      <c r="I16" s="113" t="s">
        <v>23</v>
      </c>
      <c r="J16" s="116" t="str">
        <f>'Rekapitulace zakázky'!AN8</f>
        <v>25. 3. 2022</v>
      </c>
      <c r="K16" s="35"/>
      <c r="L16" s="115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0.9" customHeight="1">
      <c r="A17" s="35"/>
      <c r="B17" s="40"/>
      <c r="C17" s="35"/>
      <c r="D17" s="35"/>
      <c r="E17" s="35"/>
      <c r="F17" s="35"/>
      <c r="G17" s="35"/>
      <c r="H17" s="35"/>
      <c r="I17" s="35"/>
      <c r="J17" s="35"/>
      <c r="K17" s="35"/>
      <c r="L17" s="115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2" customHeight="1">
      <c r="A18" s="35"/>
      <c r="B18" s="40"/>
      <c r="C18" s="35"/>
      <c r="D18" s="113" t="s">
        <v>25</v>
      </c>
      <c r="E18" s="35"/>
      <c r="F18" s="35"/>
      <c r="G18" s="35"/>
      <c r="H18" s="35"/>
      <c r="I18" s="113" t="s">
        <v>26</v>
      </c>
      <c r="J18" s="103" t="str">
        <f>IF('Rekapitulace zakázky'!AN10="","",'Rekapitulace zakázky'!AN10)</f>
        <v/>
      </c>
      <c r="K18" s="35"/>
      <c r="L18" s="115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18" customHeight="1">
      <c r="A19" s="35"/>
      <c r="B19" s="40"/>
      <c r="C19" s="35"/>
      <c r="D19" s="35"/>
      <c r="E19" s="103" t="str">
        <f>IF('Rekapitulace zakázky'!E11="","",'Rekapitulace zakázky'!E11)</f>
        <v xml:space="preserve"> </v>
      </c>
      <c r="F19" s="35"/>
      <c r="G19" s="35"/>
      <c r="H19" s="35"/>
      <c r="I19" s="113" t="s">
        <v>27</v>
      </c>
      <c r="J19" s="103" t="str">
        <f>IF('Rekapitulace zakázky'!AN11="","",'Rekapitulace zakázky'!AN11)</f>
        <v/>
      </c>
      <c r="K19" s="35"/>
      <c r="L19" s="115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6.95" customHeight="1">
      <c r="A20" s="35"/>
      <c r="B20" s="40"/>
      <c r="C20" s="35"/>
      <c r="D20" s="35"/>
      <c r="E20" s="35"/>
      <c r="F20" s="35"/>
      <c r="G20" s="35"/>
      <c r="H20" s="35"/>
      <c r="I20" s="35"/>
      <c r="J20" s="35"/>
      <c r="K20" s="35"/>
      <c r="L20" s="115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2" customHeight="1">
      <c r="A21" s="35"/>
      <c r="B21" s="40"/>
      <c r="C21" s="35"/>
      <c r="D21" s="113" t="s">
        <v>28</v>
      </c>
      <c r="E21" s="35"/>
      <c r="F21" s="35"/>
      <c r="G21" s="35"/>
      <c r="H21" s="35"/>
      <c r="I21" s="113" t="s">
        <v>26</v>
      </c>
      <c r="J21" s="31" t="str">
        <f>'Rekapitulace zakázky'!AN13</f>
        <v>Vyplň údaj</v>
      </c>
      <c r="K21" s="35"/>
      <c r="L21" s="115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18" customHeight="1">
      <c r="A22" s="35"/>
      <c r="B22" s="40"/>
      <c r="C22" s="35"/>
      <c r="D22" s="35"/>
      <c r="E22" s="392" t="str">
        <f>'Rekapitulace zakázky'!E14</f>
        <v>Vyplň údaj</v>
      </c>
      <c r="F22" s="393"/>
      <c r="G22" s="393"/>
      <c r="H22" s="393"/>
      <c r="I22" s="113" t="s">
        <v>27</v>
      </c>
      <c r="J22" s="31" t="str">
        <f>'Rekapitulace zakázky'!AN14</f>
        <v>Vyplň údaj</v>
      </c>
      <c r="K22" s="35"/>
      <c r="L22" s="115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6.95" customHeight="1">
      <c r="A23" s="35"/>
      <c r="B23" s="40"/>
      <c r="C23" s="35"/>
      <c r="D23" s="35"/>
      <c r="E23" s="35"/>
      <c r="F23" s="35"/>
      <c r="G23" s="35"/>
      <c r="H23" s="35"/>
      <c r="I23" s="35"/>
      <c r="J23" s="35"/>
      <c r="K23" s="35"/>
      <c r="L23" s="11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2" customHeight="1">
      <c r="A24" s="35"/>
      <c r="B24" s="40"/>
      <c r="C24" s="35"/>
      <c r="D24" s="113" t="s">
        <v>30</v>
      </c>
      <c r="E24" s="35"/>
      <c r="F24" s="35"/>
      <c r="G24" s="35"/>
      <c r="H24" s="35"/>
      <c r="I24" s="113" t="s">
        <v>26</v>
      </c>
      <c r="J24" s="103" t="str">
        <f>IF('Rekapitulace zakázky'!AN16="","",'Rekapitulace zakázky'!AN16)</f>
        <v/>
      </c>
      <c r="K24" s="35"/>
      <c r="L24" s="115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18" customHeight="1">
      <c r="A25" s="35"/>
      <c r="B25" s="40"/>
      <c r="C25" s="35"/>
      <c r="D25" s="35"/>
      <c r="E25" s="103" t="str">
        <f>IF('Rekapitulace zakázky'!E17="","",'Rekapitulace zakázky'!E17)</f>
        <v xml:space="preserve"> </v>
      </c>
      <c r="F25" s="35"/>
      <c r="G25" s="35"/>
      <c r="H25" s="35"/>
      <c r="I25" s="113" t="s">
        <v>27</v>
      </c>
      <c r="J25" s="103" t="str">
        <f>IF('Rekapitulace zakázky'!AN17="","",'Rekapitulace zakázky'!AN17)</f>
        <v/>
      </c>
      <c r="K25" s="35"/>
      <c r="L25" s="11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6.95" customHeight="1">
      <c r="A26" s="35"/>
      <c r="B26" s="40"/>
      <c r="C26" s="35"/>
      <c r="D26" s="35"/>
      <c r="E26" s="35"/>
      <c r="F26" s="35"/>
      <c r="G26" s="35"/>
      <c r="H26" s="35"/>
      <c r="I26" s="35"/>
      <c r="J26" s="35"/>
      <c r="K26" s="35"/>
      <c r="L26" s="11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2" customFormat="1" ht="12" customHeight="1">
      <c r="A27" s="35"/>
      <c r="B27" s="40"/>
      <c r="C27" s="35"/>
      <c r="D27" s="113" t="s">
        <v>32</v>
      </c>
      <c r="E27" s="35"/>
      <c r="F27" s="35"/>
      <c r="G27" s="35"/>
      <c r="H27" s="35"/>
      <c r="I27" s="113" t="s">
        <v>26</v>
      </c>
      <c r="J27" s="103" t="str">
        <f>IF('Rekapitulace zakázky'!AN19="","",'Rekapitulace zakázky'!AN19)</f>
        <v/>
      </c>
      <c r="K27" s="35"/>
      <c r="L27" s="11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pans="1:31" s="2" customFormat="1" ht="18" customHeight="1">
      <c r="A28" s="35"/>
      <c r="B28" s="40"/>
      <c r="C28" s="35"/>
      <c r="D28" s="35"/>
      <c r="E28" s="103" t="str">
        <f>IF('Rekapitulace zakázky'!E20="","",'Rekapitulace zakázky'!E20)</f>
        <v>Tomáš Šrédl</v>
      </c>
      <c r="F28" s="35"/>
      <c r="G28" s="35"/>
      <c r="H28" s="35"/>
      <c r="I28" s="113" t="s">
        <v>27</v>
      </c>
      <c r="J28" s="103" t="str">
        <f>IF('Rekapitulace zakázky'!AN20="","",'Rekapitulace zakázky'!AN20)</f>
        <v/>
      </c>
      <c r="K28" s="35"/>
      <c r="L28" s="115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40"/>
      <c r="C29" s="35"/>
      <c r="D29" s="35"/>
      <c r="E29" s="35"/>
      <c r="F29" s="35"/>
      <c r="G29" s="35"/>
      <c r="H29" s="35"/>
      <c r="I29" s="35"/>
      <c r="J29" s="35"/>
      <c r="K29" s="35"/>
      <c r="L29" s="115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12" customHeight="1">
      <c r="A30" s="35"/>
      <c r="B30" s="40"/>
      <c r="C30" s="35"/>
      <c r="D30" s="113" t="s">
        <v>34</v>
      </c>
      <c r="E30" s="35"/>
      <c r="F30" s="35"/>
      <c r="G30" s="35"/>
      <c r="H30" s="35"/>
      <c r="I30" s="35"/>
      <c r="J30" s="35"/>
      <c r="K30" s="35"/>
      <c r="L30" s="115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8" customFormat="1" ht="16.5" customHeight="1">
      <c r="A31" s="117"/>
      <c r="B31" s="118"/>
      <c r="C31" s="117"/>
      <c r="D31" s="117"/>
      <c r="E31" s="394" t="s">
        <v>19</v>
      </c>
      <c r="F31" s="394"/>
      <c r="G31" s="394"/>
      <c r="H31" s="394"/>
      <c r="I31" s="117"/>
      <c r="J31" s="117"/>
      <c r="K31" s="117"/>
      <c r="L31" s="119"/>
      <c r="S31" s="117"/>
      <c r="T31" s="117"/>
      <c r="U31" s="117"/>
      <c r="V31" s="117"/>
      <c r="W31" s="117"/>
      <c r="X31" s="117"/>
      <c r="Y31" s="117"/>
      <c r="Z31" s="117"/>
      <c r="AA31" s="117"/>
      <c r="AB31" s="117"/>
      <c r="AC31" s="117"/>
      <c r="AD31" s="117"/>
      <c r="AE31" s="117"/>
    </row>
    <row r="32" spans="1:31" s="2" customFormat="1" ht="6.95" customHeight="1">
      <c r="A32" s="35"/>
      <c r="B32" s="40"/>
      <c r="C32" s="35"/>
      <c r="D32" s="35"/>
      <c r="E32" s="35"/>
      <c r="F32" s="35"/>
      <c r="G32" s="35"/>
      <c r="H32" s="35"/>
      <c r="I32" s="35"/>
      <c r="J32" s="35"/>
      <c r="K32" s="35"/>
      <c r="L32" s="115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6.95" customHeight="1">
      <c r="A33" s="35"/>
      <c r="B33" s="40"/>
      <c r="C33" s="35"/>
      <c r="D33" s="120"/>
      <c r="E33" s="120"/>
      <c r="F33" s="120"/>
      <c r="G33" s="120"/>
      <c r="H33" s="120"/>
      <c r="I33" s="120"/>
      <c r="J33" s="120"/>
      <c r="K33" s="120"/>
      <c r="L33" s="115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25.35" customHeight="1">
      <c r="A34" s="35"/>
      <c r="B34" s="40"/>
      <c r="C34" s="35"/>
      <c r="D34" s="121" t="s">
        <v>36</v>
      </c>
      <c r="E34" s="35"/>
      <c r="F34" s="35"/>
      <c r="G34" s="35"/>
      <c r="H34" s="35"/>
      <c r="I34" s="35"/>
      <c r="J34" s="122">
        <f>ROUND(J91, 2)</f>
        <v>0</v>
      </c>
      <c r="K34" s="35"/>
      <c r="L34" s="11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6.95" customHeight="1">
      <c r="A35" s="35"/>
      <c r="B35" s="40"/>
      <c r="C35" s="35"/>
      <c r="D35" s="120"/>
      <c r="E35" s="120"/>
      <c r="F35" s="120"/>
      <c r="G35" s="120"/>
      <c r="H35" s="120"/>
      <c r="I35" s="120"/>
      <c r="J35" s="120"/>
      <c r="K35" s="120"/>
      <c r="L35" s="115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customHeight="1">
      <c r="A36" s="35"/>
      <c r="B36" s="40"/>
      <c r="C36" s="35"/>
      <c r="D36" s="35"/>
      <c r="E36" s="35"/>
      <c r="F36" s="123" t="s">
        <v>38</v>
      </c>
      <c r="G36" s="35"/>
      <c r="H36" s="35"/>
      <c r="I36" s="123" t="s">
        <v>37</v>
      </c>
      <c r="J36" s="123" t="s">
        <v>39</v>
      </c>
      <c r="K36" s="35"/>
      <c r="L36" s="11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customHeight="1">
      <c r="A37" s="35"/>
      <c r="B37" s="40"/>
      <c r="C37" s="35"/>
      <c r="D37" s="114" t="s">
        <v>40</v>
      </c>
      <c r="E37" s="113" t="s">
        <v>41</v>
      </c>
      <c r="F37" s="124">
        <f>ROUND((SUM(BE91:BE112)),  2)</f>
        <v>0</v>
      </c>
      <c r="G37" s="35"/>
      <c r="H37" s="35"/>
      <c r="I37" s="125">
        <v>0.21</v>
      </c>
      <c r="J37" s="124">
        <f>ROUND(((SUM(BE91:BE112))*I37),  2)</f>
        <v>0</v>
      </c>
      <c r="K37" s="35"/>
      <c r="L37" s="115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14.45" customHeight="1">
      <c r="A38" s="35"/>
      <c r="B38" s="40"/>
      <c r="C38" s="35"/>
      <c r="D38" s="35"/>
      <c r="E38" s="113" t="s">
        <v>42</v>
      </c>
      <c r="F38" s="124">
        <f>ROUND((SUM(BF91:BF112)),  2)</f>
        <v>0</v>
      </c>
      <c r="G38" s="35"/>
      <c r="H38" s="35"/>
      <c r="I38" s="125">
        <v>0.15</v>
      </c>
      <c r="J38" s="124">
        <f>ROUND(((SUM(BF91:BF112))*I38),  2)</f>
        <v>0</v>
      </c>
      <c r="K38" s="35"/>
      <c r="L38" s="115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14.45" hidden="1" customHeight="1">
      <c r="A39" s="35"/>
      <c r="B39" s="40"/>
      <c r="C39" s="35"/>
      <c r="D39" s="35"/>
      <c r="E39" s="113" t="s">
        <v>43</v>
      </c>
      <c r="F39" s="124">
        <f>ROUND((SUM(BG91:BG112)),  2)</f>
        <v>0</v>
      </c>
      <c r="G39" s="35"/>
      <c r="H39" s="35"/>
      <c r="I39" s="125">
        <v>0.21</v>
      </c>
      <c r="J39" s="124">
        <f>0</f>
        <v>0</v>
      </c>
      <c r="K39" s="35"/>
      <c r="L39" s="115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hidden="1" customHeight="1">
      <c r="A40" s="35"/>
      <c r="B40" s="40"/>
      <c r="C40" s="35"/>
      <c r="D40" s="35"/>
      <c r="E40" s="113" t="s">
        <v>44</v>
      </c>
      <c r="F40" s="124">
        <f>ROUND((SUM(BH91:BH112)),  2)</f>
        <v>0</v>
      </c>
      <c r="G40" s="35"/>
      <c r="H40" s="35"/>
      <c r="I40" s="125">
        <v>0.15</v>
      </c>
      <c r="J40" s="124">
        <f>0</f>
        <v>0</v>
      </c>
      <c r="K40" s="35"/>
      <c r="L40" s="115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2" customFormat="1" ht="14.45" hidden="1" customHeight="1">
      <c r="A41" s="35"/>
      <c r="B41" s="40"/>
      <c r="C41" s="35"/>
      <c r="D41" s="35"/>
      <c r="E41" s="113" t="s">
        <v>45</v>
      </c>
      <c r="F41" s="124">
        <f>ROUND((SUM(BI91:BI112)),  2)</f>
        <v>0</v>
      </c>
      <c r="G41" s="35"/>
      <c r="H41" s="35"/>
      <c r="I41" s="125">
        <v>0</v>
      </c>
      <c r="J41" s="124">
        <f>0</f>
        <v>0</v>
      </c>
      <c r="K41" s="35"/>
      <c r="L41" s="115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pans="1:31" s="2" customFormat="1" ht="6.95" customHeight="1">
      <c r="A42" s="35"/>
      <c r="B42" s="40"/>
      <c r="C42" s="35"/>
      <c r="D42" s="35"/>
      <c r="E42" s="35"/>
      <c r="F42" s="35"/>
      <c r="G42" s="35"/>
      <c r="H42" s="35"/>
      <c r="I42" s="35"/>
      <c r="J42" s="35"/>
      <c r="K42" s="35"/>
      <c r="L42" s="115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3" spans="1:31" s="2" customFormat="1" ht="25.35" customHeight="1">
      <c r="A43" s="35"/>
      <c r="B43" s="40"/>
      <c r="C43" s="126"/>
      <c r="D43" s="127" t="s">
        <v>46</v>
      </c>
      <c r="E43" s="128"/>
      <c r="F43" s="128"/>
      <c r="G43" s="129" t="s">
        <v>47</v>
      </c>
      <c r="H43" s="130" t="s">
        <v>48</v>
      </c>
      <c r="I43" s="128"/>
      <c r="J43" s="131">
        <f>SUM(J34:J41)</f>
        <v>0</v>
      </c>
      <c r="K43" s="132"/>
      <c r="L43" s="115"/>
      <c r="S43" s="35"/>
      <c r="T43" s="35"/>
      <c r="U43" s="35"/>
      <c r="V43" s="35"/>
      <c r="W43" s="35"/>
      <c r="X43" s="35"/>
      <c r="Y43" s="35"/>
      <c r="Z43" s="35"/>
      <c r="AA43" s="35"/>
      <c r="AB43" s="35"/>
      <c r="AC43" s="35"/>
      <c r="AD43" s="35"/>
      <c r="AE43" s="35"/>
    </row>
    <row r="44" spans="1:31" s="2" customFormat="1" ht="14.45" customHeight="1">
      <c r="A44" s="35"/>
      <c r="B44" s="133"/>
      <c r="C44" s="134"/>
      <c r="D44" s="134"/>
      <c r="E44" s="134"/>
      <c r="F44" s="134"/>
      <c r="G44" s="134"/>
      <c r="H44" s="134"/>
      <c r="I44" s="134"/>
      <c r="J44" s="134"/>
      <c r="K44" s="134"/>
      <c r="L44" s="115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8" spans="1:31" s="2" customFormat="1" ht="6.95" customHeight="1">
      <c r="A48" s="35"/>
      <c r="B48" s="135"/>
      <c r="C48" s="136"/>
      <c r="D48" s="136"/>
      <c r="E48" s="136"/>
      <c r="F48" s="136"/>
      <c r="G48" s="136"/>
      <c r="H48" s="136"/>
      <c r="I48" s="136"/>
      <c r="J48" s="136"/>
      <c r="K48" s="136"/>
      <c r="L48" s="115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31" s="2" customFormat="1" ht="24.95" customHeight="1">
      <c r="A49" s="35"/>
      <c r="B49" s="36"/>
      <c r="C49" s="24" t="s">
        <v>135</v>
      </c>
      <c r="D49" s="37"/>
      <c r="E49" s="37"/>
      <c r="F49" s="37"/>
      <c r="G49" s="37"/>
      <c r="H49" s="37"/>
      <c r="I49" s="37"/>
      <c r="J49" s="37"/>
      <c r="K49" s="37"/>
      <c r="L49" s="115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1:31" s="2" customFormat="1" ht="6.95" customHeight="1">
      <c r="A50" s="35"/>
      <c r="B50" s="36"/>
      <c r="C50" s="37"/>
      <c r="D50" s="37"/>
      <c r="E50" s="37"/>
      <c r="F50" s="37"/>
      <c r="G50" s="37"/>
      <c r="H50" s="37"/>
      <c r="I50" s="37"/>
      <c r="J50" s="37"/>
      <c r="K50" s="37"/>
      <c r="L50" s="115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31" s="2" customFormat="1" ht="12" customHeight="1">
      <c r="A51" s="35"/>
      <c r="B51" s="36"/>
      <c r="C51" s="30" t="s">
        <v>16</v>
      </c>
      <c r="D51" s="37"/>
      <c r="E51" s="37"/>
      <c r="F51" s="37"/>
      <c r="G51" s="37"/>
      <c r="H51" s="37"/>
      <c r="I51" s="37"/>
      <c r="J51" s="37"/>
      <c r="K51" s="37"/>
      <c r="L51" s="115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spans="1:31" s="2" customFormat="1" ht="26.25" customHeight="1">
      <c r="A52" s="35"/>
      <c r="B52" s="36"/>
      <c r="C52" s="37"/>
      <c r="D52" s="37"/>
      <c r="E52" s="395" t="str">
        <f>E7</f>
        <v>Oprava geometrických parametrů koleje 2022 u ST Ústí nad Labem</v>
      </c>
      <c r="F52" s="396"/>
      <c r="G52" s="396"/>
      <c r="H52" s="396"/>
      <c r="I52" s="37"/>
      <c r="J52" s="37"/>
      <c r="K52" s="37"/>
      <c r="L52" s="115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1:31" s="1" customFormat="1" ht="12" customHeight="1">
      <c r="B53" s="22"/>
      <c r="C53" s="30" t="s">
        <v>129</v>
      </c>
      <c r="D53" s="23"/>
      <c r="E53" s="23"/>
      <c r="F53" s="23"/>
      <c r="G53" s="23"/>
      <c r="H53" s="23"/>
      <c r="I53" s="23"/>
      <c r="J53" s="23"/>
      <c r="K53" s="23"/>
      <c r="L53" s="21"/>
    </row>
    <row r="54" spans="1:31" s="1" customFormat="1" ht="16.5" customHeight="1">
      <c r="B54" s="22"/>
      <c r="C54" s="23"/>
      <c r="D54" s="23"/>
      <c r="E54" s="395" t="s">
        <v>130</v>
      </c>
      <c r="F54" s="354"/>
      <c r="G54" s="354"/>
      <c r="H54" s="354"/>
      <c r="I54" s="23"/>
      <c r="J54" s="23"/>
      <c r="K54" s="23"/>
      <c r="L54" s="21"/>
    </row>
    <row r="55" spans="1:31" s="1" customFormat="1" ht="12" customHeight="1">
      <c r="B55" s="22"/>
      <c r="C55" s="30" t="s">
        <v>131</v>
      </c>
      <c r="D55" s="23"/>
      <c r="E55" s="23"/>
      <c r="F55" s="23"/>
      <c r="G55" s="23"/>
      <c r="H55" s="23"/>
      <c r="I55" s="23"/>
      <c r="J55" s="23"/>
      <c r="K55" s="23"/>
      <c r="L55" s="21"/>
    </row>
    <row r="56" spans="1:31" s="2" customFormat="1" ht="16.5" customHeight="1">
      <c r="A56" s="35"/>
      <c r="B56" s="36"/>
      <c r="C56" s="37"/>
      <c r="D56" s="37"/>
      <c r="E56" s="397" t="s">
        <v>132</v>
      </c>
      <c r="F56" s="398"/>
      <c r="G56" s="398"/>
      <c r="H56" s="398"/>
      <c r="I56" s="37"/>
      <c r="J56" s="37"/>
      <c r="K56" s="37"/>
      <c r="L56" s="115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pans="1:31" s="2" customFormat="1" ht="12" customHeight="1">
      <c r="A57" s="35"/>
      <c r="B57" s="36"/>
      <c r="C57" s="30" t="s">
        <v>133</v>
      </c>
      <c r="D57" s="37"/>
      <c r="E57" s="37"/>
      <c r="F57" s="37"/>
      <c r="G57" s="37"/>
      <c r="H57" s="37"/>
      <c r="I57" s="37"/>
      <c r="J57" s="37"/>
      <c r="K57" s="37"/>
      <c r="L57" s="115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pans="1:31" s="2" customFormat="1" ht="16.5" customHeight="1">
      <c r="A58" s="35"/>
      <c r="B58" s="36"/>
      <c r="C58" s="37"/>
      <c r="D58" s="37"/>
      <c r="E58" s="347" t="str">
        <f>E13</f>
        <v>03 - SO 03 - TO Ústí n. L. hl.n.</v>
      </c>
      <c r="F58" s="398"/>
      <c r="G58" s="398"/>
      <c r="H58" s="398"/>
      <c r="I58" s="37"/>
      <c r="J58" s="37"/>
      <c r="K58" s="37"/>
      <c r="L58" s="115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pans="1:31" s="2" customFormat="1" ht="6.95" customHeight="1">
      <c r="A59" s="35"/>
      <c r="B59" s="36"/>
      <c r="C59" s="37"/>
      <c r="D59" s="37"/>
      <c r="E59" s="37"/>
      <c r="F59" s="37"/>
      <c r="G59" s="37"/>
      <c r="H59" s="37"/>
      <c r="I59" s="37"/>
      <c r="J59" s="37"/>
      <c r="K59" s="37"/>
      <c r="L59" s="115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</row>
    <row r="60" spans="1:31" s="2" customFormat="1" ht="12" customHeight="1">
      <c r="A60" s="35"/>
      <c r="B60" s="36"/>
      <c r="C60" s="30" t="s">
        <v>21</v>
      </c>
      <c r="D60" s="37"/>
      <c r="E60" s="37"/>
      <c r="F60" s="28" t="str">
        <f>F16</f>
        <v xml:space="preserve"> </v>
      </c>
      <c r="G60" s="37"/>
      <c r="H60" s="37"/>
      <c r="I60" s="30" t="s">
        <v>23</v>
      </c>
      <c r="J60" s="60" t="str">
        <f>IF(J16="","",J16)</f>
        <v>25. 3. 2022</v>
      </c>
      <c r="K60" s="37"/>
      <c r="L60" s="115"/>
      <c r="S60" s="35"/>
      <c r="T60" s="35"/>
      <c r="U60" s="35"/>
      <c r="V60" s="35"/>
      <c r="W60" s="35"/>
      <c r="X60" s="35"/>
      <c r="Y60" s="35"/>
      <c r="Z60" s="35"/>
      <c r="AA60" s="35"/>
      <c r="AB60" s="35"/>
      <c r="AC60" s="35"/>
      <c r="AD60" s="35"/>
      <c r="AE60" s="35"/>
    </row>
    <row r="61" spans="1:31" s="2" customFormat="1" ht="6.95" customHeight="1">
      <c r="A61" s="35"/>
      <c r="B61" s="36"/>
      <c r="C61" s="37"/>
      <c r="D61" s="37"/>
      <c r="E61" s="37"/>
      <c r="F61" s="37"/>
      <c r="G61" s="37"/>
      <c r="H61" s="37"/>
      <c r="I61" s="37"/>
      <c r="J61" s="37"/>
      <c r="K61" s="37"/>
      <c r="L61" s="115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31" s="2" customFormat="1" ht="15.2" customHeight="1">
      <c r="A62" s="35"/>
      <c r="B62" s="36"/>
      <c r="C62" s="30" t="s">
        <v>25</v>
      </c>
      <c r="D62" s="37"/>
      <c r="E62" s="37"/>
      <c r="F62" s="28" t="str">
        <f>E19</f>
        <v xml:space="preserve"> </v>
      </c>
      <c r="G62" s="37"/>
      <c r="H62" s="37"/>
      <c r="I62" s="30" t="s">
        <v>30</v>
      </c>
      <c r="J62" s="33" t="str">
        <f>E25</f>
        <v xml:space="preserve"> </v>
      </c>
      <c r="K62" s="37"/>
      <c r="L62" s="115"/>
      <c r="S62" s="35"/>
      <c r="T62" s="35"/>
      <c r="U62" s="35"/>
      <c r="V62" s="35"/>
      <c r="W62" s="35"/>
      <c r="X62" s="35"/>
      <c r="Y62" s="35"/>
      <c r="Z62" s="35"/>
      <c r="AA62" s="35"/>
      <c r="AB62" s="35"/>
      <c r="AC62" s="35"/>
      <c r="AD62" s="35"/>
      <c r="AE62" s="35"/>
    </row>
    <row r="63" spans="1:31" s="2" customFormat="1" ht="15.2" customHeight="1">
      <c r="A63" s="35"/>
      <c r="B63" s="36"/>
      <c r="C63" s="30" t="s">
        <v>28</v>
      </c>
      <c r="D63" s="37"/>
      <c r="E63" s="37"/>
      <c r="F63" s="28" t="str">
        <f>IF(E22="","",E22)</f>
        <v>Vyplň údaj</v>
      </c>
      <c r="G63" s="37"/>
      <c r="H63" s="37"/>
      <c r="I63" s="30" t="s">
        <v>32</v>
      </c>
      <c r="J63" s="33" t="str">
        <f>E28</f>
        <v>Tomáš Šrédl</v>
      </c>
      <c r="K63" s="37"/>
      <c r="L63" s="115"/>
      <c r="S63" s="35"/>
      <c r="T63" s="35"/>
      <c r="U63" s="35"/>
      <c r="V63" s="35"/>
      <c r="W63" s="35"/>
      <c r="X63" s="35"/>
      <c r="Y63" s="35"/>
      <c r="Z63" s="35"/>
      <c r="AA63" s="35"/>
      <c r="AB63" s="35"/>
      <c r="AC63" s="35"/>
      <c r="AD63" s="35"/>
      <c r="AE63" s="35"/>
    </row>
    <row r="64" spans="1:31" s="2" customFormat="1" ht="10.35" customHeight="1">
      <c r="A64" s="35"/>
      <c r="B64" s="36"/>
      <c r="C64" s="37"/>
      <c r="D64" s="37"/>
      <c r="E64" s="37"/>
      <c r="F64" s="37"/>
      <c r="G64" s="37"/>
      <c r="H64" s="37"/>
      <c r="I64" s="37"/>
      <c r="J64" s="37"/>
      <c r="K64" s="37"/>
      <c r="L64" s="115"/>
      <c r="S64" s="35"/>
      <c r="T64" s="35"/>
      <c r="U64" s="35"/>
      <c r="V64" s="35"/>
      <c r="W64" s="35"/>
      <c r="X64" s="35"/>
      <c r="Y64" s="35"/>
      <c r="Z64" s="35"/>
      <c r="AA64" s="35"/>
      <c r="AB64" s="35"/>
      <c r="AC64" s="35"/>
      <c r="AD64" s="35"/>
      <c r="AE64" s="35"/>
    </row>
    <row r="65" spans="1:47" s="2" customFormat="1" ht="29.25" customHeight="1">
      <c r="A65" s="35"/>
      <c r="B65" s="36"/>
      <c r="C65" s="137" t="s">
        <v>136</v>
      </c>
      <c r="D65" s="138"/>
      <c r="E65" s="138"/>
      <c r="F65" s="138"/>
      <c r="G65" s="138"/>
      <c r="H65" s="138"/>
      <c r="I65" s="138"/>
      <c r="J65" s="139" t="s">
        <v>137</v>
      </c>
      <c r="K65" s="138"/>
      <c r="L65" s="115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47" s="2" customFormat="1" ht="10.35" customHeight="1">
      <c r="A66" s="35"/>
      <c r="B66" s="36"/>
      <c r="C66" s="37"/>
      <c r="D66" s="37"/>
      <c r="E66" s="37"/>
      <c r="F66" s="37"/>
      <c r="G66" s="37"/>
      <c r="H66" s="37"/>
      <c r="I66" s="37"/>
      <c r="J66" s="37"/>
      <c r="K66" s="37"/>
      <c r="L66" s="115"/>
      <c r="S66" s="35"/>
      <c r="T66" s="35"/>
      <c r="U66" s="35"/>
      <c r="V66" s="35"/>
      <c r="W66" s="35"/>
      <c r="X66" s="35"/>
      <c r="Y66" s="35"/>
      <c r="Z66" s="35"/>
      <c r="AA66" s="35"/>
      <c r="AB66" s="35"/>
      <c r="AC66" s="35"/>
      <c r="AD66" s="35"/>
      <c r="AE66" s="35"/>
    </row>
    <row r="67" spans="1:47" s="2" customFormat="1" ht="22.9" customHeight="1">
      <c r="A67" s="35"/>
      <c r="B67" s="36"/>
      <c r="C67" s="140" t="s">
        <v>68</v>
      </c>
      <c r="D67" s="37"/>
      <c r="E67" s="37"/>
      <c r="F67" s="37"/>
      <c r="G67" s="37"/>
      <c r="H67" s="37"/>
      <c r="I67" s="37"/>
      <c r="J67" s="78">
        <f>J91</f>
        <v>0</v>
      </c>
      <c r="K67" s="37"/>
      <c r="L67" s="115"/>
      <c r="S67" s="35"/>
      <c r="T67" s="35"/>
      <c r="U67" s="35"/>
      <c r="V67" s="35"/>
      <c r="W67" s="35"/>
      <c r="X67" s="35"/>
      <c r="Y67" s="35"/>
      <c r="Z67" s="35"/>
      <c r="AA67" s="35"/>
      <c r="AB67" s="35"/>
      <c r="AC67" s="35"/>
      <c r="AD67" s="35"/>
      <c r="AE67" s="35"/>
      <c r="AU67" s="18" t="s">
        <v>138</v>
      </c>
    </row>
    <row r="68" spans="1:47" s="2" customFormat="1" ht="21.75" customHeight="1">
      <c r="A68" s="35"/>
      <c r="B68" s="36"/>
      <c r="C68" s="37"/>
      <c r="D68" s="37"/>
      <c r="E68" s="37"/>
      <c r="F68" s="37"/>
      <c r="G68" s="37"/>
      <c r="H68" s="37"/>
      <c r="I68" s="37"/>
      <c r="J68" s="37"/>
      <c r="K68" s="37"/>
      <c r="L68" s="115"/>
      <c r="S68" s="35"/>
      <c r="T68" s="35"/>
      <c r="U68" s="35"/>
      <c r="V68" s="35"/>
      <c r="W68" s="35"/>
      <c r="X68" s="35"/>
      <c r="Y68" s="35"/>
      <c r="Z68" s="35"/>
      <c r="AA68" s="35"/>
      <c r="AB68" s="35"/>
      <c r="AC68" s="35"/>
      <c r="AD68" s="35"/>
      <c r="AE68" s="35"/>
    </row>
    <row r="69" spans="1:47" s="2" customFormat="1" ht="6.95" customHeight="1">
      <c r="A69" s="35"/>
      <c r="B69" s="48"/>
      <c r="C69" s="49"/>
      <c r="D69" s="49"/>
      <c r="E69" s="49"/>
      <c r="F69" s="49"/>
      <c r="G69" s="49"/>
      <c r="H69" s="49"/>
      <c r="I69" s="49"/>
      <c r="J69" s="49"/>
      <c r="K69" s="49"/>
      <c r="L69" s="115"/>
      <c r="S69" s="35"/>
      <c r="T69" s="35"/>
      <c r="U69" s="35"/>
      <c r="V69" s="35"/>
      <c r="W69" s="35"/>
      <c r="X69" s="35"/>
      <c r="Y69" s="35"/>
      <c r="Z69" s="35"/>
      <c r="AA69" s="35"/>
      <c r="AB69" s="35"/>
      <c r="AC69" s="35"/>
      <c r="AD69" s="35"/>
      <c r="AE69" s="35"/>
    </row>
    <row r="73" spans="1:47" s="2" customFormat="1" ht="6.95" customHeight="1">
      <c r="A73" s="35"/>
      <c r="B73" s="50"/>
      <c r="C73" s="51"/>
      <c r="D73" s="51"/>
      <c r="E73" s="51"/>
      <c r="F73" s="51"/>
      <c r="G73" s="51"/>
      <c r="H73" s="51"/>
      <c r="I73" s="51"/>
      <c r="J73" s="51"/>
      <c r="K73" s="51"/>
      <c r="L73" s="115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pans="1:47" s="2" customFormat="1" ht="24.95" customHeight="1">
      <c r="A74" s="35"/>
      <c r="B74" s="36"/>
      <c r="C74" s="24" t="s">
        <v>141</v>
      </c>
      <c r="D74" s="37"/>
      <c r="E74" s="37"/>
      <c r="F74" s="37"/>
      <c r="G74" s="37"/>
      <c r="H74" s="37"/>
      <c r="I74" s="37"/>
      <c r="J74" s="37"/>
      <c r="K74" s="37"/>
      <c r="L74" s="115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pans="1:47" s="2" customFormat="1" ht="6.95" customHeight="1">
      <c r="A75" s="35"/>
      <c r="B75" s="36"/>
      <c r="C75" s="37"/>
      <c r="D75" s="37"/>
      <c r="E75" s="37"/>
      <c r="F75" s="37"/>
      <c r="G75" s="37"/>
      <c r="H75" s="37"/>
      <c r="I75" s="37"/>
      <c r="J75" s="37"/>
      <c r="K75" s="37"/>
      <c r="L75" s="115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pans="1:47" s="2" customFormat="1" ht="12" customHeight="1">
      <c r="A76" s="35"/>
      <c r="B76" s="36"/>
      <c r="C76" s="30" t="s">
        <v>16</v>
      </c>
      <c r="D76" s="37"/>
      <c r="E76" s="37"/>
      <c r="F76" s="37"/>
      <c r="G76" s="37"/>
      <c r="H76" s="37"/>
      <c r="I76" s="37"/>
      <c r="J76" s="37"/>
      <c r="K76" s="37"/>
      <c r="L76" s="115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47" s="2" customFormat="1" ht="26.25" customHeight="1">
      <c r="A77" s="35"/>
      <c r="B77" s="36"/>
      <c r="C77" s="37"/>
      <c r="D77" s="37"/>
      <c r="E77" s="395" t="str">
        <f>E7</f>
        <v>Oprava geometrických parametrů koleje 2022 u ST Ústí nad Labem</v>
      </c>
      <c r="F77" s="396"/>
      <c r="G77" s="396"/>
      <c r="H77" s="396"/>
      <c r="I77" s="37"/>
      <c r="J77" s="37"/>
      <c r="K77" s="37"/>
      <c r="L77" s="115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pans="1:47" s="1" customFormat="1" ht="12" customHeight="1">
      <c r="B78" s="22"/>
      <c r="C78" s="30" t="s">
        <v>129</v>
      </c>
      <c r="D78" s="23"/>
      <c r="E78" s="23"/>
      <c r="F78" s="23"/>
      <c r="G78" s="23"/>
      <c r="H78" s="23"/>
      <c r="I78" s="23"/>
      <c r="J78" s="23"/>
      <c r="K78" s="23"/>
      <c r="L78" s="21"/>
    </row>
    <row r="79" spans="1:47" s="1" customFormat="1" ht="16.5" customHeight="1">
      <c r="B79" s="22"/>
      <c r="C79" s="23"/>
      <c r="D79" s="23"/>
      <c r="E79" s="395" t="s">
        <v>130</v>
      </c>
      <c r="F79" s="354"/>
      <c r="G79" s="354"/>
      <c r="H79" s="354"/>
      <c r="I79" s="23"/>
      <c r="J79" s="23"/>
      <c r="K79" s="23"/>
      <c r="L79" s="21"/>
    </row>
    <row r="80" spans="1:47" s="1" customFormat="1" ht="12" customHeight="1">
      <c r="B80" s="22"/>
      <c r="C80" s="30" t="s">
        <v>131</v>
      </c>
      <c r="D80" s="23"/>
      <c r="E80" s="23"/>
      <c r="F80" s="23"/>
      <c r="G80" s="23"/>
      <c r="H80" s="23"/>
      <c r="I80" s="23"/>
      <c r="J80" s="23"/>
      <c r="K80" s="23"/>
      <c r="L80" s="21"/>
    </row>
    <row r="81" spans="1:65" s="2" customFormat="1" ht="16.5" customHeight="1">
      <c r="A81" s="35"/>
      <c r="B81" s="36"/>
      <c r="C81" s="37"/>
      <c r="D81" s="37"/>
      <c r="E81" s="397" t="s">
        <v>132</v>
      </c>
      <c r="F81" s="398"/>
      <c r="G81" s="398"/>
      <c r="H81" s="398"/>
      <c r="I81" s="37"/>
      <c r="J81" s="37"/>
      <c r="K81" s="37"/>
      <c r="L81" s="115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65" s="2" customFormat="1" ht="12" customHeight="1">
      <c r="A82" s="35"/>
      <c r="B82" s="36"/>
      <c r="C82" s="30" t="s">
        <v>133</v>
      </c>
      <c r="D82" s="37"/>
      <c r="E82" s="37"/>
      <c r="F82" s="37"/>
      <c r="G82" s="37"/>
      <c r="H82" s="37"/>
      <c r="I82" s="37"/>
      <c r="J82" s="37"/>
      <c r="K82" s="37"/>
      <c r="L82" s="115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65" s="2" customFormat="1" ht="16.5" customHeight="1">
      <c r="A83" s="35"/>
      <c r="B83" s="36"/>
      <c r="C83" s="37"/>
      <c r="D83" s="37"/>
      <c r="E83" s="347" t="str">
        <f>E13</f>
        <v>03 - SO 03 - TO Ústí n. L. hl.n.</v>
      </c>
      <c r="F83" s="398"/>
      <c r="G83" s="398"/>
      <c r="H83" s="398"/>
      <c r="I83" s="37"/>
      <c r="J83" s="37"/>
      <c r="K83" s="37"/>
      <c r="L83" s="115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65" s="2" customFormat="1" ht="6.95" customHeight="1">
      <c r="A84" s="35"/>
      <c r="B84" s="36"/>
      <c r="C84" s="37"/>
      <c r="D84" s="37"/>
      <c r="E84" s="37"/>
      <c r="F84" s="37"/>
      <c r="G84" s="37"/>
      <c r="H84" s="37"/>
      <c r="I84" s="37"/>
      <c r="J84" s="37"/>
      <c r="K84" s="37"/>
      <c r="L84" s="115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65" s="2" customFormat="1" ht="12" customHeight="1">
      <c r="A85" s="35"/>
      <c r="B85" s="36"/>
      <c r="C85" s="30" t="s">
        <v>21</v>
      </c>
      <c r="D85" s="37"/>
      <c r="E85" s="37"/>
      <c r="F85" s="28" t="str">
        <f>F16</f>
        <v xml:space="preserve"> </v>
      </c>
      <c r="G85" s="37"/>
      <c r="H85" s="37"/>
      <c r="I85" s="30" t="s">
        <v>23</v>
      </c>
      <c r="J85" s="60" t="str">
        <f>IF(J16="","",J16)</f>
        <v>25. 3. 2022</v>
      </c>
      <c r="K85" s="37"/>
      <c r="L85" s="115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65" s="2" customFormat="1" ht="6.95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115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65" s="2" customFormat="1" ht="15.2" customHeight="1">
      <c r="A87" s="35"/>
      <c r="B87" s="36"/>
      <c r="C87" s="30" t="s">
        <v>25</v>
      </c>
      <c r="D87" s="37"/>
      <c r="E87" s="37"/>
      <c r="F87" s="28" t="str">
        <f>E19</f>
        <v xml:space="preserve"> </v>
      </c>
      <c r="G87" s="37"/>
      <c r="H87" s="37"/>
      <c r="I87" s="30" t="s">
        <v>30</v>
      </c>
      <c r="J87" s="33" t="str">
        <f>E25</f>
        <v xml:space="preserve"> </v>
      </c>
      <c r="K87" s="37"/>
      <c r="L87" s="115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65" s="2" customFormat="1" ht="15.2" customHeight="1">
      <c r="A88" s="35"/>
      <c r="B88" s="36"/>
      <c r="C88" s="30" t="s">
        <v>28</v>
      </c>
      <c r="D88" s="37"/>
      <c r="E88" s="37"/>
      <c r="F88" s="28" t="str">
        <f>IF(E22="","",E22)</f>
        <v>Vyplň údaj</v>
      </c>
      <c r="G88" s="37"/>
      <c r="H88" s="37"/>
      <c r="I88" s="30" t="s">
        <v>32</v>
      </c>
      <c r="J88" s="33" t="str">
        <f>E28</f>
        <v>Tomáš Šrédl</v>
      </c>
      <c r="K88" s="37"/>
      <c r="L88" s="115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65" s="2" customFormat="1" ht="10.35" customHeight="1">
      <c r="A89" s="35"/>
      <c r="B89" s="36"/>
      <c r="C89" s="37"/>
      <c r="D89" s="37"/>
      <c r="E89" s="37"/>
      <c r="F89" s="37"/>
      <c r="G89" s="37"/>
      <c r="H89" s="37"/>
      <c r="I89" s="37"/>
      <c r="J89" s="37"/>
      <c r="K89" s="37"/>
      <c r="L89" s="115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65" s="11" customFormat="1" ht="29.25" customHeight="1">
      <c r="A90" s="152"/>
      <c r="B90" s="153"/>
      <c r="C90" s="154" t="s">
        <v>142</v>
      </c>
      <c r="D90" s="155" t="s">
        <v>55</v>
      </c>
      <c r="E90" s="155" t="s">
        <v>51</v>
      </c>
      <c r="F90" s="155" t="s">
        <v>52</v>
      </c>
      <c r="G90" s="155" t="s">
        <v>143</v>
      </c>
      <c r="H90" s="155" t="s">
        <v>144</v>
      </c>
      <c r="I90" s="155" t="s">
        <v>145</v>
      </c>
      <c r="J90" s="156" t="s">
        <v>137</v>
      </c>
      <c r="K90" s="157" t="s">
        <v>146</v>
      </c>
      <c r="L90" s="158"/>
      <c r="M90" s="69" t="s">
        <v>19</v>
      </c>
      <c r="N90" s="70" t="s">
        <v>40</v>
      </c>
      <c r="O90" s="70" t="s">
        <v>147</v>
      </c>
      <c r="P90" s="70" t="s">
        <v>148</v>
      </c>
      <c r="Q90" s="70" t="s">
        <v>149</v>
      </c>
      <c r="R90" s="70" t="s">
        <v>150</v>
      </c>
      <c r="S90" s="70" t="s">
        <v>151</v>
      </c>
      <c r="T90" s="71" t="s">
        <v>152</v>
      </c>
      <c r="U90" s="152"/>
      <c r="V90" s="152"/>
      <c r="W90" s="152"/>
      <c r="X90" s="152"/>
      <c r="Y90" s="152"/>
      <c r="Z90" s="152"/>
      <c r="AA90" s="152"/>
      <c r="AB90" s="152"/>
      <c r="AC90" s="152"/>
      <c r="AD90" s="152"/>
      <c r="AE90" s="152"/>
    </row>
    <row r="91" spans="1:65" s="2" customFormat="1" ht="22.9" customHeight="1">
      <c r="A91" s="35"/>
      <c r="B91" s="36"/>
      <c r="C91" s="76" t="s">
        <v>153</v>
      </c>
      <c r="D91" s="37"/>
      <c r="E91" s="37"/>
      <c r="F91" s="37"/>
      <c r="G91" s="37"/>
      <c r="H91" s="37"/>
      <c r="I91" s="37"/>
      <c r="J91" s="159">
        <f>BK91</f>
        <v>0</v>
      </c>
      <c r="K91" s="37"/>
      <c r="L91" s="40"/>
      <c r="M91" s="72"/>
      <c r="N91" s="160"/>
      <c r="O91" s="73"/>
      <c r="P91" s="161">
        <f>SUM(P92:P112)</f>
        <v>0</v>
      </c>
      <c r="Q91" s="73"/>
      <c r="R91" s="161">
        <f>SUM(R92:R112)</f>
        <v>262.01509999999996</v>
      </c>
      <c r="S91" s="73"/>
      <c r="T91" s="162">
        <f>SUM(T92:T112)</f>
        <v>0</v>
      </c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T91" s="18" t="s">
        <v>69</v>
      </c>
      <c r="AU91" s="18" t="s">
        <v>138</v>
      </c>
      <c r="BK91" s="163">
        <f>SUM(BK92:BK112)</f>
        <v>0</v>
      </c>
    </row>
    <row r="92" spans="1:65" s="2" customFormat="1" ht="76.349999999999994" customHeight="1">
      <c r="A92" s="35"/>
      <c r="B92" s="36"/>
      <c r="C92" s="180" t="s">
        <v>77</v>
      </c>
      <c r="D92" s="180" t="s">
        <v>159</v>
      </c>
      <c r="E92" s="181" t="s">
        <v>160</v>
      </c>
      <c r="F92" s="182" t="s">
        <v>161</v>
      </c>
      <c r="G92" s="183" t="s">
        <v>162</v>
      </c>
      <c r="H92" s="184">
        <v>1.905</v>
      </c>
      <c r="I92" s="185"/>
      <c r="J92" s="186">
        <f>ROUND(I92*H92,2)</f>
        <v>0</v>
      </c>
      <c r="K92" s="187"/>
      <c r="L92" s="40"/>
      <c r="M92" s="188" t="s">
        <v>19</v>
      </c>
      <c r="N92" s="189" t="s">
        <v>41</v>
      </c>
      <c r="O92" s="65"/>
      <c r="P92" s="190">
        <f>O92*H92</f>
        <v>0</v>
      </c>
      <c r="Q92" s="190">
        <v>0</v>
      </c>
      <c r="R92" s="190">
        <f>Q92*H92</f>
        <v>0</v>
      </c>
      <c r="S92" s="190">
        <v>0</v>
      </c>
      <c r="T92" s="191">
        <f>S92*H92</f>
        <v>0</v>
      </c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  <c r="AR92" s="192" t="s">
        <v>163</v>
      </c>
      <c r="AT92" s="192" t="s">
        <v>159</v>
      </c>
      <c r="AU92" s="192" t="s">
        <v>70</v>
      </c>
      <c r="AY92" s="18" t="s">
        <v>156</v>
      </c>
      <c r="BE92" s="193">
        <f>IF(N92="základní",J92,0)</f>
        <v>0</v>
      </c>
      <c r="BF92" s="193">
        <f>IF(N92="snížená",J92,0)</f>
        <v>0</v>
      </c>
      <c r="BG92" s="193">
        <f>IF(N92="zákl. přenesená",J92,0)</f>
        <v>0</v>
      </c>
      <c r="BH92" s="193">
        <f>IF(N92="sníž. přenesená",J92,0)</f>
        <v>0</v>
      </c>
      <c r="BI92" s="193">
        <f>IF(N92="nulová",J92,0)</f>
        <v>0</v>
      </c>
      <c r="BJ92" s="18" t="s">
        <v>77</v>
      </c>
      <c r="BK92" s="193">
        <f>ROUND(I92*H92,2)</f>
        <v>0</v>
      </c>
      <c r="BL92" s="18" t="s">
        <v>163</v>
      </c>
      <c r="BM92" s="192" t="s">
        <v>304</v>
      </c>
    </row>
    <row r="93" spans="1:65" s="15" customFormat="1" ht="11.25">
      <c r="B93" s="228"/>
      <c r="C93" s="229"/>
      <c r="D93" s="196" t="s">
        <v>165</v>
      </c>
      <c r="E93" s="230" t="s">
        <v>19</v>
      </c>
      <c r="F93" s="231" t="s">
        <v>305</v>
      </c>
      <c r="G93" s="229"/>
      <c r="H93" s="230" t="s">
        <v>19</v>
      </c>
      <c r="I93" s="232"/>
      <c r="J93" s="229"/>
      <c r="K93" s="229"/>
      <c r="L93" s="233"/>
      <c r="M93" s="234"/>
      <c r="N93" s="235"/>
      <c r="O93" s="235"/>
      <c r="P93" s="235"/>
      <c r="Q93" s="235"/>
      <c r="R93" s="235"/>
      <c r="S93" s="235"/>
      <c r="T93" s="236"/>
      <c r="AT93" s="237" t="s">
        <v>165</v>
      </c>
      <c r="AU93" s="237" t="s">
        <v>70</v>
      </c>
      <c r="AV93" s="15" t="s">
        <v>77</v>
      </c>
      <c r="AW93" s="15" t="s">
        <v>31</v>
      </c>
      <c r="AX93" s="15" t="s">
        <v>70</v>
      </c>
      <c r="AY93" s="237" t="s">
        <v>156</v>
      </c>
    </row>
    <row r="94" spans="1:65" s="13" customFormat="1" ht="11.25">
      <c r="B94" s="194"/>
      <c r="C94" s="195"/>
      <c r="D94" s="196" t="s">
        <v>165</v>
      </c>
      <c r="E94" s="197" t="s">
        <v>19</v>
      </c>
      <c r="F94" s="198" t="s">
        <v>306</v>
      </c>
      <c r="G94" s="195"/>
      <c r="H94" s="199">
        <v>1.905</v>
      </c>
      <c r="I94" s="200"/>
      <c r="J94" s="195"/>
      <c r="K94" s="195"/>
      <c r="L94" s="201"/>
      <c r="M94" s="202"/>
      <c r="N94" s="203"/>
      <c r="O94" s="203"/>
      <c r="P94" s="203"/>
      <c r="Q94" s="203"/>
      <c r="R94" s="203"/>
      <c r="S94" s="203"/>
      <c r="T94" s="204"/>
      <c r="AT94" s="205" t="s">
        <v>165</v>
      </c>
      <c r="AU94" s="205" t="s">
        <v>70</v>
      </c>
      <c r="AV94" s="13" t="s">
        <v>79</v>
      </c>
      <c r="AW94" s="13" t="s">
        <v>31</v>
      </c>
      <c r="AX94" s="13" t="s">
        <v>77</v>
      </c>
      <c r="AY94" s="205" t="s">
        <v>156</v>
      </c>
    </row>
    <row r="95" spans="1:65" s="2" customFormat="1" ht="55.5" customHeight="1">
      <c r="A95" s="35"/>
      <c r="B95" s="36"/>
      <c r="C95" s="180" t="s">
        <v>79</v>
      </c>
      <c r="D95" s="180" t="s">
        <v>159</v>
      </c>
      <c r="E95" s="181" t="s">
        <v>171</v>
      </c>
      <c r="F95" s="182" t="s">
        <v>172</v>
      </c>
      <c r="G95" s="183" t="s">
        <v>162</v>
      </c>
      <c r="H95" s="184">
        <v>1.905</v>
      </c>
      <c r="I95" s="185"/>
      <c r="J95" s="186">
        <f>ROUND(I95*H95,2)</f>
        <v>0</v>
      </c>
      <c r="K95" s="187"/>
      <c r="L95" s="40"/>
      <c r="M95" s="188" t="s">
        <v>19</v>
      </c>
      <c r="N95" s="189" t="s">
        <v>41</v>
      </c>
      <c r="O95" s="65"/>
      <c r="P95" s="190">
        <f>O95*H95</f>
        <v>0</v>
      </c>
      <c r="Q95" s="190">
        <v>0</v>
      </c>
      <c r="R95" s="190">
        <f>Q95*H95</f>
        <v>0</v>
      </c>
      <c r="S95" s="190">
        <v>0</v>
      </c>
      <c r="T95" s="191">
        <f>S95*H95</f>
        <v>0</v>
      </c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R95" s="192" t="s">
        <v>163</v>
      </c>
      <c r="AT95" s="192" t="s">
        <v>159</v>
      </c>
      <c r="AU95" s="192" t="s">
        <v>70</v>
      </c>
      <c r="AY95" s="18" t="s">
        <v>156</v>
      </c>
      <c r="BE95" s="193">
        <f>IF(N95="základní",J95,0)</f>
        <v>0</v>
      </c>
      <c r="BF95" s="193">
        <f>IF(N95="snížená",J95,0)</f>
        <v>0</v>
      </c>
      <c r="BG95" s="193">
        <f>IF(N95="zákl. přenesená",J95,0)</f>
        <v>0</v>
      </c>
      <c r="BH95" s="193">
        <f>IF(N95="sníž. přenesená",J95,0)</f>
        <v>0</v>
      </c>
      <c r="BI95" s="193">
        <f>IF(N95="nulová",J95,0)</f>
        <v>0</v>
      </c>
      <c r="BJ95" s="18" t="s">
        <v>77</v>
      </c>
      <c r="BK95" s="193">
        <f>ROUND(I95*H95,2)</f>
        <v>0</v>
      </c>
      <c r="BL95" s="18" t="s">
        <v>163</v>
      </c>
      <c r="BM95" s="192" t="s">
        <v>307</v>
      </c>
    </row>
    <row r="96" spans="1:65" s="2" customFormat="1" ht="76.349999999999994" customHeight="1">
      <c r="A96" s="35"/>
      <c r="B96" s="36"/>
      <c r="C96" s="180" t="s">
        <v>86</v>
      </c>
      <c r="D96" s="180" t="s">
        <v>159</v>
      </c>
      <c r="E96" s="181" t="s">
        <v>174</v>
      </c>
      <c r="F96" s="182" t="s">
        <v>282</v>
      </c>
      <c r="G96" s="183" t="s">
        <v>176</v>
      </c>
      <c r="H96" s="184">
        <v>198</v>
      </c>
      <c r="I96" s="185"/>
      <c r="J96" s="186">
        <f>ROUND(I96*H96,2)</f>
        <v>0</v>
      </c>
      <c r="K96" s="187"/>
      <c r="L96" s="40"/>
      <c r="M96" s="188" t="s">
        <v>19</v>
      </c>
      <c r="N96" s="189" t="s">
        <v>41</v>
      </c>
      <c r="O96" s="65"/>
      <c r="P96" s="190">
        <f>O96*H96</f>
        <v>0</v>
      </c>
      <c r="Q96" s="190">
        <v>0</v>
      </c>
      <c r="R96" s="190">
        <f>Q96*H96</f>
        <v>0</v>
      </c>
      <c r="S96" s="190">
        <v>0</v>
      </c>
      <c r="T96" s="191">
        <f>S96*H96</f>
        <v>0</v>
      </c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R96" s="192" t="s">
        <v>163</v>
      </c>
      <c r="AT96" s="192" t="s">
        <v>159</v>
      </c>
      <c r="AU96" s="192" t="s">
        <v>70</v>
      </c>
      <c r="AY96" s="18" t="s">
        <v>156</v>
      </c>
      <c r="BE96" s="193">
        <f>IF(N96="základní",J96,0)</f>
        <v>0</v>
      </c>
      <c r="BF96" s="193">
        <f>IF(N96="snížená",J96,0)</f>
        <v>0</v>
      </c>
      <c r="BG96" s="193">
        <f>IF(N96="zákl. přenesená",J96,0)</f>
        <v>0</v>
      </c>
      <c r="BH96" s="193">
        <f>IF(N96="sníž. přenesená",J96,0)</f>
        <v>0</v>
      </c>
      <c r="BI96" s="193">
        <f>IF(N96="nulová",J96,0)</f>
        <v>0</v>
      </c>
      <c r="BJ96" s="18" t="s">
        <v>77</v>
      </c>
      <c r="BK96" s="193">
        <f>ROUND(I96*H96,2)</f>
        <v>0</v>
      </c>
      <c r="BL96" s="18" t="s">
        <v>163</v>
      </c>
      <c r="BM96" s="192" t="s">
        <v>308</v>
      </c>
    </row>
    <row r="97" spans="1:65" s="13" customFormat="1" ht="11.25">
      <c r="B97" s="194"/>
      <c r="C97" s="195"/>
      <c r="D97" s="196" t="s">
        <v>165</v>
      </c>
      <c r="E97" s="197" t="s">
        <v>19</v>
      </c>
      <c r="F97" s="198" t="s">
        <v>309</v>
      </c>
      <c r="G97" s="195"/>
      <c r="H97" s="199">
        <v>198</v>
      </c>
      <c r="I97" s="200"/>
      <c r="J97" s="195"/>
      <c r="K97" s="195"/>
      <c r="L97" s="201"/>
      <c r="M97" s="202"/>
      <c r="N97" s="203"/>
      <c r="O97" s="203"/>
      <c r="P97" s="203"/>
      <c r="Q97" s="203"/>
      <c r="R97" s="203"/>
      <c r="S97" s="203"/>
      <c r="T97" s="204"/>
      <c r="AT97" s="205" t="s">
        <v>165</v>
      </c>
      <c r="AU97" s="205" t="s">
        <v>70</v>
      </c>
      <c r="AV97" s="13" t="s">
        <v>79</v>
      </c>
      <c r="AW97" s="13" t="s">
        <v>31</v>
      </c>
      <c r="AX97" s="13" t="s">
        <v>77</v>
      </c>
      <c r="AY97" s="205" t="s">
        <v>156</v>
      </c>
    </row>
    <row r="98" spans="1:65" s="2" customFormat="1" ht="21.75" customHeight="1">
      <c r="A98" s="35"/>
      <c r="B98" s="36"/>
      <c r="C98" s="217" t="s">
        <v>163</v>
      </c>
      <c r="D98" s="217" t="s">
        <v>179</v>
      </c>
      <c r="E98" s="218" t="s">
        <v>310</v>
      </c>
      <c r="F98" s="219" t="s">
        <v>311</v>
      </c>
      <c r="G98" s="220" t="s">
        <v>182</v>
      </c>
      <c r="H98" s="221">
        <v>257.39999999999998</v>
      </c>
      <c r="I98" s="222"/>
      <c r="J98" s="223">
        <f>ROUND(I98*H98,2)</f>
        <v>0</v>
      </c>
      <c r="K98" s="224"/>
      <c r="L98" s="225"/>
      <c r="M98" s="226" t="s">
        <v>19</v>
      </c>
      <c r="N98" s="227" t="s">
        <v>41</v>
      </c>
      <c r="O98" s="65"/>
      <c r="P98" s="190">
        <f>O98*H98</f>
        <v>0</v>
      </c>
      <c r="Q98" s="190">
        <v>1</v>
      </c>
      <c r="R98" s="190">
        <f>Q98*H98</f>
        <v>257.39999999999998</v>
      </c>
      <c r="S98" s="190">
        <v>0</v>
      </c>
      <c r="T98" s="191">
        <f>S98*H98</f>
        <v>0</v>
      </c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R98" s="192" t="s">
        <v>183</v>
      </c>
      <c r="AT98" s="192" t="s">
        <v>179</v>
      </c>
      <c r="AU98" s="192" t="s">
        <v>70</v>
      </c>
      <c r="AY98" s="18" t="s">
        <v>156</v>
      </c>
      <c r="BE98" s="193">
        <f>IF(N98="základní",J98,0)</f>
        <v>0</v>
      </c>
      <c r="BF98" s="193">
        <f>IF(N98="snížená",J98,0)</f>
        <v>0</v>
      </c>
      <c r="BG98" s="193">
        <f>IF(N98="zákl. přenesená",J98,0)</f>
        <v>0</v>
      </c>
      <c r="BH98" s="193">
        <f>IF(N98="sníž. přenesená",J98,0)</f>
        <v>0</v>
      </c>
      <c r="BI98" s="193">
        <f>IF(N98="nulová",J98,0)</f>
        <v>0</v>
      </c>
      <c r="BJ98" s="18" t="s">
        <v>77</v>
      </c>
      <c r="BK98" s="193">
        <f>ROUND(I98*H98,2)</f>
        <v>0</v>
      </c>
      <c r="BL98" s="18" t="s">
        <v>163</v>
      </c>
      <c r="BM98" s="192" t="s">
        <v>312</v>
      </c>
    </row>
    <row r="99" spans="1:65" s="13" customFormat="1" ht="11.25">
      <c r="B99" s="194"/>
      <c r="C99" s="195"/>
      <c r="D99" s="196" t="s">
        <v>165</v>
      </c>
      <c r="E99" s="197" t="s">
        <v>19</v>
      </c>
      <c r="F99" s="198" t="s">
        <v>313</v>
      </c>
      <c r="G99" s="195"/>
      <c r="H99" s="199">
        <v>257.39999999999998</v>
      </c>
      <c r="I99" s="200"/>
      <c r="J99" s="195"/>
      <c r="K99" s="195"/>
      <c r="L99" s="201"/>
      <c r="M99" s="202"/>
      <c r="N99" s="203"/>
      <c r="O99" s="203"/>
      <c r="P99" s="203"/>
      <c r="Q99" s="203"/>
      <c r="R99" s="203"/>
      <c r="S99" s="203"/>
      <c r="T99" s="204"/>
      <c r="AT99" s="205" t="s">
        <v>165</v>
      </c>
      <c r="AU99" s="205" t="s">
        <v>70</v>
      </c>
      <c r="AV99" s="13" t="s">
        <v>79</v>
      </c>
      <c r="AW99" s="13" t="s">
        <v>31</v>
      </c>
      <c r="AX99" s="13" t="s">
        <v>77</v>
      </c>
      <c r="AY99" s="205" t="s">
        <v>156</v>
      </c>
    </row>
    <row r="100" spans="1:65" s="2" customFormat="1" ht="156.75" customHeight="1">
      <c r="A100" s="35"/>
      <c r="B100" s="36"/>
      <c r="C100" s="180" t="s">
        <v>157</v>
      </c>
      <c r="D100" s="180" t="s">
        <v>159</v>
      </c>
      <c r="E100" s="181" t="s">
        <v>314</v>
      </c>
      <c r="F100" s="182" t="s">
        <v>315</v>
      </c>
      <c r="G100" s="183" t="s">
        <v>182</v>
      </c>
      <c r="H100" s="184">
        <v>257.39999999999998</v>
      </c>
      <c r="I100" s="185"/>
      <c r="J100" s="186">
        <f>ROUND(I100*H100,2)</f>
        <v>0</v>
      </c>
      <c r="K100" s="187"/>
      <c r="L100" s="40"/>
      <c r="M100" s="188" t="s">
        <v>19</v>
      </c>
      <c r="N100" s="189" t="s">
        <v>41</v>
      </c>
      <c r="O100" s="65"/>
      <c r="P100" s="190">
        <f>O100*H100</f>
        <v>0</v>
      </c>
      <c r="Q100" s="190">
        <v>0</v>
      </c>
      <c r="R100" s="190">
        <f>Q100*H100</f>
        <v>0</v>
      </c>
      <c r="S100" s="190">
        <v>0</v>
      </c>
      <c r="T100" s="191">
        <f>S100*H100</f>
        <v>0</v>
      </c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R100" s="192" t="s">
        <v>163</v>
      </c>
      <c r="AT100" s="192" t="s">
        <v>159</v>
      </c>
      <c r="AU100" s="192" t="s">
        <v>70</v>
      </c>
      <c r="AY100" s="18" t="s">
        <v>156</v>
      </c>
      <c r="BE100" s="193">
        <f>IF(N100="základní",J100,0)</f>
        <v>0</v>
      </c>
      <c r="BF100" s="193">
        <f>IF(N100="snížená",J100,0)</f>
        <v>0</v>
      </c>
      <c r="BG100" s="193">
        <f>IF(N100="zákl. přenesená",J100,0)</f>
        <v>0</v>
      </c>
      <c r="BH100" s="193">
        <f>IF(N100="sníž. přenesená",J100,0)</f>
        <v>0</v>
      </c>
      <c r="BI100" s="193">
        <f>IF(N100="nulová",J100,0)</f>
        <v>0</v>
      </c>
      <c r="BJ100" s="18" t="s">
        <v>77</v>
      </c>
      <c r="BK100" s="193">
        <f>ROUND(I100*H100,2)</f>
        <v>0</v>
      </c>
      <c r="BL100" s="18" t="s">
        <v>163</v>
      </c>
      <c r="BM100" s="192" t="s">
        <v>316</v>
      </c>
    </row>
    <row r="101" spans="1:65" s="2" customFormat="1" ht="66.75" customHeight="1">
      <c r="A101" s="35"/>
      <c r="B101" s="36"/>
      <c r="C101" s="180" t="s">
        <v>189</v>
      </c>
      <c r="D101" s="180" t="s">
        <v>159</v>
      </c>
      <c r="E101" s="181" t="s">
        <v>190</v>
      </c>
      <c r="F101" s="182" t="s">
        <v>191</v>
      </c>
      <c r="G101" s="183" t="s">
        <v>192</v>
      </c>
      <c r="H101" s="184">
        <v>100</v>
      </c>
      <c r="I101" s="185"/>
      <c r="J101" s="186">
        <f>ROUND(I101*H101,2)</f>
        <v>0</v>
      </c>
      <c r="K101" s="187"/>
      <c r="L101" s="40"/>
      <c r="M101" s="188" t="s">
        <v>19</v>
      </c>
      <c r="N101" s="189" t="s">
        <v>41</v>
      </c>
      <c r="O101" s="65"/>
      <c r="P101" s="190">
        <f>O101*H101</f>
        <v>0</v>
      </c>
      <c r="Q101" s="190">
        <v>0</v>
      </c>
      <c r="R101" s="190">
        <f>Q101*H101</f>
        <v>0</v>
      </c>
      <c r="S101" s="190">
        <v>0</v>
      </c>
      <c r="T101" s="191">
        <f>S101*H101</f>
        <v>0</v>
      </c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  <c r="AR101" s="192" t="s">
        <v>163</v>
      </c>
      <c r="AT101" s="192" t="s">
        <v>159</v>
      </c>
      <c r="AU101" s="192" t="s">
        <v>70</v>
      </c>
      <c r="AY101" s="18" t="s">
        <v>156</v>
      </c>
      <c r="BE101" s="193">
        <f>IF(N101="základní",J101,0)</f>
        <v>0</v>
      </c>
      <c r="BF101" s="193">
        <f>IF(N101="snížená",J101,0)</f>
        <v>0</v>
      </c>
      <c r="BG101" s="193">
        <f>IF(N101="zákl. přenesená",J101,0)</f>
        <v>0</v>
      </c>
      <c r="BH101" s="193">
        <f>IF(N101="sníž. přenesená",J101,0)</f>
        <v>0</v>
      </c>
      <c r="BI101" s="193">
        <f>IF(N101="nulová",J101,0)</f>
        <v>0</v>
      </c>
      <c r="BJ101" s="18" t="s">
        <v>77</v>
      </c>
      <c r="BK101" s="193">
        <f>ROUND(I101*H101,2)</f>
        <v>0</v>
      </c>
      <c r="BL101" s="18" t="s">
        <v>163</v>
      </c>
      <c r="BM101" s="192" t="s">
        <v>317</v>
      </c>
    </row>
    <row r="102" spans="1:65" s="2" customFormat="1" ht="62.65" customHeight="1">
      <c r="A102" s="35"/>
      <c r="B102" s="36"/>
      <c r="C102" s="180" t="s">
        <v>183</v>
      </c>
      <c r="D102" s="180" t="s">
        <v>159</v>
      </c>
      <c r="E102" s="181" t="s">
        <v>250</v>
      </c>
      <c r="F102" s="182" t="s">
        <v>251</v>
      </c>
      <c r="G102" s="183" t="s">
        <v>228</v>
      </c>
      <c r="H102" s="184">
        <v>190</v>
      </c>
      <c r="I102" s="185"/>
      <c r="J102" s="186">
        <f>ROUND(I102*H102,2)</f>
        <v>0</v>
      </c>
      <c r="K102" s="187"/>
      <c r="L102" s="40"/>
      <c r="M102" s="188" t="s">
        <v>19</v>
      </c>
      <c r="N102" s="189" t="s">
        <v>41</v>
      </c>
      <c r="O102" s="65"/>
      <c r="P102" s="190">
        <f>O102*H102</f>
        <v>0</v>
      </c>
      <c r="Q102" s="190">
        <v>0</v>
      </c>
      <c r="R102" s="190">
        <f>Q102*H102</f>
        <v>0</v>
      </c>
      <c r="S102" s="190">
        <v>0</v>
      </c>
      <c r="T102" s="191">
        <f>S102*H102</f>
        <v>0</v>
      </c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  <c r="AR102" s="192" t="s">
        <v>163</v>
      </c>
      <c r="AT102" s="192" t="s">
        <v>159</v>
      </c>
      <c r="AU102" s="192" t="s">
        <v>70</v>
      </c>
      <c r="AY102" s="18" t="s">
        <v>156</v>
      </c>
      <c r="BE102" s="193">
        <f>IF(N102="základní",J102,0)</f>
        <v>0</v>
      </c>
      <c r="BF102" s="193">
        <f>IF(N102="snížená",J102,0)</f>
        <v>0</v>
      </c>
      <c r="BG102" s="193">
        <f>IF(N102="zákl. přenesená",J102,0)</f>
        <v>0</v>
      </c>
      <c r="BH102" s="193">
        <f>IF(N102="sníž. přenesená",J102,0)</f>
        <v>0</v>
      </c>
      <c r="BI102" s="193">
        <f>IF(N102="nulová",J102,0)</f>
        <v>0</v>
      </c>
      <c r="BJ102" s="18" t="s">
        <v>77</v>
      </c>
      <c r="BK102" s="193">
        <f>ROUND(I102*H102,2)</f>
        <v>0</v>
      </c>
      <c r="BL102" s="18" t="s">
        <v>163</v>
      </c>
      <c r="BM102" s="192" t="s">
        <v>318</v>
      </c>
    </row>
    <row r="103" spans="1:65" s="13" customFormat="1" ht="11.25">
      <c r="B103" s="194"/>
      <c r="C103" s="195"/>
      <c r="D103" s="196" t="s">
        <v>165</v>
      </c>
      <c r="E103" s="197" t="s">
        <v>19</v>
      </c>
      <c r="F103" s="198" t="s">
        <v>319</v>
      </c>
      <c r="G103" s="195"/>
      <c r="H103" s="199">
        <v>190</v>
      </c>
      <c r="I103" s="200"/>
      <c r="J103" s="195"/>
      <c r="K103" s="195"/>
      <c r="L103" s="201"/>
      <c r="M103" s="202"/>
      <c r="N103" s="203"/>
      <c r="O103" s="203"/>
      <c r="P103" s="203"/>
      <c r="Q103" s="203"/>
      <c r="R103" s="203"/>
      <c r="S103" s="203"/>
      <c r="T103" s="204"/>
      <c r="AT103" s="205" t="s">
        <v>165</v>
      </c>
      <c r="AU103" s="205" t="s">
        <v>70</v>
      </c>
      <c r="AV103" s="13" t="s">
        <v>79</v>
      </c>
      <c r="AW103" s="13" t="s">
        <v>31</v>
      </c>
      <c r="AX103" s="13" t="s">
        <v>77</v>
      </c>
      <c r="AY103" s="205" t="s">
        <v>156</v>
      </c>
    </row>
    <row r="104" spans="1:65" s="2" customFormat="1" ht="66.75" customHeight="1">
      <c r="A104" s="35"/>
      <c r="B104" s="36"/>
      <c r="C104" s="180" t="s">
        <v>205</v>
      </c>
      <c r="D104" s="180" t="s">
        <v>159</v>
      </c>
      <c r="E104" s="181" t="s">
        <v>255</v>
      </c>
      <c r="F104" s="182" t="s">
        <v>256</v>
      </c>
      <c r="G104" s="183" t="s">
        <v>257</v>
      </c>
      <c r="H104" s="184">
        <v>57</v>
      </c>
      <c r="I104" s="185"/>
      <c r="J104" s="186">
        <f>ROUND(I104*H104,2)</f>
        <v>0</v>
      </c>
      <c r="K104" s="187"/>
      <c r="L104" s="40"/>
      <c r="M104" s="188" t="s">
        <v>19</v>
      </c>
      <c r="N104" s="189" t="s">
        <v>41</v>
      </c>
      <c r="O104" s="65"/>
      <c r="P104" s="190">
        <f>O104*H104</f>
        <v>0</v>
      </c>
      <c r="Q104" s="190">
        <v>0</v>
      </c>
      <c r="R104" s="190">
        <f>Q104*H104</f>
        <v>0</v>
      </c>
      <c r="S104" s="190">
        <v>0</v>
      </c>
      <c r="T104" s="191">
        <f>S104*H104</f>
        <v>0</v>
      </c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  <c r="AR104" s="192" t="s">
        <v>163</v>
      </c>
      <c r="AT104" s="192" t="s">
        <v>159</v>
      </c>
      <c r="AU104" s="192" t="s">
        <v>70</v>
      </c>
      <c r="AY104" s="18" t="s">
        <v>156</v>
      </c>
      <c r="BE104" s="193">
        <f>IF(N104="základní",J104,0)</f>
        <v>0</v>
      </c>
      <c r="BF104" s="193">
        <f>IF(N104="snížená",J104,0)</f>
        <v>0</v>
      </c>
      <c r="BG104" s="193">
        <f>IF(N104="zákl. přenesená",J104,0)</f>
        <v>0</v>
      </c>
      <c r="BH104" s="193">
        <f>IF(N104="sníž. přenesená",J104,0)</f>
        <v>0</v>
      </c>
      <c r="BI104" s="193">
        <f>IF(N104="nulová",J104,0)</f>
        <v>0</v>
      </c>
      <c r="BJ104" s="18" t="s">
        <v>77</v>
      </c>
      <c r="BK104" s="193">
        <f>ROUND(I104*H104,2)</f>
        <v>0</v>
      </c>
      <c r="BL104" s="18" t="s">
        <v>163</v>
      </c>
      <c r="BM104" s="192" t="s">
        <v>320</v>
      </c>
    </row>
    <row r="105" spans="1:65" s="13" customFormat="1" ht="11.25">
      <c r="B105" s="194"/>
      <c r="C105" s="195"/>
      <c r="D105" s="196" t="s">
        <v>165</v>
      </c>
      <c r="E105" s="197" t="s">
        <v>19</v>
      </c>
      <c r="F105" s="198" t="s">
        <v>321</v>
      </c>
      <c r="G105" s="195"/>
      <c r="H105" s="199">
        <v>57</v>
      </c>
      <c r="I105" s="200"/>
      <c r="J105" s="195"/>
      <c r="K105" s="195"/>
      <c r="L105" s="201"/>
      <c r="M105" s="202"/>
      <c r="N105" s="203"/>
      <c r="O105" s="203"/>
      <c r="P105" s="203"/>
      <c r="Q105" s="203"/>
      <c r="R105" s="203"/>
      <c r="S105" s="203"/>
      <c r="T105" s="204"/>
      <c r="AT105" s="205" t="s">
        <v>165</v>
      </c>
      <c r="AU105" s="205" t="s">
        <v>70</v>
      </c>
      <c r="AV105" s="13" t="s">
        <v>79</v>
      </c>
      <c r="AW105" s="13" t="s">
        <v>31</v>
      </c>
      <c r="AX105" s="13" t="s">
        <v>77</v>
      </c>
      <c r="AY105" s="205" t="s">
        <v>156</v>
      </c>
    </row>
    <row r="106" spans="1:65" s="2" customFormat="1" ht="21.75" customHeight="1">
      <c r="A106" s="35"/>
      <c r="B106" s="36"/>
      <c r="C106" s="217" t="s">
        <v>118</v>
      </c>
      <c r="D106" s="217" t="s">
        <v>179</v>
      </c>
      <c r="E106" s="218" t="s">
        <v>261</v>
      </c>
      <c r="F106" s="219" t="s">
        <v>262</v>
      </c>
      <c r="G106" s="220" t="s">
        <v>176</v>
      </c>
      <c r="H106" s="221">
        <v>1.9</v>
      </c>
      <c r="I106" s="222"/>
      <c r="J106" s="223">
        <f>ROUND(I106*H106,2)</f>
        <v>0</v>
      </c>
      <c r="K106" s="224"/>
      <c r="L106" s="225"/>
      <c r="M106" s="226" t="s">
        <v>19</v>
      </c>
      <c r="N106" s="227" t="s">
        <v>41</v>
      </c>
      <c r="O106" s="65"/>
      <c r="P106" s="190">
        <f>O106*H106</f>
        <v>0</v>
      </c>
      <c r="Q106" s="190">
        <v>2.4289999999999998</v>
      </c>
      <c r="R106" s="190">
        <f>Q106*H106</f>
        <v>4.6150999999999991</v>
      </c>
      <c r="S106" s="190">
        <v>0</v>
      </c>
      <c r="T106" s="191">
        <f>S106*H106</f>
        <v>0</v>
      </c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  <c r="AR106" s="192" t="s">
        <v>183</v>
      </c>
      <c r="AT106" s="192" t="s">
        <v>179</v>
      </c>
      <c r="AU106" s="192" t="s">
        <v>70</v>
      </c>
      <c r="AY106" s="18" t="s">
        <v>156</v>
      </c>
      <c r="BE106" s="193">
        <f>IF(N106="základní",J106,0)</f>
        <v>0</v>
      </c>
      <c r="BF106" s="193">
        <f>IF(N106="snížená",J106,0)</f>
        <v>0</v>
      </c>
      <c r="BG106" s="193">
        <f>IF(N106="zákl. přenesená",J106,0)</f>
        <v>0</v>
      </c>
      <c r="BH106" s="193">
        <f>IF(N106="sníž. přenesená",J106,0)</f>
        <v>0</v>
      </c>
      <c r="BI106" s="193">
        <f>IF(N106="nulová",J106,0)</f>
        <v>0</v>
      </c>
      <c r="BJ106" s="18" t="s">
        <v>77</v>
      </c>
      <c r="BK106" s="193">
        <f>ROUND(I106*H106,2)</f>
        <v>0</v>
      </c>
      <c r="BL106" s="18" t="s">
        <v>163</v>
      </c>
      <c r="BM106" s="192" t="s">
        <v>322</v>
      </c>
    </row>
    <row r="107" spans="1:65" s="13" customFormat="1" ht="11.25">
      <c r="B107" s="194"/>
      <c r="C107" s="195"/>
      <c r="D107" s="196" t="s">
        <v>165</v>
      </c>
      <c r="E107" s="197" t="s">
        <v>19</v>
      </c>
      <c r="F107" s="198" t="s">
        <v>323</v>
      </c>
      <c r="G107" s="195"/>
      <c r="H107" s="199">
        <v>1.9</v>
      </c>
      <c r="I107" s="200"/>
      <c r="J107" s="195"/>
      <c r="K107" s="195"/>
      <c r="L107" s="201"/>
      <c r="M107" s="202"/>
      <c r="N107" s="203"/>
      <c r="O107" s="203"/>
      <c r="P107" s="203"/>
      <c r="Q107" s="203"/>
      <c r="R107" s="203"/>
      <c r="S107" s="203"/>
      <c r="T107" s="204"/>
      <c r="AT107" s="205" t="s">
        <v>165</v>
      </c>
      <c r="AU107" s="205" t="s">
        <v>70</v>
      </c>
      <c r="AV107" s="13" t="s">
        <v>79</v>
      </c>
      <c r="AW107" s="13" t="s">
        <v>31</v>
      </c>
      <c r="AX107" s="13" t="s">
        <v>77</v>
      </c>
      <c r="AY107" s="205" t="s">
        <v>156</v>
      </c>
    </row>
    <row r="108" spans="1:65" s="2" customFormat="1" ht="76.349999999999994" customHeight="1">
      <c r="A108" s="35"/>
      <c r="B108" s="36"/>
      <c r="C108" s="180" t="s">
        <v>121</v>
      </c>
      <c r="D108" s="180" t="s">
        <v>159</v>
      </c>
      <c r="E108" s="181" t="s">
        <v>266</v>
      </c>
      <c r="F108" s="182" t="s">
        <v>267</v>
      </c>
      <c r="G108" s="183" t="s">
        <v>182</v>
      </c>
      <c r="H108" s="184">
        <v>4.18</v>
      </c>
      <c r="I108" s="185"/>
      <c r="J108" s="186">
        <f>ROUND(I108*H108,2)</f>
        <v>0</v>
      </c>
      <c r="K108" s="187"/>
      <c r="L108" s="40"/>
      <c r="M108" s="188" t="s">
        <v>19</v>
      </c>
      <c r="N108" s="189" t="s">
        <v>41</v>
      </c>
      <c r="O108" s="65"/>
      <c r="P108" s="190">
        <f>O108*H108</f>
        <v>0</v>
      </c>
      <c r="Q108" s="190">
        <v>0</v>
      </c>
      <c r="R108" s="190">
        <f>Q108*H108</f>
        <v>0</v>
      </c>
      <c r="S108" s="190">
        <v>0</v>
      </c>
      <c r="T108" s="191">
        <f>S108*H108</f>
        <v>0</v>
      </c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  <c r="AR108" s="192" t="s">
        <v>163</v>
      </c>
      <c r="AT108" s="192" t="s">
        <v>159</v>
      </c>
      <c r="AU108" s="192" t="s">
        <v>70</v>
      </c>
      <c r="AY108" s="18" t="s">
        <v>156</v>
      </c>
      <c r="BE108" s="193">
        <f>IF(N108="základní",J108,0)</f>
        <v>0</v>
      </c>
      <c r="BF108" s="193">
        <f>IF(N108="snížená",J108,0)</f>
        <v>0</v>
      </c>
      <c r="BG108" s="193">
        <f>IF(N108="zákl. přenesená",J108,0)</f>
        <v>0</v>
      </c>
      <c r="BH108" s="193">
        <f>IF(N108="sníž. přenesená",J108,0)</f>
        <v>0</v>
      </c>
      <c r="BI108" s="193">
        <f>IF(N108="nulová",J108,0)</f>
        <v>0</v>
      </c>
      <c r="BJ108" s="18" t="s">
        <v>77</v>
      </c>
      <c r="BK108" s="193">
        <f>ROUND(I108*H108,2)</f>
        <v>0</v>
      </c>
      <c r="BL108" s="18" t="s">
        <v>163</v>
      </c>
      <c r="BM108" s="192" t="s">
        <v>324</v>
      </c>
    </row>
    <row r="109" spans="1:65" s="13" customFormat="1" ht="11.25">
      <c r="B109" s="194"/>
      <c r="C109" s="195"/>
      <c r="D109" s="196" t="s">
        <v>165</v>
      </c>
      <c r="E109" s="197" t="s">
        <v>19</v>
      </c>
      <c r="F109" s="198" t="s">
        <v>325</v>
      </c>
      <c r="G109" s="195"/>
      <c r="H109" s="199">
        <v>4.18</v>
      </c>
      <c r="I109" s="200"/>
      <c r="J109" s="195"/>
      <c r="K109" s="195"/>
      <c r="L109" s="201"/>
      <c r="M109" s="202"/>
      <c r="N109" s="203"/>
      <c r="O109" s="203"/>
      <c r="P109" s="203"/>
      <c r="Q109" s="203"/>
      <c r="R109" s="203"/>
      <c r="S109" s="203"/>
      <c r="T109" s="204"/>
      <c r="AT109" s="205" t="s">
        <v>165</v>
      </c>
      <c r="AU109" s="205" t="s">
        <v>70</v>
      </c>
      <c r="AV109" s="13" t="s">
        <v>79</v>
      </c>
      <c r="AW109" s="13" t="s">
        <v>31</v>
      </c>
      <c r="AX109" s="13" t="s">
        <v>77</v>
      </c>
      <c r="AY109" s="205" t="s">
        <v>156</v>
      </c>
    </row>
    <row r="110" spans="1:65" s="2" customFormat="1" ht="76.349999999999994" customHeight="1">
      <c r="A110" s="35"/>
      <c r="B110" s="36"/>
      <c r="C110" s="180" t="s">
        <v>221</v>
      </c>
      <c r="D110" s="180" t="s">
        <v>159</v>
      </c>
      <c r="E110" s="181" t="s">
        <v>272</v>
      </c>
      <c r="F110" s="182" t="s">
        <v>273</v>
      </c>
      <c r="G110" s="183" t="s">
        <v>182</v>
      </c>
      <c r="H110" s="184">
        <v>1.5</v>
      </c>
      <c r="I110" s="185"/>
      <c r="J110" s="186">
        <f>ROUND(I110*H110,2)</f>
        <v>0</v>
      </c>
      <c r="K110" s="187"/>
      <c r="L110" s="40"/>
      <c r="M110" s="188" t="s">
        <v>19</v>
      </c>
      <c r="N110" s="189" t="s">
        <v>41</v>
      </c>
      <c r="O110" s="65"/>
      <c r="P110" s="190">
        <f>O110*H110</f>
        <v>0</v>
      </c>
      <c r="Q110" s="190">
        <v>0</v>
      </c>
      <c r="R110" s="190">
        <f>Q110*H110</f>
        <v>0</v>
      </c>
      <c r="S110" s="190">
        <v>0</v>
      </c>
      <c r="T110" s="191">
        <f>S110*H110</f>
        <v>0</v>
      </c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  <c r="AR110" s="192" t="s">
        <v>163</v>
      </c>
      <c r="AT110" s="192" t="s">
        <v>159</v>
      </c>
      <c r="AU110" s="192" t="s">
        <v>70</v>
      </c>
      <c r="AY110" s="18" t="s">
        <v>156</v>
      </c>
      <c r="BE110" s="193">
        <f>IF(N110="základní",J110,0)</f>
        <v>0</v>
      </c>
      <c r="BF110" s="193">
        <f>IF(N110="snížená",J110,0)</f>
        <v>0</v>
      </c>
      <c r="BG110" s="193">
        <f>IF(N110="zákl. přenesená",J110,0)</f>
        <v>0</v>
      </c>
      <c r="BH110" s="193">
        <f>IF(N110="sníž. přenesená",J110,0)</f>
        <v>0</v>
      </c>
      <c r="BI110" s="193">
        <f>IF(N110="nulová",J110,0)</f>
        <v>0</v>
      </c>
      <c r="BJ110" s="18" t="s">
        <v>77</v>
      </c>
      <c r="BK110" s="193">
        <f>ROUND(I110*H110,2)</f>
        <v>0</v>
      </c>
      <c r="BL110" s="18" t="s">
        <v>163</v>
      </c>
      <c r="BM110" s="192" t="s">
        <v>326</v>
      </c>
    </row>
    <row r="111" spans="1:65" s="15" customFormat="1" ht="11.25">
      <c r="B111" s="228"/>
      <c r="C111" s="229"/>
      <c r="D111" s="196" t="s">
        <v>165</v>
      </c>
      <c r="E111" s="230" t="s">
        <v>19</v>
      </c>
      <c r="F111" s="231" t="s">
        <v>275</v>
      </c>
      <c r="G111" s="229"/>
      <c r="H111" s="230" t="s">
        <v>19</v>
      </c>
      <c r="I111" s="232"/>
      <c r="J111" s="229"/>
      <c r="K111" s="229"/>
      <c r="L111" s="233"/>
      <c r="M111" s="234"/>
      <c r="N111" s="235"/>
      <c r="O111" s="235"/>
      <c r="P111" s="235"/>
      <c r="Q111" s="235"/>
      <c r="R111" s="235"/>
      <c r="S111" s="235"/>
      <c r="T111" s="236"/>
      <c r="AT111" s="237" t="s">
        <v>165</v>
      </c>
      <c r="AU111" s="237" t="s">
        <v>70</v>
      </c>
      <c r="AV111" s="15" t="s">
        <v>77</v>
      </c>
      <c r="AW111" s="15" t="s">
        <v>31</v>
      </c>
      <c r="AX111" s="15" t="s">
        <v>70</v>
      </c>
      <c r="AY111" s="237" t="s">
        <v>156</v>
      </c>
    </row>
    <row r="112" spans="1:65" s="13" customFormat="1" ht="11.25">
      <c r="B112" s="194"/>
      <c r="C112" s="195"/>
      <c r="D112" s="196" t="s">
        <v>165</v>
      </c>
      <c r="E112" s="197" t="s">
        <v>19</v>
      </c>
      <c r="F112" s="198" t="s">
        <v>327</v>
      </c>
      <c r="G112" s="195"/>
      <c r="H112" s="199">
        <v>1.5</v>
      </c>
      <c r="I112" s="200"/>
      <c r="J112" s="195"/>
      <c r="K112" s="195"/>
      <c r="L112" s="201"/>
      <c r="M112" s="238"/>
      <c r="N112" s="239"/>
      <c r="O112" s="239"/>
      <c r="P112" s="239"/>
      <c r="Q112" s="239"/>
      <c r="R112" s="239"/>
      <c r="S112" s="239"/>
      <c r="T112" s="240"/>
      <c r="AT112" s="205" t="s">
        <v>165</v>
      </c>
      <c r="AU112" s="205" t="s">
        <v>70</v>
      </c>
      <c r="AV112" s="13" t="s">
        <v>79</v>
      </c>
      <c r="AW112" s="13" t="s">
        <v>31</v>
      </c>
      <c r="AX112" s="13" t="s">
        <v>77</v>
      </c>
      <c r="AY112" s="205" t="s">
        <v>156</v>
      </c>
    </row>
    <row r="113" spans="1:31" s="2" customFormat="1" ht="6.95" customHeight="1">
      <c r="A113" s="35"/>
      <c r="B113" s="48"/>
      <c r="C113" s="49"/>
      <c r="D113" s="49"/>
      <c r="E113" s="49"/>
      <c r="F113" s="49"/>
      <c r="G113" s="49"/>
      <c r="H113" s="49"/>
      <c r="I113" s="49"/>
      <c r="J113" s="49"/>
      <c r="K113" s="49"/>
      <c r="L113" s="40"/>
      <c r="M113" s="35"/>
      <c r="O113" s="35"/>
      <c r="P113" s="35"/>
      <c r="Q113" s="35"/>
      <c r="R113" s="35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</sheetData>
  <sheetProtection algorithmName="SHA-512" hashValue="y+WzNX6i0FG7DRtpykkZlkr07cPHTa6dG1AT+GKplD6zUuzoJ7XRJpWzp5SQj1RCmw+y67KzbUOf53G6pISlyQ==" saltValue="+3oZTDD4AR2aVHQblxH67bl3+cage7TZY9dYoBquAXP/eY5AXceSQXAdvAb5nf9uyqPs+vfVH2f5v6mGb3rP4A==" spinCount="100000" sheet="1" objects="1" scenarios="1" formatColumns="0" formatRows="0" autoFilter="0"/>
  <autoFilter ref="C90:K112"/>
  <mergeCells count="15">
    <mergeCell ref="E77:H77"/>
    <mergeCell ref="E81:H81"/>
    <mergeCell ref="E79:H79"/>
    <mergeCell ref="E83:H83"/>
    <mergeCell ref="L2:V2"/>
    <mergeCell ref="E31:H31"/>
    <mergeCell ref="E52:H52"/>
    <mergeCell ref="E56:H56"/>
    <mergeCell ref="E54:H54"/>
    <mergeCell ref="E58:H58"/>
    <mergeCell ref="E7:H7"/>
    <mergeCell ref="E11:H11"/>
    <mergeCell ref="E9:H9"/>
    <mergeCell ref="E13:H13"/>
    <mergeCell ref="E22:H22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19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69"/>
      <c r="M2" s="369"/>
      <c r="N2" s="369"/>
      <c r="O2" s="369"/>
      <c r="P2" s="369"/>
      <c r="Q2" s="369"/>
      <c r="R2" s="369"/>
      <c r="S2" s="369"/>
      <c r="T2" s="369"/>
      <c r="U2" s="369"/>
      <c r="V2" s="369"/>
      <c r="AT2" s="18" t="s">
        <v>96</v>
      </c>
    </row>
    <row r="3" spans="1:46" s="1" customFormat="1" ht="6.95" customHeight="1">
      <c r="B3" s="109"/>
      <c r="C3" s="110"/>
      <c r="D3" s="110"/>
      <c r="E3" s="110"/>
      <c r="F3" s="110"/>
      <c r="G3" s="110"/>
      <c r="H3" s="110"/>
      <c r="I3" s="110"/>
      <c r="J3" s="110"/>
      <c r="K3" s="110"/>
      <c r="L3" s="21"/>
      <c r="AT3" s="18" t="s">
        <v>79</v>
      </c>
    </row>
    <row r="4" spans="1:46" s="1" customFormat="1" ht="24.95" customHeight="1">
      <c r="B4" s="21"/>
      <c r="D4" s="111" t="s">
        <v>128</v>
      </c>
      <c r="L4" s="21"/>
      <c r="M4" s="112" t="s">
        <v>10</v>
      </c>
      <c r="AT4" s="18" t="s">
        <v>4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113" t="s">
        <v>16</v>
      </c>
      <c r="L6" s="21"/>
    </row>
    <row r="7" spans="1:46" s="1" customFormat="1" ht="26.25" customHeight="1">
      <c r="B7" s="21"/>
      <c r="E7" s="387" t="str">
        <f>'Rekapitulace zakázky'!K6</f>
        <v>Oprava geometrických parametrů koleje 2022 u ST Ústí nad Labem</v>
      </c>
      <c r="F7" s="388"/>
      <c r="G7" s="388"/>
      <c r="H7" s="388"/>
      <c r="L7" s="21"/>
    </row>
    <row r="8" spans="1:46">
      <c r="B8" s="21"/>
      <c r="D8" s="113" t="s">
        <v>129</v>
      </c>
      <c r="L8" s="21"/>
    </row>
    <row r="9" spans="1:46" s="1" customFormat="1" ht="16.5" customHeight="1">
      <c r="B9" s="21"/>
      <c r="E9" s="387" t="s">
        <v>130</v>
      </c>
      <c r="F9" s="369"/>
      <c r="G9" s="369"/>
      <c r="H9" s="369"/>
      <c r="L9" s="21"/>
    </row>
    <row r="10" spans="1:46" s="1" customFormat="1" ht="12" customHeight="1">
      <c r="B10" s="21"/>
      <c r="D10" s="113" t="s">
        <v>131</v>
      </c>
      <c r="L10" s="21"/>
    </row>
    <row r="11" spans="1:46" s="2" customFormat="1" ht="16.5" customHeight="1">
      <c r="A11" s="35"/>
      <c r="B11" s="40"/>
      <c r="C11" s="35"/>
      <c r="D11" s="35"/>
      <c r="E11" s="389" t="s">
        <v>132</v>
      </c>
      <c r="F11" s="390"/>
      <c r="G11" s="390"/>
      <c r="H11" s="390"/>
      <c r="I11" s="35"/>
      <c r="J11" s="35"/>
      <c r="K11" s="35"/>
      <c r="L11" s="115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13" t="s">
        <v>133</v>
      </c>
      <c r="E12" s="35"/>
      <c r="F12" s="35"/>
      <c r="G12" s="35"/>
      <c r="H12" s="35"/>
      <c r="I12" s="35"/>
      <c r="J12" s="35"/>
      <c r="K12" s="35"/>
      <c r="L12" s="115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6.5" customHeight="1">
      <c r="A13" s="35"/>
      <c r="B13" s="40"/>
      <c r="C13" s="35"/>
      <c r="D13" s="35"/>
      <c r="E13" s="391" t="s">
        <v>328</v>
      </c>
      <c r="F13" s="390"/>
      <c r="G13" s="390"/>
      <c r="H13" s="390"/>
      <c r="I13" s="35"/>
      <c r="J13" s="35"/>
      <c r="K13" s="35"/>
      <c r="L13" s="115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1.25">
      <c r="A14" s="35"/>
      <c r="B14" s="40"/>
      <c r="C14" s="35"/>
      <c r="D14" s="35"/>
      <c r="E14" s="35"/>
      <c r="F14" s="35"/>
      <c r="G14" s="35"/>
      <c r="H14" s="35"/>
      <c r="I14" s="35"/>
      <c r="J14" s="35"/>
      <c r="K14" s="35"/>
      <c r="L14" s="11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2" customHeight="1">
      <c r="A15" s="35"/>
      <c r="B15" s="40"/>
      <c r="C15" s="35"/>
      <c r="D15" s="113" t="s">
        <v>18</v>
      </c>
      <c r="E15" s="35"/>
      <c r="F15" s="103" t="s">
        <v>19</v>
      </c>
      <c r="G15" s="35"/>
      <c r="H15" s="35"/>
      <c r="I15" s="113" t="s">
        <v>20</v>
      </c>
      <c r="J15" s="103" t="s">
        <v>19</v>
      </c>
      <c r="K15" s="35"/>
      <c r="L15" s="115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12" customHeight="1">
      <c r="A16" s="35"/>
      <c r="B16" s="40"/>
      <c r="C16" s="35"/>
      <c r="D16" s="113" t="s">
        <v>21</v>
      </c>
      <c r="E16" s="35"/>
      <c r="F16" s="103" t="s">
        <v>22</v>
      </c>
      <c r="G16" s="35"/>
      <c r="H16" s="35"/>
      <c r="I16" s="113" t="s">
        <v>23</v>
      </c>
      <c r="J16" s="116" t="str">
        <f>'Rekapitulace zakázky'!AN8</f>
        <v>25. 3. 2022</v>
      </c>
      <c r="K16" s="35"/>
      <c r="L16" s="115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0.9" customHeight="1">
      <c r="A17" s="35"/>
      <c r="B17" s="40"/>
      <c r="C17" s="35"/>
      <c r="D17" s="35"/>
      <c r="E17" s="35"/>
      <c r="F17" s="35"/>
      <c r="G17" s="35"/>
      <c r="H17" s="35"/>
      <c r="I17" s="35"/>
      <c r="J17" s="35"/>
      <c r="K17" s="35"/>
      <c r="L17" s="115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2" customHeight="1">
      <c r="A18" s="35"/>
      <c r="B18" s="40"/>
      <c r="C18" s="35"/>
      <c r="D18" s="113" t="s">
        <v>25</v>
      </c>
      <c r="E18" s="35"/>
      <c r="F18" s="35"/>
      <c r="G18" s="35"/>
      <c r="H18" s="35"/>
      <c r="I18" s="113" t="s">
        <v>26</v>
      </c>
      <c r="J18" s="103" t="str">
        <f>IF('Rekapitulace zakázky'!AN10="","",'Rekapitulace zakázky'!AN10)</f>
        <v/>
      </c>
      <c r="K18" s="35"/>
      <c r="L18" s="115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18" customHeight="1">
      <c r="A19" s="35"/>
      <c r="B19" s="40"/>
      <c r="C19" s="35"/>
      <c r="D19" s="35"/>
      <c r="E19" s="103" t="str">
        <f>IF('Rekapitulace zakázky'!E11="","",'Rekapitulace zakázky'!E11)</f>
        <v xml:space="preserve"> </v>
      </c>
      <c r="F19" s="35"/>
      <c r="G19" s="35"/>
      <c r="H19" s="35"/>
      <c r="I19" s="113" t="s">
        <v>27</v>
      </c>
      <c r="J19" s="103" t="str">
        <f>IF('Rekapitulace zakázky'!AN11="","",'Rekapitulace zakázky'!AN11)</f>
        <v/>
      </c>
      <c r="K19" s="35"/>
      <c r="L19" s="115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6.95" customHeight="1">
      <c r="A20" s="35"/>
      <c r="B20" s="40"/>
      <c r="C20" s="35"/>
      <c r="D20" s="35"/>
      <c r="E20" s="35"/>
      <c r="F20" s="35"/>
      <c r="G20" s="35"/>
      <c r="H20" s="35"/>
      <c r="I20" s="35"/>
      <c r="J20" s="35"/>
      <c r="K20" s="35"/>
      <c r="L20" s="115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2" customHeight="1">
      <c r="A21" s="35"/>
      <c r="B21" s="40"/>
      <c r="C21" s="35"/>
      <c r="D21" s="113" t="s">
        <v>28</v>
      </c>
      <c r="E21" s="35"/>
      <c r="F21" s="35"/>
      <c r="G21" s="35"/>
      <c r="H21" s="35"/>
      <c r="I21" s="113" t="s">
        <v>26</v>
      </c>
      <c r="J21" s="31" t="str">
        <f>'Rekapitulace zakázky'!AN13</f>
        <v>Vyplň údaj</v>
      </c>
      <c r="K21" s="35"/>
      <c r="L21" s="115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18" customHeight="1">
      <c r="A22" s="35"/>
      <c r="B22" s="40"/>
      <c r="C22" s="35"/>
      <c r="D22" s="35"/>
      <c r="E22" s="392" t="str">
        <f>'Rekapitulace zakázky'!E14</f>
        <v>Vyplň údaj</v>
      </c>
      <c r="F22" s="393"/>
      <c r="G22" s="393"/>
      <c r="H22" s="393"/>
      <c r="I22" s="113" t="s">
        <v>27</v>
      </c>
      <c r="J22" s="31" t="str">
        <f>'Rekapitulace zakázky'!AN14</f>
        <v>Vyplň údaj</v>
      </c>
      <c r="K22" s="35"/>
      <c r="L22" s="115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6.95" customHeight="1">
      <c r="A23" s="35"/>
      <c r="B23" s="40"/>
      <c r="C23" s="35"/>
      <c r="D23" s="35"/>
      <c r="E23" s="35"/>
      <c r="F23" s="35"/>
      <c r="G23" s="35"/>
      <c r="H23" s="35"/>
      <c r="I23" s="35"/>
      <c r="J23" s="35"/>
      <c r="K23" s="35"/>
      <c r="L23" s="11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2" customHeight="1">
      <c r="A24" s="35"/>
      <c r="B24" s="40"/>
      <c r="C24" s="35"/>
      <c r="D24" s="113" t="s">
        <v>30</v>
      </c>
      <c r="E24" s="35"/>
      <c r="F24" s="35"/>
      <c r="G24" s="35"/>
      <c r="H24" s="35"/>
      <c r="I24" s="113" t="s">
        <v>26</v>
      </c>
      <c r="J24" s="103" t="str">
        <f>IF('Rekapitulace zakázky'!AN16="","",'Rekapitulace zakázky'!AN16)</f>
        <v/>
      </c>
      <c r="K24" s="35"/>
      <c r="L24" s="115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18" customHeight="1">
      <c r="A25" s="35"/>
      <c r="B25" s="40"/>
      <c r="C25" s="35"/>
      <c r="D25" s="35"/>
      <c r="E25" s="103" t="str">
        <f>IF('Rekapitulace zakázky'!E17="","",'Rekapitulace zakázky'!E17)</f>
        <v xml:space="preserve"> </v>
      </c>
      <c r="F25" s="35"/>
      <c r="G25" s="35"/>
      <c r="H25" s="35"/>
      <c r="I25" s="113" t="s">
        <v>27</v>
      </c>
      <c r="J25" s="103" t="str">
        <f>IF('Rekapitulace zakázky'!AN17="","",'Rekapitulace zakázky'!AN17)</f>
        <v/>
      </c>
      <c r="K25" s="35"/>
      <c r="L25" s="11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6.95" customHeight="1">
      <c r="A26" s="35"/>
      <c r="B26" s="40"/>
      <c r="C26" s="35"/>
      <c r="D26" s="35"/>
      <c r="E26" s="35"/>
      <c r="F26" s="35"/>
      <c r="G26" s="35"/>
      <c r="H26" s="35"/>
      <c r="I26" s="35"/>
      <c r="J26" s="35"/>
      <c r="K26" s="35"/>
      <c r="L26" s="11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2" customFormat="1" ht="12" customHeight="1">
      <c r="A27" s="35"/>
      <c r="B27" s="40"/>
      <c r="C27" s="35"/>
      <c r="D27" s="113" t="s">
        <v>32</v>
      </c>
      <c r="E27" s="35"/>
      <c r="F27" s="35"/>
      <c r="G27" s="35"/>
      <c r="H27" s="35"/>
      <c r="I27" s="113" t="s">
        <v>26</v>
      </c>
      <c r="J27" s="103" t="str">
        <f>IF('Rekapitulace zakázky'!AN19="","",'Rekapitulace zakázky'!AN19)</f>
        <v/>
      </c>
      <c r="K27" s="35"/>
      <c r="L27" s="11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pans="1:31" s="2" customFormat="1" ht="18" customHeight="1">
      <c r="A28" s="35"/>
      <c r="B28" s="40"/>
      <c r="C28" s="35"/>
      <c r="D28" s="35"/>
      <c r="E28" s="103" t="str">
        <f>IF('Rekapitulace zakázky'!E20="","",'Rekapitulace zakázky'!E20)</f>
        <v>Tomáš Šrédl</v>
      </c>
      <c r="F28" s="35"/>
      <c r="G28" s="35"/>
      <c r="H28" s="35"/>
      <c r="I28" s="113" t="s">
        <v>27</v>
      </c>
      <c r="J28" s="103" t="str">
        <f>IF('Rekapitulace zakázky'!AN20="","",'Rekapitulace zakázky'!AN20)</f>
        <v/>
      </c>
      <c r="K28" s="35"/>
      <c r="L28" s="115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40"/>
      <c r="C29" s="35"/>
      <c r="D29" s="35"/>
      <c r="E29" s="35"/>
      <c r="F29" s="35"/>
      <c r="G29" s="35"/>
      <c r="H29" s="35"/>
      <c r="I29" s="35"/>
      <c r="J29" s="35"/>
      <c r="K29" s="35"/>
      <c r="L29" s="115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12" customHeight="1">
      <c r="A30" s="35"/>
      <c r="B30" s="40"/>
      <c r="C30" s="35"/>
      <c r="D30" s="113" t="s">
        <v>34</v>
      </c>
      <c r="E30" s="35"/>
      <c r="F30" s="35"/>
      <c r="G30" s="35"/>
      <c r="H30" s="35"/>
      <c r="I30" s="35"/>
      <c r="J30" s="35"/>
      <c r="K30" s="35"/>
      <c r="L30" s="115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8" customFormat="1" ht="16.5" customHeight="1">
      <c r="A31" s="117"/>
      <c r="B31" s="118"/>
      <c r="C31" s="117"/>
      <c r="D31" s="117"/>
      <c r="E31" s="394" t="s">
        <v>19</v>
      </c>
      <c r="F31" s="394"/>
      <c r="G31" s="394"/>
      <c r="H31" s="394"/>
      <c r="I31" s="117"/>
      <c r="J31" s="117"/>
      <c r="K31" s="117"/>
      <c r="L31" s="119"/>
      <c r="S31" s="117"/>
      <c r="T31" s="117"/>
      <c r="U31" s="117"/>
      <c r="V31" s="117"/>
      <c r="W31" s="117"/>
      <c r="X31" s="117"/>
      <c r="Y31" s="117"/>
      <c r="Z31" s="117"/>
      <c r="AA31" s="117"/>
      <c r="AB31" s="117"/>
      <c r="AC31" s="117"/>
      <c r="AD31" s="117"/>
      <c r="AE31" s="117"/>
    </row>
    <row r="32" spans="1:31" s="2" customFormat="1" ht="6.95" customHeight="1">
      <c r="A32" s="35"/>
      <c r="B32" s="40"/>
      <c r="C32" s="35"/>
      <c r="D32" s="35"/>
      <c r="E32" s="35"/>
      <c r="F32" s="35"/>
      <c r="G32" s="35"/>
      <c r="H32" s="35"/>
      <c r="I32" s="35"/>
      <c r="J32" s="35"/>
      <c r="K32" s="35"/>
      <c r="L32" s="115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6.95" customHeight="1">
      <c r="A33" s="35"/>
      <c r="B33" s="40"/>
      <c r="C33" s="35"/>
      <c r="D33" s="120"/>
      <c r="E33" s="120"/>
      <c r="F33" s="120"/>
      <c r="G33" s="120"/>
      <c r="H33" s="120"/>
      <c r="I33" s="120"/>
      <c r="J33" s="120"/>
      <c r="K33" s="120"/>
      <c r="L33" s="115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25.35" customHeight="1">
      <c r="A34" s="35"/>
      <c r="B34" s="40"/>
      <c r="C34" s="35"/>
      <c r="D34" s="121" t="s">
        <v>36</v>
      </c>
      <c r="E34" s="35"/>
      <c r="F34" s="35"/>
      <c r="G34" s="35"/>
      <c r="H34" s="35"/>
      <c r="I34" s="35"/>
      <c r="J34" s="122">
        <f>ROUND(J93, 2)</f>
        <v>0</v>
      </c>
      <c r="K34" s="35"/>
      <c r="L34" s="11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6.95" customHeight="1">
      <c r="A35" s="35"/>
      <c r="B35" s="40"/>
      <c r="C35" s="35"/>
      <c r="D35" s="120"/>
      <c r="E35" s="120"/>
      <c r="F35" s="120"/>
      <c r="G35" s="120"/>
      <c r="H35" s="120"/>
      <c r="I35" s="120"/>
      <c r="J35" s="120"/>
      <c r="K35" s="120"/>
      <c r="L35" s="115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customHeight="1">
      <c r="A36" s="35"/>
      <c r="B36" s="40"/>
      <c r="C36" s="35"/>
      <c r="D36" s="35"/>
      <c r="E36" s="35"/>
      <c r="F36" s="123" t="s">
        <v>38</v>
      </c>
      <c r="G36" s="35"/>
      <c r="H36" s="35"/>
      <c r="I36" s="123" t="s">
        <v>37</v>
      </c>
      <c r="J36" s="123" t="s">
        <v>39</v>
      </c>
      <c r="K36" s="35"/>
      <c r="L36" s="11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customHeight="1">
      <c r="A37" s="35"/>
      <c r="B37" s="40"/>
      <c r="C37" s="35"/>
      <c r="D37" s="114" t="s">
        <v>40</v>
      </c>
      <c r="E37" s="113" t="s">
        <v>41</v>
      </c>
      <c r="F37" s="124">
        <f>ROUND((SUM(BE93:BE118)),  2)</f>
        <v>0</v>
      </c>
      <c r="G37" s="35"/>
      <c r="H37" s="35"/>
      <c r="I37" s="125">
        <v>0.21</v>
      </c>
      <c r="J37" s="124">
        <f>ROUND(((SUM(BE93:BE118))*I37),  2)</f>
        <v>0</v>
      </c>
      <c r="K37" s="35"/>
      <c r="L37" s="115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14.45" customHeight="1">
      <c r="A38" s="35"/>
      <c r="B38" s="40"/>
      <c r="C38" s="35"/>
      <c r="D38" s="35"/>
      <c r="E38" s="113" t="s">
        <v>42</v>
      </c>
      <c r="F38" s="124">
        <f>ROUND((SUM(BF93:BF118)),  2)</f>
        <v>0</v>
      </c>
      <c r="G38" s="35"/>
      <c r="H38" s="35"/>
      <c r="I38" s="125">
        <v>0.15</v>
      </c>
      <c r="J38" s="124">
        <f>ROUND(((SUM(BF93:BF118))*I38),  2)</f>
        <v>0</v>
      </c>
      <c r="K38" s="35"/>
      <c r="L38" s="115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14.45" hidden="1" customHeight="1">
      <c r="A39" s="35"/>
      <c r="B39" s="40"/>
      <c r="C39" s="35"/>
      <c r="D39" s="35"/>
      <c r="E39" s="113" t="s">
        <v>43</v>
      </c>
      <c r="F39" s="124">
        <f>ROUND((SUM(BG93:BG118)),  2)</f>
        <v>0</v>
      </c>
      <c r="G39" s="35"/>
      <c r="H39" s="35"/>
      <c r="I39" s="125">
        <v>0.21</v>
      </c>
      <c r="J39" s="124">
        <f>0</f>
        <v>0</v>
      </c>
      <c r="K39" s="35"/>
      <c r="L39" s="115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hidden="1" customHeight="1">
      <c r="A40" s="35"/>
      <c r="B40" s="40"/>
      <c r="C40" s="35"/>
      <c r="D40" s="35"/>
      <c r="E40" s="113" t="s">
        <v>44</v>
      </c>
      <c r="F40" s="124">
        <f>ROUND((SUM(BH93:BH118)),  2)</f>
        <v>0</v>
      </c>
      <c r="G40" s="35"/>
      <c r="H40" s="35"/>
      <c r="I40" s="125">
        <v>0.15</v>
      </c>
      <c r="J40" s="124">
        <f>0</f>
        <v>0</v>
      </c>
      <c r="K40" s="35"/>
      <c r="L40" s="115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2" customFormat="1" ht="14.45" hidden="1" customHeight="1">
      <c r="A41" s="35"/>
      <c r="B41" s="40"/>
      <c r="C41" s="35"/>
      <c r="D41" s="35"/>
      <c r="E41" s="113" t="s">
        <v>45</v>
      </c>
      <c r="F41" s="124">
        <f>ROUND((SUM(BI93:BI118)),  2)</f>
        <v>0</v>
      </c>
      <c r="G41" s="35"/>
      <c r="H41" s="35"/>
      <c r="I41" s="125">
        <v>0</v>
      </c>
      <c r="J41" s="124">
        <f>0</f>
        <v>0</v>
      </c>
      <c r="K41" s="35"/>
      <c r="L41" s="115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pans="1:31" s="2" customFormat="1" ht="6.95" customHeight="1">
      <c r="A42" s="35"/>
      <c r="B42" s="40"/>
      <c r="C42" s="35"/>
      <c r="D42" s="35"/>
      <c r="E42" s="35"/>
      <c r="F42" s="35"/>
      <c r="G42" s="35"/>
      <c r="H42" s="35"/>
      <c r="I42" s="35"/>
      <c r="J42" s="35"/>
      <c r="K42" s="35"/>
      <c r="L42" s="115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3" spans="1:31" s="2" customFormat="1" ht="25.35" customHeight="1">
      <c r="A43" s="35"/>
      <c r="B43" s="40"/>
      <c r="C43" s="126"/>
      <c r="D43" s="127" t="s">
        <v>46</v>
      </c>
      <c r="E43" s="128"/>
      <c r="F43" s="128"/>
      <c r="G43" s="129" t="s">
        <v>47</v>
      </c>
      <c r="H43" s="130" t="s">
        <v>48</v>
      </c>
      <c r="I43" s="128"/>
      <c r="J43" s="131">
        <f>SUM(J34:J41)</f>
        <v>0</v>
      </c>
      <c r="K43" s="132"/>
      <c r="L43" s="115"/>
      <c r="S43" s="35"/>
      <c r="T43" s="35"/>
      <c r="U43" s="35"/>
      <c r="V43" s="35"/>
      <c r="W43" s="35"/>
      <c r="X43" s="35"/>
      <c r="Y43" s="35"/>
      <c r="Z43" s="35"/>
      <c r="AA43" s="35"/>
      <c r="AB43" s="35"/>
      <c r="AC43" s="35"/>
      <c r="AD43" s="35"/>
      <c r="AE43" s="35"/>
    </row>
    <row r="44" spans="1:31" s="2" customFormat="1" ht="14.45" customHeight="1">
      <c r="A44" s="35"/>
      <c r="B44" s="133"/>
      <c r="C44" s="134"/>
      <c r="D44" s="134"/>
      <c r="E44" s="134"/>
      <c r="F44" s="134"/>
      <c r="G44" s="134"/>
      <c r="H44" s="134"/>
      <c r="I44" s="134"/>
      <c r="J44" s="134"/>
      <c r="K44" s="134"/>
      <c r="L44" s="115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8" spans="1:31" s="2" customFormat="1" ht="6.95" customHeight="1">
      <c r="A48" s="35"/>
      <c r="B48" s="135"/>
      <c r="C48" s="136"/>
      <c r="D48" s="136"/>
      <c r="E48" s="136"/>
      <c r="F48" s="136"/>
      <c r="G48" s="136"/>
      <c r="H48" s="136"/>
      <c r="I48" s="136"/>
      <c r="J48" s="136"/>
      <c r="K48" s="136"/>
      <c r="L48" s="115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31" s="2" customFormat="1" ht="24.95" customHeight="1">
      <c r="A49" s="35"/>
      <c r="B49" s="36"/>
      <c r="C49" s="24" t="s">
        <v>135</v>
      </c>
      <c r="D49" s="37"/>
      <c r="E49" s="37"/>
      <c r="F49" s="37"/>
      <c r="G49" s="37"/>
      <c r="H49" s="37"/>
      <c r="I49" s="37"/>
      <c r="J49" s="37"/>
      <c r="K49" s="37"/>
      <c r="L49" s="115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1:31" s="2" customFormat="1" ht="6.95" customHeight="1">
      <c r="A50" s="35"/>
      <c r="B50" s="36"/>
      <c r="C50" s="37"/>
      <c r="D50" s="37"/>
      <c r="E50" s="37"/>
      <c r="F50" s="37"/>
      <c r="G50" s="37"/>
      <c r="H50" s="37"/>
      <c r="I50" s="37"/>
      <c r="J50" s="37"/>
      <c r="K50" s="37"/>
      <c r="L50" s="115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31" s="2" customFormat="1" ht="12" customHeight="1">
      <c r="A51" s="35"/>
      <c r="B51" s="36"/>
      <c r="C51" s="30" t="s">
        <v>16</v>
      </c>
      <c r="D51" s="37"/>
      <c r="E51" s="37"/>
      <c r="F51" s="37"/>
      <c r="G51" s="37"/>
      <c r="H51" s="37"/>
      <c r="I51" s="37"/>
      <c r="J51" s="37"/>
      <c r="K51" s="37"/>
      <c r="L51" s="115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spans="1:31" s="2" customFormat="1" ht="26.25" customHeight="1">
      <c r="A52" s="35"/>
      <c r="B52" s="36"/>
      <c r="C52" s="37"/>
      <c r="D52" s="37"/>
      <c r="E52" s="395" t="str">
        <f>E7</f>
        <v>Oprava geometrických parametrů koleje 2022 u ST Ústí nad Labem</v>
      </c>
      <c r="F52" s="396"/>
      <c r="G52" s="396"/>
      <c r="H52" s="396"/>
      <c r="I52" s="37"/>
      <c r="J52" s="37"/>
      <c r="K52" s="37"/>
      <c r="L52" s="115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1:31" s="1" customFormat="1" ht="12" customHeight="1">
      <c r="B53" s="22"/>
      <c r="C53" s="30" t="s">
        <v>129</v>
      </c>
      <c r="D53" s="23"/>
      <c r="E53" s="23"/>
      <c r="F53" s="23"/>
      <c r="G53" s="23"/>
      <c r="H53" s="23"/>
      <c r="I53" s="23"/>
      <c r="J53" s="23"/>
      <c r="K53" s="23"/>
      <c r="L53" s="21"/>
    </row>
    <row r="54" spans="1:31" s="1" customFormat="1" ht="16.5" customHeight="1">
      <c r="B54" s="22"/>
      <c r="C54" s="23"/>
      <c r="D54" s="23"/>
      <c r="E54" s="395" t="s">
        <v>130</v>
      </c>
      <c r="F54" s="354"/>
      <c r="G54" s="354"/>
      <c r="H54" s="354"/>
      <c r="I54" s="23"/>
      <c r="J54" s="23"/>
      <c r="K54" s="23"/>
      <c r="L54" s="21"/>
    </row>
    <row r="55" spans="1:31" s="1" customFormat="1" ht="12" customHeight="1">
      <c r="B55" s="22"/>
      <c r="C55" s="30" t="s">
        <v>131</v>
      </c>
      <c r="D55" s="23"/>
      <c r="E55" s="23"/>
      <c r="F55" s="23"/>
      <c r="G55" s="23"/>
      <c r="H55" s="23"/>
      <c r="I55" s="23"/>
      <c r="J55" s="23"/>
      <c r="K55" s="23"/>
      <c r="L55" s="21"/>
    </row>
    <row r="56" spans="1:31" s="2" customFormat="1" ht="16.5" customHeight="1">
      <c r="A56" s="35"/>
      <c r="B56" s="36"/>
      <c r="C56" s="37"/>
      <c r="D56" s="37"/>
      <c r="E56" s="397" t="s">
        <v>132</v>
      </c>
      <c r="F56" s="398"/>
      <c r="G56" s="398"/>
      <c r="H56" s="398"/>
      <c r="I56" s="37"/>
      <c r="J56" s="37"/>
      <c r="K56" s="37"/>
      <c r="L56" s="115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pans="1:31" s="2" customFormat="1" ht="12" customHeight="1">
      <c r="A57" s="35"/>
      <c r="B57" s="36"/>
      <c r="C57" s="30" t="s">
        <v>133</v>
      </c>
      <c r="D57" s="37"/>
      <c r="E57" s="37"/>
      <c r="F57" s="37"/>
      <c r="G57" s="37"/>
      <c r="H57" s="37"/>
      <c r="I57" s="37"/>
      <c r="J57" s="37"/>
      <c r="K57" s="37"/>
      <c r="L57" s="115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pans="1:31" s="2" customFormat="1" ht="16.5" customHeight="1">
      <c r="A58" s="35"/>
      <c r="B58" s="36"/>
      <c r="C58" s="37"/>
      <c r="D58" s="37"/>
      <c r="E58" s="347" t="str">
        <f>E13</f>
        <v>04 - SO 04 - TO Roudnice n. L.</v>
      </c>
      <c r="F58" s="398"/>
      <c r="G58" s="398"/>
      <c r="H58" s="398"/>
      <c r="I58" s="37"/>
      <c r="J58" s="37"/>
      <c r="K58" s="37"/>
      <c r="L58" s="115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pans="1:31" s="2" customFormat="1" ht="6.95" customHeight="1">
      <c r="A59" s="35"/>
      <c r="B59" s="36"/>
      <c r="C59" s="37"/>
      <c r="D59" s="37"/>
      <c r="E59" s="37"/>
      <c r="F59" s="37"/>
      <c r="G59" s="37"/>
      <c r="H59" s="37"/>
      <c r="I59" s="37"/>
      <c r="J59" s="37"/>
      <c r="K59" s="37"/>
      <c r="L59" s="115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</row>
    <row r="60" spans="1:31" s="2" customFormat="1" ht="12" customHeight="1">
      <c r="A60" s="35"/>
      <c r="B60" s="36"/>
      <c r="C60" s="30" t="s">
        <v>21</v>
      </c>
      <c r="D60" s="37"/>
      <c r="E60" s="37"/>
      <c r="F60" s="28" t="str">
        <f>F16</f>
        <v xml:space="preserve"> </v>
      </c>
      <c r="G60" s="37"/>
      <c r="H60" s="37"/>
      <c r="I60" s="30" t="s">
        <v>23</v>
      </c>
      <c r="J60" s="60" t="str">
        <f>IF(J16="","",J16)</f>
        <v>25. 3. 2022</v>
      </c>
      <c r="K60" s="37"/>
      <c r="L60" s="115"/>
      <c r="S60" s="35"/>
      <c r="T60" s="35"/>
      <c r="U60" s="35"/>
      <c r="V60" s="35"/>
      <c r="W60" s="35"/>
      <c r="X60" s="35"/>
      <c r="Y60" s="35"/>
      <c r="Z60" s="35"/>
      <c r="AA60" s="35"/>
      <c r="AB60" s="35"/>
      <c r="AC60" s="35"/>
      <c r="AD60" s="35"/>
      <c r="AE60" s="35"/>
    </row>
    <row r="61" spans="1:31" s="2" customFormat="1" ht="6.95" customHeight="1">
      <c r="A61" s="35"/>
      <c r="B61" s="36"/>
      <c r="C61" s="37"/>
      <c r="D61" s="37"/>
      <c r="E61" s="37"/>
      <c r="F61" s="37"/>
      <c r="G61" s="37"/>
      <c r="H61" s="37"/>
      <c r="I61" s="37"/>
      <c r="J61" s="37"/>
      <c r="K61" s="37"/>
      <c r="L61" s="115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31" s="2" customFormat="1" ht="15.2" customHeight="1">
      <c r="A62" s="35"/>
      <c r="B62" s="36"/>
      <c r="C62" s="30" t="s">
        <v>25</v>
      </c>
      <c r="D62" s="37"/>
      <c r="E62" s="37"/>
      <c r="F62" s="28" t="str">
        <f>E19</f>
        <v xml:space="preserve"> </v>
      </c>
      <c r="G62" s="37"/>
      <c r="H62" s="37"/>
      <c r="I62" s="30" t="s">
        <v>30</v>
      </c>
      <c r="J62" s="33" t="str">
        <f>E25</f>
        <v xml:space="preserve"> </v>
      </c>
      <c r="K62" s="37"/>
      <c r="L62" s="115"/>
      <c r="S62" s="35"/>
      <c r="T62" s="35"/>
      <c r="U62" s="35"/>
      <c r="V62" s="35"/>
      <c r="W62" s="35"/>
      <c r="X62" s="35"/>
      <c r="Y62" s="35"/>
      <c r="Z62" s="35"/>
      <c r="AA62" s="35"/>
      <c r="AB62" s="35"/>
      <c r="AC62" s="35"/>
      <c r="AD62" s="35"/>
      <c r="AE62" s="35"/>
    </row>
    <row r="63" spans="1:31" s="2" customFormat="1" ht="15.2" customHeight="1">
      <c r="A63" s="35"/>
      <c r="B63" s="36"/>
      <c r="C63" s="30" t="s">
        <v>28</v>
      </c>
      <c r="D63" s="37"/>
      <c r="E63" s="37"/>
      <c r="F63" s="28" t="str">
        <f>IF(E22="","",E22)</f>
        <v>Vyplň údaj</v>
      </c>
      <c r="G63" s="37"/>
      <c r="H63" s="37"/>
      <c r="I63" s="30" t="s">
        <v>32</v>
      </c>
      <c r="J63" s="33" t="str">
        <f>E28</f>
        <v>Tomáš Šrédl</v>
      </c>
      <c r="K63" s="37"/>
      <c r="L63" s="115"/>
      <c r="S63" s="35"/>
      <c r="T63" s="35"/>
      <c r="U63" s="35"/>
      <c r="V63" s="35"/>
      <c r="W63" s="35"/>
      <c r="X63" s="35"/>
      <c r="Y63" s="35"/>
      <c r="Z63" s="35"/>
      <c r="AA63" s="35"/>
      <c r="AB63" s="35"/>
      <c r="AC63" s="35"/>
      <c r="AD63" s="35"/>
      <c r="AE63" s="35"/>
    </row>
    <row r="64" spans="1:31" s="2" customFormat="1" ht="10.35" customHeight="1">
      <c r="A64" s="35"/>
      <c r="B64" s="36"/>
      <c r="C64" s="37"/>
      <c r="D64" s="37"/>
      <c r="E64" s="37"/>
      <c r="F64" s="37"/>
      <c r="G64" s="37"/>
      <c r="H64" s="37"/>
      <c r="I64" s="37"/>
      <c r="J64" s="37"/>
      <c r="K64" s="37"/>
      <c r="L64" s="115"/>
      <c r="S64" s="35"/>
      <c r="T64" s="35"/>
      <c r="U64" s="35"/>
      <c r="V64" s="35"/>
      <c r="W64" s="35"/>
      <c r="X64" s="35"/>
      <c r="Y64" s="35"/>
      <c r="Z64" s="35"/>
      <c r="AA64" s="35"/>
      <c r="AB64" s="35"/>
      <c r="AC64" s="35"/>
      <c r="AD64" s="35"/>
      <c r="AE64" s="35"/>
    </row>
    <row r="65" spans="1:47" s="2" customFormat="1" ht="29.25" customHeight="1">
      <c r="A65" s="35"/>
      <c r="B65" s="36"/>
      <c r="C65" s="137" t="s">
        <v>136</v>
      </c>
      <c r="D65" s="138"/>
      <c r="E65" s="138"/>
      <c r="F65" s="138"/>
      <c r="G65" s="138"/>
      <c r="H65" s="138"/>
      <c r="I65" s="138"/>
      <c r="J65" s="139" t="s">
        <v>137</v>
      </c>
      <c r="K65" s="138"/>
      <c r="L65" s="115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47" s="2" customFormat="1" ht="10.35" customHeight="1">
      <c r="A66" s="35"/>
      <c r="B66" s="36"/>
      <c r="C66" s="37"/>
      <c r="D66" s="37"/>
      <c r="E66" s="37"/>
      <c r="F66" s="37"/>
      <c r="G66" s="37"/>
      <c r="H66" s="37"/>
      <c r="I66" s="37"/>
      <c r="J66" s="37"/>
      <c r="K66" s="37"/>
      <c r="L66" s="115"/>
      <c r="S66" s="35"/>
      <c r="T66" s="35"/>
      <c r="U66" s="35"/>
      <c r="V66" s="35"/>
      <c r="W66" s="35"/>
      <c r="X66" s="35"/>
      <c r="Y66" s="35"/>
      <c r="Z66" s="35"/>
      <c r="AA66" s="35"/>
      <c r="AB66" s="35"/>
      <c r="AC66" s="35"/>
      <c r="AD66" s="35"/>
      <c r="AE66" s="35"/>
    </row>
    <row r="67" spans="1:47" s="2" customFormat="1" ht="22.9" customHeight="1">
      <c r="A67" s="35"/>
      <c r="B67" s="36"/>
      <c r="C67" s="140" t="s">
        <v>68</v>
      </c>
      <c r="D67" s="37"/>
      <c r="E67" s="37"/>
      <c r="F67" s="37"/>
      <c r="G67" s="37"/>
      <c r="H67" s="37"/>
      <c r="I67" s="37"/>
      <c r="J67" s="78">
        <f>J93</f>
        <v>0</v>
      </c>
      <c r="K67" s="37"/>
      <c r="L67" s="115"/>
      <c r="S67" s="35"/>
      <c r="T67" s="35"/>
      <c r="U67" s="35"/>
      <c r="V67" s="35"/>
      <c r="W67" s="35"/>
      <c r="X67" s="35"/>
      <c r="Y67" s="35"/>
      <c r="Z67" s="35"/>
      <c r="AA67" s="35"/>
      <c r="AB67" s="35"/>
      <c r="AC67" s="35"/>
      <c r="AD67" s="35"/>
      <c r="AE67" s="35"/>
      <c r="AU67" s="18" t="s">
        <v>138</v>
      </c>
    </row>
    <row r="68" spans="1:47" s="9" customFormat="1" ht="24.95" customHeight="1">
      <c r="B68" s="141"/>
      <c r="C68" s="142"/>
      <c r="D68" s="143" t="s">
        <v>139</v>
      </c>
      <c r="E68" s="144"/>
      <c r="F68" s="144"/>
      <c r="G68" s="144"/>
      <c r="H68" s="144"/>
      <c r="I68" s="144"/>
      <c r="J68" s="145">
        <f>J94</f>
        <v>0</v>
      </c>
      <c r="K68" s="142"/>
      <c r="L68" s="146"/>
    </row>
    <row r="69" spans="1:47" s="10" customFormat="1" ht="19.899999999999999" customHeight="1">
      <c r="B69" s="147"/>
      <c r="C69" s="97"/>
      <c r="D69" s="148" t="s">
        <v>140</v>
      </c>
      <c r="E69" s="149"/>
      <c r="F69" s="149"/>
      <c r="G69" s="149"/>
      <c r="H69" s="149"/>
      <c r="I69" s="149"/>
      <c r="J69" s="150">
        <f>J95</f>
        <v>0</v>
      </c>
      <c r="K69" s="97"/>
      <c r="L69" s="151"/>
    </row>
    <row r="70" spans="1:47" s="2" customFormat="1" ht="21.75" customHeight="1">
      <c r="A70" s="35"/>
      <c r="B70" s="36"/>
      <c r="C70" s="37"/>
      <c r="D70" s="37"/>
      <c r="E70" s="37"/>
      <c r="F70" s="37"/>
      <c r="G70" s="37"/>
      <c r="H70" s="37"/>
      <c r="I70" s="37"/>
      <c r="J70" s="37"/>
      <c r="K70" s="37"/>
      <c r="L70" s="115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</row>
    <row r="71" spans="1:47" s="2" customFormat="1" ht="6.95" customHeight="1">
      <c r="A71" s="35"/>
      <c r="B71" s="48"/>
      <c r="C71" s="49"/>
      <c r="D71" s="49"/>
      <c r="E71" s="49"/>
      <c r="F71" s="49"/>
      <c r="G71" s="49"/>
      <c r="H71" s="49"/>
      <c r="I71" s="49"/>
      <c r="J71" s="49"/>
      <c r="K71" s="49"/>
      <c r="L71" s="115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</row>
    <row r="75" spans="1:47" s="2" customFormat="1" ht="6.95" customHeight="1">
      <c r="A75" s="35"/>
      <c r="B75" s="50"/>
      <c r="C75" s="51"/>
      <c r="D75" s="51"/>
      <c r="E75" s="51"/>
      <c r="F75" s="51"/>
      <c r="G75" s="51"/>
      <c r="H75" s="51"/>
      <c r="I75" s="51"/>
      <c r="J75" s="51"/>
      <c r="K75" s="51"/>
      <c r="L75" s="115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pans="1:47" s="2" customFormat="1" ht="24.95" customHeight="1">
      <c r="A76" s="35"/>
      <c r="B76" s="36"/>
      <c r="C76" s="24" t="s">
        <v>141</v>
      </c>
      <c r="D76" s="37"/>
      <c r="E76" s="37"/>
      <c r="F76" s="37"/>
      <c r="G76" s="37"/>
      <c r="H76" s="37"/>
      <c r="I76" s="37"/>
      <c r="J76" s="37"/>
      <c r="K76" s="37"/>
      <c r="L76" s="115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47" s="2" customFormat="1" ht="6.95" customHeight="1">
      <c r="A77" s="35"/>
      <c r="B77" s="36"/>
      <c r="C77" s="37"/>
      <c r="D77" s="37"/>
      <c r="E77" s="37"/>
      <c r="F77" s="37"/>
      <c r="G77" s="37"/>
      <c r="H77" s="37"/>
      <c r="I77" s="37"/>
      <c r="J77" s="37"/>
      <c r="K77" s="37"/>
      <c r="L77" s="115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pans="1:47" s="2" customFormat="1" ht="12" customHeight="1">
      <c r="A78" s="35"/>
      <c r="B78" s="36"/>
      <c r="C78" s="30" t="s">
        <v>16</v>
      </c>
      <c r="D78" s="37"/>
      <c r="E78" s="37"/>
      <c r="F78" s="37"/>
      <c r="G78" s="37"/>
      <c r="H78" s="37"/>
      <c r="I78" s="37"/>
      <c r="J78" s="37"/>
      <c r="K78" s="37"/>
      <c r="L78" s="115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pans="1:47" s="2" customFormat="1" ht="26.25" customHeight="1">
      <c r="A79" s="35"/>
      <c r="B79" s="36"/>
      <c r="C79" s="37"/>
      <c r="D79" s="37"/>
      <c r="E79" s="395" t="str">
        <f>E7</f>
        <v>Oprava geometrických parametrů koleje 2022 u ST Ústí nad Labem</v>
      </c>
      <c r="F79" s="396"/>
      <c r="G79" s="396"/>
      <c r="H79" s="396"/>
      <c r="I79" s="37"/>
      <c r="J79" s="37"/>
      <c r="K79" s="37"/>
      <c r="L79" s="115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pans="1:47" s="1" customFormat="1" ht="12" customHeight="1">
      <c r="B80" s="22"/>
      <c r="C80" s="30" t="s">
        <v>129</v>
      </c>
      <c r="D80" s="23"/>
      <c r="E80" s="23"/>
      <c r="F80" s="23"/>
      <c r="G80" s="23"/>
      <c r="H80" s="23"/>
      <c r="I80" s="23"/>
      <c r="J80" s="23"/>
      <c r="K80" s="23"/>
      <c r="L80" s="21"/>
    </row>
    <row r="81" spans="1:65" s="1" customFormat="1" ht="16.5" customHeight="1">
      <c r="B81" s="22"/>
      <c r="C81" s="23"/>
      <c r="D81" s="23"/>
      <c r="E81" s="395" t="s">
        <v>130</v>
      </c>
      <c r="F81" s="354"/>
      <c r="G81" s="354"/>
      <c r="H81" s="354"/>
      <c r="I81" s="23"/>
      <c r="J81" s="23"/>
      <c r="K81" s="23"/>
      <c r="L81" s="21"/>
    </row>
    <row r="82" spans="1:65" s="1" customFormat="1" ht="12" customHeight="1">
      <c r="B82" s="22"/>
      <c r="C82" s="30" t="s">
        <v>131</v>
      </c>
      <c r="D82" s="23"/>
      <c r="E82" s="23"/>
      <c r="F82" s="23"/>
      <c r="G82" s="23"/>
      <c r="H82" s="23"/>
      <c r="I82" s="23"/>
      <c r="J82" s="23"/>
      <c r="K82" s="23"/>
      <c r="L82" s="21"/>
    </row>
    <row r="83" spans="1:65" s="2" customFormat="1" ht="16.5" customHeight="1">
      <c r="A83" s="35"/>
      <c r="B83" s="36"/>
      <c r="C83" s="37"/>
      <c r="D83" s="37"/>
      <c r="E83" s="397" t="s">
        <v>132</v>
      </c>
      <c r="F83" s="398"/>
      <c r="G83" s="398"/>
      <c r="H83" s="398"/>
      <c r="I83" s="37"/>
      <c r="J83" s="37"/>
      <c r="K83" s="37"/>
      <c r="L83" s="115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65" s="2" customFormat="1" ht="12" customHeight="1">
      <c r="A84" s="35"/>
      <c r="B84" s="36"/>
      <c r="C84" s="30" t="s">
        <v>133</v>
      </c>
      <c r="D84" s="37"/>
      <c r="E84" s="37"/>
      <c r="F84" s="37"/>
      <c r="G84" s="37"/>
      <c r="H84" s="37"/>
      <c r="I84" s="37"/>
      <c r="J84" s="37"/>
      <c r="K84" s="37"/>
      <c r="L84" s="115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65" s="2" customFormat="1" ht="16.5" customHeight="1">
      <c r="A85" s="35"/>
      <c r="B85" s="36"/>
      <c r="C85" s="37"/>
      <c r="D85" s="37"/>
      <c r="E85" s="347" t="str">
        <f>E13</f>
        <v>04 - SO 04 - TO Roudnice n. L.</v>
      </c>
      <c r="F85" s="398"/>
      <c r="G85" s="398"/>
      <c r="H85" s="398"/>
      <c r="I85" s="37"/>
      <c r="J85" s="37"/>
      <c r="K85" s="37"/>
      <c r="L85" s="115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65" s="2" customFormat="1" ht="6.95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115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65" s="2" customFormat="1" ht="12" customHeight="1">
      <c r="A87" s="35"/>
      <c r="B87" s="36"/>
      <c r="C87" s="30" t="s">
        <v>21</v>
      </c>
      <c r="D87" s="37"/>
      <c r="E87" s="37"/>
      <c r="F87" s="28" t="str">
        <f>F16</f>
        <v xml:space="preserve"> </v>
      </c>
      <c r="G87" s="37"/>
      <c r="H87" s="37"/>
      <c r="I87" s="30" t="s">
        <v>23</v>
      </c>
      <c r="J87" s="60" t="str">
        <f>IF(J16="","",J16)</f>
        <v>25. 3. 2022</v>
      </c>
      <c r="K87" s="37"/>
      <c r="L87" s="115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65" s="2" customFormat="1" ht="6.95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115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65" s="2" customFormat="1" ht="15.2" customHeight="1">
      <c r="A89" s="35"/>
      <c r="B89" s="36"/>
      <c r="C89" s="30" t="s">
        <v>25</v>
      </c>
      <c r="D89" s="37"/>
      <c r="E89" s="37"/>
      <c r="F89" s="28" t="str">
        <f>E19</f>
        <v xml:space="preserve"> </v>
      </c>
      <c r="G89" s="37"/>
      <c r="H89" s="37"/>
      <c r="I89" s="30" t="s">
        <v>30</v>
      </c>
      <c r="J89" s="33" t="str">
        <f>E25</f>
        <v xml:space="preserve"> </v>
      </c>
      <c r="K89" s="37"/>
      <c r="L89" s="115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65" s="2" customFormat="1" ht="15.2" customHeight="1">
      <c r="A90" s="35"/>
      <c r="B90" s="36"/>
      <c r="C90" s="30" t="s">
        <v>28</v>
      </c>
      <c r="D90" s="37"/>
      <c r="E90" s="37"/>
      <c r="F90" s="28" t="str">
        <f>IF(E22="","",E22)</f>
        <v>Vyplň údaj</v>
      </c>
      <c r="G90" s="37"/>
      <c r="H90" s="37"/>
      <c r="I90" s="30" t="s">
        <v>32</v>
      </c>
      <c r="J90" s="33" t="str">
        <f>E28</f>
        <v>Tomáš Šrédl</v>
      </c>
      <c r="K90" s="37"/>
      <c r="L90" s="115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65" s="2" customFormat="1" ht="10.35" customHeight="1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115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65" s="11" customFormat="1" ht="29.25" customHeight="1">
      <c r="A92" s="152"/>
      <c r="B92" s="153"/>
      <c r="C92" s="154" t="s">
        <v>142</v>
      </c>
      <c r="D92" s="155" t="s">
        <v>55</v>
      </c>
      <c r="E92" s="155" t="s">
        <v>51</v>
      </c>
      <c r="F92" s="155" t="s">
        <v>52</v>
      </c>
      <c r="G92" s="155" t="s">
        <v>143</v>
      </c>
      <c r="H92" s="155" t="s">
        <v>144</v>
      </c>
      <c r="I92" s="155" t="s">
        <v>145</v>
      </c>
      <c r="J92" s="156" t="s">
        <v>137</v>
      </c>
      <c r="K92" s="157" t="s">
        <v>146</v>
      </c>
      <c r="L92" s="158"/>
      <c r="M92" s="69" t="s">
        <v>19</v>
      </c>
      <c r="N92" s="70" t="s">
        <v>40</v>
      </c>
      <c r="O92" s="70" t="s">
        <v>147</v>
      </c>
      <c r="P92" s="70" t="s">
        <v>148</v>
      </c>
      <c r="Q92" s="70" t="s">
        <v>149</v>
      </c>
      <c r="R92" s="70" t="s">
        <v>150</v>
      </c>
      <c r="S92" s="70" t="s">
        <v>151</v>
      </c>
      <c r="T92" s="71" t="s">
        <v>152</v>
      </c>
      <c r="U92" s="152"/>
      <c r="V92" s="152"/>
      <c r="W92" s="152"/>
      <c r="X92" s="152"/>
      <c r="Y92" s="152"/>
      <c r="Z92" s="152"/>
      <c r="AA92" s="152"/>
      <c r="AB92" s="152"/>
      <c r="AC92" s="152"/>
      <c r="AD92" s="152"/>
      <c r="AE92" s="152"/>
    </row>
    <row r="93" spans="1:65" s="2" customFormat="1" ht="22.9" customHeight="1">
      <c r="A93" s="35"/>
      <c r="B93" s="36"/>
      <c r="C93" s="76" t="s">
        <v>153</v>
      </c>
      <c r="D93" s="37"/>
      <c r="E93" s="37"/>
      <c r="F93" s="37"/>
      <c r="G93" s="37"/>
      <c r="H93" s="37"/>
      <c r="I93" s="37"/>
      <c r="J93" s="159">
        <f>BK93</f>
        <v>0</v>
      </c>
      <c r="K93" s="37"/>
      <c r="L93" s="40"/>
      <c r="M93" s="72"/>
      <c r="N93" s="160"/>
      <c r="O93" s="73"/>
      <c r="P93" s="161">
        <f>P94</f>
        <v>0</v>
      </c>
      <c r="Q93" s="73"/>
      <c r="R93" s="161">
        <f>R94</f>
        <v>52.8</v>
      </c>
      <c r="S93" s="73"/>
      <c r="T93" s="162">
        <f>T94</f>
        <v>0</v>
      </c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T93" s="18" t="s">
        <v>69</v>
      </c>
      <c r="AU93" s="18" t="s">
        <v>138</v>
      </c>
      <c r="BK93" s="163">
        <f>BK94</f>
        <v>0</v>
      </c>
    </row>
    <row r="94" spans="1:65" s="12" customFormat="1" ht="25.9" customHeight="1">
      <c r="B94" s="164"/>
      <c r="C94" s="165"/>
      <c r="D94" s="166" t="s">
        <v>69</v>
      </c>
      <c r="E94" s="167" t="s">
        <v>154</v>
      </c>
      <c r="F94" s="167" t="s">
        <v>155</v>
      </c>
      <c r="G94" s="165"/>
      <c r="H94" s="165"/>
      <c r="I94" s="168"/>
      <c r="J94" s="169">
        <f>BK94</f>
        <v>0</v>
      </c>
      <c r="K94" s="165"/>
      <c r="L94" s="170"/>
      <c r="M94" s="171"/>
      <c r="N94" s="172"/>
      <c r="O94" s="172"/>
      <c r="P94" s="173">
        <f>P95</f>
        <v>0</v>
      </c>
      <c r="Q94" s="172"/>
      <c r="R94" s="173">
        <f>R95</f>
        <v>52.8</v>
      </c>
      <c r="S94" s="172"/>
      <c r="T94" s="174">
        <f>T95</f>
        <v>0</v>
      </c>
      <c r="AR94" s="175" t="s">
        <v>77</v>
      </c>
      <c r="AT94" s="176" t="s">
        <v>69</v>
      </c>
      <c r="AU94" s="176" t="s">
        <v>70</v>
      </c>
      <c r="AY94" s="175" t="s">
        <v>156</v>
      </c>
      <c r="BK94" s="177">
        <f>BK95</f>
        <v>0</v>
      </c>
    </row>
    <row r="95" spans="1:65" s="12" customFormat="1" ht="22.9" customHeight="1">
      <c r="B95" s="164"/>
      <c r="C95" s="165"/>
      <c r="D95" s="166" t="s">
        <v>69</v>
      </c>
      <c r="E95" s="178" t="s">
        <v>157</v>
      </c>
      <c r="F95" s="178" t="s">
        <v>158</v>
      </c>
      <c r="G95" s="165"/>
      <c r="H95" s="165"/>
      <c r="I95" s="168"/>
      <c r="J95" s="179">
        <f>BK95</f>
        <v>0</v>
      </c>
      <c r="K95" s="165"/>
      <c r="L95" s="170"/>
      <c r="M95" s="171"/>
      <c r="N95" s="172"/>
      <c r="O95" s="172"/>
      <c r="P95" s="173">
        <f>SUM(P96:P118)</f>
        <v>0</v>
      </c>
      <c r="Q95" s="172"/>
      <c r="R95" s="173">
        <f>SUM(R96:R118)</f>
        <v>52.8</v>
      </c>
      <c r="S95" s="172"/>
      <c r="T95" s="174">
        <f>SUM(T96:T118)</f>
        <v>0</v>
      </c>
      <c r="AR95" s="175" t="s">
        <v>77</v>
      </c>
      <c r="AT95" s="176" t="s">
        <v>69</v>
      </c>
      <c r="AU95" s="176" t="s">
        <v>77</v>
      </c>
      <c r="AY95" s="175" t="s">
        <v>156</v>
      </c>
      <c r="BK95" s="177">
        <f>SUM(BK96:BK118)</f>
        <v>0</v>
      </c>
    </row>
    <row r="96" spans="1:65" s="2" customFormat="1" ht="76.349999999999994" customHeight="1">
      <c r="A96" s="35"/>
      <c r="B96" s="36"/>
      <c r="C96" s="180" t="s">
        <v>77</v>
      </c>
      <c r="D96" s="180" t="s">
        <v>159</v>
      </c>
      <c r="E96" s="181" t="s">
        <v>160</v>
      </c>
      <c r="F96" s="182" t="s">
        <v>161</v>
      </c>
      <c r="G96" s="183" t="s">
        <v>162</v>
      </c>
      <c r="H96" s="184">
        <v>0.315</v>
      </c>
      <c r="I96" s="185"/>
      <c r="J96" s="186">
        <f>ROUND(I96*H96,2)</f>
        <v>0</v>
      </c>
      <c r="K96" s="187"/>
      <c r="L96" s="40"/>
      <c r="M96" s="188" t="s">
        <v>19</v>
      </c>
      <c r="N96" s="189" t="s">
        <v>41</v>
      </c>
      <c r="O96" s="65"/>
      <c r="P96" s="190">
        <f>O96*H96</f>
        <v>0</v>
      </c>
      <c r="Q96" s="190">
        <v>0</v>
      </c>
      <c r="R96" s="190">
        <f>Q96*H96</f>
        <v>0</v>
      </c>
      <c r="S96" s="190">
        <v>0</v>
      </c>
      <c r="T96" s="191">
        <f>S96*H96</f>
        <v>0</v>
      </c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R96" s="192" t="s">
        <v>163</v>
      </c>
      <c r="AT96" s="192" t="s">
        <v>159</v>
      </c>
      <c r="AU96" s="192" t="s">
        <v>79</v>
      </c>
      <c r="AY96" s="18" t="s">
        <v>156</v>
      </c>
      <c r="BE96" s="193">
        <f>IF(N96="základní",J96,0)</f>
        <v>0</v>
      </c>
      <c r="BF96" s="193">
        <f>IF(N96="snížená",J96,0)</f>
        <v>0</v>
      </c>
      <c r="BG96" s="193">
        <f>IF(N96="zákl. přenesená",J96,0)</f>
        <v>0</v>
      </c>
      <c r="BH96" s="193">
        <f>IF(N96="sníž. přenesená",J96,0)</f>
        <v>0</v>
      </c>
      <c r="BI96" s="193">
        <f>IF(N96="nulová",J96,0)</f>
        <v>0</v>
      </c>
      <c r="BJ96" s="18" t="s">
        <v>77</v>
      </c>
      <c r="BK96" s="193">
        <f>ROUND(I96*H96,2)</f>
        <v>0</v>
      </c>
      <c r="BL96" s="18" t="s">
        <v>163</v>
      </c>
      <c r="BM96" s="192" t="s">
        <v>329</v>
      </c>
    </row>
    <row r="97" spans="1:65" s="15" customFormat="1" ht="11.25">
      <c r="B97" s="228"/>
      <c r="C97" s="229"/>
      <c r="D97" s="196" t="s">
        <v>165</v>
      </c>
      <c r="E97" s="230" t="s">
        <v>19</v>
      </c>
      <c r="F97" s="231" t="s">
        <v>330</v>
      </c>
      <c r="G97" s="229"/>
      <c r="H97" s="230" t="s">
        <v>19</v>
      </c>
      <c r="I97" s="232"/>
      <c r="J97" s="229"/>
      <c r="K97" s="229"/>
      <c r="L97" s="233"/>
      <c r="M97" s="234"/>
      <c r="N97" s="235"/>
      <c r="O97" s="235"/>
      <c r="P97" s="235"/>
      <c r="Q97" s="235"/>
      <c r="R97" s="235"/>
      <c r="S97" s="235"/>
      <c r="T97" s="236"/>
      <c r="AT97" s="237" t="s">
        <v>165</v>
      </c>
      <c r="AU97" s="237" t="s">
        <v>79</v>
      </c>
      <c r="AV97" s="15" t="s">
        <v>77</v>
      </c>
      <c r="AW97" s="15" t="s">
        <v>31</v>
      </c>
      <c r="AX97" s="15" t="s">
        <v>70</v>
      </c>
      <c r="AY97" s="237" t="s">
        <v>156</v>
      </c>
    </row>
    <row r="98" spans="1:65" s="13" customFormat="1" ht="11.25">
      <c r="B98" s="194"/>
      <c r="C98" s="195"/>
      <c r="D98" s="196" t="s">
        <v>165</v>
      </c>
      <c r="E98" s="197" t="s">
        <v>19</v>
      </c>
      <c r="F98" s="198" t="s">
        <v>331</v>
      </c>
      <c r="G98" s="195"/>
      <c r="H98" s="199">
        <v>0.315</v>
      </c>
      <c r="I98" s="200"/>
      <c r="J98" s="195"/>
      <c r="K98" s="195"/>
      <c r="L98" s="201"/>
      <c r="M98" s="202"/>
      <c r="N98" s="203"/>
      <c r="O98" s="203"/>
      <c r="P98" s="203"/>
      <c r="Q98" s="203"/>
      <c r="R98" s="203"/>
      <c r="S98" s="203"/>
      <c r="T98" s="204"/>
      <c r="AT98" s="205" t="s">
        <v>165</v>
      </c>
      <c r="AU98" s="205" t="s">
        <v>79</v>
      </c>
      <c r="AV98" s="13" t="s">
        <v>79</v>
      </c>
      <c r="AW98" s="13" t="s">
        <v>31</v>
      </c>
      <c r="AX98" s="13" t="s">
        <v>77</v>
      </c>
      <c r="AY98" s="205" t="s">
        <v>156</v>
      </c>
    </row>
    <row r="99" spans="1:65" s="2" customFormat="1" ht="76.349999999999994" customHeight="1">
      <c r="A99" s="35"/>
      <c r="B99" s="36"/>
      <c r="C99" s="180" t="s">
        <v>79</v>
      </c>
      <c r="D99" s="180" t="s">
        <v>159</v>
      </c>
      <c r="E99" s="181" t="s">
        <v>332</v>
      </c>
      <c r="F99" s="182" t="s">
        <v>333</v>
      </c>
      <c r="G99" s="183" t="s">
        <v>192</v>
      </c>
      <c r="H99" s="184">
        <v>60</v>
      </c>
      <c r="I99" s="185"/>
      <c r="J99" s="186">
        <f>ROUND(I99*H99,2)</f>
        <v>0</v>
      </c>
      <c r="K99" s="187"/>
      <c r="L99" s="40"/>
      <c r="M99" s="188" t="s">
        <v>19</v>
      </c>
      <c r="N99" s="189" t="s">
        <v>41</v>
      </c>
      <c r="O99" s="65"/>
      <c r="P99" s="190">
        <f>O99*H99</f>
        <v>0</v>
      </c>
      <c r="Q99" s="190">
        <v>0</v>
      </c>
      <c r="R99" s="190">
        <f>Q99*H99</f>
        <v>0</v>
      </c>
      <c r="S99" s="190">
        <v>0</v>
      </c>
      <c r="T99" s="191">
        <f>S99*H99</f>
        <v>0</v>
      </c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  <c r="AR99" s="192" t="s">
        <v>163</v>
      </c>
      <c r="AT99" s="192" t="s">
        <v>159</v>
      </c>
      <c r="AU99" s="192" t="s">
        <v>79</v>
      </c>
      <c r="AY99" s="18" t="s">
        <v>156</v>
      </c>
      <c r="BE99" s="193">
        <f>IF(N99="základní",J99,0)</f>
        <v>0</v>
      </c>
      <c r="BF99" s="193">
        <f>IF(N99="snížená",J99,0)</f>
        <v>0</v>
      </c>
      <c r="BG99" s="193">
        <f>IF(N99="zákl. přenesená",J99,0)</f>
        <v>0</v>
      </c>
      <c r="BH99" s="193">
        <f>IF(N99="sníž. přenesená",J99,0)</f>
        <v>0</v>
      </c>
      <c r="BI99" s="193">
        <f>IF(N99="nulová",J99,0)</f>
        <v>0</v>
      </c>
      <c r="BJ99" s="18" t="s">
        <v>77</v>
      </c>
      <c r="BK99" s="193">
        <f>ROUND(I99*H99,2)</f>
        <v>0</v>
      </c>
      <c r="BL99" s="18" t="s">
        <v>163</v>
      </c>
      <c r="BM99" s="192" t="s">
        <v>334</v>
      </c>
    </row>
    <row r="100" spans="1:65" s="15" customFormat="1" ht="11.25">
      <c r="B100" s="228"/>
      <c r="C100" s="229"/>
      <c r="D100" s="196" t="s">
        <v>165</v>
      </c>
      <c r="E100" s="230" t="s">
        <v>19</v>
      </c>
      <c r="F100" s="231" t="s">
        <v>335</v>
      </c>
      <c r="G100" s="229"/>
      <c r="H100" s="230" t="s">
        <v>19</v>
      </c>
      <c r="I100" s="232"/>
      <c r="J100" s="229"/>
      <c r="K100" s="229"/>
      <c r="L100" s="233"/>
      <c r="M100" s="234"/>
      <c r="N100" s="235"/>
      <c r="O100" s="235"/>
      <c r="P100" s="235"/>
      <c r="Q100" s="235"/>
      <c r="R100" s="235"/>
      <c r="S100" s="235"/>
      <c r="T100" s="236"/>
      <c r="AT100" s="237" t="s">
        <v>165</v>
      </c>
      <c r="AU100" s="237" t="s">
        <v>79</v>
      </c>
      <c r="AV100" s="15" t="s">
        <v>77</v>
      </c>
      <c r="AW100" s="15" t="s">
        <v>31</v>
      </c>
      <c r="AX100" s="15" t="s">
        <v>70</v>
      </c>
      <c r="AY100" s="237" t="s">
        <v>156</v>
      </c>
    </row>
    <row r="101" spans="1:65" s="13" customFormat="1" ht="11.25">
      <c r="B101" s="194"/>
      <c r="C101" s="195"/>
      <c r="D101" s="196" t="s">
        <v>165</v>
      </c>
      <c r="E101" s="197" t="s">
        <v>19</v>
      </c>
      <c r="F101" s="198" t="s">
        <v>336</v>
      </c>
      <c r="G101" s="195"/>
      <c r="H101" s="199">
        <v>60</v>
      </c>
      <c r="I101" s="200"/>
      <c r="J101" s="195"/>
      <c r="K101" s="195"/>
      <c r="L101" s="201"/>
      <c r="M101" s="202"/>
      <c r="N101" s="203"/>
      <c r="O101" s="203"/>
      <c r="P101" s="203"/>
      <c r="Q101" s="203"/>
      <c r="R101" s="203"/>
      <c r="S101" s="203"/>
      <c r="T101" s="204"/>
      <c r="AT101" s="205" t="s">
        <v>165</v>
      </c>
      <c r="AU101" s="205" t="s">
        <v>79</v>
      </c>
      <c r="AV101" s="13" t="s">
        <v>79</v>
      </c>
      <c r="AW101" s="13" t="s">
        <v>31</v>
      </c>
      <c r="AX101" s="13" t="s">
        <v>77</v>
      </c>
      <c r="AY101" s="205" t="s">
        <v>156</v>
      </c>
    </row>
    <row r="102" spans="1:65" s="2" customFormat="1" ht="76.349999999999994" customHeight="1">
      <c r="A102" s="35"/>
      <c r="B102" s="36"/>
      <c r="C102" s="180" t="s">
        <v>86</v>
      </c>
      <c r="D102" s="180" t="s">
        <v>159</v>
      </c>
      <c r="E102" s="181" t="s">
        <v>337</v>
      </c>
      <c r="F102" s="182" t="s">
        <v>338</v>
      </c>
      <c r="G102" s="183" t="s">
        <v>192</v>
      </c>
      <c r="H102" s="184">
        <v>120</v>
      </c>
      <c r="I102" s="185"/>
      <c r="J102" s="186">
        <f>ROUND(I102*H102,2)</f>
        <v>0</v>
      </c>
      <c r="K102" s="187"/>
      <c r="L102" s="40"/>
      <c r="M102" s="188" t="s">
        <v>19</v>
      </c>
      <c r="N102" s="189" t="s">
        <v>41</v>
      </c>
      <c r="O102" s="65"/>
      <c r="P102" s="190">
        <f>O102*H102</f>
        <v>0</v>
      </c>
      <c r="Q102" s="190">
        <v>0</v>
      </c>
      <c r="R102" s="190">
        <f>Q102*H102</f>
        <v>0</v>
      </c>
      <c r="S102" s="190">
        <v>0</v>
      </c>
      <c r="T102" s="191">
        <f>S102*H102</f>
        <v>0</v>
      </c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  <c r="AR102" s="192" t="s">
        <v>163</v>
      </c>
      <c r="AT102" s="192" t="s">
        <v>159</v>
      </c>
      <c r="AU102" s="192" t="s">
        <v>79</v>
      </c>
      <c r="AY102" s="18" t="s">
        <v>156</v>
      </c>
      <c r="BE102" s="193">
        <f>IF(N102="základní",J102,0)</f>
        <v>0</v>
      </c>
      <c r="BF102" s="193">
        <f>IF(N102="snížená",J102,0)</f>
        <v>0</v>
      </c>
      <c r="BG102" s="193">
        <f>IF(N102="zákl. přenesená",J102,0)</f>
        <v>0</v>
      </c>
      <c r="BH102" s="193">
        <f>IF(N102="sníž. přenesená",J102,0)</f>
        <v>0</v>
      </c>
      <c r="BI102" s="193">
        <f>IF(N102="nulová",J102,0)</f>
        <v>0</v>
      </c>
      <c r="BJ102" s="18" t="s">
        <v>77</v>
      </c>
      <c r="BK102" s="193">
        <f>ROUND(I102*H102,2)</f>
        <v>0</v>
      </c>
      <c r="BL102" s="18" t="s">
        <v>163</v>
      </c>
      <c r="BM102" s="192" t="s">
        <v>339</v>
      </c>
    </row>
    <row r="103" spans="1:65" s="15" customFormat="1" ht="11.25">
      <c r="B103" s="228"/>
      <c r="C103" s="229"/>
      <c r="D103" s="196" t="s">
        <v>165</v>
      </c>
      <c r="E103" s="230" t="s">
        <v>19</v>
      </c>
      <c r="F103" s="231" t="s">
        <v>340</v>
      </c>
      <c r="G103" s="229"/>
      <c r="H103" s="230" t="s">
        <v>19</v>
      </c>
      <c r="I103" s="232"/>
      <c r="J103" s="229"/>
      <c r="K103" s="229"/>
      <c r="L103" s="233"/>
      <c r="M103" s="234"/>
      <c r="N103" s="235"/>
      <c r="O103" s="235"/>
      <c r="P103" s="235"/>
      <c r="Q103" s="235"/>
      <c r="R103" s="235"/>
      <c r="S103" s="235"/>
      <c r="T103" s="236"/>
      <c r="AT103" s="237" t="s">
        <v>165</v>
      </c>
      <c r="AU103" s="237" t="s">
        <v>79</v>
      </c>
      <c r="AV103" s="15" t="s">
        <v>77</v>
      </c>
      <c r="AW103" s="15" t="s">
        <v>31</v>
      </c>
      <c r="AX103" s="15" t="s">
        <v>70</v>
      </c>
      <c r="AY103" s="237" t="s">
        <v>156</v>
      </c>
    </row>
    <row r="104" spans="1:65" s="13" customFormat="1" ht="11.25">
      <c r="B104" s="194"/>
      <c r="C104" s="195"/>
      <c r="D104" s="196" t="s">
        <v>165</v>
      </c>
      <c r="E104" s="197" t="s">
        <v>19</v>
      </c>
      <c r="F104" s="198" t="s">
        <v>341</v>
      </c>
      <c r="G104" s="195"/>
      <c r="H104" s="199">
        <v>120</v>
      </c>
      <c r="I104" s="200"/>
      <c r="J104" s="195"/>
      <c r="K104" s="195"/>
      <c r="L104" s="201"/>
      <c r="M104" s="202"/>
      <c r="N104" s="203"/>
      <c r="O104" s="203"/>
      <c r="P104" s="203"/>
      <c r="Q104" s="203"/>
      <c r="R104" s="203"/>
      <c r="S104" s="203"/>
      <c r="T104" s="204"/>
      <c r="AT104" s="205" t="s">
        <v>165</v>
      </c>
      <c r="AU104" s="205" t="s">
        <v>79</v>
      </c>
      <c r="AV104" s="13" t="s">
        <v>79</v>
      </c>
      <c r="AW104" s="13" t="s">
        <v>31</v>
      </c>
      <c r="AX104" s="13" t="s">
        <v>77</v>
      </c>
      <c r="AY104" s="205" t="s">
        <v>156</v>
      </c>
    </row>
    <row r="105" spans="1:65" s="2" customFormat="1" ht="55.5" customHeight="1">
      <c r="A105" s="35"/>
      <c r="B105" s="36"/>
      <c r="C105" s="180" t="s">
        <v>163</v>
      </c>
      <c r="D105" s="180" t="s">
        <v>159</v>
      </c>
      <c r="E105" s="181" t="s">
        <v>171</v>
      </c>
      <c r="F105" s="182" t="s">
        <v>172</v>
      </c>
      <c r="G105" s="183" t="s">
        <v>162</v>
      </c>
      <c r="H105" s="184">
        <v>0.315</v>
      </c>
      <c r="I105" s="185"/>
      <c r="J105" s="186">
        <f>ROUND(I105*H105,2)</f>
        <v>0</v>
      </c>
      <c r="K105" s="187"/>
      <c r="L105" s="40"/>
      <c r="M105" s="188" t="s">
        <v>19</v>
      </c>
      <c r="N105" s="189" t="s">
        <v>41</v>
      </c>
      <c r="O105" s="65"/>
      <c r="P105" s="190">
        <f>O105*H105</f>
        <v>0</v>
      </c>
      <c r="Q105" s="190">
        <v>0</v>
      </c>
      <c r="R105" s="190">
        <f>Q105*H105</f>
        <v>0</v>
      </c>
      <c r="S105" s="190">
        <v>0</v>
      </c>
      <c r="T105" s="191">
        <f>S105*H105</f>
        <v>0</v>
      </c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  <c r="AR105" s="192" t="s">
        <v>163</v>
      </c>
      <c r="AT105" s="192" t="s">
        <v>159</v>
      </c>
      <c r="AU105" s="192" t="s">
        <v>79</v>
      </c>
      <c r="AY105" s="18" t="s">
        <v>156</v>
      </c>
      <c r="BE105" s="193">
        <f>IF(N105="základní",J105,0)</f>
        <v>0</v>
      </c>
      <c r="BF105" s="193">
        <f>IF(N105="snížená",J105,0)</f>
        <v>0</v>
      </c>
      <c r="BG105" s="193">
        <f>IF(N105="zákl. přenesená",J105,0)</f>
        <v>0</v>
      </c>
      <c r="BH105" s="193">
        <f>IF(N105="sníž. přenesená",J105,0)</f>
        <v>0</v>
      </c>
      <c r="BI105" s="193">
        <f>IF(N105="nulová",J105,0)</f>
        <v>0</v>
      </c>
      <c r="BJ105" s="18" t="s">
        <v>77</v>
      </c>
      <c r="BK105" s="193">
        <f>ROUND(I105*H105,2)</f>
        <v>0</v>
      </c>
      <c r="BL105" s="18" t="s">
        <v>163</v>
      </c>
      <c r="BM105" s="192" t="s">
        <v>342</v>
      </c>
    </row>
    <row r="106" spans="1:65" s="13" customFormat="1" ht="11.25">
      <c r="B106" s="194"/>
      <c r="C106" s="195"/>
      <c r="D106" s="196" t="s">
        <v>165</v>
      </c>
      <c r="E106" s="197" t="s">
        <v>19</v>
      </c>
      <c r="F106" s="198" t="s">
        <v>331</v>
      </c>
      <c r="G106" s="195"/>
      <c r="H106" s="199">
        <v>0.315</v>
      </c>
      <c r="I106" s="200"/>
      <c r="J106" s="195"/>
      <c r="K106" s="195"/>
      <c r="L106" s="201"/>
      <c r="M106" s="202"/>
      <c r="N106" s="203"/>
      <c r="O106" s="203"/>
      <c r="P106" s="203"/>
      <c r="Q106" s="203"/>
      <c r="R106" s="203"/>
      <c r="S106" s="203"/>
      <c r="T106" s="204"/>
      <c r="AT106" s="205" t="s">
        <v>165</v>
      </c>
      <c r="AU106" s="205" t="s">
        <v>79</v>
      </c>
      <c r="AV106" s="13" t="s">
        <v>79</v>
      </c>
      <c r="AW106" s="13" t="s">
        <v>31</v>
      </c>
      <c r="AX106" s="13" t="s">
        <v>77</v>
      </c>
      <c r="AY106" s="205" t="s">
        <v>156</v>
      </c>
    </row>
    <row r="107" spans="1:65" s="2" customFormat="1" ht="55.5" customHeight="1">
      <c r="A107" s="35"/>
      <c r="B107" s="36"/>
      <c r="C107" s="180" t="s">
        <v>157</v>
      </c>
      <c r="D107" s="180" t="s">
        <v>159</v>
      </c>
      <c r="E107" s="181" t="s">
        <v>343</v>
      </c>
      <c r="F107" s="182" t="s">
        <v>344</v>
      </c>
      <c r="G107" s="183" t="s">
        <v>192</v>
      </c>
      <c r="H107" s="184">
        <v>60</v>
      </c>
      <c r="I107" s="185"/>
      <c r="J107" s="186">
        <f>ROUND(I107*H107,2)</f>
        <v>0</v>
      </c>
      <c r="K107" s="187"/>
      <c r="L107" s="40"/>
      <c r="M107" s="188" t="s">
        <v>19</v>
      </c>
      <c r="N107" s="189" t="s">
        <v>41</v>
      </c>
      <c r="O107" s="65"/>
      <c r="P107" s="190">
        <f>O107*H107</f>
        <v>0</v>
      </c>
      <c r="Q107" s="190">
        <v>0</v>
      </c>
      <c r="R107" s="190">
        <f>Q107*H107</f>
        <v>0</v>
      </c>
      <c r="S107" s="190">
        <v>0</v>
      </c>
      <c r="T107" s="191">
        <f>S107*H107</f>
        <v>0</v>
      </c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  <c r="AR107" s="192" t="s">
        <v>163</v>
      </c>
      <c r="AT107" s="192" t="s">
        <v>159</v>
      </c>
      <c r="AU107" s="192" t="s">
        <v>79</v>
      </c>
      <c r="AY107" s="18" t="s">
        <v>156</v>
      </c>
      <c r="BE107" s="193">
        <f>IF(N107="základní",J107,0)</f>
        <v>0</v>
      </c>
      <c r="BF107" s="193">
        <f>IF(N107="snížená",J107,0)</f>
        <v>0</v>
      </c>
      <c r="BG107" s="193">
        <f>IF(N107="zákl. přenesená",J107,0)</f>
        <v>0</v>
      </c>
      <c r="BH107" s="193">
        <f>IF(N107="sníž. přenesená",J107,0)</f>
        <v>0</v>
      </c>
      <c r="BI107" s="193">
        <f>IF(N107="nulová",J107,0)</f>
        <v>0</v>
      </c>
      <c r="BJ107" s="18" t="s">
        <v>77</v>
      </c>
      <c r="BK107" s="193">
        <f>ROUND(I107*H107,2)</f>
        <v>0</v>
      </c>
      <c r="BL107" s="18" t="s">
        <v>163</v>
      </c>
      <c r="BM107" s="192" t="s">
        <v>345</v>
      </c>
    </row>
    <row r="108" spans="1:65" s="2" customFormat="1" ht="76.349999999999994" customHeight="1">
      <c r="A108" s="35"/>
      <c r="B108" s="36"/>
      <c r="C108" s="180" t="s">
        <v>189</v>
      </c>
      <c r="D108" s="180" t="s">
        <v>159</v>
      </c>
      <c r="E108" s="181" t="s">
        <v>174</v>
      </c>
      <c r="F108" s="182" t="s">
        <v>282</v>
      </c>
      <c r="G108" s="183" t="s">
        <v>176</v>
      </c>
      <c r="H108" s="184">
        <v>33</v>
      </c>
      <c r="I108" s="185"/>
      <c r="J108" s="186">
        <f>ROUND(I108*H108,2)</f>
        <v>0</v>
      </c>
      <c r="K108" s="187"/>
      <c r="L108" s="40"/>
      <c r="M108" s="188" t="s">
        <v>19</v>
      </c>
      <c r="N108" s="189" t="s">
        <v>41</v>
      </c>
      <c r="O108" s="65"/>
      <c r="P108" s="190">
        <f>O108*H108</f>
        <v>0</v>
      </c>
      <c r="Q108" s="190">
        <v>0</v>
      </c>
      <c r="R108" s="190">
        <f>Q108*H108</f>
        <v>0</v>
      </c>
      <c r="S108" s="190">
        <v>0</v>
      </c>
      <c r="T108" s="191">
        <f>S108*H108</f>
        <v>0</v>
      </c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  <c r="AR108" s="192" t="s">
        <v>163</v>
      </c>
      <c r="AT108" s="192" t="s">
        <v>159</v>
      </c>
      <c r="AU108" s="192" t="s">
        <v>79</v>
      </c>
      <c r="AY108" s="18" t="s">
        <v>156</v>
      </c>
      <c r="BE108" s="193">
        <f>IF(N108="základní",J108,0)</f>
        <v>0</v>
      </c>
      <c r="BF108" s="193">
        <f>IF(N108="snížená",J108,0)</f>
        <v>0</v>
      </c>
      <c r="BG108" s="193">
        <f>IF(N108="zákl. přenesená",J108,0)</f>
        <v>0</v>
      </c>
      <c r="BH108" s="193">
        <f>IF(N108="sníž. přenesená",J108,0)</f>
        <v>0</v>
      </c>
      <c r="BI108" s="193">
        <f>IF(N108="nulová",J108,0)</f>
        <v>0</v>
      </c>
      <c r="BJ108" s="18" t="s">
        <v>77</v>
      </c>
      <c r="BK108" s="193">
        <f>ROUND(I108*H108,2)</f>
        <v>0</v>
      </c>
      <c r="BL108" s="18" t="s">
        <v>163</v>
      </c>
      <c r="BM108" s="192" t="s">
        <v>346</v>
      </c>
    </row>
    <row r="109" spans="1:65" s="13" customFormat="1" ht="11.25">
      <c r="B109" s="194"/>
      <c r="C109" s="195"/>
      <c r="D109" s="196" t="s">
        <v>165</v>
      </c>
      <c r="E109" s="197" t="s">
        <v>19</v>
      </c>
      <c r="F109" s="198" t="s">
        <v>347</v>
      </c>
      <c r="G109" s="195"/>
      <c r="H109" s="199">
        <v>33</v>
      </c>
      <c r="I109" s="200"/>
      <c r="J109" s="195"/>
      <c r="K109" s="195"/>
      <c r="L109" s="201"/>
      <c r="M109" s="202"/>
      <c r="N109" s="203"/>
      <c r="O109" s="203"/>
      <c r="P109" s="203"/>
      <c r="Q109" s="203"/>
      <c r="R109" s="203"/>
      <c r="S109" s="203"/>
      <c r="T109" s="204"/>
      <c r="AT109" s="205" t="s">
        <v>165</v>
      </c>
      <c r="AU109" s="205" t="s">
        <v>79</v>
      </c>
      <c r="AV109" s="13" t="s">
        <v>79</v>
      </c>
      <c r="AW109" s="13" t="s">
        <v>31</v>
      </c>
      <c r="AX109" s="13" t="s">
        <v>77</v>
      </c>
      <c r="AY109" s="205" t="s">
        <v>156</v>
      </c>
    </row>
    <row r="110" spans="1:65" s="2" customFormat="1" ht="16.5" customHeight="1">
      <c r="A110" s="35"/>
      <c r="B110" s="36"/>
      <c r="C110" s="217" t="s">
        <v>194</v>
      </c>
      <c r="D110" s="217" t="s">
        <v>179</v>
      </c>
      <c r="E110" s="218" t="s">
        <v>180</v>
      </c>
      <c r="F110" s="219" t="s">
        <v>181</v>
      </c>
      <c r="G110" s="220" t="s">
        <v>182</v>
      </c>
      <c r="H110" s="221">
        <v>52.8</v>
      </c>
      <c r="I110" s="222"/>
      <c r="J110" s="223">
        <f>ROUND(I110*H110,2)</f>
        <v>0</v>
      </c>
      <c r="K110" s="224"/>
      <c r="L110" s="225"/>
      <c r="M110" s="226" t="s">
        <v>19</v>
      </c>
      <c r="N110" s="227" t="s">
        <v>41</v>
      </c>
      <c r="O110" s="65"/>
      <c r="P110" s="190">
        <f>O110*H110</f>
        <v>0</v>
      </c>
      <c r="Q110" s="190">
        <v>1</v>
      </c>
      <c r="R110" s="190">
        <f>Q110*H110</f>
        <v>52.8</v>
      </c>
      <c r="S110" s="190">
        <v>0</v>
      </c>
      <c r="T110" s="191">
        <f>S110*H110</f>
        <v>0</v>
      </c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  <c r="AR110" s="192" t="s">
        <v>183</v>
      </c>
      <c r="AT110" s="192" t="s">
        <v>179</v>
      </c>
      <c r="AU110" s="192" t="s">
        <v>79</v>
      </c>
      <c r="AY110" s="18" t="s">
        <v>156</v>
      </c>
      <c r="BE110" s="193">
        <f>IF(N110="základní",J110,0)</f>
        <v>0</v>
      </c>
      <c r="BF110" s="193">
        <f>IF(N110="snížená",J110,0)</f>
        <v>0</v>
      </c>
      <c r="BG110" s="193">
        <f>IF(N110="zákl. přenesená",J110,0)</f>
        <v>0</v>
      </c>
      <c r="BH110" s="193">
        <f>IF(N110="sníž. přenesená",J110,0)</f>
        <v>0</v>
      </c>
      <c r="BI110" s="193">
        <f>IF(N110="nulová",J110,0)</f>
        <v>0</v>
      </c>
      <c r="BJ110" s="18" t="s">
        <v>77</v>
      </c>
      <c r="BK110" s="193">
        <f>ROUND(I110*H110,2)</f>
        <v>0</v>
      </c>
      <c r="BL110" s="18" t="s">
        <v>163</v>
      </c>
      <c r="BM110" s="192" t="s">
        <v>348</v>
      </c>
    </row>
    <row r="111" spans="1:65" s="13" customFormat="1" ht="11.25">
      <c r="B111" s="194"/>
      <c r="C111" s="195"/>
      <c r="D111" s="196" t="s">
        <v>165</v>
      </c>
      <c r="E111" s="197" t="s">
        <v>19</v>
      </c>
      <c r="F111" s="198" t="s">
        <v>349</v>
      </c>
      <c r="G111" s="195"/>
      <c r="H111" s="199">
        <v>52.8</v>
      </c>
      <c r="I111" s="200"/>
      <c r="J111" s="195"/>
      <c r="K111" s="195"/>
      <c r="L111" s="201"/>
      <c r="M111" s="202"/>
      <c r="N111" s="203"/>
      <c r="O111" s="203"/>
      <c r="P111" s="203"/>
      <c r="Q111" s="203"/>
      <c r="R111" s="203"/>
      <c r="S111" s="203"/>
      <c r="T111" s="204"/>
      <c r="AT111" s="205" t="s">
        <v>165</v>
      </c>
      <c r="AU111" s="205" t="s">
        <v>79</v>
      </c>
      <c r="AV111" s="13" t="s">
        <v>79</v>
      </c>
      <c r="AW111" s="13" t="s">
        <v>31</v>
      </c>
      <c r="AX111" s="13" t="s">
        <v>77</v>
      </c>
      <c r="AY111" s="205" t="s">
        <v>156</v>
      </c>
    </row>
    <row r="112" spans="1:65" s="2" customFormat="1" ht="76.349999999999994" customHeight="1">
      <c r="A112" s="35"/>
      <c r="B112" s="36"/>
      <c r="C112" s="180" t="s">
        <v>183</v>
      </c>
      <c r="D112" s="180" t="s">
        <v>159</v>
      </c>
      <c r="E112" s="181" t="s">
        <v>186</v>
      </c>
      <c r="F112" s="182" t="s">
        <v>187</v>
      </c>
      <c r="G112" s="183" t="s">
        <v>182</v>
      </c>
      <c r="H112" s="184">
        <v>52.8</v>
      </c>
      <c r="I112" s="185"/>
      <c r="J112" s="186">
        <f>ROUND(I112*H112,2)</f>
        <v>0</v>
      </c>
      <c r="K112" s="187"/>
      <c r="L112" s="40"/>
      <c r="M112" s="188" t="s">
        <v>19</v>
      </c>
      <c r="N112" s="189" t="s">
        <v>41</v>
      </c>
      <c r="O112" s="65"/>
      <c r="P112" s="190">
        <f>O112*H112</f>
        <v>0</v>
      </c>
      <c r="Q112" s="190">
        <v>0</v>
      </c>
      <c r="R112" s="190">
        <f>Q112*H112</f>
        <v>0</v>
      </c>
      <c r="S112" s="190">
        <v>0</v>
      </c>
      <c r="T112" s="191">
        <f>S112*H112</f>
        <v>0</v>
      </c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  <c r="AR112" s="192" t="s">
        <v>163</v>
      </c>
      <c r="AT112" s="192" t="s">
        <v>159</v>
      </c>
      <c r="AU112" s="192" t="s">
        <v>79</v>
      </c>
      <c r="AY112" s="18" t="s">
        <v>156</v>
      </c>
      <c r="BE112" s="193">
        <f>IF(N112="základní",J112,0)</f>
        <v>0</v>
      </c>
      <c r="BF112" s="193">
        <f>IF(N112="snížená",J112,0)</f>
        <v>0</v>
      </c>
      <c r="BG112" s="193">
        <f>IF(N112="zákl. přenesená",J112,0)</f>
        <v>0</v>
      </c>
      <c r="BH112" s="193">
        <f>IF(N112="sníž. přenesená",J112,0)</f>
        <v>0</v>
      </c>
      <c r="BI112" s="193">
        <f>IF(N112="nulová",J112,0)</f>
        <v>0</v>
      </c>
      <c r="BJ112" s="18" t="s">
        <v>77</v>
      </c>
      <c r="BK112" s="193">
        <f>ROUND(I112*H112,2)</f>
        <v>0</v>
      </c>
      <c r="BL112" s="18" t="s">
        <v>163</v>
      </c>
      <c r="BM112" s="192" t="s">
        <v>350</v>
      </c>
    </row>
    <row r="113" spans="1:65" s="13" customFormat="1" ht="11.25">
      <c r="B113" s="194"/>
      <c r="C113" s="195"/>
      <c r="D113" s="196" t="s">
        <v>165</v>
      </c>
      <c r="E113" s="197" t="s">
        <v>19</v>
      </c>
      <c r="F113" s="198" t="s">
        <v>351</v>
      </c>
      <c r="G113" s="195"/>
      <c r="H113" s="199">
        <v>52.8</v>
      </c>
      <c r="I113" s="200"/>
      <c r="J113" s="195"/>
      <c r="K113" s="195"/>
      <c r="L113" s="201"/>
      <c r="M113" s="202"/>
      <c r="N113" s="203"/>
      <c r="O113" s="203"/>
      <c r="P113" s="203"/>
      <c r="Q113" s="203"/>
      <c r="R113" s="203"/>
      <c r="S113" s="203"/>
      <c r="T113" s="204"/>
      <c r="AT113" s="205" t="s">
        <v>165</v>
      </c>
      <c r="AU113" s="205" t="s">
        <v>79</v>
      </c>
      <c r="AV113" s="13" t="s">
        <v>79</v>
      </c>
      <c r="AW113" s="13" t="s">
        <v>31</v>
      </c>
      <c r="AX113" s="13" t="s">
        <v>77</v>
      </c>
      <c r="AY113" s="205" t="s">
        <v>156</v>
      </c>
    </row>
    <row r="114" spans="1:65" s="2" customFormat="1" ht="66.75" customHeight="1">
      <c r="A114" s="35"/>
      <c r="B114" s="36"/>
      <c r="C114" s="180" t="s">
        <v>205</v>
      </c>
      <c r="D114" s="180" t="s">
        <v>159</v>
      </c>
      <c r="E114" s="181" t="s">
        <v>352</v>
      </c>
      <c r="F114" s="182" t="s">
        <v>353</v>
      </c>
      <c r="G114" s="183" t="s">
        <v>192</v>
      </c>
      <c r="H114" s="184">
        <v>50</v>
      </c>
      <c r="I114" s="185"/>
      <c r="J114" s="186">
        <f>ROUND(I114*H114,2)</f>
        <v>0</v>
      </c>
      <c r="K114" s="187"/>
      <c r="L114" s="40"/>
      <c r="M114" s="188" t="s">
        <v>19</v>
      </c>
      <c r="N114" s="189" t="s">
        <v>41</v>
      </c>
      <c r="O114" s="65"/>
      <c r="P114" s="190">
        <f>O114*H114</f>
        <v>0</v>
      </c>
      <c r="Q114" s="190">
        <v>0</v>
      </c>
      <c r="R114" s="190">
        <f>Q114*H114</f>
        <v>0</v>
      </c>
      <c r="S114" s="190">
        <v>0</v>
      </c>
      <c r="T114" s="191">
        <f>S114*H114</f>
        <v>0</v>
      </c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  <c r="AR114" s="192" t="s">
        <v>163</v>
      </c>
      <c r="AT114" s="192" t="s">
        <v>159</v>
      </c>
      <c r="AU114" s="192" t="s">
        <v>79</v>
      </c>
      <c r="AY114" s="18" t="s">
        <v>156</v>
      </c>
      <c r="BE114" s="193">
        <f>IF(N114="základní",J114,0)</f>
        <v>0</v>
      </c>
      <c r="BF114" s="193">
        <f>IF(N114="snížená",J114,0)</f>
        <v>0</v>
      </c>
      <c r="BG114" s="193">
        <f>IF(N114="zákl. přenesená",J114,0)</f>
        <v>0</v>
      </c>
      <c r="BH114" s="193">
        <f>IF(N114="sníž. přenesená",J114,0)</f>
        <v>0</v>
      </c>
      <c r="BI114" s="193">
        <f>IF(N114="nulová",J114,0)</f>
        <v>0</v>
      </c>
      <c r="BJ114" s="18" t="s">
        <v>77</v>
      </c>
      <c r="BK114" s="193">
        <f>ROUND(I114*H114,2)</f>
        <v>0</v>
      </c>
      <c r="BL114" s="18" t="s">
        <v>163</v>
      </c>
      <c r="BM114" s="192" t="s">
        <v>354</v>
      </c>
    </row>
    <row r="115" spans="1:65" s="2" customFormat="1" ht="66.75" customHeight="1">
      <c r="A115" s="35"/>
      <c r="B115" s="36"/>
      <c r="C115" s="180" t="s">
        <v>121</v>
      </c>
      <c r="D115" s="180" t="s">
        <v>159</v>
      </c>
      <c r="E115" s="181" t="s">
        <v>355</v>
      </c>
      <c r="F115" s="182" t="s">
        <v>356</v>
      </c>
      <c r="G115" s="183" t="s">
        <v>192</v>
      </c>
      <c r="H115" s="184">
        <v>10</v>
      </c>
      <c r="I115" s="185"/>
      <c r="J115" s="186">
        <f>ROUND(I115*H115,2)</f>
        <v>0</v>
      </c>
      <c r="K115" s="187"/>
      <c r="L115" s="40"/>
      <c r="M115" s="188" t="s">
        <v>19</v>
      </c>
      <c r="N115" s="189" t="s">
        <v>41</v>
      </c>
      <c r="O115" s="65"/>
      <c r="P115" s="190">
        <f>O115*H115</f>
        <v>0</v>
      </c>
      <c r="Q115" s="190">
        <v>0</v>
      </c>
      <c r="R115" s="190">
        <f>Q115*H115</f>
        <v>0</v>
      </c>
      <c r="S115" s="190">
        <v>0</v>
      </c>
      <c r="T115" s="191">
        <f>S115*H115</f>
        <v>0</v>
      </c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  <c r="AR115" s="192" t="s">
        <v>163</v>
      </c>
      <c r="AT115" s="192" t="s">
        <v>159</v>
      </c>
      <c r="AU115" s="192" t="s">
        <v>79</v>
      </c>
      <c r="AY115" s="18" t="s">
        <v>156</v>
      </c>
      <c r="BE115" s="193">
        <f>IF(N115="základní",J115,0)</f>
        <v>0</v>
      </c>
      <c r="BF115" s="193">
        <f>IF(N115="snížená",J115,0)</f>
        <v>0</v>
      </c>
      <c r="BG115" s="193">
        <f>IF(N115="zákl. přenesená",J115,0)</f>
        <v>0</v>
      </c>
      <c r="BH115" s="193">
        <f>IF(N115="sníž. přenesená",J115,0)</f>
        <v>0</v>
      </c>
      <c r="BI115" s="193">
        <f>IF(N115="nulová",J115,0)</f>
        <v>0</v>
      </c>
      <c r="BJ115" s="18" t="s">
        <v>77</v>
      </c>
      <c r="BK115" s="193">
        <f>ROUND(I115*H115,2)</f>
        <v>0</v>
      </c>
      <c r="BL115" s="18" t="s">
        <v>163</v>
      </c>
      <c r="BM115" s="192" t="s">
        <v>357</v>
      </c>
    </row>
    <row r="116" spans="1:65" s="15" customFormat="1" ht="11.25">
      <c r="B116" s="228"/>
      <c r="C116" s="229"/>
      <c r="D116" s="196" t="s">
        <v>165</v>
      </c>
      <c r="E116" s="230" t="s">
        <v>19</v>
      </c>
      <c r="F116" s="231" t="s">
        <v>358</v>
      </c>
      <c r="G116" s="229"/>
      <c r="H116" s="230" t="s">
        <v>19</v>
      </c>
      <c r="I116" s="232"/>
      <c r="J116" s="229"/>
      <c r="K116" s="229"/>
      <c r="L116" s="233"/>
      <c r="M116" s="234"/>
      <c r="N116" s="235"/>
      <c r="O116" s="235"/>
      <c r="P116" s="235"/>
      <c r="Q116" s="235"/>
      <c r="R116" s="235"/>
      <c r="S116" s="235"/>
      <c r="T116" s="236"/>
      <c r="AT116" s="237" t="s">
        <v>165</v>
      </c>
      <c r="AU116" s="237" t="s">
        <v>79</v>
      </c>
      <c r="AV116" s="15" t="s">
        <v>77</v>
      </c>
      <c r="AW116" s="15" t="s">
        <v>31</v>
      </c>
      <c r="AX116" s="15" t="s">
        <v>70</v>
      </c>
      <c r="AY116" s="237" t="s">
        <v>156</v>
      </c>
    </row>
    <row r="117" spans="1:65" s="13" customFormat="1" ht="11.25">
      <c r="B117" s="194"/>
      <c r="C117" s="195"/>
      <c r="D117" s="196" t="s">
        <v>165</v>
      </c>
      <c r="E117" s="197" t="s">
        <v>19</v>
      </c>
      <c r="F117" s="198" t="s">
        <v>118</v>
      </c>
      <c r="G117" s="195"/>
      <c r="H117" s="199">
        <v>10</v>
      </c>
      <c r="I117" s="200"/>
      <c r="J117" s="195"/>
      <c r="K117" s="195"/>
      <c r="L117" s="201"/>
      <c r="M117" s="202"/>
      <c r="N117" s="203"/>
      <c r="O117" s="203"/>
      <c r="P117" s="203"/>
      <c r="Q117" s="203"/>
      <c r="R117" s="203"/>
      <c r="S117" s="203"/>
      <c r="T117" s="204"/>
      <c r="AT117" s="205" t="s">
        <v>165</v>
      </c>
      <c r="AU117" s="205" t="s">
        <v>79</v>
      </c>
      <c r="AV117" s="13" t="s">
        <v>79</v>
      </c>
      <c r="AW117" s="13" t="s">
        <v>31</v>
      </c>
      <c r="AX117" s="13" t="s">
        <v>77</v>
      </c>
      <c r="AY117" s="205" t="s">
        <v>156</v>
      </c>
    </row>
    <row r="118" spans="1:65" s="2" customFormat="1" ht="90" customHeight="1">
      <c r="A118" s="35"/>
      <c r="B118" s="36"/>
      <c r="C118" s="180" t="s">
        <v>124</v>
      </c>
      <c r="D118" s="180" t="s">
        <v>159</v>
      </c>
      <c r="E118" s="181" t="s">
        <v>245</v>
      </c>
      <c r="F118" s="182" t="s">
        <v>359</v>
      </c>
      <c r="G118" s="183" t="s">
        <v>228</v>
      </c>
      <c r="H118" s="184">
        <v>2</v>
      </c>
      <c r="I118" s="185"/>
      <c r="J118" s="186">
        <f>ROUND(I118*H118,2)</f>
        <v>0</v>
      </c>
      <c r="K118" s="187"/>
      <c r="L118" s="40"/>
      <c r="M118" s="241" t="s">
        <v>19</v>
      </c>
      <c r="N118" s="242" t="s">
        <v>41</v>
      </c>
      <c r="O118" s="243"/>
      <c r="P118" s="244">
        <f>O118*H118</f>
        <v>0</v>
      </c>
      <c r="Q118" s="244">
        <v>0</v>
      </c>
      <c r="R118" s="244">
        <f>Q118*H118</f>
        <v>0</v>
      </c>
      <c r="S118" s="244">
        <v>0</v>
      </c>
      <c r="T118" s="245">
        <f>S118*H118</f>
        <v>0</v>
      </c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  <c r="AR118" s="192" t="s">
        <v>163</v>
      </c>
      <c r="AT118" s="192" t="s">
        <v>159</v>
      </c>
      <c r="AU118" s="192" t="s">
        <v>79</v>
      </c>
      <c r="AY118" s="18" t="s">
        <v>156</v>
      </c>
      <c r="BE118" s="193">
        <f>IF(N118="základní",J118,0)</f>
        <v>0</v>
      </c>
      <c r="BF118" s="193">
        <f>IF(N118="snížená",J118,0)</f>
        <v>0</v>
      </c>
      <c r="BG118" s="193">
        <f>IF(N118="zákl. přenesená",J118,0)</f>
        <v>0</v>
      </c>
      <c r="BH118" s="193">
        <f>IF(N118="sníž. přenesená",J118,0)</f>
        <v>0</v>
      </c>
      <c r="BI118" s="193">
        <f>IF(N118="nulová",J118,0)</f>
        <v>0</v>
      </c>
      <c r="BJ118" s="18" t="s">
        <v>77</v>
      </c>
      <c r="BK118" s="193">
        <f>ROUND(I118*H118,2)</f>
        <v>0</v>
      </c>
      <c r="BL118" s="18" t="s">
        <v>163</v>
      </c>
      <c r="BM118" s="192" t="s">
        <v>360</v>
      </c>
    </row>
    <row r="119" spans="1:65" s="2" customFormat="1" ht="6.95" customHeight="1">
      <c r="A119" s="35"/>
      <c r="B119" s="48"/>
      <c r="C119" s="49"/>
      <c r="D119" s="49"/>
      <c r="E119" s="49"/>
      <c r="F119" s="49"/>
      <c r="G119" s="49"/>
      <c r="H119" s="49"/>
      <c r="I119" s="49"/>
      <c r="J119" s="49"/>
      <c r="K119" s="49"/>
      <c r="L119" s="40"/>
      <c r="M119" s="35"/>
      <c r="O119" s="35"/>
      <c r="P119" s="35"/>
      <c r="Q119" s="35"/>
      <c r="R119" s="35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</sheetData>
  <sheetProtection algorithmName="SHA-512" hashValue="BM7TVQ1TXv8nZXERD0hOEKJnZeFwE2YOVv+HlnkrQsJiV+f7raxb6jMI9OK1ccP/cTAl0lJ4ThE3RHSwSs6p1w==" saltValue="C1ajnG+pz5mF2Ztk2t7zQhCahy1TnKq4KQ4kLEn0z9nrCMPYPv4i95uXUNzk9gnB+gLLXDLfB6cuIOmP3MtnRQ==" spinCount="100000" sheet="1" objects="1" scenarios="1" formatColumns="0" formatRows="0" autoFilter="0"/>
  <autoFilter ref="C92:K118"/>
  <mergeCells count="15">
    <mergeCell ref="E79:H79"/>
    <mergeCell ref="E83:H83"/>
    <mergeCell ref="E81:H81"/>
    <mergeCell ref="E85:H85"/>
    <mergeCell ref="L2:V2"/>
    <mergeCell ref="E31:H31"/>
    <mergeCell ref="E52:H52"/>
    <mergeCell ref="E56:H56"/>
    <mergeCell ref="E54:H54"/>
    <mergeCell ref="E58:H58"/>
    <mergeCell ref="E7:H7"/>
    <mergeCell ref="E11:H11"/>
    <mergeCell ref="E9:H9"/>
    <mergeCell ref="E13:H13"/>
    <mergeCell ref="E22:H22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45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69"/>
      <c r="M2" s="369"/>
      <c r="N2" s="369"/>
      <c r="O2" s="369"/>
      <c r="P2" s="369"/>
      <c r="Q2" s="369"/>
      <c r="R2" s="369"/>
      <c r="S2" s="369"/>
      <c r="T2" s="369"/>
      <c r="U2" s="369"/>
      <c r="V2" s="369"/>
      <c r="AT2" s="18" t="s">
        <v>99</v>
      </c>
    </row>
    <row r="3" spans="1:46" s="1" customFormat="1" ht="6.95" customHeight="1">
      <c r="B3" s="109"/>
      <c r="C3" s="110"/>
      <c r="D3" s="110"/>
      <c r="E3" s="110"/>
      <c r="F3" s="110"/>
      <c r="G3" s="110"/>
      <c r="H3" s="110"/>
      <c r="I3" s="110"/>
      <c r="J3" s="110"/>
      <c r="K3" s="110"/>
      <c r="L3" s="21"/>
      <c r="AT3" s="18" t="s">
        <v>79</v>
      </c>
    </row>
    <row r="4" spans="1:46" s="1" customFormat="1" ht="24.95" customHeight="1">
      <c r="B4" s="21"/>
      <c r="D4" s="111" t="s">
        <v>128</v>
      </c>
      <c r="L4" s="21"/>
      <c r="M4" s="112" t="s">
        <v>10</v>
      </c>
      <c r="AT4" s="18" t="s">
        <v>4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113" t="s">
        <v>16</v>
      </c>
      <c r="L6" s="21"/>
    </row>
    <row r="7" spans="1:46" s="1" customFormat="1" ht="26.25" customHeight="1">
      <c r="B7" s="21"/>
      <c r="E7" s="387" t="str">
        <f>'Rekapitulace zakázky'!K6</f>
        <v>Oprava geometrických parametrů koleje 2022 u ST Ústí nad Labem</v>
      </c>
      <c r="F7" s="388"/>
      <c r="G7" s="388"/>
      <c r="H7" s="388"/>
      <c r="L7" s="21"/>
    </row>
    <row r="8" spans="1:46">
      <c r="B8" s="21"/>
      <c r="D8" s="113" t="s">
        <v>129</v>
      </c>
      <c r="L8" s="21"/>
    </row>
    <row r="9" spans="1:46" s="1" customFormat="1" ht="16.5" customHeight="1">
      <c r="B9" s="21"/>
      <c r="E9" s="387" t="s">
        <v>130</v>
      </c>
      <c r="F9" s="369"/>
      <c r="G9" s="369"/>
      <c r="H9" s="369"/>
      <c r="L9" s="21"/>
    </row>
    <row r="10" spans="1:46" s="1" customFormat="1" ht="12" customHeight="1">
      <c r="B10" s="21"/>
      <c r="D10" s="113" t="s">
        <v>131</v>
      </c>
      <c r="L10" s="21"/>
    </row>
    <row r="11" spans="1:46" s="2" customFormat="1" ht="16.5" customHeight="1">
      <c r="A11" s="35"/>
      <c r="B11" s="40"/>
      <c r="C11" s="35"/>
      <c r="D11" s="35"/>
      <c r="E11" s="389" t="s">
        <v>132</v>
      </c>
      <c r="F11" s="390"/>
      <c r="G11" s="390"/>
      <c r="H11" s="390"/>
      <c r="I11" s="35"/>
      <c r="J11" s="35"/>
      <c r="K11" s="35"/>
      <c r="L11" s="115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13" t="s">
        <v>133</v>
      </c>
      <c r="E12" s="35"/>
      <c r="F12" s="35"/>
      <c r="G12" s="35"/>
      <c r="H12" s="35"/>
      <c r="I12" s="35"/>
      <c r="J12" s="35"/>
      <c r="K12" s="35"/>
      <c r="L12" s="115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6.5" customHeight="1">
      <c r="A13" s="35"/>
      <c r="B13" s="40"/>
      <c r="C13" s="35"/>
      <c r="D13" s="35"/>
      <c r="E13" s="391" t="s">
        <v>361</v>
      </c>
      <c r="F13" s="390"/>
      <c r="G13" s="390"/>
      <c r="H13" s="390"/>
      <c r="I13" s="35"/>
      <c r="J13" s="35"/>
      <c r="K13" s="35"/>
      <c r="L13" s="115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1.25">
      <c r="A14" s="35"/>
      <c r="B14" s="40"/>
      <c r="C14" s="35"/>
      <c r="D14" s="35"/>
      <c r="E14" s="35"/>
      <c r="F14" s="35"/>
      <c r="G14" s="35"/>
      <c r="H14" s="35"/>
      <c r="I14" s="35"/>
      <c r="J14" s="35"/>
      <c r="K14" s="35"/>
      <c r="L14" s="11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2" customHeight="1">
      <c r="A15" s="35"/>
      <c r="B15" s="40"/>
      <c r="C15" s="35"/>
      <c r="D15" s="113" t="s">
        <v>18</v>
      </c>
      <c r="E15" s="35"/>
      <c r="F15" s="103" t="s">
        <v>19</v>
      </c>
      <c r="G15" s="35"/>
      <c r="H15" s="35"/>
      <c r="I15" s="113" t="s">
        <v>20</v>
      </c>
      <c r="J15" s="103" t="s">
        <v>19</v>
      </c>
      <c r="K15" s="35"/>
      <c r="L15" s="115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12" customHeight="1">
      <c r="A16" s="35"/>
      <c r="B16" s="40"/>
      <c r="C16" s="35"/>
      <c r="D16" s="113" t="s">
        <v>21</v>
      </c>
      <c r="E16" s="35"/>
      <c r="F16" s="103" t="s">
        <v>22</v>
      </c>
      <c r="G16" s="35"/>
      <c r="H16" s="35"/>
      <c r="I16" s="113" t="s">
        <v>23</v>
      </c>
      <c r="J16" s="116" t="str">
        <f>'Rekapitulace zakázky'!AN8</f>
        <v>25. 3. 2022</v>
      </c>
      <c r="K16" s="35"/>
      <c r="L16" s="115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0.9" customHeight="1">
      <c r="A17" s="35"/>
      <c r="B17" s="40"/>
      <c r="C17" s="35"/>
      <c r="D17" s="35"/>
      <c r="E17" s="35"/>
      <c r="F17" s="35"/>
      <c r="G17" s="35"/>
      <c r="H17" s="35"/>
      <c r="I17" s="35"/>
      <c r="J17" s="35"/>
      <c r="K17" s="35"/>
      <c r="L17" s="115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2" customHeight="1">
      <c r="A18" s="35"/>
      <c r="B18" s="40"/>
      <c r="C18" s="35"/>
      <c r="D18" s="113" t="s">
        <v>25</v>
      </c>
      <c r="E18" s="35"/>
      <c r="F18" s="35"/>
      <c r="G18" s="35"/>
      <c r="H18" s="35"/>
      <c r="I18" s="113" t="s">
        <v>26</v>
      </c>
      <c r="J18" s="103" t="str">
        <f>IF('Rekapitulace zakázky'!AN10="","",'Rekapitulace zakázky'!AN10)</f>
        <v/>
      </c>
      <c r="K18" s="35"/>
      <c r="L18" s="115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18" customHeight="1">
      <c r="A19" s="35"/>
      <c r="B19" s="40"/>
      <c r="C19" s="35"/>
      <c r="D19" s="35"/>
      <c r="E19" s="103" t="str">
        <f>IF('Rekapitulace zakázky'!E11="","",'Rekapitulace zakázky'!E11)</f>
        <v xml:space="preserve"> </v>
      </c>
      <c r="F19" s="35"/>
      <c r="G19" s="35"/>
      <c r="H19" s="35"/>
      <c r="I19" s="113" t="s">
        <v>27</v>
      </c>
      <c r="J19" s="103" t="str">
        <f>IF('Rekapitulace zakázky'!AN11="","",'Rekapitulace zakázky'!AN11)</f>
        <v/>
      </c>
      <c r="K19" s="35"/>
      <c r="L19" s="115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6.95" customHeight="1">
      <c r="A20" s="35"/>
      <c r="B20" s="40"/>
      <c r="C20" s="35"/>
      <c r="D20" s="35"/>
      <c r="E20" s="35"/>
      <c r="F20" s="35"/>
      <c r="G20" s="35"/>
      <c r="H20" s="35"/>
      <c r="I20" s="35"/>
      <c r="J20" s="35"/>
      <c r="K20" s="35"/>
      <c r="L20" s="115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2" customHeight="1">
      <c r="A21" s="35"/>
      <c r="B21" s="40"/>
      <c r="C21" s="35"/>
      <c r="D21" s="113" t="s">
        <v>28</v>
      </c>
      <c r="E21" s="35"/>
      <c r="F21" s="35"/>
      <c r="G21" s="35"/>
      <c r="H21" s="35"/>
      <c r="I21" s="113" t="s">
        <v>26</v>
      </c>
      <c r="J21" s="31" t="str">
        <f>'Rekapitulace zakázky'!AN13</f>
        <v>Vyplň údaj</v>
      </c>
      <c r="K21" s="35"/>
      <c r="L21" s="115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18" customHeight="1">
      <c r="A22" s="35"/>
      <c r="B22" s="40"/>
      <c r="C22" s="35"/>
      <c r="D22" s="35"/>
      <c r="E22" s="392" t="str">
        <f>'Rekapitulace zakázky'!E14</f>
        <v>Vyplň údaj</v>
      </c>
      <c r="F22" s="393"/>
      <c r="G22" s="393"/>
      <c r="H22" s="393"/>
      <c r="I22" s="113" t="s">
        <v>27</v>
      </c>
      <c r="J22" s="31" t="str">
        <f>'Rekapitulace zakázky'!AN14</f>
        <v>Vyplň údaj</v>
      </c>
      <c r="K22" s="35"/>
      <c r="L22" s="115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6.95" customHeight="1">
      <c r="A23" s="35"/>
      <c r="B23" s="40"/>
      <c r="C23" s="35"/>
      <c r="D23" s="35"/>
      <c r="E23" s="35"/>
      <c r="F23" s="35"/>
      <c r="G23" s="35"/>
      <c r="H23" s="35"/>
      <c r="I23" s="35"/>
      <c r="J23" s="35"/>
      <c r="K23" s="35"/>
      <c r="L23" s="11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2" customHeight="1">
      <c r="A24" s="35"/>
      <c r="B24" s="40"/>
      <c r="C24" s="35"/>
      <c r="D24" s="113" t="s">
        <v>30</v>
      </c>
      <c r="E24" s="35"/>
      <c r="F24" s="35"/>
      <c r="G24" s="35"/>
      <c r="H24" s="35"/>
      <c r="I24" s="113" t="s">
        <v>26</v>
      </c>
      <c r="J24" s="103" t="str">
        <f>IF('Rekapitulace zakázky'!AN16="","",'Rekapitulace zakázky'!AN16)</f>
        <v/>
      </c>
      <c r="K24" s="35"/>
      <c r="L24" s="115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18" customHeight="1">
      <c r="A25" s="35"/>
      <c r="B25" s="40"/>
      <c r="C25" s="35"/>
      <c r="D25" s="35"/>
      <c r="E25" s="103" t="str">
        <f>IF('Rekapitulace zakázky'!E17="","",'Rekapitulace zakázky'!E17)</f>
        <v xml:space="preserve"> </v>
      </c>
      <c r="F25" s="35"/>
      <c r="G25" s="35"/>
      <c r="H25" s="35"/>
      <c r="I25" s="113" t="s">
        <v>27</v>
      </c>
      <c r="J25" s="103" t="str">
        <f>IF('Rekapitulace zakázky'!AN17="","",'Rekapitulace zakázky'!AN17)</f>
        <v/>
      </c>
      <c r="K25" s="35"/>
      <c r="L25" s="11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6.95" customHeight="1">
      <c r="A26" s="35"/>
      <c r="B26" s="40"/>
      <c r="C26" s="35"/>
      <c r="D26" s="35"/>
      <c r="E26" s="35"/>
      <c r="F26" s="35"/>
      <c r="G26" s="35"/>
      <c r="H26" s="35"/>
      <c r="I26" s="35"/>
      <c r="J26" s="35"/>
      <c r="K26" s="35"/>
      <c r="L26" s="11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2" customFormat="1" ht="12" customHeight="1">
      <c r="A27" s="35"/>
      <c r="B27" s="40"/>
      <c r="C27" s="35"/>
      <c r="D27" s="113" t="s">
        <v>32</v>
      </c>
      <c r="E27" s="35"/>
      <c r="F27" s="35"/>
      <c r="G27" s="35"/>
      <c r="H27" s="35"/>
      <c r="I27" s="113" t="s">
        <v>26</v>
      </c>
      <c r="J27" s="103" t="str">
        <f>IF('Rekapitulace zakázky'!AN19="","",'Rekapitulace zakázky'!AN19)</f>
        <v/>
      </c>
      <c r="K27" s="35"/>
      <c r="L27" s="11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pans="1:31" s="2" customFormat="1" ht="18" customHeight="1">
      <c r="A28" s="35"/>
      <c r="B28" s="40"/>
      <c r="C28" s="35"/>
      <c r="D28" s="35"/>
      <c r="E28" s="103" t="str">
        <f>IF('Rekapitulace zakázky'!E20="","",'Rekapitulace zakázky'!E20)</f>
        <v>Tomáš Šrédl</v>
      </c>
      <c r="F28" s="35"/>
      <c r="G28" s="35"/>
      <c r="H28" s="35"/>
      <c r="I28" s="113" t="s">
        <v>27</v>
      </c>
      <c r="J28" s="103" t="str">
        <f>IF('Rekapitulace zakázky'!AN20="","",'Rekapitulace zakázky'!AN20)</f>
        <v/>
      </c>
      <c r="K28" s="35"/>
      <c r="L28" s="115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40"/>
      <c r="C29" s="35"/>
      <c r="D29" s="35"/>
      <c r="E29" s="35"/>
      <c r="F29" s="35"/>
      <c r="G29" s="35"/>
      <c r="H29" s="35"/>
      <c r="I29" s="35"/>
      <c r="J29" s="35"/>
      <c r="K29" s="35"/>
      <c r="L29" s="115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12" customHeight="1">
      <c r="A30" s="35"/>
      <c r="B30" s="40"/>
      <c r="C30" s="35"/>
      <c r="D30" s="113" t="s">
        <v>34</v>
      </c>
      <c r="E30" s="35"/>
      <c r="F30" s="35"/>
      <c r="G30" s="35"/>
      <c r="H30" s="35"/>
      <c r="I30" s="35"/>
      <c r="J30" s="35"/>
      <c r="K30" s="35"/>
      <c r="L30" s="115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8" customFormat="1" ht="16.5" customHeight="1">
      <c r="A31" s="117"/>
      <c r="B31" s="118"/>
      <c r="C31" s="117"/>
      <c r="D31" s="117"/>
      <c r="E31" s="394" t="s">
        <v>19</v>
      </c>
      <c r="F31" s="394"/>
      <c r="G31" s="394"/>
      <c r="H31" s="394"/>
      <c r="I31" s="117"/>
      <c r="J31" s="117"/>
      <c r="K31" s="117"/>
      <c r="L31" s="119"/>
      <c r="S31" s="117"/>
      <c r="T31" s="117"/>
      <c r="U31" s="117"/>
      <c r="V31" s="117"/>
      <c r="W31" s="117"/>
      <c r="X31" s="117"/>
      <c r="Y31" s="117"/>
      <c r="Z31" s="117"/>
      <c r="AA31" s="117"/>
      <c r="AB31" s="117"/>
      <c r="AC31" s="117"/>
      <c r="AD31" s="117"/>
      <c r="AE31" s="117"/>
    </row>
    <row r="32" spans="1:31" s="2" customFormat="1" ht="6.95" customHeight="1">
      <c r="A32" s="35"/>
      <c r="B32" s="40"/>
      <c r="C32" s="35"/>
      <c r="D32" s="35"/>
      <c r="E32" s="35"/>
      <c r="F32" s="35"/>
      <c r="G32" s="35"/>
      <c r="H32" s="35"/>
      <c r="I32" s="35"/>
      <c r="J32" s="35"/>
      <c r="K32" s="35"/>
      <c r="L32" s="115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6.95" customHeight="1">
      <c r="A33" s="35"/>
      <c r="B33" s="40"/>
      <c r="C33" s="35"/>
      <c r="D33" s="120"/>
      <c r="E33" s="120"/>
      <c r="F33" s="120"/>
      <c r="G33" s="120"/>
      <c r="H33" s="120"/>
      <c r="I33" s="120"/>
      <c r="J33" s="120"/>
      <c r="K33" s="120"/>
      <c r="L33" s="115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25.35" customHeight="1">
      <c r="A34" s="35"/>
      <c r="B34" s="40"/>
      <c r="C34" s="35"/>
      <c r="D34" s="121" t="s">
        <v>36</v>
      </c>
      <c r="E34" s="35"/>
      <c r="F34" s="35"/>
      <c r="G34" s="35"/>
      <c r="H34" s="35"/>
      <c r="I34" s="35"/>
      <c r="J34" s="122">
        <f>ROUND(J91, 2)</f>
        <v>0</v>
      </c>
      <c r="K34" s="35"/>
      <c r="L34" s="11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6.95" customHeight="1">
      <c r="A35" s="35"/>
      <c r="B35" s="40"/>
      <c r="C35" s="35"/>
      <c r="D35" s="120"/>
      <c r="E35" s="120"/>
      <c r="F35" s="120"/>
      <c r="G35" s="120"/>
      <c r="H35" s="120"/>
      <c r="I35" s="120"/>
      <c r="J35" s="120"/>
      <c r="K35" s="120"/>
      <c r="L35" s="115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customHeight="1">
      <c r="A36" s="35"/>
      <c r="B36" s="40"/>
      <c r="C36" s="35"/>
      <c r="D36" s="35"/>
      <c r="E36" s="35"/>
      <c r="F36" s="123" t="s">
        <v>38</v>
      </c>
      <c r="G36" s="35"/>
      <c r="H36" s="35"/>
      <c r="I36" s="123" t="s">
        <v>37</v>
      </c>
      <c r="J36" s="123" t="s">
        <v>39</v>
      </c>
      <c r="K36" s="35"/>
      <c r="L36" s="11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customHeight="1">
      <c r="A37" s="35"/>
      <c r="B37" s="40"/>
      <c r="C37" s="35"/>
      <c r="D37" s="114" t="s">
        <v>40</v>
      </c>
      <c r="E37" s="113" t="s">
        <v>41</v>
      </c>
      <c r="F37" s="124">
        <f>ROUND((SUM(BE91:BE144)),  2)</f>
        <v>0</v>
      </c>
      <c r="G37" s="35"/>
      <c r="H37" s="35"/>
      <c r="I37" s="125">
        <v>0.21</v>
      </c>
      <c r="J37" s="124">
        <f>ROUND(((SUM(BE91:BE144))*I37),  2)</f>
        <v>0</v>
      </c>
      <c r="K37" s="35"/>
      <c r="L37" s="115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14.45" customHeight="1">
      <c r="A38" s="35"/>
      <c r="B38" s="40"/>
      <c r="C38" s="35"/>
      <c r="D38" s="35"/>
      <c r="E38" s="113" t="s">
        <v>42</v>
      </c>
      <c r="F38" s="124">
        <f>ROUND((SUM(BF91:BF144)),  2)</f>
        <v>0</v>
      </c>
      <c r="G38" s="35"/>
      <c r="H38" s="35"/>
      <c r="I38" s="125">
        <v>0.15</v>
      </c>
      <c r="J38" s="124">
        <f>ROUND(((SUM(BF91:BF144))*I38),  2)</f>
        <v>0</v>
      </c>
      <c r="K38" s="35"/>
      <c r="L38" s="115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14.45" hidden="1" customHeight="1">
      <c r="A39" s="35"/>
      <c r="B39" s="40"/>
      <c r="C39" s="35"/>
      <c r="D39" s="35"/>
      <c r="E39" s="113" t="s">
        <v>43</v>
      </c>
      <c r="F39" s="124">
        <f>ROUND((SUM(BG91:BG144)),  2)</f>
        <v>0</v>
      </c>
      <c r="G39" s="35"/>
      <c r="H39" s="35"/>
      <c r="I39" s="125">
        <v>0.21</v>
      </c>
      <c r="J39" s="124">
        <f>0</f>
        <v>0</v>
      </c>
      <c r="K39" s="35"/>
      <c r="L39" s="115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hidden="1" customHeight="1">
      <c r="A40" s="35"/>
      <c r="B40" s="40"/>
      <c r="C40" s="35"/>
      <c r="D40" s="35"/>
      <c r="E40" s="113" t="s">
        <v>44</v>
      </c>
      <c r="F40" s="124">
        <f>ROUND((SUM(BH91:BH144)),  2)</f>
        <v>0</v>
      </c>
      <c r="G40" s="35"/>
      <c r="H40" s="35"/>
      <c r="I40" s="125">
        <v>0.15</v>
      </c>
      <c r="J40" s="124">
        <f>0</f>
        <v>0</v>
      </c>
      <c r="K40" s="35"/>
      <c r="L40" s="115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2" customFormat="1" ht="14.45" hidden="1" customHeight="1">
      <c r="A41" s="35"/>
      <c r="B41" s="40"/>
      <c r="C41" s="35"/>
      <c r="D41" s="35"/>
      <c r="E41" s="113" t="s">
        <v>45</v>
      </c>
      <c r="F41" s="124">
        <f>ROUND((SUM(BI91:BI144)),  2)</f>
        <v>0</v>
      </c>
      <c r="G41" s="35"/>
      <c r="H41" s="35"/>
      <c r="I41" s="125">
        <v>0</v>
      </c>
      <c r="J41" s="124">
        <f>0</f>
        <v>0</v>
      </c>
      <c r="K41" s="35"/>
      <c r="L41" s="115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pans="1:31" s="2" customFormat="1" ht="6.95" customHeight="1">
      <c r="A42" s="35"/>
      <c r="B42" s="40"/>
      <c r="C42" s="35"/>
      <c r="D42" s="35"/>
      <c r="E42" s="35"/>
      <c r="F42" s="35"/>
      <c r="G42" s="35"/>
      <c r="H42" s="35"/>
      <c r="I42" s="35"/>
      <c r="J42" s="35"/>
      <c r="K42" s="35"/>
      <c r="L42" s="115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3" spans="1:31" s="2" customFormat="1" ht="25.35" customHeight="1">
      <c r="A43" s="35"/>
      <c r="B43" s="40"/>
      <c r="C43" s="126"/>
      <c r="D43" s="127" t="s">
        <v>46</v>
      </c>
      <c r="E43" s="128"/>
      <c r="F43" s="128"/>
      <c r="G43" s="129" t="s">
        <v>47</v>
      </c>
      <c r="H43" s="130" t="s">
        <v>48</v>
      </c>
      <c r="I43" s="128"/>
      <c r="J43" s="131">
        <f>SUM(J34:J41)</f>
        <v>0</v>
      </c>
      <c r="K43" s="132"/>
      <c r="L43" s="115"/>
      <c r="S43" s="35"/>
      <c r="T43" s="35"/>
      <c r="U43" s="35"/>
      <c r="V43" s="35"/>
      <c r="W43" s="35"/>
      <c r="X43" s="35"/>
      <c r="Y43" s="35"/>
      <c r="Z43" s="35"/>
      <c r="AA43" s="35"/>
      <c r="AB43" s="35"/>
      <c r="AC43" s="35"/>
      <c r="AD43" s="35"/>
      <c r="AE43" s="35"/>
    </row>
    <row r="44" spans="1:31" s="2" customFormat="1" ht="14.45" customHeight="1">
      <c r="A44" s="35"/>
      <c r="B44" s="133"/>
      <c r="C44" s="134"/>
      <c r="D44" s="134"/>
      <c r="E44" s="134"/>
      <c r="F44" s="134"/>
      <c r="G44" s="134"/>
      <c r="H44" s="134"/>
      <c r="I44" s="134"/>
      <c r="J44" s="134"/>
      <c r="K44" s="134"/>
      <c r="L44" s="115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8" spans="1:31" s="2" customFormat="1" ht="6.95" customHeight="1">
      <c r="A48" s="35"/>
      <c r="B48" s="135"/>
      <c r="C48" s="136"/>
      <c r="D48" s="136"/>
      <c r="E48" s="136"/>
      <c r="F48" s="136"/>
      <c r="G48" s="136"/>
      <c r="H48" s="136"/>
      <c r="I48" s="136"/>
      <c r="J48" s="136"/>
      <c r="K48" s="136"/>
      <c r="L48" s="115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31" s="2" customFormat="1" ht="24.95" customHeight="1">
      <c r="A49" s="35"/>
      <c r="B49" s="36"/>
      <c r="C49" s="24" t="s">
        <v>135</v>
      </c>
      <c r="D49" s="37"/>
      <c r="E49" s="37"/>
      <c r="F49" s="37"/>
      <c r="G49" s="37"/>
      <c r="H49" s="37"/>
      <c r="I49" s="37"/>
      <c r="J49" s="37"/>
      <c r="K49" s="37"/>
      <c r="L49" s="115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1:31" s="2" customFormat="1" ht="6.95" customHeight="1">
      <c r="A50" s="35"/>
      <c r="B50" s="36"/>
      <c r="C50" s="37"/>
      <c r="D50" s="37"/>
      <c r="E50" s="37"/>
      <c r="F50" s="37"/>
      <c r="G50" s="37"/>
      <c r="H50" s="37"/>
      <c r="I50" s="37"/>
      <c r="J50" s="37"/>
      <c r="K50" s="37"/>
      <c r="L50" s="115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31" s="2" customFormat="1" ht="12" customHeight="1">
      <c r="A51" s="35"/>
      <c r="B51" s="36"/>
      <c r="C51" s="30" t="s">
        <v>16</v>
      </c>
      <c r="D51" s="37"/>
      <c r="E51" s="37"/>
      <c r="F51" s="37"/>
      <c r="G51" s="37"/>
      <c r="H51" s="37"/>
      <c r="I51" s="37"/>
      <c r="J51" s="37"/>
      <c r="K51" s="37"/>
      <c r="L51" s="115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spans="1:31" s="2" customFormat="1" ht="26.25" customHeight="1">
      <c r="A52" s="35"/>
      <c r="B52" s="36"/>
      <c r="C52" s="37"/>
      <c r="D52" s="37"/>
      <c r="E52" s="395" t="str">
        <f>E7</f>
        <v>Oprava geometrických parametrů koleje 2022 u ST Ústí nad Labem</v>
      </c>
      <c r="F52" s="396"/>
      <c r="G52" s="396"/>
      <c r="H52" s="396"/>
      <c r="I52" s="37"/>
      <c r="J52" s="37"/>
      <c r="K52" s="37"/>
      <c r="L52" s="115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1:31" s="1" customFormat="1" ht="12" customHeight="1">
      <c r="B53" s="22"/>
      <c r="C53" s="30" t="s">
        <v>129</v>
      </c>
      <c r="D53" s="23"/>
      <c r="E53" s="23"/>
      <c r="F53" s="23"/>
      <c r="G53" s="23"/>
      <c r="H53" s="23"/>
      <c r="I53" s="23"/>
      <c r="J53" s="23"/>
      <c r="K53" s="23"/>
      <c r="L53" s="21"/>
    </row>
    <row r="54" spans="1:31" s="1" customFormat="1" ht="16.5" customHeight="1">
      <c r="B54" s="22"/>
      <c r="C54" s="23"/>
      <c r="D54" s="23"/>
      <c r="E54" s="395" t="s">
        <v>130</v>
      </c>
      <c r="F54" s="354"/>
      <c r="G54" s="354"/>
      <c r="H54" s="354"/>
      <c r="I54" s="23"/>
      <c r="J54" s="23"/>
      <c r="K54" s="23"/>
      <c r="L54" s="21"/>
    </row>
    <row r="55" spans="1:31" s="1" customFormat="1" ht="12" customHeight="1">
      <c r="B55" s="22"/>
      <c r="C55" s="30" t="s">
        <v>131</v>
      </c>
      <c r="D55" s="23"/>
      <c r="E55" s="23"/>
      <c r="F55" s="23"/>
      <c r="G55" s="23"/>
      <c r="H55" s="23"/>
      <c r="I55" s="23"/>
      <c r="J55" s="23"/>
      <c r="K55" s="23"/>
      <c r="L55" s="21"/>
    </row>
    <row r="56" spans="1:31" s="2" customFormat="1" ht="16.5" customHeight="1">
      <c r="A56" s="35"/>
      <c r="B56" s="36"/>
      <c r="C56" s="37"/>
      <c r="D56" s="37"/>
      <c r="E56" s="397" t="s">
        <v>132</v>
      </c>
      <c r="F56" s="398"/>
      <c r="G56" s="398"/>
      <c r="H56" s="398"/>
      <c r="I56" s="37"/>
      <c r="J56" s="37"/>
      <c r="K56" s="37"/>
      <c r="L56" s="115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pans="1:31" s="2" customFormat="1" ht="12" customHeight="1">
      <c r="A57" s="35"/>
      <c r="B57" s="36"/>
      <c r="C57" s="30" t="s">
        <v>133</v>
      </c>
      <c r="D57" s="37"/>
      <c r="E57" s="37"/>
      <c r="F57" s="37"/>
      <c r="G57" s="37"/>
      <c r="H57" s="37"/>
      <c r="I57" s="37"/>
      <c r="J57" s="37"/>
      <c r="K57" s="37"/>
      <c r="L57" s="115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pans="1:31" s="2" customFormat="1" ht="16.5" customHeight="1">
      <c r="A58" s="35"/>
      <c r="B58" s="36"/>
      <c r="C58" s="37"/>
      <c r="D58" s="37"/>
      <c r="E58" s="347" t="str">
        <f>E13</f>
        <v>05 - SO 05 - TO Lovosice</v>
      </c>
      <c r="F58" s="398"/>
      <c r="G58" s="398"/>
      <c r="H58" s="398"/>
      <c r="I58" s="37"/>
      <c r="J58" s="37"/>
      <c r="K58" s="37"/>
      <c r="L58" s="115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pans="1:31" s="2" customFormat="1" ht="6.95" customHeight="1">
      <c r="A59" s="35"/>
      <c r="B59" s="36"/>
      <c r="C59" s="37"/>
      <c r="D59" s="37"/>
      <c r="E59" s="37"/>
      <c r="F59" s="37"/>
      <c r="G59" s="37"/>
      <c r="H59" s="37"/>
      <c r="I59" s="37"/>
      <c r="J59" s="37"/>
      <c r="K59" s="37"/>
      <c r="L59" s="115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</row>
    <row r="60" spans="1:31" s="2" customFormat="1" ht="12" customHeight="1">
      <c r="A60" s="35"/>
      <c r="B60" s="36"/>
      <c r="C60" s="30" t="s">
        <v>21</v>
      </c>
      <c r="D60" s="37"/>
      <c r="E60" s="37"/>
      <c r="F60" s="28" t="str">
        <f>F16</f>
        <v xml:space="preserve"> </v>
      </c>
      <c r="G60" s="37"/>
      <c r="H60" s="37"/>
      <c r="I60" s="30" t="s">
        <v>23</v>
      </c>
      <c r="J60" s="60" t="str">
        <f>IF(J16="","",J16)</f>
        <v>25. 3. 2022</v>
      </c>
      <c r="K60" s="37"/>
      <c r="L60" s="115"/>
      <c r="S60" s="35"/>
      <c r="T60" s="35"/>
      <c r="U60" s="35"/>
      <c r="V60" s="35"/>
      <c r="W60" s="35"/>
      <c r="X60" s="35"/>
      <c r="Y60" s="35"/>
      <c r="Z60" s="35"/>
      <c r="AA60" s="35"/>
      <c r="AB60" s="35"/>
      <c r="AC60" s="35"/>
      <c r="AD60" s="35"/>
      <c r="AE60" s="35"/>
    </row>
    <row r="61" spans="1:31" s="2" customFormat="1" ht="6.95" customHeight="1">
      <c r="A61" s="35"/>
      <c r="B61" s="36"/>
      <c r="C61" s="37"/>
      <c r="D61" s="37"/>
      <c r="E61" s="37"/>
      <c r="F61" s="37"/>
      <c r="G61" s="37"/>
      <c r="H61" s="37"/>
      <c r="I61" s="37"/>
      <c r="J61" s="37"/>
      <c r="K61" s="37"/>
      <c r="L61" s="115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31" s="2" customFormat="1" ht="15.2" customHeight="1">
      <c r="A62" s="35"/>
      <c r="B62" s="36"/>
      <c r="C62" s="30" t="s">
        <v>25</v>
      </c>
      <c r="D62" s="37"/>
      <c r="E62" s="37"/>
      <c r="F62" s="28" t="str">
        <f>E19</f>
        <v xml:space="preserve"> </v>
      </c>
      <c r="G62" s="37"/>
      <c r="H62" s="37"/>
      <c r="I62" s="30" t="s">
        <v>30</v>
      </c>
      <c r="J62" s="33" t="str">
        <f>E25</f>
        <v xml:space="preserve"> </v>
      </c>
      <c r="K62" s="37"/>
      <c r="L62" s="115"/>
      <c r="S62" s="35"/>
      <c r="T62" s="35"/>
      <c r="U62" s="35"/>
      <c r="V62" s="35"/>
      <c r="W62" s="35"/>
      <c r="X62" s="35"/>
      <c r="Y62" s="35"/>
      <c r="Z62" s="35"/>
      <c r="AA62" s="35"/>
      <c r="AB62" s="35"/>
      <c r="AC62" s="35"/>
      <c r="AD62" s="35"/>
      <c r="AE62" s="35"/>
    </row>
    <row r="63" spans="1:31" s="2" customFormat="1" ht="15.2" customHeight="1">
      <c r="A63" s="35"/>
      <c r="B63" s="36"/>
      <c r="C63" s="30" t="s">
        <v>28</v>
      </c>
      <c r="D63" s="37"/>
      <c r="E63" s="37"/>
      <c r="F63" s="28" t="str">
        <f>IF(E22="","",E22)</f>
        <v>Vyplň údaj</v>
      </c>
      <c r="G63" s="37"/>
      <c r="H63" s="37"/>
      <c r="I63" s="30" t="s">
        <v>32</v>
      </c>
      <c r="J63" s="33" t="str">
        <f>E28</f>
        <v>Tomáš Šrédl</v>
      </c>
      <c r="K63" s="37"/>
      <c r="L63" s="115"/>
      <c r="S63" s="35"/>
      <c r="T63" s="35"/>
      <c r="U63" s="35"/>
      <c r="V63" s="35"/>
      <c r="W63" s="35"/>
      <c r="X63" s="35"/>
      <c r="Y63" s="35"/>
      <c r="Z63" s="35"/>
      <c r="AA63" s="35"/>
      <c r="AB63" s="35"/>
      <c r="AC63" s="35"/>
      <c r="AD63" s="35"/>
      <c r="AE63" s="35"/>
    </row>
    <row r="64" spans="1:31" s="2" customFormat="1" ht="10.35" customHeight="1">
      <c r="A64" s="35"/>
      <c r="B64" s="36"/>
      <c r="C64" s="37"/>
      <c r="D64" s="37"/>
      <c r="E64" s="37"/>
      <c r="F64" s="37"/>
      <c r="G64" s="37"/>
      <c r="H64" s="37"/>
      <c r="I64" s="37"/>
      <c r="J64" s="37"/>
      <c r="K64" s="37"/>
      <c r="L64" s="115"/>
      <c r="S64" s="35"/>
      <c r="T64" s="35"/>
      <c r="U64" s="35"/>
      <c r="V64" s="35"/>
      <c r="W64" s="35"/>
      <c r="X64" s="35"/>
      <c r="Y64" s="35"/>
      <c r="Z64" s="35"/>
      <c r="AA64" s="35"/>
      <c r="AB64" s="35"/>
      <c r="AC64" s="35"/>
      <c r="AD64" s="35"/>
      <c r="AE64" s="35"/>
    </row>
    <row r="65" spans="1:47" s="2" customFormat="1" ht="29.25" customHeight="1">
      <c r="A65" s="35"/>
      <c r="B65" s="36"/>
      <c r="C65" s="137" t="s">
        <v>136</v>
      </c>
      <c r="D65" s="138"/>
      <c r="E65" s="138"/>
      <c r="F65" s="138"/>
      <c r="G65" s="138"/>
      <c r="H65" s="138"/>
      <c r="I65" s="138"/>
      <c r="J65" s="139" t="s">
        <v>137</v>
      </c>
      <c r="K65" s="138"/>
      <c r="L65" s="115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47" s="2" customFormat="1" ht="10.35" customHeight="1">
      <c r="A66" s="35"/>
      <c r="B66" s="36"/>
      <c r="C66" s="37"/>
      <c r="D66" s="37"/>
      <c r="E66" s="37"/>
      <c r="F66" s="37"/>
      <c r="G66" s="37"/>
      <c r="H66" s="37"/>
      <c r="I66" s="37"/>
      <c r="J66" s="37"/>
      <c r="K66" s="37"/>
      <c r="L66" s="115"/>
      <c r="S66" s="35"/>
      <c r="T66" s="35"/>
      <c r="U66" s="35"/>
      <c r="V66" s="35"/>
      <c r="W66" s="35"/>
      <c r="X66" s="35"/>
      <c r="Y66" s="35"/>
      <c r="Z66" s="35"/>
      <c r="AA66" s="35"/>
      <c r="AB66" s="35"/>
      <c r="AC66" s="35"/>
      <c r="AD66" s="35"/>
      <c r="AE66" s="35"/>
    </row>
    <row r="67" spans="1:47" s="2" customFormat="1" ht="22.9" customHeight="1">
      <c r="A67" s="35"/>
      <c r="B67" s="36"/>
      <c r="C67" s="140" t="s">
        <v>68</v>
      </c>
      <c r="D67" s="37"/>
      <c r="E67" s="37"/>
      <c r="F67" s="37"/>
      <c r="G67" s="37"/>
      <c r="H67" s="37"/>
      <c r="I67" s="37"/>
      <c r="J67" s="78">
        <f>J91</f>
        <v>0</v>
      </c>
      <c r="K67" s="37"/>
      <c r="L67" s="115"/>
      <c r="S67" s="35"/>
      <c r="T67" s="35"/>
      <c r="U67" s="35"/>
      <c r="V67" s="35"/>
      <c r="W67" s="35"/>
      <c r="X67" s="35"/>
      <c r="Y67" s="35"/>
      <c r="Z67" s="35"/>
      <c r="AA67" s="35"/>
      <c r="AB67" s="35"/>
      <c r="AC67" s="35"/>
      <c r="AD67" s="35"/>
      <c r="AE67" s="35"/>
      <c r="AU67" s="18" t="s">
        <v>138</v>
      </c>
    </row>
    <row r="68" spans="1:47" s="2" customFormat="1" ht="21.75" customHeight="1">
      <c r="A68" s="35"/>
      <c r="B68" s="36"/>
      <c r="C68" s="37"/>
      <c r="D68" s="37"/>
      <c r="E68" s="37"/>
      <c r="F68" s="37"/>
      <c r="G68" s="37"/>
      <c r="H68" s="37"/>
      <c r="I68" s="37"/>
      <c r="J68" s="37"/>
      <c r="K68" s="37"/>
      <c r="L68" s="115"/>
      <c r="S68" s="35"/>
      <c r="T68" s="35"/>
      <c r="U68" s="35"/>
      <c r="V68" s="35"/>
      <c r="W68" s="35"/>
      <c r="X68" s="35"/>
      <c r="Y68" s="35"/>
      <c r="Z68" s="35"/>
      <c r="AA68" s="35"/>
      <c r="AB68" s="35"/>
      <c r="AC68" s="35"/>
      <c r="AD68" s="35"/>
      <c r="AE68" s="35"/>
    </row>
    <row r="69" spans="1:47" s="2" customFormat="1" ht="6.95" customHeight="1">
      <c r="A69" s="35"/>
      <c r="B69" s="48"/>
      <c r="C69" s="49"/>
      <c r="D69" s="49"/>
      <c r="E69" s="49"/>
      <c r="F69" s="49"/>
      <c r="G69" s="49"/>
      <c r="H69" s="49"/>
      <c r="I69" s="49"/>
      <c r="J69" s="49"/>
      <c r="K69" s="49"/>
      <c r="L69" s="115"/>
      <c r="S69" s="35"/>
      <c r="T69" s="35"/>
      <c r="U69" s="35"/>
      <c r="V69" s="35"/>
      <c r="W69" s="35"/>
      <c r="X69" s="35"/>
      <c r="Y69" s="35"/>
      <c r="Z69" s="35"/>
      <c r="AA69" s="35"/>
      <c r="AB69" s="35"/>
      <c r="AC69" s="35"/>
      <c r="AD69" s="35"/>
      <c r="AE69" s="35"/>
    </row>
    <row r="73" spans="1:47" s="2" customFormat="1" ht="6.95" customHeight="1">
      <c r="A73" s="35"/>
      <c r="B73" s="50"/>
      <c r="C73" s="51"/>
      <c r="D73" s="51"/>
      <c r="E73" s="51"/>
      <c r="F73" s="51"/>
      <c r="G73" s="51"/>
      <c r="H73" s="51"/>
      <c r="I73" s="51"/>
      <c r="J73" s="51"/>
      <c r="K73" s="51"/>
      <c r="L73" s="115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pans="1:47" s="2" customFormat="1" ht="24.95" customHeight="1">
      <c r="A74" s="35"/>
      <c r="B74" s="36"/>
      <c r="C74" s="24" t="s">
        <v>141</v>
      </c>
      <c r="D74" s="37"/>
      <c r="E74" s="37"/>
      <c r="F74" s="37"/>
      <c r="G74" s="37"/>
      <c r="H74" s="37"/>
      <c r="I74" s="37"/>
      <c r="J74" s="37"/>
      <c r="K74" s="37"/>
      <c r="L74" s="115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pans="1:47" s="2" customFormat="1" ht="6.95" customHeight="1">
      <c r="A75" s="35"/>
      <c r="B75" s="36"/>
      <c r="C75" s="37"/>
      <c r="D75" s="37"/>
      <c r="E75" s="37"/>
      <c r="F75" s="37"/>
      <c r="G75" s="37"/>
      <c r="H75" s="37"/>
      <c r="I75" s="37"/>
      <c r="J75" s="37"/>
      <c r="K75" s="37"/>
      <c r="L75" s="115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pans="1:47" s="2" customFormat="1" ht="12" customHeight="1">
      <c r="A76" s="35"/>
      <c r="B76" s="36"/>
      <c r="C76" s="30" t="s">
        <v>16</v>
      </c>
      <c r="D76" s="37"/>
      <c r="E76" s="37"/>
      <c r="F76" s="37"/>
      <c r="G76" s="37"/>
      <c r="H76" s="37"/>
      <c r="I76" s="37"/>
      <c r="J76" s="37"/>
      <c r="K76" s="37"/>
      <c r="L76" s="115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47" s="2" customFormat="1" ht="26.25" customHeight="1">
      <c r="A77" s="35"/>
      <c r="B77" s="36"/>
      <c r="C77" s="37"/>
      <c r="D77" s="37"/>
      <c r="E77" s="395" t="str">
        <f>E7</f>
        <v>Oprava geometrických parametrů koleje 2022 u ST Ústí nad Labem</v>
      </c>
      <c r="F77" s="396"/>
      <c r="G77" s="396"/>
      <c r="H77" s="396"/>
      <c r="I77" s="37"/>
      <c r="J77" s="37"/>
      <c r="K77" s="37"/>
      <c r="L77" s="115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pans="1:47" s="1" customFormat="1" ht="12" customHeight="1">
      <c r="B78" s="22"/>
      <c r="C78" s="30" t="s">
        <v>129</v>
      </c>
      <c r="D78" s="23"/>
      <c r="E78" s="23"/>
      <c r="F78" s="23"/>
      <c r="G78" s="23"/>
      <c r="H78" s="23"/>
      <c r="I78" s="23"/>
      <c r="J78" s="23"/>
      <c r="K78" s="23"/>
      <c r="L78" s="21"/>
    </row>
    <row r="79" spans="1:47" s="1" customFormat="1" ht="16.5" customHeight="1">
      <c r="B79" s="22"/>
      <c r="C79" s="23"/>
      <c r="D79" s="23"/>
      <c r="E79" s="395" t="s">
        <v>130</v>
      </c>
      <c r="F79" s="354"/>
      <c r="G79" s="354"/>
      <c r="H79" s="354"/>
      <c r="I79" s="23"/>
      <c r="J79" s="23"/>
      <c r="K79" s="23"/>
      <c r="L79" s="21"/>
    </row>
    <row r="80" spans="1:47" s="1" customFormat="1" ht="12" customHeight="1">
      <c r="B80" s="22"/>
      <c r="C80" s="30" t="s">
        <v>131</v>
      </c>
      <c r="D80" s="23"/>
      <c r="E80" s="23"/>
      <c r="F80" s="23"/>
      <c r="G80" s="23"/>
      <c r="H80" s="23"/>
      <c r="I80" s="23"/>
      <c r="J80" s="23"/>
      <c r="K80" s="23"/>
      <c r="L80" s="21"/>
    </row>
    <row r="81" spans="1:65" s="2" customFormat="1" ht="16.5" customHeight="1">
      <c r="A81" s="35"/>
      <c r="B81" s="36"/>
      <c r="C81" s="37"/>
      <c r="D81" s="37"/>
      <c r="E81" s="397" t="s">
        <v>132</v>
      </c>
      <c r="F81" s="398"/>
      <c r="G81" s="398"/>
      <c r="H81" s="398"/>
      <c r="I81" s="37"/>
      <c r="J81" s="37"/>
      <c r="K81" s="37"/>
      <c r="L81" s="115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65" s="2" customFormat="1" ht="12" customHeight="1">
      <c r="A82" s="35"/>
      <c r="B82" s="36"/>
      <c r="C82" s="30" t="s">
        <v>133</v>
      </c>
      <c r="D82" s="37"/>
      <c r="E82" s="37"/>
      <c r="F82" s="37"/>
      <c r="G82" s="37"/>
      <c r="H82" s="37"/>
      <c r="I82" s="37"/>
      <c r="J82" s="37"/>
      <c r="K82" s="37"/>
      <c r="L82" s="115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65" s="2" customFormat="1" ht="16.5" customHeight="1">
      <c r="A83" s="35"/>
      <c r="B83" s="36"/>
      <c r="C83" s="37"/>
      <c r="D83" s="37"/>
      <c r="E83" s="347" t="str">
        <f>E13</f>
        <v>05 - SO 05 - TO Lovosice</v>
      </c>
      <c r="F83" s="398"/>
      <c r="G83" s="398"/>
      <c r="H83" s="398"/>
      <c r="I83" s="37"/>
      <c r="J83" s="37"/>
      <c r="K83" s="37"/>
      <c r="L83" s="115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65" s="2" customFormat="1" ht="6.95" customHeight="1">
      <c r="A84" s="35"/>
      <c r="B84" s="36"/>
      <c r="C84" s="37"/>
      <c r="D84" s="37"/>
      <c r="E84" s="37"/>
      <c r="F84" s="37"/>
      <c r="G84" s="37"/>
      <c r="H84" s="37"/>
      <c r="I84" s="37"/>
      <c r="J84" s="37"/>
      <c r="K84" s="37"/>
      <c r="L84" s="115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65" s="2" customFormat="1" ht="12" customHeight="1">
      <c r="A85" s="35"/>
      <c r="B85" s="36"/>
      <c r="C85" s="30" t="s">
        <v>21</v>
      </c>
      <c r="D85" s="37"/>
      <c r="E85" s="37"/>
      <c r="F85" s="28" t="str">
        <f>F16</f>
        <v xml:space="preserve"> </v>
      </c>
      <c r="G85" s="37"/>
      <c r="H85" s="37"/>
      <c r="I85" s="30" t="s">
        <v>23</v>
      </c>
      <c r="J85" s="60" t="str">
        <f>IF(J16="","",J16)</f>
        <v>25. 3. 2022</v>
      </c>
      <c r="K85" s="37"/>
      <c r="L85" s="115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65" s="2" customFormat="1" ht="6.95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115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65" s="2" customFormat="1" ht="15.2" customHeight="1">
      <c r="A87" s="35"/>
      <c r="B87" s="36"/>
      <c r="C87" s="30" t="s">
        <v>25</v>
      </c>
      <c r="D87" s="37"/>
      <c r="E87" s="37"/>
      <c r="F87" s="28" t="str">
        <f>E19</f>
        <v xml:space="preserve"> </v>
      </c>
      <c r="G87" s="37"/>
      <c r="H87" s="37"/>
      <c r="I87" s="30" t="s">
        <v>30</v>
      </c>
      <c r="J87" s="33" t="str">
        <f>E25</f>
        <v xml:space="preserve"> </v>
      </c>
      <c r="K87" s="37"/>
      <c r="L87" s="115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65" s="2" customFormat="1" ht="15.2" customHeight="1">
      <c r="A88" s="35"/>
      <c r="B88" s="36"/>
      <c r="C88" s="30" t="s">
        <v>28</v>
      </c>
      <c r="D88" s="37"/>
      <c r="E88" s="37"/>
      <c r="F88" s="28" t="str">
        <f>IF(E22="","",E22)</f>
        <v>Vyplň údaj</v>
      </c>
      <c r="G88" s="37"/>
      <c r="H88" s="37"/>
      <c r="I88" s="30" t="s">
        <v>32</v>
      </c>
      <c r="J88" s="33" t="str">
        <f>E28</f>
        <v>Tomáš Šrédl</v>
      </c>
      <c r="K88" s="37"/>
      <c r="L88" s="115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65" s="2" customFormat="1" ht="10.35" customHeight="1">
      <c r="A89" s="35"/>
      <c r="B89" s="36"/>
      <c r="C89" s="37"/>
      <c r="D89" s="37"/>
      <c r="E89" s="37"/>
      <c r="F89" s="37"/>
      <c r="G89" s="37"/>
      <c r="H89" s="37"/>
      <c r="I89" s="37"/>
      <c r="J89" s="37"/>
      <c r="K89" s="37"/>
      <c r="L89" s="115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65" s="11" customFormat="1" ht="29.25" customHeight="1">
      <c r="A90" s="152"/>
      <c r="B90" s="153"/>
      <c r="C90" s="154" t="s">
        <v>142</v>
      </c>
      <c r="D90" s="155" t="s">
        <v>55</v>
      </c>
      <c r="E90" s="155" t="s">
        <v>51</v>
      </c>
      <c r="F90" s="155" t="s">
        <v>52</v>
      </c>
      <c r="G90" s="155" t="s">
        <v>143</v>
      </c>
      <c r="H90" s="155" t="s">
        <v>144</v>
      </c>
      <c r="I90" s="155" t="s">
        <v>145</v>
      </c>
      <c r="J90" s="156" t="s">
        <v>137</v>
      </c>
      <c r="K90" s="157" t="s">
        <v>146</v>
      </c>
      <c r="L90" s="158"/>
      <c r="M90" s="69" t="s">
        <v>19</v>
      </c>
      <c r="N90" s="70" t="s">
        <v>40</v>
      </c>
      <c r="O90" s="70" t="s">
        <v>147</v>
      </c>
      <c r="P90" s="70" t="s">
        <v>148</v>
      </c>
      <c r="Q90" s="70" t="s">
        <v>149</v>
      </c>
      <c r="R90" s="70" t="s">
        <v>150</v>
      </c>
      <c r="S90" s="70" t="s">
        <v>151</v>
      </c>
      <c r="T90" s="71" t="s">
        <v>152</v>
      </c>
      <c r="U90" s="152"/>
      <c r="V90" s="152"/>
      <c r="W90" s="152"/>
      <c r="X90" s="152"/>
      <c r="Y90" s="152"/>
      <c r="Z90" s="152"/>
      <c r="AA90" s="152"/>
      <c r="AB90" s="152"/>
      <c r="AC90" s="152"/>
      <c r="AD90" s="152"/>
      <c r="AE90" s="152"/>
    </row>
    <row r="91" spans="1:65" s="2" customFormat="1" ht="22.9" customHeight="1">
      <c r="A91" s="35"/>
      <c r="B91" s="36"/>
      <c r="C91" s="76" t="s">
        <v>153</v>
      </c>
      <c r="D91" s="37"/>
      <c r="E91" s="37"/>
      <c r="F91" s="37"/>
      <c r="G91" s="37"/>
      <c r="H91" s="37"/>
      <c r="I91" s="37"/>
      <c r="J91" s="159">
        <f>BK91</f>
        <v>0</v>
      </c>
      <c r="K91" s="37"/>
      <c r="L91" s="40"/>
      <c r="M91" s="72"/>
      <c r="N91" s="160"/>
      <c r="O91" s="73"/>
      <c r="P91" s="161">
        <f>SUM(P92:P144)</f>
        <v>0</v>
      </c>
      <c r="Q91" s="73"/>
      <c r="R91" s="161">
        <f>SUM(R92:R144)</f>
        <v>691.74379999999996</v>
      </c>
      <c r="S91" s="73"/>
      <c r="T91" s="162">
        <f>SUM(T92:T144)</f>
        <v>0</v>
      </c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T91" s="18" t="s">
        <v>69</v>
      </c>
      <c r="AU91" s="18" t="s">
        <v>138</v>
      </c>
      <c r="BK91" s="163">
        <f>SUM(BK92:BK144)</f>
        <v>0</v>
      </c>
    </row>
    <row r="92" spans="1:65" s="2" customFormat="1" ht="76.349999999999994" customHeight="1">
      <c r="A92" s="35"/>
      <c r="B92" s="36"/>
      <c r="C92" s="180" t="s">
        <v>77</v>
      </c>
      <c r="D92" s="180" t="s">
        <v>159</v>
      </c>
      <c r="E92" s="181" t="s">
        <v>160</v>
      </c>
      <c r="F92" s="182" t="s">
        <v>161</v>
      </c>
      <c r="G92" s="183" t="s">
        <v>162</v>
      </c>
      <c r="H92" s="184">
        <v>3.4849999999999999</v>
      </c>
      <c r="I92" s="185"/>
      <c r="J92" s="186">
        <f>ROUND(I92*H92,2)</f>
        <v>0</v>
      </c>
      <c r="K92" s="187"/>
      <c r="L92" s="40"/>
      <c r="M92" s="188" t="s">
        <v>19</v>
      </c>
      <c r="N92" s="189" t="s">
        <v>41</v>
      </c>
      <c r="O92" s="65"/>
      <c r="P92" s="190">
        <f>O92*H92</f>
        <v>0</v>
      </c>
      <c r="Q92" s="190">
        <v>0</v>
      </c>
      <c r="R92" s="190">
        <f>Q92*H92</f>
        <v>0</v>
      </c>
      <c r="S92" s="190">
        <v>0</v>
      </c>
      <c r="T92" s="191">
        <f>S92*H92</f>
        <v>0</v>
      </c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  <c r="AR92" s="192" t="s">
        <v>163</v>
      </c>
      <c r="AT92" s="192" t="s">
        <v>159</v>
      </c>
      <c r="AU92" s="192" t="s">
        <v>70</v>
      </c>
      <c r="AY92" s="18" t="s">
        <v>156</v>
      </c>
      <c r="BE92" s="193">
        <f>IF(N92="základní",J92,0)</f>
        <v>0</v>
      </c>
      <c r="BF92" s="193">
        <f>IF(N92="snížená",J92,0)</f>
        <v>0</v>
      </c>
      <c r="BG92" s="193">
        <f>IF(N92="zákl. přenesená",J92,0)</f>
        <v>0</v>
      </c>
      <c r="BH92" s="193">
        <f>IF(N92="sníž. přenesená",J92,0)</f>
        <v>0</v>
      </c>
      <c r="BI92" s="193">
        <f>IF(N92="nulová",J92,0)</f>
        <v>0</v>
      </c>
      <c r="BJ92" s="18" t="s">
        <v>77</v>
      </c>
      <c r="BK92" s="193">
        <f>ROUND(I92*H92,2)</f>
        <v>0</v>
      </c>
      <c r="BL92" s="18" t="s">
        <v>163</v>
      </c>
      <c r="BM92" s="192" t="s">
        <v>362</v>
      </c>
    </row>
    <row r="93" spans="1:65" s="15" customFormat="1" ht="11.25">
      <c r="B93" s="228"/>
      <c r="C93" s="229"/>
      <c r="D93" s="196" t="s">
        <v>165</v>
      </c>
      <c r="E93" s="230" t="s">
        <v>19</v>
      </c>
      <c r="F93" s="231" t="s">
        <v>363</v>
      </c>
      <c r="G93" s="229"/>
      <c r="H93" s="230" t="s">
        <v>19</v>
      </c>
      <c r="I93" s="232"/>
      <c r="J93" s="229"/>
      <c r="K93" s="229"/>
      <c r="L93" s="233"/>
      <c r="M93" s="234"/>
      <c r="N93" s="235"/>
      <c r="O93" s="235"/>
      <c r="P93" s="235"/>
      <c r="Q93" s="235"/>
      <c r="R93" s="235"/>
      <c r="S93" s="235"/>
      <c r="T93" s="236"/>
      <c r="AT93" s="237" t="s">
        <v>165</v>
      </c>
      <c r="AU93" s="237" t="s">
        <v>70</v>
      </c>
      <c r="AV93" s="15" t="s">
        <v>77</v>
      </c>
      <c r="AW93" s="15" t="s">
        <v>31</v>
      </c>
      <c r="AX93" s="15" t="s">
        <v>70</v>
      </c>
      <c r="AY93" s="237" t="s">
        <v>156</v>
      </c>
    </row>
    <row r="94" spans="1:65" s="13" customFormat="1" ht="11.25">
      <c r="B94" s="194"/>
      <c r="C94" s="195"/>
      <c r="D94" s="196" t="s">
        <v>165</v>
      </c>
      <c r="E94" s="197" t="s">
        <v>19</v>
      </c>
      <c r="F94" s="198" t="s">
        <v>364</v>
      </c>
      <c r="G94" s="195"/>
      <c r="H94" s="199">
        <v>2</v>
      </c>
      <c r="I94" s="200"/>
      <c r="J94" s="195"/>
      <c r="K94" s="195"/>
      <c r="L94" s="201"/>
      <c r="M94" s="202"/>
      <c r="N94" s="203"/>
      <c r="O94" s="203"/>
      <c r="P94" s="203"/>
      <c r="Q94" s="203"/>
      <c r="R94" s="203"/>
      <c r="S94" s="203"/>
      <c r="T94" s="204"/>
      <c r="AT94" s="205" t="s">
        <v>165</v>
      </c>
      <c r="AU94" s="205" t="s">
        <v>70</v>
      </c>
      <c r="AV94" s="13" t="s">
        <v>79</v>
      </c>
      <c r="AW94" s="13" t="s">
        <v>31</v>
      </c>
      <c r="AX94" s="13" t="s">
        <v>70</v>
      </c>
      <c r="AY94" s="205" t="s">
        <v>156</v>
      </c>
    </row>
    <row r="95" spans="1:65" s="15" customFormat="1" ht="11.25">
      <c r="B95" s="228"/>
      <c r="C95" s="229"/>
      <c r="D95" s="196" t="s">
        <v>165</v>
      </c>
      <c r="E95" s="230" t="s">
        <v>19</v>
      </c>
      <c r="F95" s="231" t="s">
        <v>365</v>
      </c>
      <c r="G95" s="229"/>
      <c r="H95" s="230" t="s">
        <v>19</v>
      </c>
      <c r="I95" s="232"/>
      <c r="J95" s="229"/>
      <c r="K95" s="229"/>
      <c r="L95" s="233"/>
      <c r="M95" s="234"/>
      <c r="N95" s="235"/>
      <c r="O95" s="235"/>
      <c r="P95" s="235"/>
      <c r="Q95" s="235"/>
      <c r="R95" s="235"/>
      <c r="S95" s="235"/>
      <c r="T95" s="236"/>
      <c r="AT95" s="237" t="s">
        <v>165</v>
      </c>
      <c r="AU95" s="237" t="s">
        <v>70</v>
      </c>
      <c r="AV95" s="15" t="s">
        <v>77</v>
      </c>
      <c r="AW95" s="15" t="s">
        <v>31</v>
      </c>
      <c r="AX95" s="15" t="s">
        <v>70</v>
      </c>
      <c r="AY95" s="237" t="s">
        <v>156</v>
      </c>
    </row>
    <row r="96" spans="1:65" s="13" customFormat="1" ht="11.25">
      <c r="B96" s="194"/>
      <c r="C96" s="195"/>
      <c r="D96" s="196" t="s">
        <v>165</v>
      </c>
      <c r="E96" s="197" t="s">
        <v>19</v>
      </c>
      <c r="F96" s="198" t="s">
        <v>366</v>
      </c>
      <c r="G96" s="195"/>
      <c r="H96" s="199">
        <v>1.4850000000000001</v>
      </c>
      <c r="I96" s="200"/>
      <c r="J96" s="195"/>
      <c r="K96" s="195"/>
      <c r="L96" s="201"/>
      <c r="M96" s="202"/>
      <c r="N96" s="203"/>
      <c r="O96" s="203"/>
      <c r="P96" s="203"/>
      <c r="Q96" s="203"/>
      <c r="R96" s="203"/>
      <c r="S96" s="203"/>
      <c r="T96" s="204"/>
      <c r="AT96" s="205" t="s">
        <v>165</v>
      </c>
      <c r="AU96" s="205" t="s">
        <v>70</v>
      </c>
      <c r="AV96" s="13" t="s">
        <v>79</v>
      </c>
      <c r="AW96" s="13" t="s">
        <v>31</v>
      </c>
      <c r="AX96" s="13" t="s">
        <v>70</v>
      </c>
      <c r="AY96" s="205" t="s">
        <v>156</v>
      </c>
    </row>
    <row r="97" spans="1:65" s="14" customFormat="1" ht="11.25">
      <c r="B97" s="206"/>
      <c r="C97" s="207"/>
      <c r="D97" s="196" t="s">
        <v>165</v>
      </c>
      <c r="E97" s="208" t="s">
        <v>19</v>
      </c>
      <c r="F97" s="209" t="s">
        <v>170</v>
      </c>
      <c r="G97" s="207"/>
      <c r="H97" s="210">
        <v>3.4849999999999999</v>
      </c>
      <c r="I97" s="211"/>
      <c r="J97" s="207"/>
      <c r="K97" s="207"/>
      <c r="L97" s="212"/>
      <c r="M97" s="213"/>
      <c r="N97" s="214"/>
      <c r="O97" s="214"/>
      <c r="P97" s="214"/>
      <c r="Q97" s="214"/>
      <c r="R97" s="214"/>
      <c r="S97" s="214"/>
      <c r="T97" s="215"/>
      <c r="AT97" s="216" t="s">
        <v>165</v>
      </c>
      <c r="AU97" s="216" t="s">
        <v>70</v>
      </c>
      <c r="AV97" s="14" t="s">
        <v>163</v>
      </c>
      <c r="AW97" s="14" t="s">
        <v>31</v>
      </c>
      <c r="AX97" s="14" t="s">
        <v>77</v>
      </c>
      <c r="AY97" s="216" t="s">
        <v>156</v>
      </c>
    </row>
    <row r="98" spans="1:65" s="2" customFormat="1" ht="76.349999999999994" customHeight="1">
      <c r="A98" s="35"/>
      <c r="B98" s="36"/>
      <c r="C98" s="180" t="s">
        <v>79</v>
      </c>
      <c r="D98" s="180" t="s">
        <v>159</v>
      </c>
      <c r="E98" s="181" t="s">
        <v>332</v>
      </c>
      <c r="F98" s="182" t="s">
        <v>367</v>
      </c>
      <c r="G98" s="183" t="s">
        <v>192</v>
      </c>
      <c r="H98" s="184">
        <v>900</v>
      </c>
      <c r="I98" s="185"/>
      <c r="J98" s="186">
        <f>ROUND(I98*H98,2)</f>
        <v>0</v>
      </c>
      <c r="K98" s="187"/>
      <c r="L98" s="40"/>
      <c r="M98" s="188" t="s">
        <v>19</v>
      </c>
      <c r="N98" s="189" t="s">
        <v>41</v>
      </c>
      <c r="O98" s="65"/>
      <c r="P98" s="190">
        <f>O98*H98</f>
        <v>0</v>
      </c>
      <c r="Q98" s="190">
        <v>0</v>
      </c>
      <c r="R98" s="190">
        <f>Q98*H98</f>
        <v>0</v>
      </c>
      <c r="S98" s="190">
        <v>0</v>
      </c>
      <c r="T98" s="191">
        <f>S98*H98</f>
        <v>0</v>
      </c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R98" s="192" t="s">
        <v>163</v>
      </c>
      <c r="AT98" s="192" t="s">
        <v>159</v>
      </c>
      <c r="AU98" s="192" t="s">
        <v>70</v>
      </c>
      <c r="AY98" s="18" t="s">
        <v>156</v>
      </c>
      <c r="BE98" s="193">
        <f>IF(N98="základní",J98,0)</f>
        <v>0</v>
      </c>
      <c r="BF98" s="193">
        <f>IF(N98="snížená",J98,0)</f>
        <v>0</v>
      </c>
      <c r="BG98" s="193">
        <f>IF(N98="zákl. přenesená",J98,0)</f>
        <v>0</v>
      </c>
      <c r="BH98" s="193">
        <f>IF(N98="sníž. přenesená",J98,0)</f>
        <v>0</v>
      </c>
      <c r="BI98" s="193">
        <f>IF(N98="nulová",J98,0)</f>
        <v>0</v>
      </c>
      <c r="BJ98" s="18" t="s">
        <v>77</v>
      </c>
      <c r="BK98" s="193">
        <f>ROUND(I98*H98,2)</f>
        <v>0</v>
      </c>
      <c r="BL98" s="18" t="s">
        <v>163</v>
      </c>
      <c r="BM98" s="192" t="s">
        <v>368</v>
      </c>
    </row>
    <row r="99" spans="1:65" s="15" customFormat="1" ht="11.25">
      <c r="B99" s="228"/>
      <c r="C99" s="229"/>
      <c r="D99" s="196" t="s">
        <v>165</v>
      </c>
      <c r="E99" s="230" t="s">
        <v>19</v>
      </c>
      <c r="F99" s="231" t="s">
        <v>363</v>
      </c>
      <c r="G99" s="229"/>
      <c r="H99" s="230" t="s">
        <v>19</v>
      </c>
      <c r="I99" s="232"/>
      <c r="J99" s="229"/>
      <c r="K99" s="229"/>
      <c r="L99" s="233"/>
      <c r="M99" s="234"/>
      <c r="N99" s="235"/>
      <c r="O99" s="235"/>
      <c r="P99" s="235"/>
      <c r="Q99" s="235"/>
      <c r="R99" s="235"/>
      <c r="S99" s="235"/>
      <c r="T99" s="236"/>
      <c r="AT99" s="237" t="s">
        <v>165</v>
      </c>
      <c r="AU99" s="237" t="s">
        <v>70</v>
      </c>
      <c r="AV99" s="15" t="s">
        <v>77</v>
      </c>
      <c r="AW99" s="15" t="s">
        <v>31</v>
      </c>
      <c r="AX99" s="15" t="s">
        <v>70</v>
      </c>
      <c r="AY99" s="237" t="s">
        <v>156</v>
      </c>
    </row>
    <row r="100" spans="1:65" s="13" customFormat="1" ht="11.25">
      <c r="B100" s="194"/>
      <c r="C100" s="195"/>
      <c r="D100" s="196" t="s">
        <v>165</v>
      </c>
      <c r="E100" s="197" t="s">
        <v>19</v>
      </c>
      <c r="F100" s="198" t="s">
        <v>369</v>
      </c>
      <c r="G100" s="195"/>
      <c r="H100" s="199">
        <v>420</v>
      </c>
      <c r="I100" s="200"/>
      <c r="J100" s="195"/>
      <c r="K100" s="195"/>
      <c r="L100" s="201"/>
      <c r="M100" s="202"/>
      <c r="N100" s="203"/>
      <c r="O100" s="203"/>
      <c r="P100" s="203"/>
      <c r="Q100" s="203"/>
      <c r="R100" s="203"/>
      <c r="S100" s="203"/>
      <c r="T100" s="204"/>
      <c r="AT100" s="205" t="s">
        <v>165</v>
      </c>
      <c r="AU100" s="205" t="s">
        <v>70</v>
      </c>
      <c r="AV100" s="13" t="s">
        <v>79</v>
      </c>
      <c r="AW100" s="13" t="s">
        <v>31</v>
      </c>
      <c r="AX100" s="13" t="s">
        <v>70</v>
      </c>
      <c r="AY100" s="205" t="s">
        <v>156</v>
      </c>
    </row>
    <row r="101" spans="1:65" s="15" customFormat="1" ht="11.25">
      <c r="B101" s="228"/>
      <c r="C101" s="229"/>
      <c r="D101" s="196" t="s">
        <v>165</v>
      </c>
      <c r="E101" s="230" t="s">
        <v>19</v>
      </c>
      <c r="F101" s="231" t="s">
        <v>365</v>
      </c>
      <c r="G101" s="229"/>
      <c r="H101" s="230" t="s">
        <v>19</v>
      </c>
      <c r="I101" s="232"/>
      <c r="J101" s="229"/>
      <c r="K101" s="229"/>
      <c r="L101" s="233"/>
      <c r="M101" s="234"/>
      <c r="N101" s="235"/>
      <c r="O101" s="235"/>
      <c r="P101" s="235"/>
      <c r="Q101" s="235"/>
      <c r="R101" s="235"/>
      <c r="S101" s="235"/>
      <c r="T101" s="236"/>
      <c r="AT101" s="237" t="s">
        <v>165</v>
      </c>
      <c r="AU101" s="237" t="s">
        <v>70</v>
      </c>
      <c r="AV101" s="15" t="s">
        <v>77</v>
      </c>
      <c r="AW101" s="15" t="s">
        <v>31</v>
      </c>
      <c r="AX101" s="15" t="s">
        <v>70</v>
      </c>
      <c r="AY101" s="237" t="s">
        <v>156</v>
      </c>
    </row>
    <row r="102" spans="1:65" s="13" customFormat="1" ht="11.25">
      <c r="B102" s="194"/>
      <c r="C102" s="195"/>
      <c r="D102" s="196" t="s">
        <v>165</v>
      </c>
      <c r="E102" s="197" t="s">
        <v>19</v>
      </c>
      <c r="F102" s="198" t="s">
        <v>370</v>
      </c>
      <c r="G102" s="195"/>
      <c r="H102" s="199">
        <v>480</v>
      </c>
      <c r="I102" s="200"/>
      <c r="J102" s="195"/>
      <c r="K102" s="195"/>
      <c r="L102" s="201"/>
      <c r="M102" s="202"/>
      <c r="N102" s="203"/>
      <c r="O102" s="203"/>
      <c r="P102" s="203"/>
      <c r="Q102" s="203"/>
      <c r="R102" s="203"/>
      <c r="S102" s="203"/>
      <c r="T102" s="204"/>
      <c r="AT102" s="205" t="s">
        <v>165</v>
      </c>
      <c r="AU102" s="205" t="s">
        <v>70</v>
      </c>
      <c r="AV102" s="13" t="s">
        <v>79</v>
      </c>
      <c r="AW102" s="13" t="s">
        <v>31</v>
      </c>
      <c r="AX102" s="13" t="s">
        <v>70</v>
      </c>
      <c r="AY102" s="205" t="s">
        <v>156</v>
      </c>
    </row>
    <row r="103" spans="1:65" s="14" customFormat="1" ht="11.25">
      <c r="B103" s="206"/>
      <c r="C103" s="207"/>
      <c r="D103" s="196" t="s">
        <v>165</v>
      </c>
      <c r="E103" s="208" t="s">
        <v>19</v>
      </c>
      <c r="F103" s="209" t="s">
        <v>170</v>
      </c>
      <c r="G103" s="207"/>
      <c r="H103" s="210">
        <v>900</v>
      </c>
      <c r="I103" s="211"/>
      <c r="J103" s="207"/>
      <c r="K103" s="207"/>
      <c r="L103" s="212"/>
      <c r="M103" s="213"/>
      <c r="N103" s="214"/>
      <c r="O103" s="214"/>
      <c r="P103" s="214"/>
      <c r="Q103" s="214"/>
      <c r="R103" s="214"/>
      <c r="S103" s="214"/>
      <c r="T103" s="215"/>
      <c r="AT103" s="216" t="s">
        <v>165</v>
      </c>
      <c r="AU103" s="216" t="s">
        <v>70</v>
      </c>
      <c r="AV103" s="14" t="s">
        <v>163</v>
      </c>
      <c r="AW103" s="14" t="s">
        <v>31</v>
      </c>
      <c r="AX103" s="14" t="s">
        <v>77</v>
      </c>
      <c r="AY103" s="216" t="s">
        <v>156</v>
      </c>
    </row>
    <row r="104" spans="1:65" s="2" customFormat="1" ht="76.349999999999994" customHeight="1">
      <c r="A104" s="35"/>
      <c r="B104" s="36"/>
      <c r="C104" s="180" t="s">
        <v>86</v>
      </c>
      <c r="D104" s="180" t="s">
        <v>159</v>
      </c>
      <c r="E104" s="181" t="s">
        <v>174</v>
      </c>
      <c r="F104" s="182" t="s">
        <v>282</v>
      </c>
      <c r="G104" s="183" t="s">
        <v>176</v>
      </c>
      <c r="H104" s="184">
        <v>429</v>
      </c>
      <c r="I104" s="185"/>
      <c r="J104" s="186">
        <f>ROUND(I104*H104,2)</f>
        <v>0</v>
      </c>
      <c r="K104" s="187"/>
      <c r="L104" s="40"/>
      <c r="M104" s="188" t="s">
        <v>19</v>
      </c>
      <c r="N104" s="189" t="s">
        <v>41</v>
      </c>
      <c r="O104" s="65"/>
      <c r="P104" s="190">
        <f>O104*H104</f>
        <v>0</v>
      </c>
      <c r="Q104" s="190">
        <v>0</v>
      </c>
      <c r="R104" s="190">
        <f>Q104*H104</f>
        <v>0</v>
      </c>
      <c r="S104" s="190">
        <v>0</v>
      </c>
      <c r="T104" s="191">
        <f>S104*H104</f>
        <v>0</v>
      </c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  <c r="AR104" s="192" t="s">
        <v>163</v>
      </c>
      <c r="AT104" s="192" t="s">
        <v>159</v>
      </c>
      <c r="AU104" s="192" t="s">
        <v>70</v>
      </c>
      <c r="AY104" s="18" t="s">
        <v>156</v>
      </c>
      <c r="BE104" s="193">
        <f>IF(N104="základní",J104,0)</f>
        <v>0</v>
      </c>
      <c r="BF104" s="193">
        <f>IF(N104="snížená",J104,0)</f>
        <v>0</v>
      </c>
      <c r="BG104" s="193">
        <f>IF(N104="zákl. přenesená",J104,0)</f>
        <v>0</v>
      </c>
      <c r="BH104" s="193">
        <f>IF(N104="sníž. přenesená",J104,0)</f>
        <v>0</v>
      </c>
      <c r="BI104" s="193">
        <f>IF(N104="nulová",J104,0)</f>
        <v>0</v>
      </c>
      <c r="BJ104" s="18" t="s">
        <v>77</v>
      </c>
      <c r="BK104" s="193">
        <f>ROUND(I104*H104,2)</f>
        <v>0</v>
      </c>
      <c r="BL104" s="18" t="s">
        <v>163</v>
      </c>
      <c r="BM104" s="192" t="s">
        <v>371</v>
      </c>
    </row>
    <row r="105" spans="1:65" s="13" customFormat="1" ht="11.25">
      <c r="B105" s="194"/>
      <c r="C105" s="195"/>
      <c r="D105" s="196" t="s">
        <v>165</v>
      </c>
      <c r="E105" s="197" t="s">
        <v>19</v>
      </c>
      <c r="F105" s="198" t="s">
        <v>372</v>
      </c>
      <c r="G105" s="195"/>
      <c r="H105" s="199">
        <v>429</v>
      </c>
      <c r="I105" s="200"/>
      <c r="J105" s="195"/>
      <c r="K105" s="195"/>
      <c r="L105" s="201"/>
      <c r="M105" s="202"/>
      <c r="N105" s="203"/>
      <c r="O105" s="203"/>
      <c r="P105" s="203"/>
      <c r="Q105" s="203"/>
      <c r="R105" s="203"/>
      <c r="S105" s="203"/>
      <c r="T105" s="204"/>
      <c r="AT105" s="205" t="s">
        <v>165</v>
      </c>
      <c r="AU105" s="205" t="s">
        <v>70</v>
      </c>
      <c r="AV105" s="13" t="s">
        <v>79</v>
      </c>
      <c r="AW105" s="13" t="s">
        <v>31</v>
      </c>
      <c r="AX105" s="13" t="s">
        <v>77</v>
      </c>
      <c r="AY105" s="205" t="s">
        <v>156</v>
      </c>
    </row>
    <row r="106" spans="1:65" s="2" customFormat="1" ht="16.5" customHeight="1">
      <c r="A106" s="35"/>
      <c r="B106" s="36"/>
      <c r="C106" s="217" t="s">
        <v>163</v>
      </c>
      <c r="D106" s="217" t="s">
        <v>179</v>
      </c>
      <c r="E106" s="218" t="s">
        <v>180</v>
      </c>
      <c r="F106" s="219" t="s">
        <v>181</v>
      </c>
      <c r="G106" s="220" t="s">
        <v>182</v>
      </c>
      <c r="H106" s="221">
        <v>686.4</v>
      </c>
      <c r="I106" s="222"/>
      <c r="J106" s="223">
        <f>ROUND(I106*H106,2)</f>
        <v>0</v>
      </c>
      <c r="K106" s="224"/>
      <c r="L106" s="225"/>
      <c r="M106" s="226" t="s">
        <v>19</v>
      </c>
      <c r="N106" s="227" t="s">
        <v>41</v>
      </c>
      <c r="O106" s="65"/>
      <c r="P106" s="190">
        <f>O106*H106</f>
        <v>0</v>
      </c>
      <c r="Q106" s="190">
        <v>1</v>
      </c>
      <c r="R106" s="190">
        <f>Q106*H106</f>
        <v>686.4</v>
      </c>
      <c r="S106" s="190">
        <v>0</v>
      </c>
      <c r="T106" s="191">
        <f>S106*H106</f>
        <v>0</v>
      </c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  <c r="AR106" s="192" t="s">
        <v>183</v>
      </c>
      <c r="AT106" s="192" t="s">
        <v>179</v>
      </c>
      <c r="AU106" s="192" t="s">
        <v>70</v>
      </c>
      <c r="AY106" s="18" t="s">
        <v>156</v>
      </c>
      <c r="BE106" s="193">
        <f>IF(N106="základní",J106,0)</f>
        <v>0</v>
      </c>
      <c r="BF106" s="193">
        <f>IF(N106="snížená",J106,0)</f>
        <v>0</v>
      </c>
      <c r="BG106" s="193">
        <f>IF(N106="zákl. přenesená",J106,0)</f>
        <v>0</v>
      </c>
      <c r="BH106" s="193">
        <f>IF(N106="sníž. přenesená",J106,0)</f>
        <v>0</v>
      </c>
      <c r="BI106" s="193">
        <f>IF(N106="nulová",J106,0)</f>
        <v>0</v>
      </c>
      <c r="BJ106" s="18" t="s">
        <v>77</v>
      </c>
      <c r="BK106" s="193">
        <f>ROUND(I106*H106,2)</f>
        <v>0</v>
      </c>
      <c r="BL106" s="18" t="s">
        <v>163</v>
      </c>
      <c r="BM106" s="192" t="s">
        <v>373</v>
      </c>
    </row>
    <row r="107" spans="1:65" s="13" customFormat="1" ht="11.25">
      <c r="B107" s="194"/>
      <c r="C107" s="195"/>
      <c r="D107" s="196" t="s">
        <v>165</v>
      </c>
      <c r="E107" s="197" t="s">
        <v>19</v>
      </c>
      <c r="F107" s="198" t="s">
        <v>374</v>
      </c>
      <c r="G107" s="195"/>
      <c r="H107" s="199">
        <v>686.4</v>
      </c>
      <c r="I107" s="200"/>
      <c r="J107" s="195"/>
      <c r="K107" s="195"/>
      <c r="L107" s="201"/>
      <c r="M107" s="202"/>
      <c r="N107" s="203"/>
      <c r="O107" s="203"/>
      <c r="P107" s="203"/>
      <c r="Q107" s="203"/>
      <c r="R107" s="203"/>
      <c r="S107" s="203"/>
      <c r="T107" s="204"/>
      <c r="AT107" s="205" t="s">
        <v>165</v>
      </c>
      <c r="AU107" s="205" t="s">
        <v>70</v>
      </c>
      <c r="AV107" s="13" t="s">
        <v>79</v>
      </c>
      <c r="AW107" s="13" t="s">
        <v>31</v>
      </c>
      <c r="AX107" s="13" t="s">
        <v>77</v>
      </c>
      <c r="AY107" s="205" t="s">
        <v>156</v>
      </c>
    </row>
    <row r="108" spans="1:65" s="2" customFormat="1" ht="156.75" customHeight="1">
      <c r="A108" s="35"/>
      <c r="B108" s="36"/>
      <c r="C108" s="180" t="s">
        <v>157</v>
      </c>
      <c r="D108" s="180" t="s">
        <v>159</v>
      </c>
      <c r="E108" s="181" t="s">
        <v>186</v>
      </c>
      <c r="F108" s="182" t="s">
        <v>287</v>
      </c>
      <c r="G108" s="183" t="s">
        <v>182</v>
      </c>
      <c r="H108" s="184">
        <v>686.4</v>
      </c>
      <c r="I108" s="185"/>
      <c r="J108" s="186">
        <f>ROUND(I108*H108,2)</f>
        <v>0</v>
      </c>
      <c r="K108" s="187"/>
      <c r="L108" s="40"/>
      <c r="M108" s="188" t="s">
        <v>19</v>
      </c>
      <c r="N108" s="189" t="s">
        <v>41</v>
      </c>
      <c r="O108" s="65"/>
      <c r="P108" s="190">
        <f>O108*H108</f>
        <v>0</v>
      </c>
      <c r="Q108" s="190">
        <v>0</v>
      </c>
      <c r="R108" s="190">
        <f>Q108*H108</f>
        <v>0</v>
      </c>
      <c r="S108" s="190">
        <v>0</v>
      </c>
      <c r="T108" s="191">
        <f>S108*H108</f>
        <v>0</v>
      </c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  <c r="AR108" s="192" t="s">
        <v>163</v>
      </c>
      <c r="AT108" s="192" t="s">
        <v>159</v>
      </c>
      <c r="AU108" s="192" t="s">
        <v>70</v>
      </c>
      <c r="AY108" s="18" t="s">
        <v>156</v>
      </c>
      <c r="BE108" s="193">
        <f>IF(N108="základní",J108,0)</f>
        <v>0</v>
      </c>
      <c r="BF108" s="193">
        <f>IF(N108="snížená",J108,0)</f>
        <v>0</v>
      </c>
      <c r="BG108" s="193">
        <f>IF(N108="zákl. přenesená",J108,0)</f>
        <v>0</v>
      </c>
      <c r="BH108" s="193">
        <f>IF(N108="sníž. přenesená",J108,0)</f>
        <v>0</v>
      </c>
      <c r="BI108" s="193">
        <f>IF(N108="nulová",J108,0)</f>
        <v>0</v>
      </c>
      <c r="BJ108" s="18" t="s">
        <v>77</v>
      </c>
      <c r="BK108" s="193">
        <f>ROUND(I108*H108,2)</f>
        <v>0</v>
      </c>
      <c r="BL108" s="18" t="s">
        <v>163</v>
      </c>
      <c r="BM108" s="192" t="s">
        <v>375</v>
      </c>
    </row>
    <row r="109" spans="1:65" s="2" customFormat="1" ht="66.75" customHeight="1">
      <c r="A109" s="35"/>
      <c r="B109" s="36"/>
      <c r="C109" s="180" t="s">
        <v>189</v>
      </c>
      <c r="D109" s="180" t="s">
        <v>159</v>
      </c>
      <c r="E109" s="181" t="s">
        <v>352</v>
      </c>
      <c r="F109" s="182" t="s">
        <v>353</v>
      </c>
      <c r="G109" s="183" t="s">
        <v>192</v>
      </c>
      <c r="H109" s="184">
        <v>200</v>
      </c>
      <c r="I109" s="185"/>
      <c r="J109" s="186">
        <f>ROUND(I109*H109,2)</f>
        <v>0</v>
      </c>
      <c r="K109" s="187"/>
      <c r="L109" s="40"/>
      <c r="M109" s="188" t="s">
        <v>19</v>
      </c>
      <c r="N109" s="189" t="s">
        <v>41</v>
      </c>
      <c r="O109" s="65"/>
      <c r="P109" s="190">
        <f>O109*H109</f>
        <v>0</v>
      </c>
      <c r="Q109" s="190">
        <v>0</v>
      </c>
      <c r="R109" s="190">
        <f>Q109*H109</f>
        <v>0</v>
      </c>
      <c r="S109" s="190">
        <v>0</v>
      </c>
      <c r="T109" s="191">
        <f>S109*H109</f>
        <v>0</v>
      </c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  <c r="AR109" s="192" t="s">
        <v>163</v>
      </c>
      <c r="AT109" s="192" t="s">
        <v>159</v>
      </c>
      <c r="AU109" s="192" t="s">
        <v>70</v>
      </c>
      <c r="AY109" s="18" t="s">
        <v>156</v>
      </c>
      <c r="BE109" s="193">
        <f>IF(N109="základní",J109,0)</f>
        <v>0</v>
      </c>
      <c r="BF109" s="193">
        <f>IF(N109="snížená",J109,0)</f>
        <v>0</v>
      </c>
      <c r="BG109" s="193">
        <f>IF(N109="zákl. přenesená",J109,0)</f>
        <v>0</v>
      </c>
      <c r="BH109" s="193">
        <f>IF(N109="sníž. přenesená",J109,0)</f>
        <v>0</v>
      </c>
      <c r="BI109" s="193">
        <f>IF(N109="nulová",J109,0)</f>
        <v>0</v>
      </c>
      <c r="BJ109" s="18" t="s">
        <v>77</v>
      </c>
      <c r="BK109" s="193">
        <f>ROUND(I109*H109,2)</f>
        <v>0</v>
      </c>
      <c r="BL109" s="18" t="s">
        <v>163</v>
      </c>
      <c r="BM109" s="192" t="s">
        <v>376</v>
      </c>
    </row>
    <row r="110" spans="1:65" s="2" customFormat="1" ht="66.75" customHeight="1">
      <c r="A110" s="35"/>
      <c r="B110" s="36"/>
      <c r="C110" s="180" t="s">
        <v>194</v>
      </c>
      <c r="D110" s="180" t="s">
        <v>159</v>
      </c>
      <c r="E110" s="181" t="s">
        <v>355</v>
      </c>
      <c r="F110" s="182" t="s">
        <v>356</v>
      </c>
      <c r="G110" s="183" t="s">
        <v>192</v>
      </c>
      <c r="H110" s="184">
        <v>180</v>
      </c>
      <c r="I110" s="185"/>
      <c r="J110" s="186">
        <f>ROUND(I110*H110,2)</f>
        <v>0</v>
      </c>
      <c r="K110" s="187"/>
      <c r="L110" s="40"/>
      <c r="M110" s="188" t="s">
        <v>19</v>
      </c>
      <c r="N110" s="189" t="s">
        <v>41</v>
      </c>
      <c r="O110" s="65"/>
      <c r="P110" s="190">
        <f>O110*H110</f>
        <v>0</v>
      </c>
      <c r="Q110" s="190">
        <v>0</v>
      </c>
      <c r="R110" s="190">
        <f>Q110*H110</f>
        <v>0</v>
      </c>
      <c r="S110" s="190">
        <v>0</v>
      </c>
      <c r="T110" s="191">
        <f>S110*H110</f>
        <v>0</v>
      </c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  <c r="AR110" s="192" t="s">
        <v>163</v>
      </c>
      <c r="AT110" s="192" t="s">
        <v>159</v>
      </c>
      <c r="AU110" s="192" t="s">
        <v>70</v>
      </c>
      <c r="AY110" s="18" t="s">
        <v>156</v>
      </c>
      <c r="BE110" s="193">
        <f>IF(N110="základní",J110,0)</f>
        <v>0</v>
      </c>
      <c r="BF110" s="193">
        <f>IF(N110="snížená",J110,0)</f>
        <v>0</v>
      </c>
      <c r="BG110" s="193">
        <f>IF(N110="zákl. přenesená",J110,0)</f>
        <v>0</v>
      </c>
      <c r="BH110" s="193">
        <f>IF(N110="sníž. přenesená",J110,0)</f>
        <v>0</v>
      </c>
      <c r="BI110" s="193">
        <f>IF(N110="nulová",J110,0)</f>
        <v>0</v>
      </c>
      <c r="BJ110" s="18" t="s">
        <v>77</v>
      </c>
      <c r="BK110" s="193">
        <f>ROUND(I110*H110,2)</f>
        <v>0</v>
      </c>
      <c r="BL110" s="18" t="s">
        <v>163</v>
      </c>
      <c r="BM110" s="192" t="s">
        <v>377</v>
      </c>
    </row>
    <row r="111" spans="1:65" s="15" customFormat="1" ht="11.25">
      <c r="B111" s="228"/>
      <c r="C111" s="229"/>
      <c r="D111" s="196" t="s">
        <v>165</v>
      </c>
      <c r="E111" s="230" t="s">
        <v>19</v>
      </c>
      <c r="F111" s="231" t="s">
        <v>358</v>
      </c>
      <c r="G111" s="229"/>
      <c r="H111" s="230" t="s">
        <v>19</v>
      </c>
      <c r="I111" s="232"/>
      <c r="J111" s="229"/>
      <c r="K111" s="229"/>
      <c r="L111" s="233"/>
      <c r="M111" s="234"/>
      <c r="N111" s="235"/>
      <c r="O111" s="235"/>
      <c r="P111" s="235"/>
      <c r="Q111" s="235"/>
      <c r="R111" s="235"/>
      <c r="S111" s="235"/>
      <c r="T111" s="236"/>
      <c r="AT111" s="237" t="s">
        <v>165</v>
      </c>
      <c r="AU111" s="237" t="s">
        <v>70</v>
      </c>
      <c r="AV111" s="15" t="s">
        <v>77</v>
      </c>
      <c r="AW111" s="15" t="s">
        <v>31</v>
      </c>
      <c r="AX111" s="15" t="s">
        <v>70</v>
      </c>
      <c r="AY111" s="237" t="s">
        <v>156</v>
      </c>
    </row>
    <row r="112" spans="1:65" s="13" customFormat="1" ht="11.25">
      <c r="B112" s="194"/>
      <c r="C112" s="195"/>
      <c r="D112" s="196" t="s">
        <v>165</v>
      </c>
      <c r="E112" s="197" t="s">
        <v>19</v>
      </c>
      <c r="F112" s="198" t="s">
        <v>378</v>
      </c>
      <c r="G112" s="195"/>
      <c r="H112" s="199">
        <v>180</v>
      </c>
      <c r="I112" s="200"/>
      <c r="J112" s="195"/>
      <c r="K112" s="195"/>
      <c r="L112" s="201"/>
      <c r="M112" s="202"/>
      <c r="N112" s="203"/>
      <c r="O112" s="203"/>
      <c r="P112" s="203"/>
      <c r="Q112" s="203"/>
      <c r="R112" s="203"/>
      <c r="S112" s="203"/>
      <c r="T112" s="204"/>
      <c r="AT112" s="205" t="s">
        <v>165</v>
      </c>
      <c r="AU112" s="205" t="s">
        <v>70</v>
      </c>
      <c r="AV112" s="13" t="s">
        <v>79</v>
      </c>
      <c r="AW112" s="13" t="s">
        <v>31</v>
      </c>
      <c r="AX112" s="13" t="s">
        <v>77</v>
      </c>
      <c r="AY112" s="205" t="s">
        <v>156</v>
      </c>
    </row>
    <row r="113" spans="1:65" s="2" customFormat="1" ht="55.5" customHeight="1">
      <c r="A113" s="35"/>
      <c r="B113" s="36"/>
      <c r="C113" s="180" t="s">
        <v>183</v>
      </c>
      <c r="D113" s="180" t="s">
        <v>159</v>
      </c>
      <c r="E113" s="181" t="s">
        <v>206</v>
      </c>
      <c r="F113" s="182" t="s">
        <v>207</v>
      </c>
      <c r="G113" s="183" t="s">
        <v>192</v>
      </c>
      <c r="H113" s="184">
        <v>9.6</v>
      </c>
      <c r="I113" s="185"/>
      <c r="J113" s="186">
        <f>ROUND(I113*H113,2)</f>
        <v>0</v>
      </c>
      <c r="K113" s="187"/>
      <c r="L113" s="40"/>
      <c r="M113" s="188" t="s">
        <v>19</v>
      </c>
      <c r="N113" s="189" t="s">
        <v>41</v>
      </c>
      <c r="O113" s="65"/>
      <c r="P113" s="190">
        <f>O113*H113</f>
        <v>0</v>
      </c>
      <c r="Q113" s="190">
        <v>0</v>
      </c>
      <c r="R113" s="190">
        <f>Q113*H113</f>
        <v>0</v>
      </c>
      <c r="S113" s="190">
        <v>0</v>
      </c>
      <c r="T113" s="191">
        <f>S113*H113</f>
        <v>0</v>
      </c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  <c r="AR113" s="192" t="s">
        <v>163</v>
      </c>
      <c r="AT113" s="192" t="s">
        <v>159</v>
      </c>
      <c r="AU113" s="192" t="s">
        <v>70</v>
      </c>
      <c r="AY113" s="18" t="s">
        <v>156</v>
      </c>
      <c r="BE113" s="193">
        <f>IF(N113="základní",J113,0)</f>
        <v>0</v>
      </c>
      <c r="BF113" s="193">
        <f>IF(N113="snížená",J113,0)</f>
        <v>0</v>
      </c>
      <c r="BG113" s="193">
        <f>IF(N113="zákl. přenesená",J113,0)</f>
        <v>0</v>
      </c>
      <c r="BH113" s="193">
        <f>IF(N113="sníž. přenesená",J113,0)</f>
        <v>0</v>
      </c>
      <c r="BI113" s="193">
        <f>IF(N113="nulová",J113,0)</f>
        <v>0</v>
      </c>
      <c r="BJ113" s="18" t="s">
        <v>77</v>
      </c>
      <c r="BK113" s="193">
        <f>ROUND(I113*H113,2)</f>
        <v>0</v>
      </c>
      <c r="BL113" s="18" t="s">
        <v>163</v>
      </c>
      <c r="BM113" s="192" t="s">
        <v>379</v>
      </c>
    </row>
    <row r="114" spans="1:65" s="15" customFormat="1" ht="11.25">
      <c r="B114" s="228"/>
      <c r="C114" s="229"/>
      <c r="D114" s="196" t="s">
        <v>165</v>
      </c>
      <c r="E114" s="230" t="s">
        <v>19</v>
      </c>
      <c r="F114" s="231" t="s">
        <v>380</v>
      </c>
      <c r="G114" s="229"/>
      <c r="H114" s="230" t="s">
        <v>19</v>
      </c>
      <c r="I114" s="232"/>
      <c r="J114" s="229"/>
      <c r="K114" s="229"/>
      <c r="L114" s="233"/>
      <c r="M114" s="234"/>
      <c r="N114" s="235"/>
      <c r="O114" s="235"/>
      <c r="P114" s="235"/>
      <c r="Q114" s="235"/>
      <c r="R114" s="235"/>
      <c r="S114" s="235"/>
      <c r="T114" s="236"/>
      <c r="AT114" s="237" t="s">
        <v>165</v>
      </c>
      <c r="AU114" s="237" t="s">
        <v>70</v>
      </c>
      <c r="AV114" s="15" t="s">
        <v>77</v>
      </c>
      <c r="AW114" s="15" t="s">
        <v>31</v>
      </c>
      <c r="AX114" s="15" t="s">
        <v>70</v>
      </c>
      <c r="AY114" s="237" t="s">
        <v>156</v>
      </c>
    </row>
    <row r="115" spans="1:65" s="13" customFormat="1" ht="11.25">
      <c r="B115" s="194"/>
      <c r="C115" s="195"/>
      <c r="D115" s="196" t="s">
        <v>165</v>
      </c>
      <c r="E115" s="197" t="s">
        <v>19</v>
      </c>
      <c r="F115" s="198" t="s">
        <v>381</v>
      </c>
      <c r="G115" s="195"/>
      <c r="H115" s="199">
        <v>2.4</v>
      </c>
      <c r="I115" s="200"/>
      <c r="J115" s="195"/>
      <c r="K115" s="195"/>
      <c r="L115" s="201"/>
      <c r="M115" s="202"/>
      <c r="N115" s="203"/>
      <c r="O115" s="203"/>
      <c r="P115" s="203"/>
      <c r="Q115" s="203"/>
      <c r="R115" s="203"/>
      <c r="S115" s="203"/>
      <c r="T115" s="204"/>
      <c r="AT115" s="205" t="s">
        <v>165</v>
      </c>
      <c r="AU115" s="205" t="s">
        <v>70</v>
      </c>
      <c r="AV115" s="13" t="s">
        <v>79</v>
      </c>
      <c r="AW115" s="13" t="s">
        <v>31</v>
      </c>
      <c r="AX115" s="13" t="s">
        <v>70</v>
      </c>
      <c r="AY115" s="205" t="s">
        <v>156</v>
      </c>
    </row>
    <row r="116" spans="1:65" s="15" customFormat="1" ht="11.25">
      <c r="B116" s="228"/>
      <c r="C116" s="229"/>
      <c r="D116" s="196" t="s">
        <v>165</v>
      </c>
      <c r="E116" s="230" t="s">
        <v>19</v>
      </c>
      <c r="F116" s="231" t="s">
        <v>382</v>
      </c>
      <c r="G116" s="229"/>
      <c r="H116" s="230" t="s">
        <v>19</v>
      </c>
      <c r="I116" s="232"/>
      <c r="J116" s="229"/>
      <c r="K116" s="229"/>
      <c r="L116" s="233"/>
      <c r="M116" s="234"/>
      <c r="N116" s="235"/>
      <c r="O116" s="235"/>
      <c r="P116" s="235"/>
      <c r="Q116" s="235"/>
      <c r="R116" s="235"/>
      <c r="S116" s="235"/>
      <c r="T116" s="236"/>
      <c r="AT116" s="237" t="s">
        <v>165</v>
      </c>
      <c r="AU116" s="237" t="s">
        <v>70</v>
      </c>
      <c r="AV116" s="15" t="s">
        <v>77</v>
      </c>
      <c r="AW116" s="15" t="s">
        <v>31</v>
      </c>
      <c r="AX116" s="15" t="s">
        <v>70</v>
      </c>
      <c r="AY116" s="237" t="s">
        <v>156</v>
      </c>
    </row>
    <row r="117" spans="1:65" s="13" customFormat="1" ht="11.25">
      <c r="B117" s="194"/>
      <c r="C117" s="195"/>
      <c r="D117" s="196" t="s">
        <v>165</v>
      </c>
      <c r="E117" s="197" t="s">
        <v>19</v>
      </c>
      <c r="F117" s="198" t="s">
        <v>383</v>
      </c>
      <c r="G117" s="195"/>
      <c r="H117" s="199">
        <v>7.2</v>
      </c>
      <c r="I117" s="200"/>
      <c r="J117" s="195"/>
      <c r="K117" s="195"/>
      <c r="L117" s="201"/>
      <c r="M117" s="202"/>
      <c r="N117" s="203"/>
      <c r="O117" s="203"/>
      <c r="P117" s="203"/>
      <c r="Q117" s="203"/>
      <c r="R117" s="203"/>
      <c r="S117" s="203"/>
      <c r="T117" s="204"/>
      <c r="AT117" s="205" t="s">
        <v>165</v>
      </c>
      <c r="AU117" s="205" t="s">
        <v>70</v>
      </c>
      <c r="AV117" s="13" t="s">
        <v>79</v>
      </c>
      <c r="AW117" s="13" t="s">
        <v>31</v>
      </c>
      <c r="AX117" s="13" t="s">
        <v>70</v>
      </c>
      <c r="AY117" s="205" t="s">
        <v>156</v>
      </c>
    </row>
    <row r="118" spans="1:65" s="14" customFormat="1" ht="11.25">
      <c r="B118" s="206"/>
      <c r="C118" s="207"/>
      <c r="D118" s="196" t="s">
        <v>165</v>
      </c>
      <c r="E118" s="208" t="s">
        <v>19</v>
      </c>
      <c r="F118" s="209" t="s">
        <v>170</v>
      </c>
      <c r="G118" s="207"/>
      <c r="H118" s="210">
        <v>9.6</v>
      </c>
      <c r="I118" s="211"/>
      <c r="J118" s="207"/>
      <c r="K118" s="207"/>
      <c r="L118" s="212"/>
      <c r="M118" s="213"/>
      <c r="N118" s="214"/>
      <c r="O118" s="214"/>
      <c r="P118" s="214"/>
      <c r="Q118" s="214"/>
      <c r="R118" s="214"/>
      <c r="S118" s="214"/>
      <c r="T118" s="215"/>
      <c r="AT118" s="216" t="s">
        <v>165</v>
      </c>
      <c r="AU118" s="216" t="s">
        <v>70</v>
      </c>
      <c r="AV118" s="14" t="s">
        <v>163</v>
      </c>
      <c r="AW118" s="14" t="s">
        <v>31</v>
      </c>
      <c r="AX118" s="14" t="s">
        <v>77</v>
      </c>
      <c r="AY118" s="216" t="s">
        <v>156</v>
      </c>
    </row>
    <row r="119" spans="1:65" s="2" customFormat="1" ht="62.65" customHeight="1">
      <c r="A119" s="35"/>
      <c r="B119" s="36"/>
      <c r="C119" s="180" t="s">
        <v>205</v>
      </c>
      <c r="D119" s="180" t="s">
        <v>159</v>
      </c>
      <c r="E119" s="181" t="s">
        <v>210</v>
      </c>
      <c r="F119" s="182" t="s">
        <v>211</v>
      </c>
      <c r="G119" s="183" t="s">
        <v>192</v>
      </c>
      <c r="H119" s="184">
        <v>9.6</v>
      </c>
      <c r="I119" s="185"/>
      <c r="J119" s="186">
        <f>ROUND(I119*H119,2)</f>
        <v>0</v>
      </c>
      <c r="K119" s="187"/>
      <c r="L119" s="40"/>
      <c r="M119" s="188" t="s">
        <v>19</v>
      </c>
      <c r="N119" s="189" t="s">
        <v>41</v>
      </c>
      <c r="O119" s="65"/>
      <c r="P119" s="190">
        <f>O119*H119</f>
        <v>0</v>
      </c>
      <c r="Q119" s="190">
        <v>0</v>
      </c>
      <c r="R119" s="190">
        <f>Q119*H119</f>
        <v>0</v>
      </c>
      <c r="S119" s="190">
        <v>0</v>
      </c>
      <c r="T119" s="191">
        <f>S119*H119</f>
        <v>0</v>
      </c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R119" s="192" t="s">
        <v>163</v>
      </c>
      <c r="AT119" s="192" t="s">
        <v>159</v>
      </c>
      <c r="AU119" s="192" t="s">
        <v>70</v>
      </c>
      <c r="AY119" s="18" t="s">
        <v>156</v>
      </c>
      <c r="BE119" s="193">
        <f>IF(N119="základní",J119,0)</f>
        <v>0</v>
      </c>
      <c r="BF119" s="193">
        <f>IF(N119="snížená",J119,0)</f>
        <v>0</v>
      </c>
      <c r="BG119" s="193">
        <f>IF(N119="zákl. přenesená",J119,0)</f>
        <v>0</v>
      </c>
      <c r="BH119" s="193">
        <f>IF(N119="sníž. přenesená",J119,0)</f>
        <v>0</v>
      </c>
      <c r="BI119" s="193">
        <f>IF(N119="nulová",J119,0)</f>
        <v>0</v>
      </c>
      <c r="BJ119" s="18" t="s">
        <v>77</v>
      </c>
      <c r="BK119" s="193">
        <f>ROUND(I119*H119,2)</f>
        <v>0</v>
      </c>
      <c r="BL119" s="18" t="s">
        <v>163</v>
      </c>
      <c r="BM119" s="192" t="s">
        <v>384</v>
      </c>
    </row>
    <row r="120" spans="1:65" s="15" customFormat="1" ht="11.25">
      <c r="B120" s="228"/>
      <c r="C120" s="229"/>
      <c r="D120" s="196" t="s">
        <v>165</v>
      </c>
      <c r="E120" s="230" t="s">
        <v>19</v>
      </c>
      <c r="F120" s="231" t="s">
        <v>380</v>
      </c>
      <c r="G120" s="229"/>
      <c r="H120" s="230" t="s">
        <v>19</v>
      </c>
      <c r="I120" s="232"/>
      <c r="J120" s="229"/>
      <c r="K120" s="229"/>
      <c r="L120" s="233"/>
      <c r="M120" s="234"/>
      <c r="N120" s="235"/>
      <c r="O120" s="235"/>
      <c r="P120" s="235"/>
      <c r="Q120" s="235"/>
      <c r="R120" s="235"/>
      <c r="S120" s="235"/>
      <c r="T120" s="236"/>
      <c r="AT120" s="237" t="s">
        <v>165</v>
      </c>
      <c r="AU120" s="237" t="s">
        <v>70</v>
      </c>
      <c r="AV120" s="15" t="s">
        <v>77</v>
      </c>
      <c r="AW120" s="15" t="s">
        <v>31</v>
      </c>
      <c r="AX120" s="15" t="s">
        <v>70</v>
      </c>
      <c r="AY120" s="237" t="s">
        <v>156</v>
      </c>
    </row>
    <row r="121" spans="1:65" s="13" customFormat="1" ht="11.25">
      <c r="B121" s="194"/>
      <c r="C121" s="195"/>
      <c r="D121" s="196" t="s">
        <v>165</v>
      </c>
      <c r="E121" s="197" t="s">
        <v>19</v>
      </c>
      <c r="F121" s="198" t="s">
        <v>381</v>
      </c>
      <c r="G121" s="195"/>
      <c r="H121" s="199">
        <v>2.4</v>
      </c>
      <c r="I121" s="200"/>
      <c r="J121" s="195"/>
      <c r="K121" s="195"/>
      <c r="L121" s="201"/>
      <c r="M121" s="202"/>
      <c r="N121" s="203"/>
      <c r="O121" s="203"/>
      <c r="P121" s="203"/>
      <c r="Q121" s="203"/>
      <c r="R121" s="203"/>
      <c r="S121" s="203"/>
      <c r="T121" s="204"/>
      <c r="AT121" s="205" t="s">
        <v>165</v>
      </c>
      <c r="AU121" s="205" t="s">
        <v>70</v>
      </c>
      <c r="AV121" s="13" t="s">
        <v>79</v>
      </c>
      <c r="AW121" s="13" t="s">
        <v>31</v>
      </c>
      <c r="AX121" s="13" t="s">
        <v>70</v>
      </c>
      <c r="AY121" s="205" t="s">
        <v>156</v>
      </c>
    </row>
    <row r="122" spans="1:65" s="15" customFormat="1" ht="11.25">
      <c r="B122" s="228"/>
      <c r="C122" s="229"/>
      <c r="D122" s="196" t="s">
        <v>165</v>
      </c>
      <c r="E122" s="230" t="s">
        <v>19</v>
      </c>
      <c r="F122" s="231" t="s">
        <v>382</v>
      </c>
      <c r="G122" s="229"/>
      <c r="H122" s="230" t="s">
        <v>19</v>
      </c>
      <c r="I122" s="232"/>
      <c r="J122" s="229"/>
      <c r="K122" s="229"/>
      <c r="L122" s="233"/>
      <c r="M122" s="234"/>
      <c r="N122" s="235"/>
      <c r="O122" s="235"/>
      <c r="P122" s="235"/>
      <c r="Q122" s="235"/>
      <c r="R122" s="235"/>
      <c r="S122" s="235"/>
      <c r="T122" s="236"/>
      <c r="AT122" s="237" t="s">
        <v>165</v>
      </c>
      <c r="AU122" s="237" t="s">
        <v>70</v>
      </c>
      <c r="AV122" s="15" t="s">
        <v>77</v>
      </c>
      <c r="AW122" s="15" t="s">
        <v>31</v>
      </c>
      <c r="AX122" s="15" t="s">
        <v>70</v>
      </c>
      <c r="AY122" s="237" t="s">
        <v>156</v>
      </c>
    </row>
    <row r="123" spans="1:65" s="13" customFormat="1" ht="11.25">
      <c r="B123" s="194"/>
      <c r="C123" s="195"/>
      <c r="D123" s="196" t="s">
        <v>165</v>
      </c>
      <c r="E123" s="197" t="s">
        <v>19</v>
      </c>
      <c r="F123" s="198" t="s">
        <v>383</v>
      </c>
      <c r="G123" s="195"/>
      <c r="H123" s="199">
        <v>7.2</v>
      </c>
      <c r="I123" s="200"/>
      <c r="J123" s="195"/>
      <c r="K123" s="195"/>
      <c r="L123" s="201"/>
      <c r="M123" s="202"/>
      <c r="N123" s="203"/>
      <c r="O123" s="203"/>
      <c r="P123" s="203"/>
      <c r="Q123" s="203"/>
      <c r="R123" s="203"/>
      <c r="S123" s="203"/>
      <c r="T123" s="204"/>
      <c r="AT123" s="205" t="s">
        <v>165</v>
      </c>
      <c r="AU123" s="205" t="s">
        <v>70</v>
      </c>
      <c r="AV123" s="13" t="s">
        <v>79</v>
      </c>
      <c r="AW123" s="13" t="s">
        <v>31</v>
      </c>
      <c r="AX123" s="13" t="s">
        <v>70</v>
      </c>
      <c r="AY123" s="205" t="s">
        <v>156</v>
      </c>
    </row>
    <row r="124" spans="1:65" s="14" customFormat="1" ht="11.25">
      <c r="B124" s="206"/>
      <c r="C124" s="207"/>
      <c r="D124" s="196" t="s">
        <v>165</v>
      </c>
      <c r="E124" s="208" t="s">
        <v>19</v>
      </c>
      <c r="F124" s="209" t="s">
        <v>170</v>
      </c>
      <c r="G124" s="207"/>
      <c r="H124" s="210">
        <v>9.6</v>
      </c>
      <c r="I124" s="211"/>
      <c r="J124" s="207"/>
      <c r="K124" s="207"/>
      <c r="L124" s="212"/>
      <c r="M124" s="213"/>
      <c r="N124" s="214"/>
      <c r="O124" s="214"/>
      <c r="P124" s="214"/>
      <c r="Q124" s="214"/>
      <c r="R124" s="214"/>
      <c r="S124" s="214"/>
      <c r="T124" s="215"/>
      <c r="AT124" s="216" t="s">
        <v>165</v>
      </c>
      <c r="AU124" s="216" t="s">
        <v>70</v>
      </c>
      <c r="AV124" s="14" t="s">
        <v>163</v>
      </c>
      <c r="AW124" s="14" t="s">
        <v>31</v>
      </c>
      <c r="AX124" s="14" t="s">
        <v>77</v>
      </c>
      <c r="AY124" s="216" t="s">
        <v>156</v>
      </c>
    </row>
    <row r="125" spans="1:65" s="2" customFormat="1" ht="44.25" customHeight="1">
      <c r="A125" s="35"/>
      <c r="B125" s="36"/>
      <c r="C125" s="180" t="s">
        <v>118</v>
      </c>
      <c r="D125" s="180" t="s">
        <v>159</v>
      </c>
      <c r="E125" s="181" t="s">
        <v>385</v>
      </c>
      <c r="F125" s="182" t="s">
        <v>386</v>
      </c>
      <c r="G125" s="183" t="s">
        <v>257</v>
      </c>
      <c r="H125" s="184">
        <v>3.4</v>
      </c>
      <c r="I125" s="185"/>
      <c r="J125" s="186">
        <f>ROUND(I125*H125,2)</f>
        <v>0</v>
      </c>
      <c r="K125" s="187"/>
      <c r="L125" s="40"/>
      <c r="M125" s="188" t="s">
        <v>19</v>
      </c>
      <c r="N125" s="189" t="s">
        <v>41</v>
      </c>
      <c r="O125" s="65"/>
      <c r="P125" s="190">
        <f>O125*H125</f>
        <v>0</v>
      </c>
      <c r="Q125" s="190">
        <v>0</v>
      </c>
      <c r="R125" s="190">
        <f>Q125*H125</f>
        <v>0</v>
      </c>
      <c r="S125" s="190">
        <v>0</v>
      </c>
      <c r="T125" s="191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192" t="s">
        <v>163</v>
      </c>
      <c r="AT125" s="192" t="s">
        <v>159</v>
      </c>
      <c r="AU125" s="192" t="s">
        <v>70</v>
      </c>
      <c r="AY125" s="18" t="s">
        <v>156</v>
      </c>
      <c r="BE125" s="193">
        <f>IF(N125="základní",J125,0)</f>
        <v>0</v>
      </c>
      <c r="BF125" s="193">
        <f>IF(N125="snížená",J125,0)</f>
        <v>0</v>
      </c>
      <c r="BG125" s="193">
        <f>IF(N125="zákl. přenesená",J125,0)</f>
        <v>0</v>
      </c>
      <c r="BH125" s="193">
        <f>IF(N125="sníž. přenesená",J125,0)</f>
        <v>0</v>
      </c>
      <c r="BI125" s="193">
        <f>IF(N125="nulová",J125,0)</f>
        <v>0</v>
      </c>
      <c r="BJ125" s="18" t="s">
        <v>77</v>
      </c>
      <c r="BK125" s="193">
        <f>ROUND(I125*H125,2)</f>
        <v>0</v>
      </c>
      <c r="BL125" s="18" t="s">
        <v>163</v>
      </c>
      <c r="BM125" s="192" t="s">
        <v>387</v>
      </c>
    </row>
    <row r="126" spans="1:65" s="13" customFormat="1" ht="11.25">
      <c r="B126" s="194"/>
      <c r="C126" s="195"/>
      <c r="D126" s="196" t="s">
        <v>165</v>
      </c>
      <c r="E126" s="197" t="s">
        <v>19</v>
      </c>
      <c r="F126" s="198" t="s">
        <v>388</v>
      </c>
      <c r="G126" s="195"/>
      <c r="H126" s="199">
        <v>3.4</v>
      </c>
      <c r="I126" s="200"/>
      <c r="J126" s="195"/>
      <c r="K126" s="195"/>
      <c r="L126" s="201"/>
      <c r="M126" s="202"/>
      <c r="N126" s="203"/>
      <c r="O126" s="203"/>
      <c r="P126" s="203"/>
      <c r="Q126" s="203"/>
      <c r="R126" s="203"/>
      <c r="S126" s="203"/>
      <c r="T126" s="204"/>
      <c r="AT126" s="205" t="s">
        <v>165</v>
      </c>
      <c r="AU126" s="205" t="s">
        <v>70</v>
      </c>
      <c r="AV126" s="13" t="s">
        <v>79</v>
      </c>
      <c r="AW126" s="13" t="s">
        <v>31</v>
      </c>
      <c r="AX126" s="13" t="s">
        <v>77</v>
      </c>
      <c r="AY126" s="205" t="s">
        <v>156</v>
      </c>
    </row>
    <row r="127" spans="1:65" s="2" customFormat="1" ht="55.5" customHeight="1">
      <c r="A127" s="35"/>
      <c r="B127" s="36"/>
      <c r="C127" s="180" t="s">
        <v>121</v>
      </c>
      <c r="D127" s="180" t="s">
        <v>159</v>
      </c>
      <c r="E127" s="181" t="s">
        <v>389</v>
      </c>
      <c r="F127" s="182" t="s">
        <v>390</v>
      </c>
      <c r="G127" s="183" t="s">
        <v>257</v>
      </c>
      <c r="H127" s="184">
        <v>3.4</v>
      </c>
      <c r="I127" s="185"/>
      <c r="J127" s="186">
        <f>ROUND(I127*H127,2)</f>
        <v>0</v>
      </c>
      <c r="K127" s="187"/>
      <c r="L127" s="40"/>
      <c r="M127" s="188" t="s">
        <v>19</v>
      </c>
      <c r="N127" s="189" t="s">
        <v>41</v>
      </c>
      <c r="O127" s="65"/>
      <c r="P127" s="190">
        <f>O127*H127</f>
        <v>0</v>
      </c>
      <c r="Q127" s="190">
        <v>0</v>
      </c>
      <c r="R127" s="190">
        <f>Q127*H127</f>
        <v>0</v>
      </c>
      <c r="S127" s="190">
        <v>0</v>
      </c>
      <c r="T127" s="191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192" t="s">
        <v>163</v>
      </c>
      <c r="AT127" s="192" t="s">
        <v>159</v>
      </c>
      <c r="AU127" s="192" t="s">
        <v>70</v>
      </c>
      <c r="AY127" s="18" t="s">
        <v>156</v>
      </c>
      <c r="BE127" s="193">
        <f>IF(N127="základní",J127,0)</f>
        <v>0</v>
      </c>
      <c r="BF127" s="193">
        <f>IF(N127="snížená",J127,0)</f>
        <v>0</v>
      </c>
      <c r="BG127" s="193">
        <f>IF(N127="zákl. přenesená",J127,0)</f>
        <v>0</v>
      </c>
      <c r="BH127" s="193">
        <f>IF(N127="sníž. přenesená",J127,0)</f>
        <v>0</v>
      </c>
      <c r="BI127" s="193">
        <f>IF(N127="nulová",J127,0)</f>
        <v>0</v>
      </c>
      <c r="BJ127" s="18" t="s">
        <v>77</v>
      </c>
      <c r="BK127" s="193">
        <f>ROUND(I127*H127,2)</f>
        <v>0</v>
      </c>
      <c r="BL127" s="18" t="s">
        <v>163</v>
      </c>
      <c r="BM127" s="192" t="s">
        <v>391</v>
      </c>
    </row>
    <row r="128" spans="1:65" s="13" customFormat="1" ht="11.25">
      <c r="B128" s="194"/>
      <c r="C128" s="195"/>
      <c r="D128" s="196" t="s">
        <v>165</v>
      </c>
      <c r="E128" s="197" t="s">
        <v>19</v>
      </c>
      <c r="F128" s="198" t="s">
        <v>388</v>
      </c>
      <c r="G128" s="195"/>
      <c r="H128" s="199">
        <v>3.4</v>
      </c>
      <c r="I128" s="200"/>
      <c r="J128" s="195"/>
      <c r="K128" s="195"/>
      <c r="L128" s="201"/>
      <c r="M128" s="202"/>
      <c r="N128" s="203"/>
      <c r="O128" s="203"/>
      <c r="P128" s="203"/>
      <c r="Q128" s="203"/>
      <c r="R128" s="203"/>
      <c r="S128" s="203"/>
      <c r="T128" s="204"/>
      <c r="AT128" s="205" t="s">
        <v>165</v>
      </c>
      <c r="AU128" s="205" t="s">
        <v>70</v>
      </c>
      <c r="AV128" s="13" t="s">
        <v>79</v>
      </c>
      <c r="AW128" s="13" t="s">
        <v>31</v>
      </c>
      <c r="AX128" s="13" t="s">
        <v>77</v>
      </c>
      <c r="AY128" s="205" t="s">
        <v>156</v>
      </c>
    </row>
    <row r="129" spans="1:65" s="2" customFormat="1" ht="62.65" customHeight="1">
      <c r="A129" s="35"/>
      <c r="B129" s="36"/>
      <c r="C129" s="180" t="s">
        <v>221</v>
      </c>
      <c r="D129" s="180" t="s">
        <v>159</v>
      </c>
      <c r="E129" s="181" t="s">
        <v>250</v>
      </c>
      <c r="F129" s="182" t="s">
        <v>251</v>
      </c>
      <c r="G129" s="183" t="s">
        <v>228</v>
      </c>
      <c r="H129" s="184">
        <v>230</v>
      </c>
      <c r="I129" s="185"/>
      <c r="J129" s="186">
        <f>ROUND(I129*H129,2)</f>
        <v>0</v>
      </c>
      <c r="K129" s="187"/>
      <c r="L129" s="40"/>
      <c r="M129" s="188" t="s">
        <v>19</v>
      </c>
      <c r="N129" s="189" t="s">
        <v>41</v>
      </c>
      <c r="O129" s="65"/>
      <c r="P129" s="190">
        <f>O129*H129</f>
        <v>0</v>
      </c>
      <c r="Q129" s="190">
        <v>0</v>
      </c>
      <c r="R129" s="190">
        <f>Q129*H129</f>
        <v>0</v>
      </c>
      <c r="S129" s="190">
        <v>0</v>
      </c>
      <c r="T129" s="191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192" t="s">
        <v>163</v>
      </c>
      <c r="AT129" s="192" t="s">
        <v>159</v>
      </c>
      <c r="AU129" s="192" t="s">
        <v>70</v>
      </c>
      <c r="AY129" s="18" t="s">
        <v>156</v>
      </c>
      <c r="BE129" s="193">
        <f>IF(N129="základní",J129,0)</f>
        <v>0</v>
      </c>
      <c r="BF129" s="193">
        <f>IF(N129="snížená",J129,0)</f>
        <v>0</v>
      </c>
      <c r="BG129" s="193">
        <f>IF(N129="zákl. přenesená",J129,0)</f>
        <v>0</v>
      </c>
      <c r="BH129" s="193">
        <f>IF(N129="sníž. přenesená",J129,0)</f>
        <v>0</v>
      </c>
      <c r="BI129" s="193">
        <f>IF(N129="nulová",J129,0)</f>
        <v>0</v>
      </c>
      <c r="BJ129" s="18" t="s">
        <v>77</v>
      </c>
      <c r="BK129" s="193">
        <f>ROUND(I129*H129,2)</f>
        <v>0</v>
      </c>
      <c r="BL129" s="18" t="s">
        <v>163</v>
      </c>
      <c r="BM129" s="192" t="s">
        <v>392</v>
      </c>
    </row>
    <row r="130" spans="1:65" s="15" customFormat="1" ht="11.25">
      <c r="B130" s="228"/>
      <c r="C130" s="229"/>
      <c r="D130" s="196" t="s">
        <v>165</v>
      </c>
      <c r="E130" s="230" t="s">
        <v>19</v>
      </c>
      <c r="F130" s="231" t="s">
        <v>393</v>
      </c>
      <c r="G130" s="229"/>
      <c r="H130" s="230" t="s">
        <v>19</v>
      </c>
      <c r="I130" s="232"/>
      <c r="J130" s="229"/>
      <c r="K130" s="229"/>
      <c r="L130" s="233"/>
      <c r="M130" s="234"/>
      <c r="N130" s="235"/>
      <c r="O130" s="235"/>
      <c r="P130" s="235"/>
      <c r="Q130" s="235"/>
      <c r="R130" s="235"/>
      <c r="S130" s="235"/>
      <c r="T130" s="236"/>
      <c r="AT130" s="237" t="s">
        <v>165</v>
      </c>
      <c r="AU130" s="237" t="s">
        <v>70</v>
      </c>
      <c r="AV130" s="15" t="s">
        <v>77</v>
      </c>
      <c r="AW130" s="15" t="s">
        <v>31</v>
      </c>
      <c r="AX130" s="15" t="s">
        <v>70</v>
      </c>
      <c r="AY130" s="237" t="s">
        <v>156</v>
      </c>
    </row>
    <row r="131" spans="1:65" s="13" customFormat="1" ht="11.25">
      <c r="B131" s="194"/>
      <c r="C131" s="195"/>
      <c r="D131" s="196" t="s">
        <v>165</v>
      </c>
      <c r="E131" s="197" t="s">
        <v>19</v>
      </c>
      <c r="F131" s="198" t="s">
        <v>394</v>
      </c>
      <c r="G131" s="195"/>
      <c r="H131" s="199">
        <v>220</v>
      </c>
      <c r="I131" s="200"/>
      <c r="J131" s="195"/>
      <c r="K131" s="195"/>
      <c r="L131" s="201"/>
      <c r="M131" s="202"/>
      <c r="N131" s="203"/>
      <c r="O131" s="203"/>
      <c r="P131" s="203"/>
      <c r="Q131" s="203"/>
      <c r="R131" s="203"/>
      <c r="S131" s="203"/>
      <c r="T131" s="204"/>
      <c r="AT131" s="205" t="s">
        <v>165</v>
      </c>
      <c r="AU131" s="205" t="s">
        <v>70</v>
      </c>
      <c r="AV131" s="13" t="s">
        <v>79</v>
      </c>
      <c r="AW131" s="13" t="s">
        <v>31</v>
      </c>
      <c r="AX131" s="13" t="s">
        <v>70</v>
      </c>
      <c r="AY131" s="205" t="s">
        <v>156</v>
      </c>
    </row>
    <row r="132" spans="1:65" s="15" customFormat="1" ht="11.25">
      <c r="B132" s="228"/>
      <c r="C132" s="229"/>
      <c r="D132" s="196" t="s">
        <v>165</v>
      </c>
      <c r="E132" s="230" t="s">
        <v>19</v>
      </c>
      <c r="F132" s="231" t="s">
        <v>395</v>
      </c>
      <c r="G132" s="229"/>
      <c r="H132" s="230" t="s">
        <v>19</v>
      </c>
      <c r="I132" s="232"/>
      <c r="J132" s="229"/>
      <c r="K132" s="229"/>
      <c r="L132" s="233"/>
      <c r="M132" s="234"/>
      <c r="N132" s="235"/>
      <c r="O132" s="235"/>
      <c r="P132" s="235"/>
      <c r="Q132" s="235"/>
      <c r="R132" s="235"/>
      <c r="S132" s="235"/>
      <c r="T132" s="236"/>
      <c r="AT132" s="237" t="s">
        <v>165</v>
      </c>
      <c r="AU132" s="237" t="s">
        <v>70</v>
      </c>
      <c r="AV132" s="15" t="s">
        <v>77</v>
      </c>
      <c r="AW132" s="15" t="s">
        <v>31</v>
      </c>
      <c r="AX132" s="15" t="s">
        <v>70</v>
      </c>
      <c r="AY132" s="237" t="s">
        <v>156</v>
      </c>
    </row>
    <row r="133" spans="1:65" s="13" customFormat="1" ht="11.25">
      <c r="B133" s="194"/>
      <c r="C133" s="195"/>
      <c r="D133" s="196" t="s">
        <v>165</v>
      </c>
      <c r="E133" s="197" t="s">
        <v>19</v>
      </c>
      <c r="F133" s="198" t="s">
        <v>118</v>
      </c>
      <c r="G133" s="195"/>
      <c r="H133" s="199">
        <v>10</v>
      </c>
      <c r="I133" s="200"/>
      <c r="J133" s="195"/>
      <c r="K133" s="195"/>
      <c r="L133" s="201"/>
      <c r="M133" s="202"/>
      <c r="N133" s="203"/>
      <c r="O133" s="203"/>
      <c r="P133" s="203"/>
      <c r="Q133" s="203"/>
      <c r="R133" s="203"/>
      <c r="S133" s="203"/>
      <c r="T133" s="204"/>
      <c r="AT133" s="205" t="s">
        <v>165</v>
      </c>
      <c r="AU133" s="205" t="s">
        <v>70</v>
      </c>
      <c r="AV133" s="13" t="s">
        <v>79</v>
      </c>
      <c r="AW133" s="13" t="s">
        <v>31</v>
      </c>
      <c r="AX133" s="13" t="s">
        <v>70</v>
      </c>
      <c r="AY133" s="205" t="s">
        <v>156</v>
      </c>
    </row>
    <row r="134" spans="1:65" s="14" customFormat="1" ht="11.25">
      <c r="B134" s="206"/>
      <c r="C134" s="207"/>
      <c r="D134" s="196" t="s">
        <v>165</v>
      </c>
      <c r="E134" s="208" t="s">
        <v>19</v>
      </c>
      <c r="F134" s="209" t="s">
        <v>170</v>
      </c>
      <c r="G134" s="207"/>
      <c r="H134" s="210">
        <v>230</v>
      </c>
      <c r="I134" s="211"/>
      <c r="J134" s="207"/>
      <c r="K134" s="207"/>
      <c r="L134" s="212"/>
      <c r="M134" s="213"/>
      <c r="N134" s="214"/>
      <c r="O134" s="214"/>
      <c r="P134" s="214"/>
      <c r="Q134" s="214"/>
      <c r="R134" s="214"/>
      <c r="S134" s="214"/>
      <c r="T134" s="215"/>
      <c r="AT134" s="216" t="s">
        <v>165</v>
      </c>
      <c r="AU134" s="216" t="s">
        <v>70</v>
      </c>
      <c r="AV134" s="14" t="s">
        <v>163</v>
      </c>
      <c r="AW134" s="14" t="s">
        <v>31</v>
      </c>
      <c r="AX134" s="14" t="s">
        <v>77</v>
      </c>
      <c r="AY134" s="216" t="s">
        <v>156</v>
      </c>
    </row>
    <row r="135" spans="1:65" s="2" customFormat="1" ht="66.75" customHeight="1">
      <c r="A135" s="35"/>
      <c r="B135" s="36"/>
      <c r="C135" s="180" t="s">
        <v>225</v>
      </c>
      <c r="D135" s="180" t="s">
        <v>159</v>
      </c>
      <c r="E135" s="181" t="s">
        <v>255</v>
      </c>
      <c r="F135" s="182" t="s">
        <v>256</v>
      </c>
      <c r="G135" s="183" t="s">
        <v>257</v>
      </c>
      <c r="H135" s="184">
        <v>66</v>
      </c>
      <c r="I135" s="185"/>
      <c r="J135" s="186">
        <f>ROUND(I135*H135,2)</f>
        <v>0</v>
      </c>
      <c r="K135" s="187"/>
      <c r="L135" s="40"/>
      <c r="M135" s="188" t="s">
        <v>19</v>
      </c>
      <c r="N135" s="189" t="s">
        <v>41</v>
      </c>
      <c r="O135" s="65"/>
      <c r="P135" s="190">
        <f>O135*H135</f>
        <v>0</v>
      </c>
      <c r="Q135" s="190">
        <v>0</v>
      </c>
      <c r="R135" s="190">
        <f>Q135*H135</f>
        <v>0</v>
      </c>
      <c r="S135" s="190">
        <v>0</v>
      </c>
      <c r="T135" s="191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192" t="s">
        <v>163</v>
      </c>
      <c r="AT135" s="192" t="s">
        <v>159</v>
      </c>
      <c r="AU135" s="192" t="s">
        <v>70</v>
      </c>
      <c r="AY135" s="18" t="s">
        <v>156</v>
      </c>
      <c r="BE135" s="193">
        <f>IF(N135="základní",J135,0)</f>
        <v>0</v>
      </c>
      <c r="BF135" s="193">
        <f>IF(N135="snížená",J135,0)</f>
        <v>0</v>
      </c>
      <c r="BG135" s="193">
        <f>IF(N135="zákl. přenesená",J135,0)</f>
        <v>0</v>
      </c>
      <c r="BH135" s="193">
        <f>IF(N135="sníž. přenesená",J135,0)</f>
        <v>0</v>
      </c>
      <c r="BI135" s="193">
        <f>IF(N135="nulová",J135,0)</f>
        <v>0</v>
      </c>
      <c r="BJ135" s="18" t="s">
        <v>77</v>
      </c>
      <c r="BK135" s="193">
        <f>ROUND(I135*H135,2)</f>
        <v>0</v>
      </c>
      <c r="BL135" s="18" t="s">
        <v>163</v>
      </c>
      <c r="BM135" s="192" t="s">
        <v>396</v>
      </c>
    </row>
    <row r="136" spans="1:65" s="13" customFormat="1" ht="11.25">
      <c r="B136" s="194"/>
      <c r="C136" s="195"/>
      <c r="D136" s="196" t="s">
        <v>165</v>
      </c>
      <c r="E136" s="197" t="s">
        <v>19</v>
      </c>
      <c r="F136" s="198" t="s">
        <v>397</v>
      </c>
      <c r="G136" s="195"/>
      <c r="H136" s="199">
        <v>66</v>
      </c>
      <c r="I136" s="200"/>
      <c r="J136" s="195"/>
      <c r="K136" s="195"/>
      <c r="L136" s="201"/>
      <c r="M136" s="202"/>
      <c r="N136" s="203"/>
      <c r="O136" s="203"/>
      <c r="P136" s="203"/>
      <c r="Q136" s="203"/>
      <c r="R136" s="203"/>
      <c r="S136" s="203"/>
      <c r="T136" s="204"/>
      <c r="AT136" s="205" t="s">
        <v>165</v>
      </c>
      <c r="AU136" s="205" t="s">
        <v>70</v>
      </c>
      <c r="AV136" s="13" t="s">
        <v>79</v>
      </c>
      <c r="AW136" s="13" t="s">
        <v>31</v>
      </c>
      <c r="AX136" s="13" t="s">
        <v>77</v>
      </c>
      <c r="AY136" s="205" t="s">
        <v>156</v>
      </c>
    </row>
    <row r="137" spans="1:65" s="2" customFormat="1" ht="21.75" customHeight="1">
      <c r="A137" s="35"/>
      <c r="B137" s="36"/>
      <c r="C137" s="217" t="s">
        <v>8</v>
      </c>
      <c r="D137" s="217" t="s">
        <v>179</v>
      </c>
      <c r="E137" s="218" t="s">
        <v>261</v>
      </c>
      <c r="F137" s="219" t="s">
        <v>262</v>
      </c>
      <c r="G137" s="220" t="s">
        <v>176</v>
      </c>
      <c r="H137" s="221">
        <v>2.2000000000000002</v>
      </c>
      <c r="I137" s="222"/>
      <c r="J137" s="223">
        <f>ROUND(I137*H137,2)</f>
        <v>0</v>
      </c>
      <c r="K137" s="224"/>
      <c r="L137" s="225"/>
      <c r="M137" s="226" t="s">
        <v>19</v>
      </c>
      <c r="N137" s="227" t="s">
        <v>41</v>
      </c>
      <c r="O137" s="65"/>
      <c r="P137" s="190">
        <f>O137*H137</f>
        <v>0</v>
      </c>
      <c r="Q137" s="190">
        <v>2.4289999999999998</v>
      </c>
      <c r="R137" s="190">
        <f>Q137*H137</f>
        <v>5.3437999999999999</v>
      </c>
      <c r="S137" s="190">
        <v>0</v>
      </c>
      <c r="T137" s="191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192" t="s">
        <v>183</v>
      </c>
      <c r="AT137" s="192" t="s">
        <v>179</v>
      </c>
      <c r="AU137" s="192" t="s">
        <v>70</v>
      </c>
      <c r="AY137" s="18" t="s">
        <v>156</v>
      </c>
      <c r="BE137" s="193">
        <f>IF(N137="základní",J137,0)</f>
        <v>0</v>
      </c>
      <c r="BF137" s="193">
        <f>IF(N137="snížená",J137,0)</f>
        <v>0</v>
      </c>
      <c r="BG137" s="193">
        <f>IF(N137="zákl. přenesená",J137,0)</f>
        <v>0</v>
      </c>
      <c r="BH137" s="193">
        <f>IF(N137="sníž. přenesená",J137,0)</f>
        <v>0</v>
      </c>
      <c r="BI137" s="193">
        <f>IF(N137="nulová",J137,0)</f>
        <v>0</v>
      </c>
      <c r="BJ137" s="18" t="s">
        <v>77</v>
      </c>
      <c r="BK137" s="193">
        <f>ROUND(I137*H137,2)</f>
        <v>0</v>
      </c>
      <c r="BL137" s="18" t="s">
        <v>163</v>
      </c>
      <c r="BM137" s="192" t="s">
        <v>398</v>
      </c>
    </row>
    <row r="138" spans="1:65" s="13" customFormat="1" ht="11.25">
      <c r="B138" s="194"/>
      <c r="C138" s="195"/>
      <c r="D138" s="196" t="s">
        <v>165</v>
      </c>
      <c r="E138" s="197" t="s">
        <v>19</v>
      </c>
      <c r="F138" s="198" t="s">
        <v>399</v>
      </c>
      <c r="G138" s="195"/>
      <c r="H138" s="199">
        <v>2.2000000000000002</v>
      </c>
      <c r="I138" s="200"/>
      <c r="J138" s="195"/>
      <c r="K138" s="195"/>
      <c r="L138" s="201"/>
      <c r="M138" s="202"/>
      <c r="N138" s="203"/>
      <c r="O138" s="203"/>
      <c r="P138" s="203"/>
      <c r="Q138" s="203"/>
      <c r="R138" s="203"/>
      <c r="S138" s="203"/>
      <c r="T138" s="204"/>
      <c r="AT138" s="205" t="s">
        <v>165</v>
      </c>
      <c r="AU138" s="205" t="s">
        <v>70</v>
      </c>
      <c r="AV138" s="13" t="s">
        <v>79</v>
      </c>
      <c r="AW138" s="13" t="s">
        <v>31</v>
      </c>
      <c r="AX138" s="13" t="s">
        <v>77</v>
      </c>
      <c r="AY138" s="205" t="s">
        <v>156</v>
      </c>
    </row>
    <row r="139" spans="1:65" s="2" customFormat="1" ht="76.349999999999994" customHeight="1">
      <c r="A139" s="35"/>
      <c r="B139" s="36"/>
      <c r="C139" s="180" t="s">
        <v>235</v>
      </c>
      <c r="D139" s="180" t="s">
        <v>159</v>
      </c>
      <c r="E139" s="181" t="s">
        <v>266</v>
      </c>
      <c r="F139" s="182" t="s">
        <v>267</v>
      </c>
      <c r="G139" s="183" t="s">
        <v>182</v>
      </c>
      <c r="H139" s="184">
        <v>4.84</v>
      </c>
      <c r="I139" s="185"/>
      <c r="J139" s="186">
        <f>ROUND(I139*H139,2)</f>
        <v>0</v>
      </c>
      <c r="K139" s="187"/>
      <c r="L139" s="40"/>
      <c r="M139" s="188" t="s">
        <v>19</v>
      </c>
      <c r="N139" s="189" t="s">
        <v>41</v>
      </c>
      <c r="O139" s="65"/>
      <c r="P139" s="190">
        <f>O139*H139</f>
        <v>0</v>
      </c>
      <c r="Q139" s="190">
        <v>0</v>
      </c>
      <c r="R139" s="190">
        <f>Q139*H139</f>
        <v>0</v>
      </c>
      <c r="S139" s="190">
        <v>0</v>
      </c>
      <c r="T139" s="191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192" t="s">
        <v>163</v>
      </c>
      <c r="AT139" s="192" t="s">
        <v>159</v>
      </c>
      <c r="AU139" s="192" t="s">
        <v>70</v>
      </c>
      <c r="AY139" s="18" t="s">
        <v>156</v>
      </c>
      <c r="BE139" s="193">
        <f>IF(N139="základní",J139,0)</f>
        <v>0</v>
      </c>
      <c r="BF139" s="193">
        <f>IF(N139="snížená",J139,0)</f>
        <v>0</v>
      </c>
      <c r="BG139" s="193">
        <f>IF(N139="zákl. přenesená",J139,0)</f>
        <v>0</v>
      </c>
      <c r="BH139" s="193">
        <f>IF(N139="sníž. přenesená",J139,0)</f>
        <v>0</v>
      </c>
      <c r="BI139" s="193">
        <f>IF(N139="nulová",J139,0)</f>
        <v>0</v>
      </c>
      <c r="BJ139" s="18" t="s">
        <v>77</v>
      </c>
      <c r="BK139" s="193">
        <f>ROUND(I139*H139,2)</f>
        <v>0</v>
      </c>
      <c r="BL139" s="18" t="s">
        <v>163</v>
      </c>
      <c r="BM139" s="192" t="s">
        <v>400</v>
      </c>
    </row>
    <row r="140" spans="1:65" s="13" customFormat="1" ht="11.25">
      <c r="B140" s="194"/>
      <c r="C140" s="195"/>
      <c r="D140" s="196" t="s">
        <v>165</v>
      </c>
      <c r="E140" s="197" t="s">
        <v>19</v>
      </c>
      <c r="F140" s="198" t="s">
        <v>401</v>
      </c>
      <c r="G140" s="195"/>
      <c r="H140" s="199">
        <v>4.84</v>
      </c>
      <c r="I140" s="200"/>
      <c r="J140" s="195"/>
      <c r="K140" s="195"/>
      <c r="L140" s="201"/>
      <c r="M140" s="202"/>
      <c r="N140" s="203"/>
      <c r="O140" s="203"/>
      <c r="P140" s="203"/>
      <c r="Q140" s="203"/>
      <c r="R140" s="203"/>
      <c r="S140" s="203"/>
      <c r="T140" s="204"/>
      <c r="AT140" s="205" t="s">
        <v>165</v>
      </c>
      <c r="AU140" s="205" t="s">
        <v>70</v>
      </c>
      <c r="AV140" s="13" t="s">
        <v>79</v>
      </c>
      <c r="AW140" s="13" t="s">
        <v>31</v>
      </c>
      <c r="AX140" s="13" t="s">
        <v>77</v>
      </c>
      <c r="AY140" s="205" t="s">
        <v>156</v>
      </c>
    </row>
    <row r="141" spans="1:65" s="2" customFormat="1" ht="76.349999999999994" customHeight="1">
      <c r="A141" s="35"/>
      <c r="B141" s="36"/>
      <c r="C141" s="180" t="s">
        <v>240</v>
      </c>
      <c r="D141" s="180" t="s">
        <v>159</v>
      </c>
      <c r="E141" s="181" t="s">
        <v>402</v>
      </c>
      <c r="F141" s="182" t="s">
        <v>403</v>
      </c>
      <c r="G141" s="183" t="s">
        <v>182</v>
      </c>
      <c r="H141" s="184">
        <v>1.5</v>
      </c>
      <c r="I141" s="185"/>
      <c r="J141" s="186">
        <f>ROUND(I141*H141,2)</f>
        <v>0</v>
      </c>
      <c r="K141" s="187"/>
      <c r="L141" s="40"/>
      <c r="M141" s="188" t="s">
        <v>19</v>
      </c>
      <c r="N141" s="189" t="s">
        <v>41</v>
      </c>
      <c r="O141" s="65"/>
      <c r="P141" s="190">
        <f>O141*H141</f>
        <v>0</v>
      </c>
      <c r="Q141" s="190">
        <v>0</v>
      </c>
      <c r="R141" s="190">
        <f>Q141*H141</f>
        <v>0</v>
      </c>
      <c r="S141" s="190">
        <v>0</v>
      </c>
      <c r="T141" s="191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192" t="s">
        <v>163</v>
      </c>
      <c r="AT141" s="192" t="s">
        <v>159</v>
      </c>
      <c r="AU141" s="192" t="s">
        <v>70</v>
      </c>
      <c r="AY141" s="18" t="s">
        <v>156</v>
      </c>
      <c r="BE141" s="193">
        <f>IF(N141="základní",J141,0)</f>
        <v>0</v>
      </c>
      <c r="BF141" s="193">
        <f>IF(N141="snížená",J141,0)</f>
        <v>0</v>
      </c>
      <c r="BG141" s="193">
        <f>IF(N141="zákl. přenesená",J141,0)</f>
        <v>0</v>
      </c>
      <c r="BH141" s="193">
        <f>IF(N141="sníž. přenesená",J141,0)</f>
        <v>0</v>
      </c>
      <c r="BI141" s="193">
        <f>IF(N141="nulová",J141,0)</f>
        <v>0</v>
      </c>
      <c r="BJ141" s="18" t="s">
        <v>77</v>
      </c>
      <c r="BK141" s="193">
        <f>ROUND(I141*H141,2)</f>
        <v>0</v>
      </c>
      <c r="BL141" s="18" t="s">
        <v>163</v>
      </c>
      <c r="BM141" s="192" t="s">
        <v>404</v>
      </c>
    </row>
    <row r="142" spans="1:65" s="15" customFormat="1" ht="11.25">
      <c r="B142" s="228"/>
      <c r="C142" s="229"/>
      <c r="D142" s="196" t="s">
        <v>165</v>
      </c>
      <c r="E142" s="230" t="s">
        <v>19</v>
      </c>
      <c r="F142" s="231" t="s">
        <v>405</v>
      </c>
      <c r="G142" s="229"/>
      <c r="H142" s="230" t="s">
        <v>19</v>
      </c>
      <c r="I142" s="232"/>
      <c r="J142" s="229"/>
      <c r="K142" s="229"/>
      <c r="L142" s="233"/>
      <c r="M142" s="234"/>
      <c r="N142" s="235"/>
      <c r="O142" s="235"/>
      <c r="P142" s="235"/>
      <c r="Q142" s="235"/>
      <c r="R142" s="235"/>
      <c r="S142" s="235"/>
      <c r="T142" s="236"/>
      <c r="AT142" s="237" t="s">
        <v>165</v>
      </c>
      <c r="AU142" s="237" t="s">
        <v>70</v>
      </c>
      <c r="AV142" s="15" t="s">
        <v>77</v>
      </c>
      <c r="AW142" s="15" t="s">
        <v>31</v>
      </c>
      <c r="AX142" s="15" t="s">
        <v>70</v>
      </c>
      <c r="AY142" s="237" t="s">
        <v>156</v>
      </c>
    </row>
    <row r="143" spans="1:65" s="13" customFormat="1" ht="11.25">
      <c r="B143" s="194"/>
      <c r="C143" s="195"/>
      <c r="D143" s="196" t="s">
        <v>165</v>
      </c>
      <c r="E143" s="197" t="s">
        <v>19</v>
      </c>
      <c r="F143" s="198" t="s">
        <v>327</v>
      </c>
      <c r="G143" s="195"/>
      <c r="H143" s="199">
        <v>1.5</v>
      </c>
      <c r="I143" s="200"/>
      <c r="J143" s="195"/>
      <c r="K143" s="195"/>
      <c r="L143" s="201"/>
      <c r="M143" s="202"/>
      <c r="N143" s="203"/>
      <c r="O143" s="203"/>
      <c r="P143" s="203"/>
      <c r="Q143" s="203"/>
      <c r="R143" s="203"/>
      <c r="S143" s="203"/>
      <c r="T143" s="204"/>
      <c r="AT143" s="205" t="s">
        <v>165</v>
      </c>
      <c r="AU143" s="205" t="s">
        <v>70</v>
      </c>
      <c r="AV143" s="13" t="s">
        <v>79</v>
      </c>
      <c r="AW143" s="13" t="s">
        <v>31</v>
      </c>
      <c r="AX143" s="13" t="s">
        <v>77</v>
      </c>
      <c r="AY143" s="205" t="s">
        <v>156</v>
      </c>
    </row>
    <row r="144" spans="1:65" s="2" customFormat="1" ht="66.75" customHeight="1">
      <c r="A144" s="35"/>
      <c r="B144" s="36"/>
      <c r="C144" s="180" t="s">
        <v>406</v>
      </c>
      <c r="D144" s="180" t="s">
        <v>159</v>
      </c>
      <c r="E144" s="181" t="s">
        <v>245</v>
      </c>
      <c r="F144" s="182" t="s">
        <v>246</v>
      </c>
      <c r="G144" s="183" t="s">
        <v>228</v>
      </c>
      <c r="H144" s="184">
        <v>1</v>
      </c>
      <c r="I144" s="185"/>
      <c r="J144" s="186">
        <f>ROUND(I144*H144,2)</f>
        <v>0</v>
      </c>
      <c r="K144" s="187"/>
      <c r="L144" s="40"/>
      <c r="M144" s="241" t="s">
        <v>19</v>
      </c>
      <c r="N144" s="242" t="s">
        <v>41</v>
      </c>
      <c r="O144" s="243"/>
      <c r="P144" s="244">
        <f>O144*H144</f>
        <v>0</v>
      </c>
      <c r="Q144" s="244">
        <v>0</v>
      </c>
      <c r="R144" s="244">
        <f>Q144*H144</f>
        <v>0</v>
      </c>
      <c r="S144" s="244">
        <v>0</v>
      </c>
      <c r="T144" s="245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192" t="s">
        <v>163</v>
      </c>
      <c r="AT144" s="192" t="s">
        <v>159</v>
      </c>
      <c r="AU144" s="192" t="s">
        <v>70</v>
      </c>
      <c r="AY144" s="18" t="s">
        <v>156</v>
      </c>
      <c r="BE144" s="193">
        <f>IF(N144="základní",J144,0)</f>
        <v>0</v>
      </c>
      <c r="BF144" s="193">
        <f>IF(N144="snížená",J144,0)</f>
        <v>0</v>
      </c>
      <c r="BG144" s="193">
        <f>IF(N144="zákl. přenesená",J144,0)</f>
        <v>0</v>
      </c>
      <c r="BH144" s="193">
        <f>IF(N144="sníž. přenesená",J144,0)</f>
        <v>0</v>
      </c>
      <c r="BI144" s="193">
        <f>IF(N144="nulová",J144,0)</f>
        <v>0</v>
      </c>
      <c r="BJ144" s="18" t="s">
        <v>77</v>
      </c>
      <c r="BK144" s="193">
        <f>ROUND(I144*H144,2)</f>
        <v>0</v>
      </c>
      <c r="BL144" s="18" t="s">
        <v>163</v>
      </c>
      <c r="BM144" s="192" t="s">
        <v>407</v>
      </c>
    </row>
    <row r="145" spans="1:31" s="2" customFormat="1" ht="6.95" customHeight="1">
      <c r="A145" s="35"/>
      <c r="B145" s="48"/>
      <c r="C145" s="49"/>
      <c r="D145" s="49"/>
      <c r="E145" s="49"/>
      <c r="F145" s="49"/>
      <c r="G145" s="49"/>
      <c r="H145" s="49"/>
      <c r="I145" s="49"/>
      <c r="J145" s="49"/>
      <c r="K145" s="49"/>
      <c r="L145" s="40"/>
      <c r="M145" s="35"/>
      <c r="O145" s="35"/>
      <c r="P145" s="35"/>
      <c r="Q145" s="35"/>
      <c r="R145" s="35"/>
      <c r="S145" s="35"/>
      <c r="T145" s="35"/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</row>
  </sheetData>
  <sheetProtection algorithmName="SHA-512" hashValue="0n1acOjKw4U1axkU9R04mszHxOddxviKZOvxQ87K/w3yWapFdWIm9+Ts3YrumXboWD6AzuP1VFPvHfTdw1Txpw==" saltValue="cDPv7yPAisKuX+7n80yGypkdPpwDYjMxEqwFk6KHUdooqS1i0CN3g/FKQSqHgH52tNHza3GZj6oow2n9D1XXOQ==" spinCount="100000" sheet="1" objects="1" scenarios="1" formatColumns="0" formatRows="0" autoFilter="0"/>
  <autoFilter ref="C90:K144"/>
  <mergeCells count="15">
    <mergeCell ref="E77:H77"/>
    <mergeCell ref="E81:H81"/>
    <mergeCell ref="E79:H79"/>
    <mergeCell ref="E83:H83"/>
    <mergeCell ref="L2:V2"/>
    <mergeCell ref="E31:H31"/>
    <mergeCell ref="E52:H52"/>
    <mergeCell ref="E56:H56"/>
    <mergeCell ref="E54:H54"/>
    <mergeCell ref="E58:H58"/>
    <mergeCell ref="E7:H7"/>
    <mergeCell ref="E11:H11"/>
    <mergeCell ref="E9:H9"/>
    <mergeCell ref="E13:H13"/>
    <mergeCell ref="E22:H22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21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69"/>
      <c r="M2" s="369"/>
      <c r="N2" s="369"/>
      <c r="O2" s="369"/>
      <c r="P2" s="369"/>
      <c r="Q2" s="369"/>
      <c r="R2" s="369"/>
      <c r="S2" s="369"/>
      <c r="T2" s="369"/>
      <c r="U2" s="369"/>
      <c r="V2" s="369"/>
      <c r="AT2" s="18" t="s">
        <v>102</v>
      </c>
    </row>
    <row r="3" spans="1:46" s="1" customFormat="1" ht="6.95" customHeight="1">
      <c r="B3" s="109"/>
      <c r="C3" s="110"/>
      <c r="D3" s="110"/>
      <c r="E3" s="110"/>
      <c r="F3" s="110"/>
      <c r="G3" s="110"/>
      <c r="H3" s="110"/>
      <c r="I3" s="110"/>
      <c r="J3" s="110"/>
      <c r="K3" s="110"/>
      <c r="L3" s="21"/>
      <c r="AT3" s="18" t="s">
        <v>79</v>
      </c>
    </row>
    <row r="4" spans="1:46" s="1" customFormat="1" ht="24.95" customHeight="1">
      <c r="B4" s="21"/>
      <c r="D4" s="111" t="s">
        <v>128</v>
      </c>
      <c r="L4" s="21"/>
      <c r="M4" s="112" t="s">
        <v>10</v>
      </c>
      <c r="AT4" s="18" t="s">
        <v>4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113" t="s">
        <v>16</v>
      </c>
      <c r="L6" s="21"/>
    </row>
    <row r="7" spans="1:46" s="1" customFormat="1" ht="26.25" customHeight="1">
      <c r="B7" s="21"/>
      <c r="E7" s="387" t="str">
        <f>'Rekapitulace zakázky'!K6</f>
        <v>Oprava geometrických parametrů koleje 2022 u ST Ústí nad Labem</v>
      </c>
      <c r="F7" s="388"/>
      <c r="G7" s="388"/>
      <c r="H7" s="388"/>
      <c r="L7" s="21"/>
    </row>
    <row r="8" spans="1:46">
      <c r="B8" s="21"/>
      <c r="D8" s="113" t="s">
        <v>129</v>
      </c>
      <c r="L8" s="21"/>
    </row>
    <row r="9" spans="1:46" s="1" customFormat="1" ht="16.5" customHeight="1">
      <c r="B9" s="21"/>
      <c r="E9" s="387" t="s">
        <v>130</v>
      </c>
      <c r="F9" s="369"/>
      <c r="G9" s="369"/>
      <c r="H9" s="369"/>
      <c r="L9" s="21"/>
    </row>
    <row r="10" spans="1:46" s="1" customFormat="1" ht="12" customHeight="1">
      <c r="B10" s="21"/>
      <c r="D10" s="113" t="s">
        <v>131</v>
      </c>
      <c r="L10" s="21"/>
    </row>
    <row r="11" spans="1:46" s="2" customFormat="1" ht="16.5" customHeight="1">
      <c r="A11" s="35"/>
      <c r="B11" s="40"/>
      <c r="C11" s="35"/>
      <c r="D11" s="35"/>
      <c r="E11" s="389" t="s">
        <v>132</v>
      </c>
      <c r="F11" s="390"/>
      <c r="G11" s="390"/>
      <c r="H11" s="390"/>
      <c r="I11" s="35"/>
      <c r="J11" s="35"/>
      <c r="K11" s="35"/>
      <c r="L11" s="115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13" t="s">
        <v>133</v>
      </c>
      <c r="E12" s="35"/>
      <c r="F12" s="35"/>
      <c r="G12" s="35"/>
      <c r="H12" s="35"/>
      <c r="I12" s="35"/>
      <c r="J12" s="35"/>
      <c r="K12" s="35"/>
      <c r="L12" s="115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6.5" customHeight="1">
      <c r="A13" s="35"/>
      <c r="B13" s="40"/>
      <c r="C13" s="35"/>
      <c r="D13" s="35"/>
      <c r="E13" s="391" t="s">
        <v>408</v>
      </c>
      <c r="F13" s="390"/>
      <c r="G13" s="390"/>
      <c r="H13" s="390"/>
      <c r="I13" s="35"/>
      <c r="J13" s="35"/>
      <c r="K13" s="35"/>
      <c r="L13" s="115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1.25">
      <c r="A14" s="35"/>
      <c r="B14" s="40"/>
      <c r="C14" s="35"/>
      <c r="D14" s="35"/>
      <c r="E14" s="35"/>
      <c r="F14" s="35"/>
      <c r="G14" s="35"/>
      <c r="H14" s="35"/>
      <c r="I14" s="35"/>
      <c r="J14" s="35"/>
      <c r="K14" s="35"/>
      <c r="L14" s="11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2" customHeight="1">
      <c r="A15" s="35"/>
      <c r="B15" s="40"/>
      <c r="C15" s="35"/>
      <c r="D15" s="113" t="s">
        <v>18</v>
      </c>
      <c r="E15" s="35"/>
      <c r="F15" s="103" t="s">
        <v>19</v>
      </c>
      <c r="G15" s="35"/>
      <c r="H15" s="35"/>
      <c r="I15" s="113" t="s">
        <v>20</v>
      </c>
      <c r="J15" s="103" t="s">
        <v>19</v>
      </c>
      <c r="K15" s="35"/>
      <c r="L15" s="115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12" customHeight="1">
      <c r="A16" s="35"/>
      <c r="B16" s="40"/>
      <c r="C16" s="35"/>
      <c r="D16" s="113" t="s">
        <v>21</v>
      </c>
      <c r="E16" s="35"/>
      <c r="F16" s="103" t="s">
        <v>22</v>
      </c>
      <c r="G16" s="35"/>
      <c r="H16" s="35"/>
      <c r="I16" s="113" t="s">
        <v>23</v>
      </c>
      <c r="J16" s="116" t="str">
        <f>'Rekapitulace zakázky'!AN8</f>
        <v>25. 3. 2022</v>
      </c>
      <c r="K16" s="35"/>
      <c r="L16" s="115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0.9" customHeight="1">
      <c r="A17" s="35"/>
      <c r="B17" s="40"/>
      <c r="C17" s="35"/>
      <c r="D17" s="35"/>
      <c r="E17" s="35"/>
      <c r="F17" s="35"/>
      <c r="G17" s="35"/>
      <c r="H17" s="35"/>
      <c r="I17" s="35"/>
      <c r="J17" s="35"/>
      <c r="K17" s="35"/>
      <c r="L17" s="115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2" customHeight="1">
      <c r="A18" s="35"/>
      <c r="B18" s="40"/>
      <c r="C18" s="35"/>
      <c r="D18" s="113" t="s">
        <v>25</v>
      </c>
      <c r="E18" s="35"/>
      <c r="F18" s="35"/>
      <c r="G18" s="35"/>
      <c r="H18" s="35"/>
      <c r="I18" s="113" t="s">
        <v>26</v>
      </c>
      <c r="J18" s="103" t="str">
        <f>IF('Rekapitulace zakázky'!AN10="","",'Rekapitulace zakázky'!AN10)</f>
        <v/>
      </c>
      <c r="K18" s="35"/>
      <c r="L18" s="115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18" customHeight="1">
      <c r="A19" s="35"/>
      <c r="B19" s="40"/>
      <c r="C19" s="35"/>
      <c r="D19" s="35"/>
      <c r="E19" s="103" t="str">
        <f>IF('Rekapitulace zakázky'!E11="","",'Rekapitulace zakázky'!E11)</f>
        <v xml:space="preserve"> </v>
      </c>
      <c r="F19" s="35"/>
      <c r="G19" s="35"/>
      <c r="H19" s="35"/>
      <c r="I19" s="113" t="s">
        <v>27</v>
      </c>
      <c r="J19" s="103" t="str">
        <f>IF('Rekapitulace zakázky'!AN11="","",'Rekapitulace zakázky'!AN11)</f>
        <v/>
      </c>
      <c r="K19" s="35"/>
      <c r="L19" s="115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6.95" customHeight="1">
      <c r="A20" s="35"/>
      <c r="B20" s="40"/>
      <c r="C20" s="35"/>
      <c r="D20" s="35"/>
      <c r="E20" s="35"/>
      <c r="F20" s="35"/>
      <c r="G20" s="35"/>
      <c r="H20" s="35"/>
      <c r="I20" s="35"/>
      <c r="J20" s="35"/>
      <c r="K20" s="35"/>
      <c r="L20" s="115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2" customHeight="1">
      <c r="A21" s="35"/>
      <c r="B21" s="40"/>
      <c r="C21" s="35"/>
      <c r="D21" s="113" t="s">
        <v>28</v>
      </c>
      <c r="E21" s="35"/>
      <c r="F21" s="35"/>
      <c r="G21" s="35"/>
      <c r="H21" s="35"/>
      <c r="I21" s="113" t="s">
        <v>26</v>
      </c>
      <c r="J21" s="31" t="str">
        <f>'Rekapitulace zakázky'!AN13</f>
        <v>Vyplň údaj</v>
      </c>
      <c r="K21" s="35"/>
      <c r="L21" s="115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18" customHeight="1">
      <c r="A22" s="35"/>
      <c r="B22" s="40"/>
      <c r="C22" s="35"/>
      <c r="D22" s="35"/>
      <c r="E22" s="392" t="str">
        <f>'Rekapitulace zakázky'!E14</f>
        <v>Vyplň údaj</v>
      </c>
      <c r="F22" s="393"/>
      <c r="G22" s="393"/>
      <c r="H22" s="393"/>
      <c r="I22" s="113" t="s">
        <v>27</v>
      </c>
      <c r="J22" s="31" t="str">
        <f>'Rekapitulace zakázky'!AN14</f>
        <v>Vyplň údaj</v>
      </c>
      <c r="K22" s="35"/>
      <c r="L22" s="115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6.95" customHeight="1">
      <c r="A23" s="35"/>
      <c r="B23" s="40"/>
      <c r="C23" s="35"/>
      <c r="D23" s="35"/>
      <c r="E23" s="35"/>
      <c r="F23" s="35"/>
      <c r="G23" s="35"/>
      <c r="H23" s="35"/>
      <c r="I23" s="35"/>
      <c r="J23" s="35"/>
      <c r="K23" s="35"/>
      <c r="L23" s="11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2" customHeight="1">
      <c r="A24" s="35"/>
      <c r="B24" s="40"/>
      <c r="C24" s="35"/>
      <c r="D24" s="113" t="s">
        <v>30</v>
      </c>
      <c r="E24" s="35"/>
      <c r="F24" s="35"/>
      <c r="G24" s="35"/>
      <c r="H24" s="35"/>
      <c r="I24" s="113" t="s">
        <v>26</v>
      </c>
      <c r="J24" s="103" t="str">
        <f>IF('Rekapitulace zakázky'!AN16="","",'Rekapitulace zakázky'!AN16)</f>
        <v/>
      </c>
      <c r="K24" s="35"/>
      <c r="L24" s="115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18" customHeight="1">
      <c r="A25" s="35"/>
      <c r="B25" s="40"/>
      <c r="C25" s="35"/>
      <c r="D25" s="35"/>
      <c r="E25" s="103" t="str">
        <f>IF('Rekapitulace zakázky'!E17="","",'Rekapitulace zakázky'!E17)</f>
        <v xml:space="preserve"> </v>
      </c>
      <c r="F25" s="35"/>
      <c r="G25" s="35"/>
      <c r="H25" s="35"/>
      <c r="I25" s="113" t="s">
        <v>27</v>
      </c>
      <c r="J25" s="103" t="str">
        <f>IF('Rekapitulace zakázky'!AN17="","",'Rekapitulace zakázky'!AN17)</f>
        <v/>
      </c>
      <c r="K25" s="35"/>
      <c r="L25" s="11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6.95" customHeight="1">
      <c r="A26" s="35"/>
      <c r="B26" s="40"/>
      <c r="C26" s="35"/>
      <c r="D26" s="35"/>
      <c r="E26" s="35"/>
      <c r="F26" s="35"/>
      <c r="G26" s="35"/>
      <c r="H26" s="35"/>
      <c r="I26" s="35"/>
      <c r="J26" s="35"/>
      <c r="K26" s="35"/>
      <c r="L26" s="11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2" customFormat="1" ht="12" customHeight="1">
      <c r="A27" s="35"/>
      <c r="B27" s="40"/>
      <c r="C27" s="35"/>
      <c r="D27" s="113" t="s">
        <v>32</v>
      </c>
      <c r="E27" s="35"/>
      <c r="F27" s="35"/>
      <c r="G27" s="35"/>
      <c r="H27" s="35"/>
      <c r="I27" s="113" t="s">
        <v>26</v>
      </c>
      <c r="J27" s="103" t="str">
        <f>IF('Rekapitulace zakázky'!AN19="","",'Rekapitulace zakázky'!AN19)</f>
        <v/>
      </c>
      <c r="K27" s="35"/>
      <c r="L27" s="11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pans="1:31" s="2" customFormat="1" ht="18" customHeight="1">
      <c r="A28" s="35"/>
      <c r="B28" s="40"/>
      <c r="C28" s="35"/>
      <c r="D28" s="35"/>
      <c r="E28" s="103" t="str">
        <f>IF('Rekapitulace zakázky'!E20="","",'Rekapitulace zakázky'!E20)</f>
        <v>Tomáš Šrédl</v>
      </c>
      <c r="F28" s="35"/>
      <c r="G28" s="35"/>
      <c r="H28" s="35"/>
      <c r="I28" s="113" t="s">
        <v>27</v>
      </c>
      <c r="J28" s="103" t="str">
        <f>IF('Rekapitulace zakázky'!AN20="","",'Rekapitulace zakázky'!AN20)</f>
        <v/>
      </c>
      <c r="K28" s="35"/>
      <c r="L28" s="115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40"/>
      <c r="C29" s="35"/>
      <c r="D29" s="35"/>
      <c r="E29" s="35"/>
      <c r="F29" s="35"/>
      <c r="G29" s="35"/>
      <c r="H29" s="35"/>
      <c r="I29" s="35"/>
      <c r="J29" s="35"/>
      <c r="K29" s="35"/>
      <c r="L29" s="115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12" customHeight="1">
      <c r="A30" s="35"/>
      <c r="B30" s="40"/>
      <c r="C30" s="35"/>
      <c r="D30" s="113" t="s">
        <v>34</v>
      </c>
      <c r="E30" s="35"/>
      <c r="F30" s="35"/>
      <c r="G30" s="35"/>
      <c r="H30" s="35"/>
      <c r="I30" s="35"/>
      <c r="J30" s="35"/>
      <c r="K30" s="35"/>
      <c r="L30" s="115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8" customFormat="1" ht="16.5" customHeight="1">
      <c r="A31" s="117"/>
      <c r="B31" s="118"/>
      <c r="C31" s="117"/>
      <c r="D31" s="117"/>
      <c r="E31" s="394" t="s">
        <v>19</v>
      </c>
      <c r="F31" s="394"/>
      <c r="G31" s="394"/>
      <c r="H31" s="394"/>
      <c r="I31" s="117"/>
      <c r="J31" s="117"/>
      <c r="K31" s="117"/>
      <c r="L31" s="119"/>
      <c r="S31" s="117"/>
      <c r="T31" s="117"/>
      <c r="U31" s="117"/>
      <c r="V31" s="117"/>
      <c r="W31" s="117"/>
      <c r="X31" s="117"/>
      <c r="Y31" s="117"/>
      <c r="Z31" s="117"/>
      <c r="AA31" s="117"/>
      <c r="AB31" s="117"/>
      <c r="AC31" s="117"/>
      <c r="AD31" s="117"/>
      <c r="AE31" s="117"/>
    </row>
    <row r="32" spans="1:31" s="2" customFormat="1" ht="6.95" customHeight="1">
      <c r="A32" s="35"/>
      <c r="B32" s="40"/>
      <c r="C32" s="35"/>
      <c r="D32" s="35"/>
      <c r="E32" s="35"/>
      <c r="F32" s="35"/>
      <c r="G32" s="35"/>
      <c r="H32" s="35"/>
      <c r="I32" s="35"/>
      <c r="J32" s="35"/>
      <c r="K32" s="35"/>
      <c r="L32" s="115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6.95" customHeight="1">
      <c r="A33" s="35"/>
      <c r="B33" s="40"/>
      <c r="C33" s="35"/>
      <c r="D33" s="120"/>
      <c r="E33" s="120"/>
      <c r="F33" s="120"/>
      <c r="G33" s="120"/>
      <c r="H33" s="120"/>
      <c r="I33" s="120"/>
      <c r="J33" s="120"/>
      <c r="K33" s="120"/>
      <c r="L33" s="115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25.35" customHeight="1">
      <c r="A34" s="35"/>
      <c r="B34" s="40"/>
      <c r="C34" s="35"/>
      <c r="D34" s="121" t="s">
        <v>36</v>
      </c>
      <c r="E34" s="35"/>
      <c r="F34" s="35"/>
      <c r="G34" s="35"/>
      <c r="H34" s="35"/>
      <c r="I34" s="35"/>
      <c r="J34" s="122">
        <f>ROUND(J91, 2)</f>
        <v>0</v>
      </c>
      <c r="K34" s="35"/>
      <c r="L34" s="11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6.95" customHeight="1">
      <c r="A35" s="35"/>
      <c r="B35" s="40"/>
      <c r="C35" s="35"/>
      <c r="D35" s="120"/>
      <c r="E35" s="120"/>
      <c r="F35" s="120"/>
      <c r="G35" s="120"/>
      <c r="H35" s="120"/>
      <c r="I35" s="120"/>
      <c r="J35" s="120"/>
      <c r="K35" s="120"/>
      <c r="L35" s="115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customHeight="1">
      <c r="A36" s="35"/>
      <c r="B36" s="40"/>
      <c r="C36" s="35"/>
      <c r="D36" s="35"/>
      <c r="E36" s="35"/>
      <c r="F36" s="123" t="s">
        <v>38</v>
      </c>
      <c r="G36" s="35"/>
      <c r="H36" s="35"/>
      <c r="I36" s="123" t="s">
        <v>37</v>
      </c>
      <c r="J36" s="123" t="s">
        <v>39</v>
      </c>
      <c r="K36" s="35"/>
      <c r="L36" s="11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customHeight="1">
      <c r="A37" s="35"/>
      <c r="B37" s="40"/>
      <c r="C37" s="35"/>
      <c r="D37" s="114" t="s">
        <v>40</v>
      </c>
      <c r="E37" s="113" t="s">
        <v>41</v>
      </c>
      <c r="F37" s="124">
        <f>ROUND((SUM(BE91:BE120)),  2)</f>
        <v>0</v>
      </c>
      <c r="G37" s="35"/>
      <c r="H37" s="35"/>
      <c r="I37" s="125">
        <v>0.21</v>
      </c>
      <c r="J37" s="124">
        <f>ROUND(((SUM(BE91:BE120))*I37),  2)</f>
        <v>0</v>
      </c>
      <c r="K37" s="35"/>
      <c r="L37" s="115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14.45" customHeight="1">
      <c r="A38" s="35"/>
      <c r="B38" s="40"/>
      <c r="C38" s="35"/>
      <c r="D38" s="35"/>
      <c r="E38" s="113" t="s">
        <v>42</v>
      </c>
      <c r="F38" s="124">
        <f>ROUND((SUM(BF91:BF120)),  2)</f>
        <v>0</v>
      </c>
      <c r="G38" s="35"/>
      <c r="H38" s="35"/>
      <c r="I38" s="125">
        <v>0.15</v>
      </c>
      <c r="J38" s="124">
        <f>ROUND(((SUM(BF91:BF120))*I38),  2)</f>
        <v>0</v>
      </c>
      <c r="K38" s="35"/>
      <c r="L38" s="115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14.45" hidden="1" customHeight="1">
      <c r="A39" s="35"/>
      <c r="B39" s="40"/>
      <c r="C39" s="35"/>
      <c r="D39" s="35"/>
      <c r="E39" s="113" t="s">
        <v>43</v>
      </c>
      <c r="F39" s="124">
        <f>ROUND((SUM(BG91:BG120)),  2)</f>
        <v>0</v>
      </c>
      <c r="G39" s="35"/>
      <c r="H39" s="35"/>
      <c r="I39" s="125">
        <v>0.21</v>
      </c>
      <c r="J39" s="124">
        <f>0</f>
        <v>0</v>
      </c>
      <c r="K39" s="35"/>
      <c r="L39" s="115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hidden="1" customHeight="1">
      <c r="A40" s="35"/>
      <c r="B40" s="40"/>
      <c r="C40" s="35"/>
      <c r="D40" s="35"/>
      <c r="E40" s="113" t="s">
        <v>44</v>
      </c>
      <c r="F40" s="124">
        <f>ROUND((SUM(BH91:BH120)),  2)</f>
        <v>0</v>
      </c>
      <c r="G40" s="35"/>
      <c r="H40" s="35"/>
      <c r="I40" s="125">
        <v>0.15</v>
      </c>
      <c r="J40" s="124">
        <f>0</f>
        <v>0</v>
      </c>
      <c r="K40" s="35"/>
      <c r="L40" s="115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2" customFormat="1" ht="14.45" hidden="1" customHeight="1">
      <c r="A41" s="35"/>
      <c r="B41" s="40"/>
      <c r="C41" s="35"/>
      <c r="D41" s="35"/>
      <c r="E41" s="113" t="s">
        <v>45</v>
      </c>
      <c r="F41" s="124">
        <f>ROUND((SUM(BI91:BI120)),  2)</f>
        <v>0</v>
      </c>
      <c r="G41" s="35"/>
      <c r="H41" s="35"/>
      <c r="I41" s="125">
        <v>0</v>
      </c>
      <c r="J41" s="124">
        <f>0</f>
        <v>0</v>
      </c>
      <c r="K41" s="35"/>
      <c r="L41" s="115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pans="1:31" s="2" customFormat="1" ht="6.95" customHeight="1">
      <c r="A42" s="35"/>
      <c r="B42" s="40"/>
      <c r="C42" s="35"/>
      <c r="D42" s="35"/>
      <c r="E42" s="35"/>
      <c r="F42" s="35"/>
      <c r="G42" s="35"/>
      <c r="H42" s="35"/>
      <c r="I42" s="35"/>
      <c r="J42" s="35"/>
      <c r="K42" s="35"/>
      <c r="L42" s="115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3" spans="1:31" s="2" customFormat="1" ht="25.35" customHeight="1">
      <c r="A43" s="35"/>
      <c r="B43" s="40"/>
      <c r="C43" s="126"/>
      <c r="D43" s="127" t="s">
        <v>46</v>
      </c>
      <c r="E43" s="128"/>
      <c r="F43" s="128"/>
      <c r="G43" s="129" t="s">
        <v>47</v>
      </c>
      <c r="H43" s="130" t="s">
        <v>48</v>
      </c>
      <c r="I43" s="128"/>
      <c r="J43" s="131">
        <f>SUM(J34:J41)</f>
        <v>0</v>
      </c>
      <c r="K43" s="132"/>
      <c r="L43" s="115"/>
      <c r="S43" s="35"/>
      <c r="T43" s="35"/>
      <c r="U43" s="35"/>
      <c r="V43" s="35"/>
      <c r="W43" s="35"/>
      <c r="X43" s="35"/>
      <c r="Y43" s="35"/>
      <c r="Z43" s="35"/>
      <c r="AA43" s="35"/>
      <c r="AB43" s="35"/>
      <c r="AC43" s="35"/>
      <c r="AD43" s="35"/>
      <c r="AE43" s="35"/>
    </row>
    <row r="44" spans="1:31" s="2" customFormat="1" ht="14.45" customHeight="1">
      <c r="A44" s="35"/>
      <c r="B44" s="133"/>
      <c r="C44" s="134"/>
      <c r="D44" s="134"/>
      <c r="E44" s="134"/>
      <c r="F44" s="134"/>
      <c r="G44" s="134"/>
      <c r="H44" s="134"/>
      <c r="I44" s="134"/>
      <c r="J44" s="134"/>
      <c r="K44" s="134"/>
      <c r="L44" s="115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8" spans="1:31" s="2" customFormat="1" ht="6.95" customHeight="1">
      <c r="A48" s="35"/>
      <c r="B48" s="135"/>
      <c r="C48" s="136"/>
      <c r="D48" s="136"/>
      <c r="E48" s="136"/>
      <c r="F48" s="136"/>
      <c r="G48" s="136"/>
      <c r="H48" s="136"/>
      <c r="I48" s="136"/>
      <c r="J48" s="136"/>
      <c r="K48" s="136"/>
      <c r="L48" s="115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31" s="2" customFormat="1" ht="24.95" customHeight="1">
      <c r="A49" s="35"/>
      <c r="B49" s="36"/>
      <c r="C49" s="24" t="s">
        <v>135</v>
      </c>
      <c r="D49" s="37"/>
      <c r="E49" s="37"/>
      <c r="F49" s="37"/>
      <c r="G49" s="37"/>
      <c r="H49" s="37"/>
      <c r="I49" s="37"/>
      <c r="J49" s="37"/>
      <c r="K49" s="37"/>
      <c r="L49" s="115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1:31" s="2" customFormat="1" ht="6.95" customHeight="1">
      <c r="A50" s="35"/>
      <c r="B50" s="36"/>
      <c r="C50" s="37"/>
      <c r="D50" s="37"/>
      <c r="E50" s="37"/>
      <c r="F50" s="37"/>
      <c r="G50" s="37"/>
      <c r="H50" s="37"/>
      <c r="I50" s="37"/>
      <c r="J50" s="37"/>
      <c r="K50" s="37"/>
      <c r="L50" s="115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31" s="2" customFormat="1" ht="12" customHeight="1">
      <c r="A51" s="35"/>
      <c r="B51" s="36"/>
      <c r="C51" s="30" t="s">
        <v>16</v>
      </c>
      <c r="D51" s="37"/>
      <c r="E51" s="37"/>
      <c r="F51" s="37"/>
      <c r="G51" s="37"/>
      <c r="H51" s="37"/>
      <c r="I51" s="37"/>
      <c r="J51" s="37"/>
      <c r="K51" s="37"/>
      <c r="L51" s="115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spans="1:31" s="2" customFormat="1" ht="26.25" customHeight="1">
      <c r="A52" s="35"/>
      <c r="B52" s="36"/>
      <c r="C52" s="37"/>
      <c r="D52" s="37"/>
      <c r="E52" s="395" t="str">
        <f>E7</f>
        <v>Oprava geometrických parametrů koleje 2022 u ST Ústí nad Labem</v>
      </c>
      <c r="F52" s="396"/>
      <c r="G52" s="396"/>
      <c r="H52" s="396"/>
      <c r="I52" s="37"/>
      <c r="J52" s="37"/>
      <c r="K52" s="37"/>
      <c r="L52" s="115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1:31" s="1" customFormat="1" ht="12" customHeight="1">
      <c r="B53" s="22"/>
      <c r="C53" s="30" t="s">
        <v>129</v>
      </c>
      <c r="D53" s="23"/>
      <c r="E53" s="23"/>
      <c r="F53" s="23"/>
      <c r="G53" s="23"/>
      <c r="H53" s="23"/>
      <c r="I53" s="23"/>
      <c r="J53" s="23"/>
      <c r="K53" s="23"/>
      <c r="L53" s="21"/>
    </row>
    <row r="54" spans="1:31" s="1" customFormat="1" ht="16.5" customHeight="1">
      <c r="B54" s="22"/>
      <c r="C54" s="23"/>
      <c r="D54" s="23"/>
      <c r="E54" s="395" t="s">
        <v>130</v>
      </c>
      <c r="F54" s="354"/>
      <c r="G54" s="354"/>
      <c r="H54" s="354"/>
      <c r="I54" s="23"/>
      <c r="J54" s="23"/>
      <c r="K54" s="23"/>
      <c r="L54" s="21"/>
    </row>
    <row r="55" spans="1:31" s="1" customFormat="1" ht="12" customHeight="1">
      <c r="B55" s="22"/>
      <c r="C55" s="30" t="s">
        <v>131</v>
      </c>
      <c r="D55" s="23"/>
      <c r="E55" s="23"/>
      <c r="F55" s="23"/>
      <c r="G55" s="23"/>
      <c r="H55" s="23"/>
      <c r="I55" s="23"/>
      <c r="J55" s="23"/>
      <c r="K55" s="23"/>
      <c r="L55" s="21"/>
    </row>
    <row r="56" spans="1:31" s="2" customFormat="1" ht="16.5" customHeight="1">
      <c r="A56" s="35"/>
      <c r="B56" s="36"/>
      <c r="C56" s="37"/>
      <c r="D56" s="37"/>
      <c r="E56" s="397" t="s">
        <v>132</v>
      </c>
      <c r="F56" s="398"/>
      <c r="G56" s="398"/>
      <c r="H56" s="398"/>
      <c r="I56" s="37"/>
      <c r="J56" s="37"/>
      <c r="K56" s="37"/>
      <c r="L56" s="115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pans="1:31" s="2" customFormat="1" ht="12" customHeight="1">
      <c r="A57" s="35"/>
      <c r="B57" s="36"/>
      <c r="C57" s="30" t="s">
        <v>133</v>
      </c>
      <c r="D57" s="37"/>
      <c r="E57" s="37"/>
      <c r="F57" s="37"/>
      <c r="G57" s="37"/>
      <c r="H57" s="37"/>
      <c r="I57" s="37"/>
      <c r="J57" s="37"/>
      <c r="K57" s="37"/>
      <c r="L57" s="115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pans="1:31" s="2" customFormat="1" ht="16.5" customHeight="1">
      <c r="A58" s="35"/>
      <c r="B58" s="36"/>
      <c r="C58" s="37"/>
      <c r="D58" s="37"/>
      <c r="E58" s="347" t="str">
        <f>E13</f>
        <v>06 - SO 06 - TO Ústí n. L.</v>
      </c>
      <c r="F58" s="398"/>
      <c r="G58" s="398"/>
      <c r="H58" s="398"/>
      <c r="I58" s="37"/>
      <c r="J58" s="37"/>
      <c r="K58" s="37"/>
      <c r="L58" s="115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pans="1:31" s="2" customFormat="1" ht="6.95" customHeight="1">
      <c r="A59" s="35"/>
      <c r="B59" s="36"/>
      <c r="C59" s="37"/>
      <c r="D59" s="37"/>
      <c r="E59" s="37"/>
      <c r="F59" s="37"/>
      <c r="G59" s="37"/>
      <c r="H59" s="37"/>
      <c r="I59" s="37"/>
      <c r="J59" s="37"/>
      <c r="K59" s="37"/>
      <c r="L59" s="115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</row>
    <row r="60" spans="1:31" s="2" customFormat="1" ht="12" customHeight="1">
      <c r="A60" s="35"/>
      <c r="B60" s="36"/>
      <c r="C60" s="30" t="s">
        <v>21</v>
      </c>
      <c r="D60" s="37"/>
      <c r="E60" s="37"/>
      <c r="F60" s="28" t="str">
        <f>F16</f>
        <v xml:space="preserve"> </v>
      </c>
      <c r="G60" s="37"/>
      <c r="H60" s="37"/>
      <c r="I60" s="30" t="s">
        <v>23</v>
      </c>
      <c r="J60" s="60" t="str">
        <f>IF(J16="","",J16)</f>
        <v>25. 3. 2022</v>
      </c>
      <c r="K60" s="37"/>
      <c r="L60" s="115"/>
      <c r="S60" s="35"/>
      <c r="T60" s="35"/>
      <c r="U60" s="35"/>
      <c r="V60" s="35"/>
      <c r="W60" s="35"/>
      <c r="X60" s="35"/>
      <c r="Y60" s="35"/>
      <c r="Z60" s="35"/>
      <c r="AA60" s="35"/>
      <c r="AB60" s="35"/>
      <c r="AC60" s="35"/>
      <c r="AD60" s="35"/>
      <c r="AE60" s="35"/>
    </row>
    <row r="61" spans="1:31" s="2" customFormat="1" ht="6.95" customHeight="1">
      <c r="A61" s="35"/>
      <c r="B61" s="36"/>
      <c r="C61" s="37"/>
      <c r="D61" s="37"/>
      <c r="E61" s="37"/>
      <c r="F61" s="37"/>
      <c r="G61" s="37"/>
      <c r="H61" s="37"/>
      <c r="I61" s="37"/>
      <c r="J61" s="37"/>
      <c r="K61" s="37"/>
      <c r="L61" s="115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31" s="2" customFormat="1" ht="15.2" customHeight="1">
      <c r="A62" s="35"/>
      <c r="B62" s="36"/>
      <c r="C62" s="30" t="s">
        <v>25</v>
      </c>
      <c r="D62" s="37"/>
      <c r="E62" s="37"/>
      <c r="F62" s="28" t="str">
        <f>E19</f>
        <v xml:space="preserve"> </v>
      </c>
      <c r="G62" s="37"/>
      <c r="H62" s="37"/>
      <c r="I62" s="30" t="s">
        <v>30</v>
      </c>
      <c r="J62" s="33" t="str">
        <f>E25</f>
        <v xml:space="preserve"> </v>
      </c>
      <c r="K62" s="37"/>
      <c r="L62" s="115"/>
      <c r="S62" s="35"/>
      <c r="T62" s="35"/>
      <c r="U62" s="35"/>
      <c r="V62" s="35"/>
      <c r="W62" s="35"/>
      <c r="X62" s="35"/>
      <c r="Y62" s="35"/>
      <c r="Z62" s="35"/>
      <c r="AA62" s="35"/>
      <c r="AB62" s="35"/>
      <c r="AC62" s="35"/>
      <c r="AD62" s="35"/>
      <c r="AE62" s="35"/>
    </row>
    <row r="63" spans="1:31" s="2" customFormat="1" ht="15.2" customHeight="1">
      <c r="A63" s="35"/>
      <c r="B63" s="36"/>
      <c r="C63" s="30" t="s">
        <v>28</v>
      </c>
      <c r="D63" s="37"/>
      <c r="E63" s="37"/>
      <c r="F63" s="28" t="str">
        <f>IF(E22="","",E22)</f>
        <v>Vyplň údaj</v>
      </c>
      <c r="G63" s="37"/>
      <c r="H63" s="37"/>
      <c r="I63" s="30" t="s">
        <v>32</v>
      </c>
      <c r="J63" s="33" t="str">
        <f>E28</f>
        <v>Tomáš Šrédl</v>
      </c>
      <c r="K63" s="37"/>
      <c r="L63" s="115"/>
      <c r="S63" s="35"/>
      <c r="T63" s="35"/>
      <c r="U63" s="35"/>
      <c r="V63" s="35"/>
      <c r="W63" s="35"/>
      <c r="X63" s="35"/>
      <c r="Y63" s="35"/>
      <c r="Z63" s="35"/>
      <c r="AA63" s="35"/>
      <c r="AB63" s="35"/>
      <c r="AC63" s="35"/>
      <c r="AD63" s="35"/>
      <c r="AE63" s="35"/>
    </row>
    <row r="64" spans="1:31" s="2" customFormat="1" ht="10.35" customHeight="1">
      <c r="A64" s="35"/>
      <c r="B64" s="36"/>
      <c r="C64" s="37"/>
      <c r="D64" s="37"/>
      <c r="E64" s="37"/>
      <c r="F64" s="37"/>
      <c r="G64" s="37"/>
      <c r="H64" s="37"/>
      <c r="I64" s="37"/>
      <c r="J64" s="37"/>
      <c r="K64" s="37"/>
      <c r="L64" s="115"/>
      <c r="S64" s="35"/>
      <c r="T64" s="35"/>
      <c r="U64" s="35"/>
      <c r="V64" s="35"/>
      <c r="W64" s="35"/>
      <c r="X64" s="35"/>
      <c r="Y64" s="35"/>
      <c r="Z64" s="35"/>
      <c r="AA64" s="35"/>
      <c r="AB64" s="35"/>
      <c r="AC64" s="35"/>
      <c r="AD64" s="35"/>
      <c r="AE64" s="35"/>
    </row>
    <row r="65" spans="1:47" s="2" customFormat="1" ht="29.25" customHeight="1">
      <c r="A65" s="35"/>
      <c r="B65" s="36"/>
      <c r="C65" s="137" t="s">
        <v>136</v>
      </c>
      <c r="D65" s="138"/>
      <c r="E65" s="138"/>
      <c r="F65" s="138"/>
      <c r="G65" s="138"/>
      <c r="H65" s="138"/>
      <c r="I65" s="138"/>
      <c r="J65" s="139" t="s">
        <v>137</v>
      </c>
      <c r="K65" s="138"/>
      <c r="L65" s="115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47" s="2" customFormat="1" ht="10.35" customHeight="1">
      <c r="A66" s="35"/>
      <c r="B66" s="36"/>
      <c r="C66" s="37"/>
      <c r="D66" s="37"/>
      <c r="E66" s="37"/>
      <c r="F66" s="37"/>
      <c r="G66" s="37"/>
      <c r="H66" s="37"/>
      <c r="I66" s="37"/>
      <c r="J66" s="37"/>
      <c r="K66" s="37"/>
      <c r="L66" s="115"/>
      <c r="S66" s="35"/>
      <c r="T66" s="35"/>
      <c r="U66" s="35"/>
      <c r="V66" s="35"/>
      <c r="W66" s="35"/>
      <c r="X66" s="35"/>
      <c r="Y66" s="35"/>
      <c r="Z66" s="35"/>
      <c r="AA66" s="35"/>
      <c r="AB66" s="35"/>
      <c r="AC66" s="35"/>
      <c r="AD66" s="35"/>
      <c r="AE66" s="35"/>
    </row>
    <row r="67" spans="1:47" s="2" customFormat="1" ht="22.9" customHeight="1">
      <c r="A67" s="35"/>
      <c r="B67" s="36"/>
      <c r="C67" s="140" t="s">
        <v>68</v>
      </c>
      <c r="D67" s="37"/>
      <c r="E67" s="37"/>
      <c r="F67" s="37"/>
      <c r="G67" s="37"/>
      <c r="H67" s="37"/>
      <c r="I67" s="37"/>
      <c r="J67" s="78">
        <f>J91</f>
        <v>0</v>
      </c>
      <c r="K67" s="37"/>
      <c r="L67" s="115"/>
      <c r="S67" s="35"/>
      <c r="T67" s="35"/>
      <c r="U67" s="35"/>
      <c r="V67" s="35"/>
      <c r="W67" s="35"/>
      <c r="X67" s="35"/>
      <c r="Y67" s="35"/>
      <c r="Z67" s="35"/>
      <c r="AA67" s="35"/>
      <c r="AB67" s="35"/>
      <c r="AC67" s="35"/>
      <c r="AD67" s="35"/>
      <c r="AE67" s="35"/>
      <c r="AU67" s="18" t="s">
        <v>138</v>
      </c>
    </row>
    <row r="68" spans="1:47" s="2" customFormat="1" ht="21.75" customHeight="1">
      <c r="A68" s="35"/>
      <c r="B68" s="36"/>
      <c r="C68" s="37"/>
      <c r="D68" s="37"/>
      <c r="E68" s="37"/>
      <c r="F68" s="37"/>
      <c r="G68" s="37"/>
      <c r="H68" s="37"/>
      <c r="I68" s="37"/>
      <c r="J68" s="37"/>
      <c r="K68" s="37"/>
      <c r="L68" s="115"/>
      <c r="S68" s="35"/>
      <c r="T68" s="35"/>
      <c r="U68" s="35"/>
      <c r="V68" s="35"/>
      <c r="W68" s="35"/>
      <c r="X68" s="35"/>
      <c r="Y68" s="35"/>
      <c r="Z68" s="35"/>
      <c r="AA68" s="35"/>
      <c r="AB68" s="35"/>
      <c r="AC68" s="35"/>
      <c r="AD68" s="35"/>
      <c r="AE68" s="35"/>
    </row>
    <row r="69" spans="1:47" s="2" customFormat="1" ht="6.95" customHeight="1">
      <c r="A69" s="35"/>
      <c r="B69" s="48"/>
      <c r="C69" s="49"/>
      <c r="D69" s="49"/>
      <c r="E69" s="49"/>
      <c r="F69" s="49"/>
      <c r="G69" s="49"/>
      <c r="H69" s="49"/>
      <c r="I69" s="49"/>
      <c r="J69" s="49"/>
      <c r="K69" s="49"/>
      <c r="L69" s="115"/>
      <c r="S69" s="35"/>
      <c r="T69" s="35"/>
      <c r="U69" s="35"/>
      <c r="V69" s="35"/>
      <c r="W69" s="35"/>
      <c r="X69" s="35"/>
      <c r="Y69" s="35"/>
      <c r="Z69" s="35"/>
      <c r="AA69" s="35"/>
      <c r="AB69" s="35"/>
      <c r="AC69" s="35"/>
      <c r="AD69" s="35"/>
      <c r="AE69" s="35"/>
    </row>
    <row r="73" spans="1:47" s="2" customFormat="1" ht="6.95" customHeight="1">
      <c r="A73" s="35"/>
      <c r="B73" s="50"/>
      <c r="C73" s="51"/>
      <c r="D73" s="51"/>
      <c r="E73" s="51"/>
      <c r="F73" s="51"/>
      <c r="G73" s="51"/>
      <c r="H73" s="51"/>
      <c r="I73" s="51"/>
      <c r="J73" s="51"/>
      <c r="K73" s="51"/>
      <c r="L73" s="115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pans="1:47" s="2" customFormat="1" ht="24.95" customHeight="1">
      <c r="A74" s="35"/>
      <c r="B74" s="36"/>
      <c r="C74" s="24" t="s">
        <v>141</v>
      </c>
      <c r="D74" s="37"/>
      <c r="E74" s="37"/>
      <c r="F74" s="37"/>
      <c r="G74" s="37"/>
      <c r="H74" s="37"/>
      <c r="I74" s="37"/>
      <c r="J74" s="37"/>
      <c r="K74" s="37"/>
      <c r="L74" s="115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pans="1:47" s="2" customFormat="1" ht="6.95" customHeight="1">
      <c r="A75" s="35"/>
      <c r="B75" s="36"/>
      <c r="C75" s="37"/>
      <c r="D75" s="37"/>
      <c r="E75" s="37"/>
      <c r="F75" s="37"/>
      <c r="G75" s="37"/>
      <c r="H75" s="37"/>
      <c r="I75" s="37"/>
      <c r="J75" s="37"/>
      <c r="K75" s="37"/>
      <c r="L75" s="115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pans="1:47" s="2" customFormat="1" ht="12" customHeight="1">
      <c r="A76" s="35"/>
      <c r="B76" s="36"/>
      <c r="C76" s="30" t="s">
        <v>16</v>
      </c>
      <c r="D76" s="37"/>
      <c r="E76" s="37"/>
      <c r="F76" s="37"/>
      <c r="G76" s="37"/>
      <c r="H76" s="37"/>
      <c r="I76" s="37"/>
      <c r="J76" s="37"/>
      <c r="K76" s="37"/>
      <c r="L76" s="115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47" s="2" customFormat="1" ht="26.25" customHeight="1">
      <c r="A77" s="35"/>
      <c r="B77" s="36"/>
      <c r="C77" s="37"/>
      <c r="D77" s="37"/>
      <c r="E77" s="395" t="str">
        <f>E7</f>
        <v>Oprava geometrických parametrů koleje 2022 u ST Ústí nad Labem</v>
      </c>
      <c r="F77" s="396"/>
      <c r="G77" s="396"/>
      <c r="H77" s="396"/>
      <c r="I77" s="37"/>
      <c r="J77" s="37"/>
      <c r="K77" s="37"/>
      <c r="L77" s="115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pans="1:47" s="1" customFormat="1" ht="12" customHeight="1">
      <c r="B78" s="22"/>
      <c r="C78" s="30" t="s">
        <v>129</v>
      </c>
      <c r="D78" s="23"/>
      <c r="E78" s="23"/>
      <c r="F78" s="23"/>
      <c r="G78" s="23"/>
      <c r="H78" s="23"/>
      <c r="I78" s="23"/>
      <c r="J78" s="23"/>
      <c r="K78" s="23"/>
      <c r="L78" s="21"/>
    </row>
    <row r="79" spans="1:47" s="1" customFormat="1" ht="16.5" customHeight="1">
      <c r="B79" s="22"/>
      <c r="C79" s="23"/>
      <c r="D79" s="23"/>
      <c r="E79" s="395" t="s">
        <v>130</v>
      </c>
      <c r="F79" s="354"/>
      <c r="G79" s="354"/>
      <c r="H79" s="354"/>
      <c r="I79" s="23"/>
      <c r="J79" s="23"/>
      <c r="K79" s="23"/>
      <c r="L79" s="21"/>
    </row>
    <row r="80" spans="1:47" s="1" customFormat="1" ht="12" customHeight="1">
      <c r="B80" s="22"/>
      <c r="C80" s="30" t="s">
        <v>131</v>
      </c>
      <c r="D80" s="23"/>
      <c r="E80" s="23"/>
      <c r="F80" s="23"/>
      <c r="G80" s="23"/>
      <c r="H80" s="23"/>
      <c r="I80" s="23"/>
      <c r="J80" s="23"/>
      <c r="K80" s="23"/>
      <c r="L80" s="21"/>
    </row>
    <row r="81" spans="1:65" s="2" customFormat="1" ht="16.5" customHeight="1">
      <c r="A81" s="35"/>
      <c r="B81" s="36"/>
      <c r="C81" s="37"/>
      <c r="D81" s="37"/>
      <c r="E81" s="397" t="s">
        <v>132</v>
      </c>
      <c r="F81" s="398"/>
      <c r="G81" s="398"/>
      <c r="H81" s="398"/>
      <c r="I81" s="37"/>
      <c r="J81" s="37"/>
      <c r="K81" s="37"/>
      <c r="L81" s="115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65" s="2" customFormat="1" ht="12" customHeight="1">
      <c r="A82" s="35"/>
      <c r="B82" s="36"/>
      <c r="C82" s="30" t="s">
        <v>133</v>
      </c>
      <c r="D82" s="37"/>
      <c r="E82" s="37"/>
      <c r="F82" s="37"/>
      <c r="G82" s="37"/>
      <c r="H82" s="37"/>
      <c r="I82" s="37"/>
      <c r="J82" s="37"/>
      <c r="K82" s="37"/>
      <c r="L82" s="115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65" s="2" customFormat="1" ht="16.5" customHeight="1">
      <c r="A83" s="35"/>
      <c r="B83" s="36"/>
      <c r="C83" s="37"/>
      <c r="D83" s="37"/>
      <c r="E83" s="347" t="str">
        <f>E13</f>
        <v>06 - SO 06 - TO Ústí n. L.</v>
      </c>
      <c r="F83" s="398"/>
      <c r="G83" s="398"/>
      <c r="H83" s="398"/>
      <c r="I83" s="37"/>
      <c r="J83" s="37"/>
      <c r="K83" s="37"/>
      <c r="L83" s="115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65" s="2" customFormat="1" ht="6.95" customHeight="1">
      <c r="A84" s="35"/>
      <c r="B84" s="36"/>
      <c r="C84" s="37"/>
      <c r="D84" s="37"/>
      <c r="E84" s="37"/>
      <c r="F84" s="37"/>
      <c r="G84" s="37"/>
      <c r="H84" s="37"/>
      <c r="I84" s="37"/>
      <c r="J84" s="37"/>
      <c r="K84" s="37"/>
      <c r="L84" s="115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65" s="2" customFormat="1" ht="12" customHeight="1">
      <c r="A85" s="35"/>
      <c r="B85" s="36"/>
      <c r="C85" s="30" t="s">
        <v>21</v>
      </c>
      <c r="D85" s="37"/>
      <c r="E85" s="37"/>
      <c r="F85" s="28" t="str">
        <f>F16</f>
        <v xml:space="preserve"> </v>
      </c>
      <c r="G85" s="37"/>
      <c r="H85" s="37"/>
      <c r="I85" s="30" t="s">
        <v>23</v>
      </c>
      <c r="J85" s="60" t="str">
        <f>IF(J16="","",J16)</f>
        <v>25. 3. 2022</v>
      </c>
      <c r="K85" s="37"/>
      <c r="L85" s="115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65" s="2" customFormat="1" ht="6.95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115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65" s="2" customFormat="1" ht="15.2" customHeight="1">
      <c r="A87" s="35"/>
      <c r="B87" s="36"/>
      <c r="C87" s="30" t="s">
        <v>25</v>
      </c>
      <c r="D87" s="37"/>
      <c r="E87" s="37"/>
      <c r="F87" s="28" t="str">
        <f>E19</f>
        <v xml:space="preserve"> </v>
      </c>
      <c r="G87" s="37"/>
      <c r="H87" s="37"/>
      <c r="I87" s="30" t="s">
        <v>30</v>
      </c>
      <c r="J87" s="33" t="str">
        <f>E25</f>
        <v xml:space="preserve"> </v>
      </c>
      <c r="K87" s="37"/>
      <c r="L87" s="115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65" s="2" customFormat="1" ht="15.2" customHeight="1">
      <c r="A88" s="35"/>
      <c r="B88" s="36"/>
      <c r="C88" s="30" t="s">
        <v>28</v>
      </c>
      <c r="D88" s="37"/>
      <c r="E88" s="37"/>
      <c r="F88" s="28" t="str">
        <f>IF(E22="","",E22)</f>
        <v>Vyplň údaj</v>
      </c>
      <c r="G88" s="37"/>
      <c r="H88" s="37"/>
      <c r="I88" s="30" t="s">
        <v>32</v>
      </c>
      <c r="J88" s="33" t="str">
        <f>E28</f>
        <v>Tomáš Šrédl</v>
      </c>
      <c r="K88" s="37"/>
      <c r="L88" s="115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65" s="2" customFormat="1" ht="10.35" customHeight="1">
      <c r="A89" s="35"/>
      <c r="B89" s="36"/>
      <c r="C89" s="37"/>
      <c r="D89" s="37"/>
      <c r="E89" s="37"/>
      <c r="F89" s="37"/>
      <c r="G89" s="37"/>
      <c r="H89" s="37"/>
      <c r="I89" s="37"/>
      <c r="J89" s="37"/>
      <c r="K89" s="37"/>
      <c r="L89" s="115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65" s="11" customFormat="1" ht="29.25" customHeight="1">
      <c r="A90" s="152"/>
      <c r="B90" s="153"/>
      <c r="C90" s="154" t="s">
        <v>142</v>
      </c>
      <c r="D90" s="155" t="s">
        <v>55</v>
      </c>
      <c r="E90" s="155" t="s">
        <v>51</v>
      </c>
      <c r="F90" s="155" t="s">
        <v>52</v>
      </c>
      <c r="G90" s="155" t="s">
        <v>143</v>
      </c>
      <c r="H90" s="155" t="s">
        <v>144</v>
      </c>
      <c r="I90" s="155" t="s">
        <v>145</v>
      </c>
      <c r="J90" s="156" t="s">
        <v>137</v>
      </c>
      <c r="K90" s="157" t="s">
        <v>146</v>
      </c>
      <c r="L90" s="158"/>
      <c r="M90" s="69" t="s">
        <v>19</v>
      </c>
      <c r="N90" s="70" t="s">
        <v>40</v>
      </c>
      <c r="O90" s="70" t="s">
        <v>147</v>
      </c>
      <c r="P90" s="70" t="s">
        <v>148</v>
      </c>
      <c r="Q90" s="70" t="s">
        <v>149</v>
      </c>
      <c r="R90" s="70" t="s">
        <v>150</v>
      </c>
      <c r="S90" s="70" t="s">
        <v>151</v>
      </c>
      <c r="T90" s="71" t="s">
        <v>152</v>
      </c>
      <c r="U90" s="152"/>
      <c r="V90" s="152"/>
      <c r="W90" s="152"/>
      <c r="X90" s="152"/>
      <c r="Y90" s="152"/>
      <c r="Z90" s="152"/>
      <c r="AA90" s="152"/>
      <c r="AB90" s="152"/>
      <c r="AC90" s="152"/>
      <c r="AD90" s="152"/>
      <c r="AE90" s="152"/>
    </row>
    <row r="91" spans="1:65" s="2" customFormat="1" ht="22.9" customHeight="1">
      <c r="A91" s="35"/>
      <c r="B91" s="36"/>
      <c r="C91" s="76" t="s">
        <v>153</v>
      </c>
      <c r="D91" s="37"/>
      <c r="E91" s="37"/>
      <c r="F91" s="37"/>
      <c r="G91" s="37"/>
      <c r="H91" s="37"/>
      <c r="I91" s="37"/>
      <c r="J91" s="159">
        <f>BK91</f>
        <v>0</v>
      </c>
      <c r="K91" s="37"/>
      <c r="L91" s="40"/>
      <c r="M91" s="72"/>
      <c r="N91" s="160"/>
      <c r="O91" s="73"/>
      <c r="P91" s="161">
        <f>SUM(P92:P120)</f>
        <v>0</v>
      </c>
      <c r="Q91" s="73"/>
      <c r="R91" s="161">
        <f>SUM(R92:R120)</f>
        <v>215.10724999999999</v>
      </c>
      <c r="S91" s="73"/>
      <c r="T91" s="162">
        <f>SUM(T92:T120)</f>
        <v>0</v>
      </c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T91" s="18" t="s">
        <v>69</v>
      </c>
      <c r="AU91" s="18" t="s">
        <v>138</v>
      </c>
      <c r="BK91" s="163">
        <f>SUM(BK92:BK120)</f>
        <v>0</v>
      </c>
    </row>
    <row r="92" spans="1:65" s="2" customFormat="1" ht="76.349999999999994" customHeight="1">
      <c r="A92" s="35"/>
      <c r="B92" s="36"/>
      <c r="C92" s="180" t="s">
        <v>77</v>
      </c>
      <c r="D92" s="180" t="s">
        <v>159</v>
      </c>
      <c r="E92" s="181" t="s">
        <v>160</v>
      </c>
      <c r="F92" s="182" t="s">
        <v>161</v>
      </c>
      <c r="G92" s="183" t="s">
        <v>162</v>
      </c>
      <c r="H92" s="184">
        <v>1.76</v>
      </c>
      <c r="I92" s="185"/>
      <c r="J92" s="186">
        <f>ROUND(I92*H92,2)</f>
        <v>0</v>
      </c>
      <c r="K92" s="187"/>
      <c r="L92" s="40"/>
      <c r="M92" s="188" t="s">
        <v>19</v>
      </c>
      <c r="N92" s="189" t="s">
        <v>41</v>
      </c>
      <c r="O92" s="65"/>
      <c r="P92" s="190">
        <f>O92*H92</f>
        <v>0</v>
      </c>
      <c r="Q92" s="190">
        <v>0</v>
      </c>
      <c r="R92" s="190">
        <f>Q92*H92</f>
        <v>0</v>
      </c>
      <c r="S92" s="190">
        <v>0</v>
      </c>
      <c r="T92" s="191">
        <f>S92*H92</f>
        <v>0</v>
      </c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  <c r="AR92" s="192" t="s">
        <v>163</v>
      </c>
      <c r="AT92" s="192" t="s">
        <v>159</v>
      </c>
      <c r="AU92" s="192" t="s">
        <v>70</v>
      </c>
      <c r="AY92" s="18" t="s">
        <v>156</v>
      </c>
      <c r="BE92" s="193">
        <f>IF(N92="základní",J92,0)</f>
        <v>0</v>
      </c>
      <c r="BF92" s="193">
        <f>IF(N92="snížená",J92,0)</f>
        <v>0</v>
      </c>
      <c r="BG92" s="193">
        <f>IF(N92="zákl. přenesená",J92,0)</f>
        <v>0</v>
      </c>
      <c r="BH92" s="193">
        <f>IF(N92="sníž. přenesená",J92,0)</f>
        <v>0</v>
      </c>
      <c r="BI92" s="193">
        <f>IF(N92="nulová",J92,0)</f>
        <v>0</v>
      </c>
      <c r="BJ92" s="18" t="s">
        <v>77</v>
      </c>
      <c r="BK92" s="193">
        <f>ROUND(I92*H92,2)</f>
        <v>0</v>
      </c>
      <c r="BL92" s="18" t="s">
        <v>163</v>
      </c>
      <c r="BM92" s="192" t="s">
        <v>409</v>
      </c>
    </row>
    <row r="93" spans="1:65" s="15" customFormat="1" ht="11.25">
      <c r="B93" s="228"/>
      <c r="C93" s="229"/>
      <c r="D93" s="196" t="s">
        <v>165</v>
      </c>
      <c r="E93" s="230" t="s">
        <v>19</v>
      </c>
      <c r="F93" s="231" t="s">
        <v>410</v>
      </c>
      <c r="G93" s="229"/>
      <c r="H93" s="230" t="s">
        <v>19</v>
      </c>
      <c r="I93" s="232"/>
      <c r="J93" s="229"/>
      <c r="K93" s="229"/>
      <c r="L93" s="233"/>
      <c r="M93" s="234"/>
      <c r="N93" s="235"/>
      <c r="O93" s="235"/>
      <c r="P93" s="235"/>
      <c r="Q93" s="235"/>
      <c r="R93" s="235"/>
      <c r="S93" s="235"/>
      <c r="T93" s="236"/>
      <c r="AT93" s="237" t="s">
        <v>165</v>
      </c>
      <c r="AU93" s="237" t="s">
        <v>70</v>
      </c>
      <c r="AV93" s="15" t="s">
        <v>77</v>
      </c>
      <c r="AW93" s="15" t="s">
        <v>31</v>
      </c>
      <c r="AX93" s="15" t="s">
        <v>70</v>
      </c>
      <c r="AY93" s="237" t="s">
        <v>156</v>
      </c>
    </row>
    <row r="94" spans="1:65" s="13" customFormat="1" ht="11.25">
      <c r="B94" s="194"/>
      <c r="C94" s="195"/>
      <c r="D94" s="196" t="s">
        <v>165</v>
      </c>
      <c r="E94" s="197" t="s">
        <v>19</v>
      </c>
      <c r="F94" s="198" t="s">
        <v>411</v>
      </c>
      <c r="G94" s="195"/>
      <c r="H94" s="199">
        <v>1.76</v>
      </c>
      <c r="I94" s="200"/>
      <c r="J94" s="195"/>
      <c r="K94" s="195"/>
      <c r="L94" s="201"/>
      <c r="M94" s="202"/>
      <c r="N94" s="203"/>
      <c r="O94" s="203"/>
      <c r="P94" s="203"/>
      <c r="Q94" s="203"/>
      <c r="R94" s="203"/>
      <c r="S94" s="203"/>
      <c r="T94" s="204"/>
      <c r="AT94" s="205" t="s">
        <v>165</v>
      </c>
      <c r="AU94" s="205" t="s">
        <v>70</v>
      </c>
      <c r="AV94" s="13" t="s">
        <v>79</v>
      </c>
      <c r="AW94" s="13" t="s">
        <v>31</v>
      </c>
      <c r="AX94" s="13" t="s">
        <v>77</v>
      </c>
      <c r="AY94" s="205" t="s">
        <v>156</v>
      </c>
    </row>
    <row r="95" spans="1:65" s="2" customFormat="1" ht="76.349999999999994" customHeight="1">
      <c r="A95" s="35"/>
      <c r="B95" s="36"/>
      <c r="C95" s="180" t="s">
        <v>79</v>
      </c>
      <c r="D95" s="180" t="s">
        <v>159</v>
      </c>
      <c r="E95" s="181" t="s">
        <v>332</v>
      </c>
      <c r="F95" s="182" t="s">
        <v>367</v>
      </c>
      <c r="G95" s="183" t="s">
        <v>192</v>
      </c>
      <c r="H95" s="184">
        <v>70</v>
      </c>
      <c r="I95" s="185"/>
      <c r="J95" s="186">
        <f>ROUND(I95*H95,2)</f>
        <v>0</v>
      </c>
      <c r="K95" s="187"/>
      <c r="L95" s="40"/>
      <c r="M95" s="188" t="s">
        <v>19</v>
      </c>
      <c r="N95" s="189" t="s">
        <v>41</v>
      </c>
      <c r="O95" s="65"/>
      <c r="P95" s="190">
        <f>O95*H95</f>
        <v>0</v>
      </c>
      <c r="Q95" s="190">
        <v>0</v>
      </c>
      <c r="R95" s="190">
        <f>Q95*H95</f>
        <v>0</v>
      </c>
      <c r="S95" s="190">
        <v>0</v>
      </c>
      <c r="T95" s="191">
        <f>S95*H95</f>
        <v>0</v>
      </c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R95" s="192" t="s">
        <v>163</v>
      </c>
      <c r="AT95" s="192" t="s">
        <v>159</v>
      </c>
      <c r="AU95" s="192" t="s">
        <v>70</v>
      </c>
      <c r="AY95" s="18" t="s">
        <v>156</v>
      </c>
      <c r="BE95" s="193">
        <f>IF(N95="základní",J95,0)</f>
        <v>0</v>
      </c>
      <c r="BF95" s="193">
        <f>IF(N95="snížená",J95,0)</f>
        <v>0</v>
      </c>
      <c r="BG95" s="193">
        <f>IF(N95="zákl. přenesená",J95,0)</f>
        <v>0</v>
      </c>
      <c r="BH95" s="193">
        <f>IF(N95="sníž. přenesená",J95,0)</f>
        <v>0</v>
      </c>
      <c r="BI95" s="193">
        <f>IF(N95="nulová",J95,0)</f>
        <v>0</v>
      </c>
      <c r="BJ95" s="18" t="s">
        <v>77</v>
      </c>
      <c r="BK95" s="193">
        <f>ROUND(I95*H95,2)</f>
        <v>0</v>
      </c>
      <c r="BL95" s="18" t="s">
        <v>163</v>
      </c>
      <c r="BM95" s="192" t="s">
        <v>412</v>
      </c>
    </row>
    <row r="96" spans="1:65" s="15" customFormat="1" ht="11.25">
      <c r="B96" s="228"/>
      <c r="C96" s="229"/>
      <c r="D96" s="196" t="s">
        <v>165</v>
      </c>
      <c r="E96" s="230" t="s">
        <v>19</v>
      </c>
      <c r="F96" s="231" t="s">
        <v>410</v>
      </c>
      <c r="G96" s="229"/>
      <c r="H96" s="230" t="s">
        <v>19</v>
      </c>
      <c r="I96" s="232"/>
      <c r="J96" s="229"/>
      <c r="K96" s="229"/>
      <c r="L96" s="233"/>
      <c r="M96" s="234"/>
      <c r="N96" s="235"/>
      <c r="O96" s="235"/>
      <c r="P96" s="235"/>
      <c r="Q96" s="235"/>
      <c r="R96" s="235"/>
      <c r="S96" s="235"/>
      <c r="T96" s="236"/>
      <c r="AT96" s="237" t="s">
        <v>165</v>
      </c>
      <c r="AU96" s="237" t="s">
        <v>70</v>
      </c>
      <c r="AV96" s="15" t="s">
        <v>77</v>
      </c>
      <c r="AW96" s="15" t="s">
        <v>31</v>
      </c>
      <c r="AX96" s="15" t="s">
        <v>70</v>
      </c>
      <c r="AY96" s="237" t="s">
        <v>156</v>
      </c>
    </row>
    <row r="97" spans="1:65" s="13" customFormat="1" ht="11.25">
      <c r="B97" s="194"/>
      <c r="C97" s="195"/>
      <c r="D97" s="196" t="s">
        <v>165</v>
      </c>
      <c r="E97" s="197" t="s">
        <v>19</v>
      </c>
      <c r="F97" s="198" t="s">
        <v>413</v>
      </c>
      <c r="G97" s="195"/>
      <c r="H97" s="199">
        <v>70</v>
      </c>
      <c r="I97" s="200"/>
      <c r="J97" s="195"/>
      <c r="K97" s="195"/>
      <c r="L97" s="201"/>
      <c r="M97" s="202"/>
      <c r="N97" s="203"/>
      <c r="O97" s="203"/>
      <c r="P97" s="203"/>
      <c r="Q97" s="203"/>
      <c r="R97" s="203"/>
      <c r="S97" s="203"/>
      <c r="T97" s="204"/>
      <c r="AT97" s="205" t="s">
        <v>165</v>
      </c>
      <c r="AU97" s="205" t="s">
        <v>70</v>
      </c>
      <c r="AV97" s="13" t="s">
        <v>79</v>
      </c>
      <c r="AW97" s="13" t="s">
        <v>31</v>
      </c>
      <c r="AX97" s="13" t="s">
        <v>77</v>
      </c>
      <c r="AY97" s="205" t="s">
        <v>156</v>
      </c>
    </row>
    <row r="98" spans="1:65" s="2" customFormat="1" ht="76.349999999999994" customHeight="1">
      <c r="A98" s="35"/>
      <c r="B98" s="36"/>
      <c r="C98" s="180" t="s">
        <v>86</v>
      </c>
      <c r="D98" s="180" t="s">
        <v>159</v>
      </c>
      <c r="E98" s="181" t="s">
        <v>337</v>
      </c>
      <c r="F98" s="182" t="s">
        <v>338</v>
      </c>
      <c r="G98" s="183" t="s">
        <v>192</v>
      </c>
      <c r="H98" s="184">
        <v>70</v>
      </c>
      <c r="I98" s="185"/>
      <c r="J98" s="186">
        <f>ROUND(I98*H98,2)</f>
        <v>0</v>
      </c>
      <c r="K98" s="187"/>
      <c r="L98" s="40"/>
      <c r="M98" s="188" t="s">
        <v>19</v>
      </c>
      <c r="N98" s="189" t="s">
        <v>41</v>
      </c>
      <c r="O98" s="65"/>
      <c r="P98" s="190">
        <f>O98*H98</f>
        <v>0</v>
      </c>
      <c r="Q98" s="190">
        <v>0</v>
      </c>
      <c r="R98" s="190">
        <f>Q98*H98</f>
        <v>0</v>
      </c>
      <c r="S98" s="190">
        <v>0</v>
      </c>
      <c r="T98" s="191">
        <f>S98*H98</f>
        <v>0</v>
      </c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R98" s="192" t="s">
        <v>163</v>
      </c>
      <c r="AT98" s="192" t="s">
        <v>159</v>
      </c>
      <c r="AU98" s="192" t="s">
        <v>70</v>
      </c>
      <c r="AY98" s="18" t="s">
        <v>156</v>
      </c>
      <c r="BE98" s="193">
        <f>IF(N98="základní",J98,0)</f>
        <v>0</v>
      </c>
      <c r="BF98" s="193">
        <f>IF(N98="snížená",J98,0)</f>
        <v>0</v>
      </c>
      <c r="BG98" s="193">
        <f>IF(N98="zákl. přenesená",J98,0)</f>
        <v>0</v>
      </c>
      <c r="BH98" s="193">
        <f>IF(N98="sníž. přenesená",J98,0)</f>
        <v>0</v>
      </c>
      <c r="BI98" s="193">
        <f>IF(N98="nulová",J98,0)</f>
        <v>0</v>
      </c>
      <c r="BJ98" s="18" t="s">
        <v>77</v>
      </c>
      <c r="BK98" s="193">
        <f>ROUND(I98*H98,2)</f>
        <v>0</v>
      </c>
      <c r="BL98" s="18" t="s">
        <v>163</v>
      </c>
      <c r="BM98" s="192" t="s">
        <v>414</v>
      </c>
    </row>
    <row r="99" spans="1:65" s="15" customFormat="1" ht="11.25">
      <c r="B99" s="228"/>
      <c r="C99" s="229"/>
      <c r="D99" s="196" t="s">
        <v>165</v>
      </c>
      <c r="E99" s="230" t="s">
        <v>19</v>
      </c>
      <c r="F99" s="231" t="s">
        <v>415</v>
      </c>
      <c r="G99" s="229"/>
      <c r="H99" s="230" t="s">
        <v>19</v>
      </c>
      <c r="I99" s="232"/>
      <c r="J99" s="229"/>
      <c r="K99" s="229"/>
      <c r="L99" s="233"/>
      <c r="M99" s="234"/>
      <c r="N99" s="235"/>
      <c r="O99" s="235"/>
      <c r="P99" s="235"/>
      <c r="Q99" s="235"/>
      <c r="R99" s="235"/>
      <c r="S99" s="235"/>
      <c r="T99" s="236"/>
      <c r="AT99" s="237" t="s">
        <v>165</v>
      </c>
      <c r="AU99" s="237" t="s">
        <v>70</v>
      </c>
      <c r="AV99" s="15" t="s">
        <v>77</v>
      </c>
      <c r="AW99" s="15" t="s">
        <v>31</v>
      </c>
      <c r="AX99" s="15" t="s">
        <v>70</v>
      </c>
      <c r="AY99" s="237" t="s">
        <v>156</v>
      </c>
    </row>
    <row r="100" spans="1:65" s="13" customFormat="1" ht="11.25">
      <c r="B100" s="194"/>
      <c r="C100" s="195"/>
      <c r="D100" s="196" t="s">
        <v>165</v>
      </c>
      <c r="E100" s="197" t="s">
        <v>19</v>
      </c>
      <c r="F100" s="198" t="s">
        <v>413</v>
      </c>
      <c r="G100" s="195"/>
      <c r="H100" s="199">
        <v>70</v>
      </c>
      <c r="I100" s="200"/>
      <c r="J100" s="195"/>
      <c r="K100" s="195"/>
      <c r="L100" s="201"/>
      <c r="M100" s="202"/>
      <c r="N100" s="203"/>
      <c r="O100" s="203"/>
      <c r="P100" s="203"/>
      <c r="Q100" s="203"/>
      <c r="R100" s="203"/>
      <c r="S100" s="203"/>
      <c r="T100" s="204"/>
      <c r="AT100" s="205" t="s">
        <v>165</v>
      </c>
      <c r="AU100" s="205" t="s">
        <v>70</v>
      </c>
      <c r="AV100" s="13" t="s">
        <v>79</v>
      </c>
      <c r="AW100" s="13" t="s">
        <v>31</v>
      </c>
      <c r="AX100" s="13" t="s">
        <v>77</v>
      </c>
      <c r="AY100" s="205" t="s">
        <v>156</v>
      </c>
    </row>
    <row r="101" spans="1:65" s="2" customFormat="1" ht="76.349999999999994" customHeight="1">
      <c r="A101" s="35"/>
      <c r="B101" s="36"/>
      <c r="C101" s="180" t="s">
        <v>163</v>
      </c>
      <c r="D101" s="180" t="s">
        <v>159</v>
      </c>
      <c r="E101" s="181" t="s">
        <v>174</v>
      </c>
      <c r="F101" s="182" t="s">
        <v>282</v>
      </c>
      <c r="G101" s="183" t="s">
        <v>176</v>
      </c>
      <c r="H101" s="184">
        <v>165</v>
      </c>
      <c r="I101" s="185"/>
      <c r="J101" s="186">
        <f>ROUND(I101*H101,2)</f>
        <v>0</v>
      </c>
      <c r="K101" s="187"/>
      <c r="L101" s="40"/>
      <c r="M101" s="188" t="s">
        <v>19</v>
      </c>
      <c r="N101" s="189" t="s">
        <v>41</v>
      </c>
      <c r="O101" s="65"/>
      <c r="P101" s="190">
        <f>O101*H101</f>
        <v>0</v>
      </c>
      <c r="Q101" s="190">
        <v>0</v>
      </c>
      <c r="R101" s="190">
        <f>Q101*H101</f>
        <v>0</v>
      </c>
      <c r="S101" s="190">
        <v>0</v>
      </c>
      <c r="T101" s="191">
        <f>S101*H101</f>
        <v>0</v>
      </c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  <c r="AR101" s="192" t="s">
        <v>163</v>
      </c>
      <c r="AT101" s="192" t="s">
        <v>159</v>
      </c>
      <c r="AU101" s="192" t="s">
        <v>70</v>
      </c>
      <c r="AY101" s="18" t="s">
        <v>156</v>
      </c>
      <c r="BE101" s="193">
        <f>IF(N101="základní",J101,0)</f>
        <v>0</v>
      </c>
      <c r="BF101" s="193">
        <f>IF(N101="snížená",J101,0)</f>
        <v>0</v>
      </c>
      <c r="BG101" s="193">
        <f>IF(N101="zákl. přenesená",J101,0)</f>
        <v>0</v>
      </c>
      <c r="BH101" s="193">
        <f>IF(N101="sníž. přenesená",J101,0)</f>
        <v>0</v>
      </c>
      <c r="BI101" s="193">
        <f>IF(N101="nulová",J101,0)</f>
        <v>0</v>
      </c>
      <c r="BJ101" s="18" t="s">
        <v>77</v>
      </c>
      <c r="BK101" s="193">
        <f>ROUND(I101*H101,2)</f>
        <v>0</v>
      </c>
      <c r="BL101" s="18" t="s">
        <v>163</v>
      </c>
      <c r="BM101" s="192" t="s">
        <v>416</v>
      </c>
    </row>
    <row r="102" spans="1:65" s="13" customFormat="1" ht="11.25">
      <c r="B102" s="194"/>
      <c r="C102" s="195"/>
      <c r="D102" s="196" t="s">
        <v>165</v>
      </c>
      <c r="E102" s="197" t="s">
        <v>19</v>
      </c>
      <c r="F102" s="198" t="s">
        <v>417</v>
      </c>
      <c r="G102" s="195"/>
      <c r="H102" s="199">
        <v>165</v>
      </c>
      <c r="I102" s="200"/>
      <c r="J102" s="195"/>
      <c r="K102" s="195"/>
      <c r="L102" s="201"/>
      <c r="M102" s="202"/>
      <c r="N102" s="203"/>
      <c r="O102" s="203"/>
      <c r="P102" s="203"/>
      <c r="Q102" s="203"/>
      <c r="R102" s="203"/>
      <c r="S102" s="203"/>
      <c r="T102" s="204"/>
      <c r="AT102" s="205" t="s">
        <v>165</v>
      </c>
      <c r="AU102" s="205" t="s">
        <v>70</v>
      </c>
      <c r="AV102" s="13" t="s">
        <v>79</v>
      </c>
      <c r="AW102" s="13" t="s">
        <v>31</v>
      </c>
      <c r="AX102" s="13" t="s">
        <v>77</v>
      </c>
      <c r="AY102" s="205" t="s">
        <v>156</v>
      </c>
    </row>
    <row r="103" spans="1:65" s="2" customFormat="1" ht="21.75" customHeight="1">
      <c r="A103" s="35"/>
      <c r="B103" s="36"/>
      <c r="C103" s="217" t="s">
        <v>157</v>
      </c>
      <c r="D103" s="217" t="s">
        <v>179</v>
      </c>
      <c r="E103" s="218" t="s">
        <v>310</v>
      </c>
      <c r="F103" s="219" t="s">
        <v>311</v>
      </c>
      <c r="G103" s="220" t="s">
        <v>182</v>
      </c>
      <c r="H103" s="221">
        <v>214.5</v>
      </c>
      <c r="I103" s="222"/>
      <c r="J103" s="223">
        <f>ROUND(I103*H103,2)</f>
        <v>0</v>
      </c>
      <c r="K103" s="224"/>
      <c r="L103" s="225"/>
      <c r="M103" s="226" t="s">
        <v>19</v>
      </c>
      <c r="N103" s="227" t="s">
        <v>41</v>
      </c>
      <c r="O103" s="65"/>
      <c r="P103" s="190">
        <f>O103*H103</f>
        <v>0</v>
      </c>
      <c r="Q103" s="190">
        <v>1</v>
      </c>
      <c r="R103" s="190">
        <f>Q103*H103</f>
        <v>214.5</v>
      </c>
      <c r="S103" s="190">
        <v>0</v>
      </c>
      <c r="T103" s="191">
        <f>S103*H103</f>
        <v>0</v>
      </c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  <c r="AR103" s="192" t="s">
        <v>183</v>
      </c>
      <c r="AT103" s="192" t="s">
        <v>179</v>
      </c>
      <c r="AU103" s="192" t="s">
        <v>70</v>
      </c>
      <c r="AY103" s="18" t="s">
        <v>156</v>
      </c>
      <c r="BE103" s="193">
        <f>IF(N103="základní",J103,0)</f>
        <v>0</v>
      </c>
      <c r="BF103" s="193">
        <f>IF(N103="snížená",J103,0)</f>
        <v>0</v>
      </c>
      <c r="BG103" s="193">
        <f>IF(N103="zákl. přenesená",J103,0)</f>
        <v>0</v>
      </c>
      <c r="BH103" s="193">
        <f>IF(N103="sníž. přenesená",J103,0)</f>
        <v>0</v>
      </c>
      <c r="BI103" s="193">
        <f>IF(N103="nulová",J103,0)</f>
        <v>0</v>
      </c>
      <c r="BJ103" s="18" t="s">
        <v>77</v>
      </c>
      <c r="BK103" s="193">
        <f>ROUND(I103*H103,2)</f>
        <v>0</v>
      </c>
      <c r="BL103" s="18" t="s">
        <v>163</v>
      </c>
      <c r="BM103" s="192" t="s">
        <v>418</v>
      </c>
    </row>
    <row r="104" spans="1:65" s="13" customFormat="1" ht="11.25">
      <c r="B104" s="194"/>
      <c r="C104" s="195"/>
      <c r="D104" s="196" t="s">
        <v>165</v>
      </c>
      <c r="E104" s="197" t="s">
        <v>19</v>
      </c>
      <c r="F104" s="198" t="s">
        <v>419</v>
      </c>
      <c r="G104" s="195"/>
      <c r="H104" s="199">
        <v>214.5</v>
      </c>
      <c r="I104" s="200"/>
      <c r="J104" s="195"/>
      <c r="K104" s="195"/>
      <c r="L104" s="201"/>
      <c r="M104" s="202"/>
      <c r="N104" s="203"/>
      <c r="O104" s="203"/>
      <c r="P104" s="203"/>
      <c r="Q104" s="203"/>
      <c r="R104" s="203"/>
      <c r="S104" s="203"/>
      <c r="T104" s="204"/>
      <c r="AT104" s="205" t="s">
        <v>165</v>
      </c>
      <c r="AU104" s="205" t="s">
        <v>70</v>
      </c>
      <c r="AV104" s="13" t="s">
        <v>79</v>
      </c>
      <c r="AW104" s="13" t="s">
        <v>31</v>
      </c>
      <c r="AX104" s="13" t="s">
        <v>77</v>
      </c>
      <c r="AY104" s="205" t="s">
        <v>156</v>
      </c>
    </row>
    <row r="105" spans="1:65" s="2" customFormat="1" ht="156.75" customHeight="1">
      <c r="A105" s="35"/>
      <c r="B105" s="36"/>
      <c r="C105" s="180" t="s">
        <v>189</v>
      </c>
      <c r="D105" s="180" t="s">
        <v>159</v>
      </c>
      <c r="E105" s="181" t="s">
        <v>186</v>
      </c>
      <c r="F105" s="182" t="s">
        <v>287</v>
      </c>
      <c r="G105" s="183" t="s">
        <v>182</v>
      </c>
      <c r="H105" s="184">
        <v>214.5</v>
      </c>
      <c r="I105" s="185"/>
      <c r="J105" s="186">
        <f>ROUND(I105*H105,2)</f>
        <v>0</v>
      </c>
      <c r="K105" s="187"/>
      <c r="L105" s="40"/>
      <c r="M105" s="188" t="s">
        <v>19</v>
      </c>
      <c r="N105" s="189" t="s">
        <v>41</v>
      </c>
      <c r="O105" s="65"/>
      <c r="P105" s="190">
        <f>O105*H105</f>
        <v>0</v>
      </c>
      <c r="Q105" s="190">
        <v>0</v>
      </c>
      <c r="R105" s="190">
        <f>Q105*H105</f>
        <v>0</v>
      </c>
      <c r="S105" s="190">
        <v>0</v>
      </c>
      <c r="T105" s="191">
        <f>S105*H105</f>
        <v>0</v>
      </c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  <c r="AR105" s="192" t="s">
        <v>163</v>
      </c>
      <c r="AT105" s="192" t="s">
        <v>159</v>
      </c>
      <c r="AU105" s="192" t="s">
        <v>70</v>
      </c>
      <c r="AY105" s="18" t="s">
        <v>156</v>
      </c>
      <c r="BE105" s="193">
        <f>IF(N105="základní",J105,0)</f>
        <v>0</v>
      </c>
      <c r="BF105" s="193">
        <f>IF(N105="snížená",J105,0)</f>
        <v>0</v>
      </c>
      <c r="BG105" s="193">
        <f>IF(N105="zákl. přenesená",J105,0)</f>
        <v>0</v>
      </c>
      <c r="BH105" s="193">
        <f>IF(N105="sníž. přenesená",J105,0)</f>
        <v>0</v>
      </c>
      <c r="BI105" s="193">
        <f>IF(N105="nulová",J105,0)</f>
        <v>0</v>
      </c>
      <c r="BJ105" s="18" t="s">
        <v>77</v>
      </c>
      <c r="BK105" s="193">
        <f>ROUND(I105*H105,2)</f>
        <v>0</v>
      </c>
      <c r="BL105" s="18" t="s">
        <v>163</v>
      </c>
      <c r="BM105" s="192" t="s">
        <v>420</v>
      </c>
    </row>
    <row r="106" spans="1:65" s="2" customFormat="1" ht="66.75" customHeight="1">
      <c r="A106" s="35"/>
      <c r="B106" s="36"/>
      <c r="C106" s="180" t="s">
        <v>194</v>
      </c>
      <c r="D106" s="180" t="s">
        <v>159</v>
      </c>
      <c r="E106" s="181" t="s">
        <v>352</v>
      </c>
      <c r="F106" s="182" t="s">
        <v>353</v>
      </c>
      <c r="G106" s="183" t="s">
        <v>192</v>
      </c>
      <c r="H106" s="184">
        <v>100</v>
      </c>
      <c r="I106" s="185"/>
      <c r="J106" s="186">
        <f>ROUND(I106*H106,2)</f>
        <v>0</v>
      </c>
      <c r="K106" s="187"/>
      <c r="L106" s="40"/>
      <c r="M106" s="188" t="s">
        <v>19</v>
      </c>
      <c r="N106" s="189" t="s">
        <v>41</v>
      </c>
      <c r="O106" s="65"/>
      <c r="P106" s="190">
        <f>O106*H106</f>
        <v>0</v>
      </c>
      <c r="Q106" s="190">
        <v>0</v>
      </c>
      <c r="R106" s="190">
        <f>Q106*H106</f>
        <v>0</v>
      </c>
      <c r="S106" s="190">
        <v>0</v>
      </c>
      <c r="T106" s="191">
        <f>S106*H106</f>
        <v>0</v>
      </c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  <c r="AR106" s="192" t="s">
        <v>163</v>
      </c>
      <c r="AT106" s="192" t="s">
        <v>159</v>
      </c>
      <c r="AU106" s="192" t="s">
        <v>70</v>
      </c>
      <c r="AY106" s="18" t="s">
        <v>156</v>
      </c>
      <c r="BE106" s="193">
        <f>IF(N106="základní",J106,0)</f>
        <v>0</v>
      </c>
      <c r="BF106" s="193">
        <f>IF(N106="snížená",J106,0)</f>
        <v>0</v>
      </c>
      <c r="BG106" s="193">
        <f>IF(N106="zákl. přenesená",J106,0)</f>
        <v>0</v>
      </c>
      <c r="BH106" s="193">
        <f>IF(N106="sníž. přenesená",J106,0)</f>
        <v>0</v>
      </c>
      <c r="BI106" s="193">
        <f>IF(N106="nulová",J106,0)</f>
        <v>0</v>
      </c>
      <c r="BJ106" s="18" t="s">
        <v>77</v>
      </c>
      <c r="BK106" s="193">
        <f>ROUND(I106*H106,2)</f>
        <v>0</v>
      </c>
      <c r="BL106" s="18" t="s">
        <v>163</v>
      </c>
      <c r="BM106" s="192" t="s">
        <v>421</v>
      </c>
    </row>
    <row r="107" spans="1:65" s="2" customFormat="1" ht="66.75" customHeight="1">
      <c r="A107" s="35"/>
      <c r="B107" s="36"/>
      <c r="C107" s="180" t="s">
        <v>183</v>
      </c>
      <c r="D107" s="180" t="s">
        <v>159</v>
      </c>
      <c r="E107" s="181" t="s">
        <v>355</v>
      </c>
      <c r="F107" s="182" t="s">
        <v>356</v>
      </c>
      <c r="G107" s="183" t="s">
        <v>192</v>
      </c>
      <c r="H107" s="184">
        <v>30</v>
      </c>
      <c r="I107" s="185"/>
      <c r="J107" s="186">
        <f>ROUND(I107*H107,2)</f>
        <v>0</v>
      </c>
      <c r="K107" s="187"/>
      <c r="L107" s="40"/>
      <c r="M107" s="188" t="s">
        <v>19</v>
      </c>
      <c r="N107" s="189" t="s">
        <v>41</v>
      </c>
      <c r="O107" s="65"/>
      <c r="P107" s="190">
        <f>O107*H107</f>
        <v>0</v>
      </c>
      <c r="Q107" s="190">
        <v>0</v>
      </c>
      <c r="R107" s="190">
        <f>Q107*H107</f>
        <v>0</v>
      </c>
      <c r="S107" s="190">
        <v>0</v>
      </c>
      <c r="T107" s="191">
        <f>S107*H107</f>
        <v>0</v>
      </c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  <c r="AR107" s="192" t="s">
        <v>163</v>
      </c>
      <c r="AT107" s="192" t="s">
        <v>159</v>
      </c>
      <c r="AU107" s="192" t="s">
        <v>70</v>
      </c>
      <c r="AY107" s="18" t="s">
        <v>156</v>
      </c>
      <c r="BE107" s="193">
        <f>IF(N107="základní",J107,0)</f>
        <v>0</v>
      </c>
      <c r="BF107" s="193">
        <f>IF(N107="snížená",J107,0)</f>
        <v>0</v>
      </c>
      <c r="BG107" s="193">
        <f>IF(N107="zákl. přenesená",J107,0)</f>
        <v>0</v>
      </c>
      <c r="BH107" s="193">
        <f>IF(N107="sníž. přenesená",J107,0)</f>
        <v>0</v>
      </c>
      <c r="BI107" s="193">
        <f>IF(N107="nulová",J107,0)</f>
        <v>0</v>
      </c>
      <c r="BJ107" s="18" t="s">
        <v>77</v>
      </c>
      <c r="BK107" s="193">
        <f>ROUND(I107*H107,2)</f>
        <v>0</v>
      </c>
      <c r="BL107" s="18" t="s">
        <v>163</v>
      </c>
      <c r="BM107" s="192" t="s">
        <v>422</v>
      </c>
    </row>
    <row r="108" spans="1:65" s="13" customFormat="1" ht="11.25">
      <c r="B108" s="194"/>
      <c r="C108" s="195"/>
      <c r="D108" s="196" t="s">
        <v>165</v>
      </c>
      <c r="E108" s="197" t="s">
        <v>19</v>
      </c>
      <c r="F108" s="198" t="s">
        <v>423</v>
      </c>
      <c r="G108" s="195"/>
      <c r="H108" s="199">
        <v>30</v>
      </c>
      <c r="I108" s="200"/>
      <c r="J108" s="195"/>
      <c r="K108" s="195"/>
      <c r="L108" s="201"/>
      <c r="M108" s="202"/>
      <c r="N108" s="203"/>
      <c r="O108" s="203"/>
      <c r="P108" s="203"/>
      <c r="Q108" s="203"/>
      <c r="R108" s="203"/>
      <c r="S108" s="203"/>
      <c r="T108" s="204"/>
      <c r="AT108" s="205" t="s">
        <v>165</v>
      </c>
      <c r="AU108" s="205" t="s">
        <v>70</v>
      </c>
      <c r="AV108" s="13" t="s">
        <v>79</v>
      </c>
      <c r="AW108" s="13" t="s">
        <v>31</v>
      </c>
      <c r="AX108" s="13" t="s">
        <v>77</v>
      </c>
      <c r="AY108" s="205" t="s">
        <v>156</v>
      </c>
    </row>
    <row r="109" spans="1:65" s="2" customFormat="1" ht="78" customHeight="1">
      <c r="A109" s="35"/>
      <c r="B109" s="36"/>
      <c r="C109" s="180" t="s">
        <v>205</v>
      </c>
      <c r="D109" s="180" t="s">
        <v>159</v>
      </c>
      <c r="E109" s="181" t="s">
        <v>424</v>
      </c>
      <c r="F109" s="182" t="s">
        <v>425</v>
      </c>
      <c r="G109" s="183" t="s">
        <v>228</v>
      </c>
      <c r="H109" s="184">
        <v>6</v>
      </c>
      <c r="I109" s="185"/>
      <c r="J109" s="186">
        <f>ROUND(I109*H109,2)</f>
        <v>0</v>
      </c>
      <c r="K109" s="187"/>
      <c r="L109" s="40"/>
      <c r="M109" s="188" t="s">
        <v>19</v>
      </c>
      <c r="N109" s="189" t="s">
        <v>41</v>
      </c>
      <c r="O109" s="65"/>
      <c r="P109" s="190">
        <f>O109*H109</f>
        <v>0</v>
      </c>
      <c r="Q109" s="190">
        <v>0</v>
      </c>
      <c r="R109" s="190">
        <f>Q109*H109</f>
        <v>0</v>
      </c>
      <c r="S109" s="190">
        <v>0</v>
      </c>
      <c r="T109" s="191">
        <f>S109*H109</f>
        <v>0</v>
      </c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  <c r="AR109" s="192" t="s">
        <v>163</v>
      </c>
      <c r="AT109" s="192" t="s">
        <v>159</v>
      </c>
      <c r="AU109" s="192" t="s">
        <v>70</v>
      </c>
      <c r="AY109" s="18" t="s">
        <v>156</v>
      </c>
      <c r="BE109" s="193">
        <f>IF(N109="základní",J109,0)</f>
        <v>0</v>
      </c>
      <c r="BF109" s="193">
        <f>IF(N109="snížená",J109,0)</f>
        <v>0</v>
      </c>
      <c r="BG109" s="193">
        <f>IF(N109="zákl. přenesená",J109,0)</f>
        <v>0</v>
      </c>
      <c r="BH109" s="193">
        <f>IF(N109="sníž. přenesená",J109,0)</f>
        <v>0</v>
      </c>
      <c r="BI109" s="193">
        <f>IF(N109="nulová",J109,0)</f>
        <v>0</v>
      </c>
      <c r="BJ109" s="18" t="s">
        <v>77</v>
      </c>
      <c r="BK109" s="193">
        <f>ROUND(I109*H109,2)</f>
        <v>0</v>
      </c>
      <c r="BL109" s="18" t="s">
        <v>163</v>
      </c>
      <c r="BM109" s="192" t="s">
        <v>426</v>
      </c>
    </row>
    <row r="110" spans="1:65" s="2" customFormat="1" ht="66.75" customHeight="1">
      <c r="A110" s="35"/>
      <c r="B110" s="36"/>
      <c r="C110" s="180" t="s">
        <v>118</v>
      </c>
      <c r="D110" s="180" t="s">
        <v>159</v>
      </c>
      <c r="E110" s="181" t="s">
        <v>427</v>
      </c>
      <c r="F110" s="182" t="s">
        <v>428</v>
      </c>
      <c r="G110" s="183" t="s">
        <v>228</v>
      </c>
      <c r="H110" s="184">
        <v>1</v>
      </c>
      <c r="I110" s="185"/>
      <c r="J110" s="186">
        <f>ROUND(I110*H110,2)</f>
        <v>0</v>
      </c>
      <c r="K110" s="187"/>
      <c r="L110" s="40"/>
      <c r="M110" s="188" t="s">
        <v>19</v>
      </c>
      <c r="N110" s="189" t="s">
        <v>41</v>
      </c>
      <c r="O110" s="65"/>
      <c r="P110" s="190">
        <f>O110*H110</f>
        <v>0</v>
      </c>
      <c r="Q110" s="190">
        <v>0</v>
      </c>
      <c r="R110" s="190">
        <f>Q110*H110</f>
        <v>0</v>
      </c>
      <c r="S110" s="190">
        <v>0</v>
      </c>
      <c r="T110" s="191">
        <f>S110*H110</f>
        <v>0</v>
      </c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  <c r="AR110" s="192" t="s">
        <v>163</v>
      </c>
      <c r="AT110" s="192" t="s">
        <v>159</v>
      </c>
      <c r="AU110" s="192" t="s">
        <v>70</v>
      </c>
      <c r="AY110" s="18" t="s">
        <v>156</v>
      </c>
      <c r="BE110" s="193">
        <f>IF(N110="základní",J110,0)</f>
        <v>0</v>
      </c>
      <c r="BF110" s="193">
        <f>IF(N110="snížená",J110,0)</f>
        <v>0</v>
      </c>
      <c r="BG110" s="193">
        <f>IF(N110="zákl. přenesená",J110,0)</f>
        <v>0</v>
      </c>
      <c r="BH110" s="193">
        <f>IF(N110="sníž. přenesená",J110,0)</f>
        <v>0</v>
      </c>
      <c r="BI110" s="193">
        <f>IF(N110="nulová",J110,0)</f>
        <v>0</v>
      </c>
      <c r="BJ110" s="18" t="s">
        <v>77</v>
      </c>
      <c r="BK110" s="193">
        <f>ROUND(I110*H110,2)</f>
        <v>0</v>
      </c>
      <c r="BL110" s="18" t="s">
        <v>163</v>
      </c>
      <c r="BM110" s="192" t="s">
        <v>429</v>
      </c>
    </row>
    <row r="111" spans="1:65" s="13" customFormat="1" ht="11.25">
      <c r="B111" s="194"/>
      <c r="C111" s="195"/>
      <c r="D111" s="196" t="s">
        <v>165</v>
      </c>
      <c r="E111" s="197" t="s">
        <v>19</v>
      </c>
      <c r="F111" s="198" t="s">
        <v>430</v>
      </c>
      <c r="G111" s="195"/>
      <c r="H111" s="199">
        <v>1</v>
      </c>
      <c r="I111" s="200"/>
      <c r="J111" s="195"/>
      <c r="K111" s="195"/>
      <c r="L111" s="201"/>
      <c r="M111" s="202"/>
      <c r="N111" s="203"/>
      <c r="O111" s="203"/>
      <c r="P111" s="203"/>
      <c r="Q111" s="203"/>
      <c r="R111" s="203"/>
      <c r="S111" s="203"/>
      <c r="T111" s="204"/>
      <c r="AT111" s="205" t="s">
        <v>165</v>
      </c>
      <c r="AU111" s="205" t="s">
        <v>70</v>
      </c>
      <c r="AV111" s="13" t="s">
        <v>79</v>
      </c>
      <c r="AW111" s="13" t="s">
        <v>31</v>
      </c>
      <c r="AX111" s="13" t="s">
        <v>77</v>
      </c>
      <c r="AY111" s="205" t="s">
        <v>156</v>
      </c>
    </row>
    <row r="112" spans="1:65" s="2" customFormat="1" ht="66.75" customHeight="1">
      <c r="A112" s="35"/>
      <c r="B112" s="36"/>
      <c r="C112" s="180" t="s">
        <v>121</v>
      </c>
      <c r="D112" s="180" t="s">
        <v>159</v>
      </c>
      <c r="E112" s="181" t="s">
        <v>431</v>
      </c>
      <c r="F112" s="182" t="s">
        <v>432</v>
      </c>
      <c r="G112" s="183" t="s">
        <v>228</v>
      </c>
      <c r="H112" s="184">
        <v>1</v>
      </c>
      <c r="I112" s="185"/>
      <c r="J112" s="186">
        <f>ROUND(I112*H112,2)</f>
        <v>0</v>
      </c>
      <c r="K112" s="187"/>
      <c r="L112" s="40"/>
      <c r="M112" s="188" t="s">
        <v>19</v>
      </c>
      <c r="N112" s="189" t="s">
        <v>41</v>
      </c>
      <c r="O112" s="65"/>
      <c r="P112" s="190">
        <f>O112*H112</f>
        <v>0</v>
      </c>
      <c r="Q112" s="190">
        <v>0</v>
      </c>
      <c r="R112" s="190">
        <f>Q112*H112</f>
        <v>0</v>
      </c>
      <c r="S112" s="190">
        <v>0</v>
      </c>
      <c r="T112" s="191">
        <f>S112*H112</f>
        <v>0</v>
      </c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  <c r="AR112" s="192" t="s">
        <v>163</v>
      </c>
      <c r="AT112" s="192" t="s">
        <v>159</v>
      </c>
      <c r="AU112" s="192" t="s">
        <v>70</v>
      </c>
      <c r="AY112" s="18" t="s">
        <v>156</v>
      </c>
      <c r="BE112" s="193">
        <f>IF(N112="základní",J112,0)</f>
        <v>0</v>
      </c>
      <c r="BF112" s="193">
        <f>IF(N112="snížená",J112,0)</f>
        <v>0</v>
      </c>
      <c r="BG112" s="193">
        <f>IF(N112="zákl. přenesená",J112,0)</f>
        <v>0</v>
      </c>
      <c r="BH112" s="193">
        <f>IF(N112="sníž. přenesená",J112,0)</f>
        <v>0</v>
      </c>
      <c r="BI112" s="193">
        <f>IF(N112="nulová",J112,0)</f>
        <v>0</v>
      </c>
      <c r="BJ112" s="18" t="s">
        <v>77</v>
      </c>
      <c r="BK112" s="193">
        <f>ROUND(I112*H112,2)</f>
        <v>0</v>
      </c>
      <c r="BL112" s="18" t="s">
        <v>163</v>
      </c>
      <c r="BM112" s="192" t="s">
        <v>433</v>
      </c>
    </row>
    <row r="113" spans="1:65" s="13" customFormat="1" ht="11.25">
      <c r="B113" s="194"/>
      <c r="C113" s="195"/>
      <c r="D113" s="196" t="s">
        <v>165</v>
      </c>
      <c r="E113" s="197" t="s">
        <v>19</v>
      </c>
      <c r="F113" s="198" t="s">
        <v>430</v>
      </c>
      <c r="G113" s="195"/>
      <c r="H113" s="199">
        <v>1</v>
      </c>
      <c r="I113" s="200"/>
      <c r="J113" s="195"/>
      <c r="K113" s="195"/>
      <c r="L113" s="201"/>
      <c r="M113" s="202"/>
      <c r="N113" s="203"/>
      <c r="O113" s="203"/>
      <c r="P113" s="203"/>
      <c r="Q113" s="203"/>
      <c r="R113" s="203"/>
      <c r="S113" s="203"/>
      <c r="T113" s="204"/>
      <c r="AT113" s="205" t="s">
        <v>165</v>
      </c>
      <c r="AU113" s="205" t="s">
        <v>70</v>
      </c>
      <c r="AV113" s="13" t="s">
        <v>79</v>
      </c>
      <c r="AW113" s="13" t="s">
        <v>31</v>
      </c>
      <c r="AX113" s="13" t="s">
        <v>77</v>
      </c>
      <c r="AY113" s="205" t="s">
        <v>156</v>
      </c>
    </row>
    <row r="114" spans="1:65" s="2" customFormat="1" ht="62.65" customHeight="1">
      <c r="A114" s="35"/>
      <c r="B114" s="36"/>
      <c r="C114" s="180" t="s">
        <v>221</v>
      </c>
      <c r="D114" s="180" t="s">
        <v>159</v>
      </c>
      <c r="E114" s="181" t="s">
        <v>250</v>
      </c>
      <c r="F114" s="182" t="s">
        <v>251</v>
      </c>
      <c r="G114" s="183" t="s">
        <v>228</v>
      </c>
      <c r="H114" s="184">
        <v>25</v>
      </c>
      <c r="I114" s="185"/>
      <c r="J114" s="186">
        <f>ROUND(I114*H114,2)</f>
        <v>0</v>
      </c>
      <c r="K114" s="187"/>
      <c r="L114" s="40"/>
      <c r="M114" s="188" t="s">
        <v>19</v>
      </c>
      <c r="N114" s="189" t="s">
        <v>41</v>
      </c>
      <c r="O114" s="65"/>
      <c r="P114" s="190">
        <f>O114*H114</f>
        <v>0</v>
      </c>
      <c r="Q114" s="190">
        <v>0</v>
      </c>
      <c r="R114" s="190">
        <f>Q114*H114</f>
        <v>0</v>
      </c>
      <c r="S114" s="190">
        <v>0</v>
      </c>
      <c r="T114" s="191">
        <f>S114*H114</f>
        <v>0</v>
      </c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  <c r="AR114" s="192" t="s">
        <v>163</v>
      </c>
      <c r="AT114" s="192" t="s">
        <v>159</v>
      </c>
      <c r="AU114" s="192" t="s">
        <v>70</v>
      </c>
      <c r="AY114" s="18" t="s">
        <v>156</v>
      </c>
      <c r="BE114" s="193">
        <f>IF(N114="základní",J114,0)</f>
        <v>0</v>
      </c>
      <c r="BF114" s="193">
        <f>IF(N114="snížená",J114,0)</f>
        <v>0</v>
      </c>
      <c r="BG114" s="193">
        <f>IF(N114="zákl. přenesená",J114,0)</f>
        <v>0</v>
      </c>
      <c r="BH114" s="193">
        <f>IF(N114="sníž. přenesená",J114,0)</f>
        <v>0</v>
      </c>
      <c r="BI114" s="193">
        <f>IF(N114="nulová",J114,0)</f>
        <v>0</v>
      </c>
      <c r="BJ114" s="18" t="s">
        <v>77</v>
      </c>
      <c r="BK114" s="193">
        <f>ROUND(I114*H114,2)</f>
        <v>0</v>
      </c>
      <c r="BL114" s="18" t="s">
        <v>163</v>
      </c>
      <c r="BM114" s="192" t="s">
        <v>434</v>
      </c>
    </row>
    <row r="115" spans="1:65" s="15" customFormat="1" ht="11.25">
      <c r="B115" s="228"/>
      <c r="C115" s="229"/>
      <c r="D115" s="196" t="s">
        <v>165</v>
      </c>
      <c r="E115" s="230" t="s">
        <v>19</v>
      </c>
      <c r="F115" s="231" t="s">
        <v>435</v>
      </c>
      <c r="G115" s="229"/>
      <c r="H115" s="230" t="s">
        <v>19</v>
      </c>
      <c r="I115" s="232"/>
      <c r="J115" s="229"/>
      <c r="K115" s="229"/>
      <c r="L115" s="233"/>
      <c r="M115" s="234"/>
      <c r="N115" s="235"/>
      <c r="O115" s="235"/>
      <c r="P115" s="235"/>
      <c r="Q115" s="235"/>
      <c r="R115" s="235"/>
      <c r="S115" s="235"/>
      <c r="T115" s="236"/>
      <c r="AT115" s="237" t="s">
        <v>165</v>
      </c>
      <c r="AU115" s="237" t="s">
        <v>70</v>
      </c>
      <c r="AV115" s="15" t="s">
        <v>77</v>
      </c>
      <c r="AW115" s="15" t="s">
        <v>31</v>
      </c>
      <c r="AX115" s="15" t="s">
        <v>70</v>
      </c>
      <c r="AY115" s="237" t="s">
        <v>156</v>
      </c>
    </row>
    <row r="116" spans="1:65" s="13" customFormat="1" ht="11.25">
      <c r="B116" s="194"/>
      <c r="C116" s="195"/>
      <c r="D116" s="196" t="s">
        <v>165</v>
      </c>
      <c r="E116" s="197" t="s">
        <v>19</v>
      </c>
      <c r="F116" s="198" t="s">
        <v>265</v>
      </c>
      <c r="G116" s="195"/>
      <c r="H116" s="199">
        <v>25</v>
      </c>
      <c r="I116" s="200"/>
      <c r="J116" s="195"/>
      <c r="K116" s="195"/>
      <c r="L116" s="201"/>
      <c r="M116" s="202"/>
      <c r="N116" s="203"/>
      <c r="O116" s="203"/>
      <c r="P116" s="203"/>
      <c r="Q116" s="203"/>
      <c r="R116" s="203"/>
      <c r="S116" s="203"/>
      <c r="T116" s="204"/>
      <c r="AT116" s="205" t="s">
        <v>165</v>
      </c>
      <c r="AU116" s="205" t="s">
        <v>70</v>
      </c>
      <c r="AV116" s="13" t="s">
        <v>79</v>
      </c>
      <c r="AW116" s="13" t="s">
        <v>31</v>
      </c>
      <c r="AX116" s="13" t="s">
        <v>77</v>
      </c>
      <c r="AY116" s="205" t="s">
        <v>156</v>
      </c>
    </row>
    <row r="117" spans="1:65" s="2" customFormat="1" ht="21.75" customHeight="1">
      <c r="A117" s="35"/>
      <c r="B117" s="36"/>
      <c r="C117" s="217" t="s">
        <v>8</v>
      </c>
      <c r="D117" s="217" t="s">
        <v>179</v>
      </c>
      <c r="E117" s="218" t="s">
        <v>261</v>
      </c>
      <c r="F117" s="219" t="s">
        <v>262</v>
      </c>
      <c r="G117" s="220" t="s">
        <v>176</v>
      </c>
      <c r="H117" s="221">
        <v>0.25</v>
      </c>
      <c r="I117" s="222"/>
      <c r="J117" s="223">
        <f>ROUND(I117*H117,2)</f>
        <v>0</v>
      </c>
      <c r="K117" s="224"/>
      <c r="L117" s="225"/>
      <c r="M117" s="226" t="s">
        <v>19</v>
      </c>
      <c r="N117" s="227" t="s">
        <v>41</v>
      </c>
      <c r="O117" s="65"/>
      <c r="P117" s="190">
        <f>O117*H117</f>
        <v>0</v>
      </c>
      <c r="Q117" s="190">
        <v>2.4289999999999998</v>
      </c>
      <c r="R117" s="190">
        <f>Q117*H117</f>
        <v>0.60724999999999996</v>
      </c>
      <c r="S117" s="190">
        <v>0</v>
      </c>
      <c r="T117" s="191">
        <f>S117*H117</f>
        <v>0</v>
      </c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  <c r="AR117" s="192" t="s">
        <v>183</v>
      </c>
      <c r="AT117" s="192" t="s">
        <v>179</v>
      </c>
      <c r="AU117" s="192" t="s">
        <v>70</v>
      </c>
      <c r="AY117" s="18" t="s">
        <v>156</v>
      </c>
      <c r="BE117" s="193">
        <f>IF(N117="základní",J117,0)</f>
        <v>0</v>
      </c>
      <c r="BF117" s="193">
        <f>IF(N117="snížená",J117,0)</f>
        <v>0</v>
      </c>
      <c r="BG117" s="193">
        <f>IF(N117="zákl. přenesená",J117,0)</f>
        <v>0</v>
      </c>
      <c r="BH117" s="193">
        <f>IF(N117="sníž. přenesená",J117,0)</f>
        <v>0</v>
      </c>
      <c r="BI117" s="193">
        <f>IF(N117="nulová",J117,0)</f>
        <v>0</v>
      </c>
      <c r="BJ117" s="18" t="s">
        <v>77</v>
      </c>
      <c r="BK117" s="193">
        <f>ROUND(I117*H117,2)</f>
        <v>0</v>
      </c>
      <c r="BL117" s="18" t="s">
        <v>163</v>
      </c>
      <c r="BM117" s="192" t="s">
        <v>436</v>
      </c>
    </row>
    <row r="118" spans="1:65" s="13" customFormat="1" ht="11.25">
      <c r="B118" s="194"/>
      <c r="C118" s="195"/>
      <c r="D118" s="196" t="s">
        <v>165</v>
      </c>
      <c r="E118" s="197" t="s">
        <v>19</v>
      </c>
      <c r="F118" s="198" t="s">
        <v>437</v>
      </c>
      <c r="G118" s="195"/>
      <c r="H118" s="199">
        <v>0.25</v>
      </c>
      <c r="I118" s="200"/>
      <c r="J118" s="195"/>
      <c r="K118" s="195"/>
      <c r="L118" s="201"/>
      <c r="M118" s="202"/>
      <c r="N118" s="203"/>
      <c r="O118" s="203"/>
      <c r="P118" s="203"/>
      <c r="Q118" s="203"/>
      <c r="R118" s="203"/>
      <c r="S118" s="203"/>
      <c r="T118" s="204"/>
      <c r="AT118" s="205" t="s">
        <v>165</v>
      </c>
      <c r="AU118" s="205" t="s">
        <v>70</v>
      </c>
      <c r="AV118" s="13" t="s">
        <v>79</v>
      </c>
      <c r="AW118" s="13" t="s">
        <v>31</v>
      </c>
      <c r="AX118" s="13" t="s">
        <v>77</v>
      </c>
      <c r="AY118" s="205" t="s">
        <v>156</v>
      </c>
    </row>
    <row r="119" spans="1:65" s="2" customFormat="1" ht="76.349999999999994" customHeight="1">
      <c r="A119" s="35"/>
      <c r="B119" s="36"/>
      <c r="C119" s="180" t="s">
        <v>235</v>
      </c>
      <c r="D119" s="180" t="s">
        <v>159</v>
      </c>
      <c r="E119" s="181" t="s">
        <v>266</v>
      </c>
      <c r="F119" s="182" t="s">
        <v>267</v>
      </c>
      <c r="G119" s="183" t="s">
        <v>182</v>
      </c>
      <c r="H119" s="184">
        <v>0.55000000000000004</v>
      </c>
      <c r="I119" s="185"/>
      <c r="J119" s="186">
        <f>ROUND(I119*H119,2)</f>
        <v>0</v>
      </c>
      <c r="K119" s="187"/>
      <c r="L119" s="40"/>
      <c r="M119" s="188" t="s">
        <v>19</v>
      </c>
      <c r="N119" s="189" t="s">
        <v>41</v>
      </c>
      <c r="O119" s="65"/>
      <c r="P119" s="190">
        <f>O119*H119</f>
        <v>0</v>
      </c>
      <c r="Q119" s="190">
        <v>0</v>
      </c>
      <c r="R119" s="190">
        <f>Q119*H119</f>
        <v>0</v>
      </c>
      <c r="S119" s="190">
        <v>0</v>
      </c>
      <c r="T119" s="191">
        <f>S119*H119</f>
        <v>0</v>
      </c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R119" s="192" t="s">
        <v>163</v>
      </c>
      <c r="AT119" s="192" t="s">
        <v>159</v>
      </c>
      <c r="AU119" s="192" t="s">
        <v>70</v>
      </c>
      <c r="AY119" s="18" t="s">
        <v>156</v>
      </c>
      <c r="BE119" s="193">
        <f>IF(N119="základní",J119,0)</f>
        <v>0</v>
      </c>
      <c r="BF119" s="193">
        <f>IF(N119="snížená",J119,0)</f>
        <v>0</v>
      </c>
      <c r="BG119" s="193">
        <f>IF(N119="zákl. přenesená",J119,0)</f>
        <v>0</v>
      </c>
      <c r="BH119" s="193">
        <f>IF(N119="sníž. přenesená",J119,0)</f>
        <v>0</v>
      </c>
      <c r="BI119" s="193">
        <f>IF(N119="nulová",J119,0)</f>
        <v>0</v>
      </c>
      <c r="BJ119" s="18" t="s">
        <v>77</v>
      </c>
      <c r="BK119" s="193">
        <f>ROUND(I119*H119,2)</f>
        <v>0</v>
      </c>
      <c r="BL119" s="18" t="s">
        <v>163</v>
      </c>
      <c r="BM119" s="192" t="s">
        <v>438</v>
      </c>
    </row>
    <row r="120" spans="1:65" s="13" customFormat="1" ht="11.25">
      <c r="B120" s="194"/>
      <c r="C120" s="195"/>
      <c r="D120" s="196" t="s">
        <v>165</v>
      </c>
      <c r="E120" s="197" t="s">
        <v>19</v>
      </c>
      <c r="F120" s="198" t="s">
        <v>439</v>
      </c>
      <c r="G120" s="195"/>
      <c r="H120" s="199">
        <v>0.55000000000000004</v>
      </c>
      <c r="I120" s="200"/>
      <c r="J120" s="195"/>
      <c r="K120" s="195"/>
      <c r="L120" s="201"/>
      <c r="M120" s="238"/>
      <c r="N120" s="239"/>
      <c r="O120" s="239"/>
      <c r="P120" s="239"/>
      <c r="Q120" s="239"/>
      <c r="R120" s="239"/>
      <c r="S120" s="239"/>
      <c r="T120" s="240"/>
      <c r="AT120" s="205" t="s">
        <v>165</v>
      </c>
      <c r="AU120" s="205" t="s">
        <v>70</v>
      </c>
      <c r="AV120" s="13" t="s">
        <v>79</v>
      </c>
      <c r="AW120" s="13" t="s">
        <v>31</v>
      </c>
      <c r="AX120" s="13" t="s">
        <v>77</v>
      </c>
      <c r="AY120" s="205" t="s">
        <v>156</v>
      </c>
    </row>
    <row r="121" spans="1:65" s="2" customFormat="1" ht="6.95" customHeight="1">
      <c r="A121" s="35"/>
      <c r="B121" s="48"/>
      <c r="C121" s="49"/>
      <c r="D121" s="49"/>
      <c r="E121" s="49"/>
      <c r="F121" s="49"/>
      <c r="G121" s="49"/>
      <c r="H121" s="49"/>
      <c r="I121" s="49"/>
      <c r="J121" s="49"/>
      <c r="K121" s="49"/>
      <c r="L121" s="40"/>
      <c r="M121" s="35"/>
      <c r="O121" s="35"/>
      <c r="P121" s="35"/>
      <c r="Q121" s="35"/>
      <c r="R121" s="35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</sheetData>
  <sheetProtection algorithmName="SHA-512" hashValue="XDBMkXA0r9KANZUWuRjc3AxS6jQXE3sgDx4DwKFyaOeoKVsM6U0SLjnidSBu4RNXmkN+whXaNCzEYsRp4FSnGg==" saltValue="R5MtjCgktg2iLn3oEfMh1O0wqj2X3b5PYyGhnabsgCrJx2rpaIvJ4yFyLlhpPSHKVbwK8m5F3w5oX55f+WaAYQ==" spinCount="100000" sheet="1" objects="1" scenarios="1" formatColumns="0" formatRows="0" autoFilter="0"/>
  <autoFilter ref="C90:K120"/>
  <mergeCells count="15">
    <mergeCell ref="E77:H77"/>
    <mergeCell ref="E81:H81"/>
    <mergeCell ref="E79:H79"/>
    <mergeCell ref="E83:H83"/>
    <mergeCell ref="L2:V2"/>
    <mergeCell ref="E31:H31"/>
    <mergeCell ref="E52:H52"/>
    <mergeCell ref="E56:H56"/>
    <mergeCell ref="E54:H54"/>
    <mergeCell ref="E58:H58"/>
    <mergeCell ref="E7:H7"/>
    <mergeCell ref="E11:H11"/>
    <mergeCell ref="E9:H9"/>
    <mergeCell ref="E13:H13"/>
    <mergeCell ref="E22:H22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98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69"/>
      <c r="M2" s="369"/>
      <c r="N2" s="369"/>
      <c r="O2" s="369"/>
      <c r="P2" s="369"/>
      <c r="Q2" s="369"/>
      <c r="R2" s="369"/>
      <c r="S2" s="369"/>
      <c r="T2" s="369"/>
      <c r="U2" s="369"/>
      <c r="V2" s="369"/>
      <c r="AT2" s="18" t="s">
        <v>105</v>
      </c>
    </row>
    <row r="3" spans="1:46" s="1" customFormat="1" ht="6.95" customHeight="1">
      <c r="B3" s="109"/>
      <c r="C3" s="110"/>
      <c r="D3" s="110"/>
      <c r="E3" s="110"/>
      <c r="F3" s="110"/>
      <c r="G3" s="110"/>
      <c r="H3" s="110"/>
      <c r="I3" s="110"/>
      <c r="J3" s="110"/>
      <c r="K3" s="110"/>
      <c r="L3" s="21"/>
      <c r="AT3" s="18" t="s">
        <v>79</v>
      </c>
    </row>
    <row r="4" spans="1:46" s="1" customFormat="1" ht="24.95" customHeight="1">
      <c r="B4" s="21"/>
      <c r="D4" s="111" t="s">
        <v>128</v>
      </c>
      <c r="L4" s="21"/>
      <c r="M4" s="112" t="s">
        <v>10</v>
      </c>
      <c r="AT4" s="18" t="s">
        <v>4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113" t="s">
        <v>16</v>
      </c>
      <c r="L6" s="21"/>
    </row>
    <row r="7" spans="1:46" s="1" customFormat="1" ht="26.25" customHeight="1">
      <c r="B7" s="21"/>
      <c r="E7" s="387" t="str">
        <f>'Rekapitulace zakázky'!K6</f>
        <v>Oprava geometrických parametrů koleje 2022 u ST Ústí nad Labem</v>
      </c>
      <c r="F7" s="388"/>
      <c r="G7" s="388"/>
      <c r="H7" s="388"/>
      <c r="L7" s="21"/>
    </row>
    <row r="8" spans="1:46">
      <c r="B8" s="21"/>
      <c r="D8" s="113" t="s">
        <v>129</v>
      </c>
      <c r="L8" s="21"/>
    </row>
    <row r="9" spans="1:46" s="1" customFormat="1" ht="16.5" customHeight="1">
      <c r="B9" s="21"/>
      <c r="E9" s="387" t="s">
        <v>130</v>
      </c>
      <c r="F9" s="369"/>
      <c r="G9" s="369"/>
      <c r="H9" s="369"/>
      <c r="L9" s="21"/>
    </row>
    <row r="10" spans="1:46" s="1" customFormat="1" ht="12" customHeight="1">
      <c r="B10" s="21"/>
      <c r="D10" s="113" t="s">
        <v>131</v>
      </c>
      <c r="L10" s="21"/>
    </row>
    <row r="11" spans="1:46" s="2" customFormat="1" ht="16.5" customHeight="1">
      <c r="A11" s="35"/>
      <c r="B11" s="40"/>
      <c r="C11" s="35"/>
      <c r="D11" s="35"/>
      <c r="E11" s="389" t="s">
        <v>132</v>
      </c>
      <c r="F11" s="390"/>
      <c r="G11" s="390"/>
      <c r="H11" s="390"/>
      <c r="I11" s="35"/>
      <c r="J11" s="35"/>
      <c r="K11" s="35"/>
      <c r="L11" s="115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13" t="s">
        <v>133</v>
      </c>
      <c r="E12" s="35"/>
      <c r="F12" s="35"/>
      <c r="G12" s="35"/>
      <c r="H12" s="35"/>
      <c r="I12" s="35"/>
      <c r="J12" s="35"/>
      <c r="K12" s="35"/>
      <c r="L12" s="115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6.5" customHeight="1">
      <c r="A13" s="35"/>
      <c r="B13" s="40"/>
      <c r="C13" s="35"/>
      <c r="D13" s="35"/>
      <c r="E13" s="391" t="s">
        <v>440</v>
      </c>
      <c r="F13" s="390"/>
      <c r="G13" s="390"/>
      <c r="H13" s="390"/>
      <c r="I13" s="35"/>
      <c r="J13" s="35"/>
      <c r="K13" s="35"/>
      <c r="L13" s="115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1.25">
      <c r="A14" s="35"/>
      <c r="B14" s="40"/>
      <c r="C14" s="35"/>
      <c r="D14" s="35"/>
      <c r="E14" s="35"/>
      <c r="F14" s="35"/>
      <c r="G14" s="35"/>
      <c r="H14" s="35"/>
      <c r="I14" s="35"/>
      <c r="J14" s="35"/>
      <c r="K14" s="35"/>
      <c r="L14" s="11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2" customHeight="1">
      <c r="A15" s="35"/>
      <c r="B15" s="40"/>
      <c r="C15" s="35"/>
      <c r="D15" s="113" t="s">
        <v>18</v>
      </c>
      <c r="E15" s="35"/>
      <c r="F15" s="103" t="s">
        <v>19</v>
      </c>
      <c r="G15" s="35"/>
      <c r="H15" s="35"/>
      <c r="I15" s="113" t="s">
        <v>20</v>
      </c>
      <c r="J15" s="103" t="s">
        <v>19</v>
      </c>
      <c r="K15" s="35"/>
      <c r="L15" s="115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12" customHeight="1">
      <c r="A16" s="35"/>
      <c r="B16" s="40"/>
      <c r="C16" s="35"/>
      <c r="D16" s="113" t="s">
        <v>21</v>
      </c>
      <c r="E16" s="35"/>
      <c r="F16" s="103" t="s">
        <v>22</v>
      </c>
      <c r="G16" s="35"/>
      <c r="H16" s="35"/>
      <c r="I16" s="113" t="s">
        <v>23</v>
      </c>
      <c r="J16" s="116" t="str">
        <f>'Rekapitulace zakázky'!AN8</f>
        <v>25. 3. 2022</v>
      </c>
      <c r="K16" s="35"/>
      <c r="L16" s="115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0.9" customHeight="1">
      <c r="A17" s="35"/>
      <c r="B17" s="40"/>
      <c r="C17" s="35"/>
      <c r="D17" s="35"/>
      <c r="E17" s="35"/>
      <c r="F17" s="35"/>
      <c r="G17" s="35"/>
      <c r="H17" s="35"/>
      <c r="I17" s="35"/>
      <c r="J17" s="35"/>
      <c r="K17" s="35"/>
      <c r="L17" s="115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2" customHeight="1">
      <c r="A18" s="35"/>
      <c r="B18" s="40"/>
      <c r="C18" s="35"/>
      <c r="D18" s="113" t="s">
        <v>25</v>
      </c>
      <c r="E18" s="35"/>
      <c r="F18" s="35"/>
      <c r="G18" s="35"/>
      <c r="H18" s="35"/>
      <c r="I18" s="113" t="s">
        <v>26</v>
      </c>
      <c r="J18" s="103" t="str">
        <f>IF('Rekapitulace zakázky'!AN10="","",'Rekapitulace zakázky'!AN10)</f>
        <v/>
      </c>
      <c r="K18" s="35"/>
      <c r="L18" s="115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18" customHeight="1">
      <c r="A19" s="35"/>
      <c r="B19" s="40"/>
      <c r="C19" s="35"/>
      <c r="D19" s="35"/>
      <c r="E19" s="103" t="str">
        <f>IF('Rekapitulace zakázky'!E11="","",'Rekapitulace zakázky'!E11)</f>
        <v xml:space="preserve"> </v>
      </c>
      <c r="F19" s="35"/>
      <c r="G19" s="35"/>
      <c r="H19" s="35"/>
      <c r="I19" s="113" t="s">
        <v>27</v>
      </c>
      <c r="J19" s="103" t="str">
        <f>IF('Rekapitulace zakázky'!AN11="","",'Rekapitulace zakázky'!AN11)</f>
        <v/>
      </c>
      <c r="K19" s="35"/>
      <c r="L19" s="115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6.95" customHeight="1">
      <c r="A20" s="35"/>
      <c r="B20" s="40"/>
      <c r="C20" s="35"/>
      <c r="D20" s="35"/>
      <c r="E20" s="35"/>
      <c r="F20" s="35"/>
      <c r="G20" s="35"/>
      <c r="H20" s="35"/>
      <c r="I20" s="35"/>
      <c r="J20" s="35"/>
      <c r="K20" s="35"/>
      <c r="L20" s="115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2" customHeight="1">
      <c r="A21" s="35"/>
      <c r="B21" s="40"/>
      <c r="C21" s="35"/>
      <c r="D21" s="113" t="s">
        <v>28</v>
      </c>
      <c r="E21" s="35"/>
      <c r="F21" s="35"/>
      <c r="G21" s="35"/>
      <c r="H21" s="35"/>
      <c r="I21" s="113" t="s">
        <v>26</v>
      </c>
      <c r="J21" s="31" t="str">
        <f>'Rekapitulace zakázky'!AN13</f>
        <v>Vyplň údaj</v>
      </c>
      <c r="K21" s="35"/>
      <c r="L21" s="115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18" customHeight="1">
      <c r="A22" s="35"/>
      <c r="B22" s="40"/>
      <c r="C22" s="35"/>
      <c r="D22" s="35"/>
      <c r="E22" s="392" t="str">
        <f>'Rekapitulace zakázky'!E14</f>
        <v>Vyplň údaj</v>
      </c>
      <c r="F22" s="393"/>
      <c r="G22" s="393"/>
      <c r="H22" s="393"/>
      <c r="I22" s="113" t="s">
        <v>27</v>
      </c>
      <c r="J22" s="31" t="str">
        <f>'Rekapitulace zakázky'!AN14</f>
        <v>Vyplň údaj</v>
      </c>
      <c r="K22" s="35"/>
      <c r="L22" s="115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6.95" customHeight="1">
      <c r="A23" s="35"/>
      <c r="B23" s="40"/>
      <c r="C23" s="35"/>
      <c r="D23" s="35"/>
      <c r="E23" s="35"/>
      <c r="F23" s="35"/>
      <c r="G23" s="35"/>
      <c r="H23" s="35"/>
      <c r="I23" s="35"/>
      <c r="J23" s="35"/>
      <c r="K23" s="35"/>
      <c r="L23" s="11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2" customHeight="1">
      <c r="A24" s="35"/>
      <c r="B24" s="40"/>
      <c r="C24" s="35"/>
      <c r="D24" s="113" t="s">
        <v>30</v>
      </c>
      <c r="E24" s="35"/>
      <c r="F24" s="35"/>
      <c r="G24" s="35"/>
      <c r="H24" s="35"/>
      <c r="I24" s="113" t="s">
        <v>26</v>
      </c>
      <c r="J24" s="103" t="str">
        <f>IF('Rekapitulace zakázky'!AN16="","",'Rekapitulace zakázky'!AN16)</f>
        <v/>
      </c>
      <c r="K24" s="35"/>
      <c r="L24" s="115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18" customHeight="1">
      <c r="A25" s="35"/>
      <c r="B25" s="40"/>
      <c r="C25" s="35"/>
      <c r="D25" s="35"/>
      <c r="E25" s="103" t="str">
        <f>IF('Rekapitulace zakázky'!E17="","",'Rekapitulace zakázky'!E17)</f>
        <v xml:space="preserve"> </v>
      </c>
      <c r="F25" s="35"/>
      <c r="G25" s="35"/>
      <c r="H25" s="35"/>
      <c r="I25" s="113" t="s">
        <v>27</v>
      </c>
      <c r="J25" s="103" t="str">
        <f>IF('Rekapitulace zakázky'!AN17="","",'Rekapitulace zakázky'!AN17)</f>
        <v/>
      </c>
      <c r="K25" s="35"/>
      <c r="L25" s="11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6.95" customHeight="1">
      <c r="A26" s="35"/>
      <c r="B26" s="40"/>
      <c r="C26" s="35"/>
      <c r="D26" s="35"/>
      <c r="E26" s="35"/>
      <c r="F26" s="35"/>
      <c r="G26" s="35"/>
      <c r="H26" s="35"/>
      <c r="I26" s="35"/>
      <c r="J26" s="35"/>
      <c r="K26" s="35"/>
      <c r="L26" s="11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2" customFormat="1" ht="12" customHeight="1">
      <c r="A27" s="35"/>
      <c r="B27" s="40"/>
      <c r="C27" s="35"/>
      <c r="D27" s="113" t="s">
        <v>32</v>
      </c>
      <c r="E27" s="35"/>
      <c r="F27" s="35"/>
      <c r="G27" s="35"/>
      <c r="H27" s="35"/>
      <c r="I27" s="113" t="s">
        <v>26</v>
      </c>
      <c r="J27" s="103" t="str">
        <f>IF('Rekapitulace zakázky'!AN19="","",'Rekapitulace zakázky'!AN19)</f>
        <v/>
      </c>
      <c r="K27" s="35"/>
      <c r="L27" s="11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pans="1:31" s="2" customFormat="1" ht="18" customHeight="1">
      <c r="A28" s="35"/>
      <c r="B28" s="40"/>
      <c r="C28" s="35"/>
      <c r="D28" s="35"/>
      <c r="E28" s="103" t="str">
        <f>IF('Rekapitulace zakázky'!E20="","",'Rekapitulace zakázky'!E20)</f>
        <v>Tomáš Šrédl</v>
      </c>
      <c r="F28" s="35"/>
      <c r="G28" s="35"/>
      <c r="H28" s="35"/>
      <c r="I28" s="113" t="s">
        <v>27</v>
      </c>
      <c r="J28" s="103" t="str">
        <f>IF('Rekapitulace zakázky'!AN20="","",'Rekapitulace zakázky'!AN20)</f>
        <v/>
      </c>
      <c r="K28" s="35"/>
      <c r="L28" s="115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40"/>
      <c r="C29" s="35"/>
      <c r="D29" s="35"/>
      <c r="E29" s="35"/>
      <c r="F29" s="35"/>
      <c r="G29" s="35"/>
      <c r="H29" s="35"/>
      <c r="I29" s="35"/>
      <c r="J29" s="35"/>
      <c r="K29" s="35"/>
      <c r="L29" s="115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12" customHeight="1">
      <c r="A30" s="35"/>
      <c r="B30" s="40"/>
      <c r="C30" s="35"/>
      <c r="D30" s="113" t="s">
        <v>34</v>
      </c>
      <c r="E30" s="35"/>
      <c r="F30" s="35"/>
      <c r="G30" s="35"/>
      <c r="H30" s="35"/>
      <c r="I30" s="35"/>
      <c r="J30" s="35"/>
      <c r="K30" s="35"/>
      <c r="L30" s="115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8" customFormat="1" ht="16.5" customHeight="1">
      <c r="A31" s="117"/>
      <c r="B31" s="118"/>
      <c r="C31" s="117"/>
      <c r="D31" s="117"/>
      <c r="E31" s="394" t="s">
        <v>19</v>
      </c>
      <c r="F31" s="394"/>
      <c r="G31" s="394"/>
      <c r="H31" s="394"/>
      <c r="I31" s="117"/>
      <c r="J31" s="117"/>
      <c r="K31" s="117"/>
      <c r="L31" s="119"/>
      <c r="S31" s="117"/>
      <c r="T31" s="117"/>
      <c r="U31" s="117"/>
      <c r="V31" s="117"/>
      <c r="W31" s="117"/>
      <c r="X31" s="117"/>
      <c r="Y31" s="117"/>
      <c r="Z31" s="117"/>
      <c r="AA31" s="117"/>
      <c r="AB31" s="117"/>
      <c r="AC31" s="117"/>
      <c r="AD31" s="117"/>
      <c r="AE31" s="117"/>
    </row>
    <row r="32" spans="1:31" s="2" customFormat="1" ht="6.95" customHeight="1">
      <c r="A32" s="35"/>
      <c r="B32" s="40"/>
      <c r="C32" s="35"/>
      <c r="D32" s="35"/>
      <c r="E32" s="35"/>
      <c r="F32" s="35"/>
      <c r="G32" s="35"/>
      <c r="H32" s="35"/>
      <c r="I32" s="35"/>
      <c r="J32" s="35"/>
      <c r="K32" s="35"/>
      <c r="L32" s="115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6.95" customHeight="1">
      <c r="A33" s="35"/>
      <c r="B33" s="40"/>
      <c r="C33" s="35"/>
      <c r="D33" s="120"/>
      <c r="E33" s="120"/>
      <c r="F33" s="120"/>
      <c r="G33" s="120"/>
      <c r="H33" s="120"/>
      <c r="I33" s="120"/>
      <c r="J33" s="120"/>
      <c r="K33" s="120"/>
      <c r="L33" s="115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25.35" customHeight="1">
      <c r="A34" s="35"/>
      <c r="B34" s="40"/>
      <c r="C34" s="35"/>
      <c r="D34" s="121" t="s">
        <v>36</v>
      </c>
      <c r="E34" s="35"/>
      <c r="F34" s="35"/>
      <c r="G34" s="35"/>
      <c r="H34" s="35"/>
      <c r="I34" s="35"/>
      <c r="J34" s="122">
        <f>ROUND(J91, 2)</f>
        <v>0</v>
      </c>
      <c r="K34" s="35"/>
      <c r="L34" s="11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6.95" customHeight="1">
      <c r="A35" s="35"/>
      <c r="B35" s="40"/>
      <c r="C35" s="35"/>
      <c r="D35" s="120"/>
      <c r="E35" s="120"/>
      <c r="F35" s="120"/>
      <c r="G35" s="120"/>
      <c r="H35" s="120"/>
      <c r="I35" s="120"/>
      <c r="J35" s="120"/>
      <c r="K35" s="120"/>
      <c r="L35" s="115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customHeight="1">
      <c r="A36" s="35"/>
      <c r="B36" s="40"/>
      <c r="C36" s="35"/>
      <c r="D36" s="35"/>
      <c r="E36" s="35"/>
      <c r="F36" s="123" t="s">
        <v>38</v>
      </c>
      <c r="G36" s="35"/>
      <c r="H36" s="35"/>
      <c r="I36" s="123" t="s">
        <v>37</v>
      </c>
      <c r="J36" s="123" t="s">
        <v>39</v>
      </c>
      <c r="K36" s="35"/>
      <c r="L36" s="11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customHeight="1">
      <c r="A37" s="35"/>
      <c r="B37" s="40"/>
      <c r="C37" s="35"/>
      <c r="D37" s="114" t="s">
        <v>40</v>
      </c>
      <c r="E37" s="113" t="s">
        <v>41</v>
      </c>
      <c r="F37" s="124">
        <f>ROUND((SUM(BE91:BE97)),  2)</f>
        <v>0</v>
      </c>
      <c r="G37" s="35"/>
      <c r="H37" s="35"/>
      <c r="I37" s="125">
        <v>0.21</v>
      </c>
      <c r="J37" s="124">
        <f>ROUND(((SUM(BE91:BE97))*I37),  2)</f>
        <v>0</v>
      </c>
      <c r="K37" s="35"/>
      <c r="L37" s="115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14.45" customHeight="1">
      <c r="A38" s="35"/>
      <c r="B38" s="40"/>
      <c r="C38" s="35"/>
      <c r="D38" s="35"/>
      <c r="E38" s="113" t="s">
        <v>42</v>
      </c>
      <c r="F38" s="124">
        <f>ROUND((SUM(BF91:BF97)),  2)</f>
        <v>0</v>
      </c>
      <c r="G38" s="35"/>
      <c r="H38" s="35"/>
      <c r="I38" s="125">
        <v>0.15</v>
      </c>
      <c r="J38" s="124">
        <f>ROUND(((SUM(BF91:BF97))*I38),  2)</f>
        <v>0</v>
      </c>
      <c r="K38" s="35"/>
      <c r="L38" s="115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14.45" hidden="1" customHeight="1">
      <c r="A39" s="35"/>
      <c r="B39" s="40"/>
      <c r="C39" s="35"/>
      <c r="D39" s="35"/>
      <c r="E39" s="113" t="s">
        <v>43</v>
      </c>
      <c r="F39" s="124">
        <f>ROUND((SUM(BG91:BG97)),  2)</f>
        <v>0</v>
      </c>
      <c r="G39" s="35"/>
      <c r="H39" s="35"/>
      <c r="I39" s="125">
        <v>0.21</v>
      </c>
      <c r="J39" s="124">
        <f>0</f>
        <v>0</v>
      </c>
      <c r="K39" s="35"/>
      <c r="L39" s="115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hidden="1" customHeight="1">
      <c r="A40" s="35"/>
      <c r="B40" s="40"/>
      <c r="C40" s="35"/>
      <c r="D40" s="35"/>
      <c r="E40" s="113" t="s">
        <v>44</v>
      </c>
      <c r="F40" s="124">
        <f>ROUND((SUM(BH91:BH97)),  2)</f>
        <v>0</v>
      </c>
      <c r="G40" s="35"/>
      <c r="H40" s="35"/>
      <c r="I40" s="125">
        <v>0.15</v>
      </c>
      <c r="J40" s="124">
        <f>0</f>
        <v>0</v>
      </c>
      <c r="K40" s="35"/>
      <c r="L40" s="115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2" customFormat="1" ht="14.45" hidden="1" customHeight="1">
      <c r="A41" s="35"/>
      <c r="B41" s="40"/>
      <c r="C41" s="35"/>
      <c r="D41" s="35"/>
      <c r="E41" s="113" t="s">
        <v>45</v>
      </c>
      <c r="F41" s="124">
        <f>ROUND((SUM(BI91:BI97)),  2)</f>
        <v>0</v>
      </c>
      <c r="G41" s="35"/>
      <c r="H41" s="35"/>
      <c r="I41" s="125">
        <v>0</v>
      </c>
      <c r="J41" s="124">
        <f>0</f>
        <v>0</v>
      </c>
      <c r="K41" s="35"/>
      <c r="L41" s="115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pans="1:31" s="2" customFormat="1" ht="6.95" customHeight="1">
      <c r="A42" s="35"/>
      <c r="B42" s="40"/>
      <c r="C42" s="35"/>
      <c r="D42" s="35"/>
      <c r="E42" s="35"/>
      <c r="F42" s="35"/>
      <c r="G42" s="35"/>
      <c r="H42" s="35"/>
      <c r="I42" s="35"/>
      <c r="J42" s="35"/>
      <c r="K42" s="35"/>
      <c r="L42" s="115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3" spans="1:31" s="2" customFormat="1" ht="25.35" customHeight="1">
      <c r="A43" s="35"/>
      <c r="B43" s="40"/>
      <c r="C43" s="126"/>
      <c r="D43" s="127" t="s">
        <v>46</v>
      </c>
      <c r="E43" s="128"/>
      <c r="F43" s="128"/>
      <c r="G43" s="129" t="s">
        <v>47</v>
      </c>
      <c r="H43" s="130" t="s">
        <v>48</v>
      </c>
      <c r="I43" s="128"/>
      <c r="J43" s="131">
        <f>SUM(J34:J41)</f>
        <v>0</v>
      </c>
      <c r="K43" s="132"/>
      <c r="L43" s="115"/>
      <c r="S43" s="35"/>
      <c r="T43" s="35"/>
      <c r="U43" s="35"/>
      <c r="V43" s="35"/>
      <c r="W43" s="35"/>
      <c r="X43" s="35"/>
      <c r="Y43" s="35"/>
      <c r="Z43" s="35"/>
      <c r="AA43" s="35"/>
      <c r="AB43" s="35"/>
      <c r="AC43" s="35"/>
      <c r="AD43" s="35"/>
      <c r="AE43" s="35"/>
    </row>
    <row r="44" spans="1:31" s="2" customFormat="1" ht="14.45" customHeight="1">
      <c r="A44" s="35"/>
      <c r="B44" s="133"/>
      <c r="C44" s="134"/>
      <c r="D44" s="134"/>
      <c r="E44" s="134"/>
      <c r="F44" s="134"/>
      <c r="G44" s="134"/>
      <c r="H44" s="134"/>
      <c r="I44" s="134"/>
      <c r="J44" s="134"/>
      <c r="K44" s="134"/>
      <c r="L44" s="115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8" spans="1:31" s="2" customFormat="1" ht="6.95" customHeight="1">
      <c r="A48" s="35"/>
      <c r="B48" s="135"/>
      <c r="C48" s="136"/>
      <c r="D48" s="136"/>
      <c r="E48" s="136"/>
      <c r="F48" s="136"/>
      <c r="G48" s="136"/>
      <c r="H48" s="136"/>
      <c r="I48" s="136"/>
      <c r="J48" s="136"/>
      <c r="K48" s="136"/>
      <c r="L48" s="115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31" s="2" customFormat="1" ht="24.95" customHeight="1">
      <c r="A49" s="35"/>
      <c r="B49" s="36"/>
      <c r="C49" s="24" t="s">
        <v>135</v>
      </c>
      <c r="D49" s="37"/>
      <c r="E49" s="37"/>
      <c r="F49" s="37"/>
      <c r="G49" s="37"/>
      <c r="H49" s="37"/>
      <c r="I49" s="37"/>
      <c r="J49" s="37"/>
      <c r="K49" s="37"/>
      <c r="L49" s="115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1:31" s="2" customFormat="1" ht="6.95" customHeight="1">
      <c r="A50" s="35"/>
      <c r="B50" s="36"/>
      <c r="C50" s="37"/>
      <c r="D50" s="37"/>
      <c r="E50" s="37"/>
      <c r="F50" s="37"/>
      <c r="G50" s="37"/>
      <c r="H50" s="37"/>
      <c r="I50" s="37"/>
      <c r="J50" s="37"/>
      <c r="K50" s="37"/>
      <c r="L50" s="115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31" s="2" customFormat="1" ht="12" customHeight="1">
      <c r="A51" s="35"/>
      <c r="B51" s="36"/>
      <c r="C51" s="30" t="s">
        <v>16</v>
      </c>
      <c r="D51" s="37"/>
      <c r="E51" s="37"/>
      <c r="F51" s="37"/>
      <c r="G51" s="37"/>
      <c r="H51" s="37"/>
      <c r="I51" s="37"/>
      <c r="J51" s="37"/>
      <c r="K51" s="37"/>
      <c r="L51" s="115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spans="1:31" s="2" customFormat="1" ht="26.25" customHeight="1">
      <c r="A52" s="35"/>
      <c r="B52" s="36"/>
      <c r="C52" s="37"/>
      <c r="D52" s="37"/>
      <c r="E52" s="395" t="str">
        <f>E7</f>
        <v>Oprava geometrických parametrů koleje 2022 u ST Ústí nad Labem</v>
      </c>
      <c r="F52" s="396"/>
      <c r="G52" s="396"/>
      <c r="H52" s="396"/>
      <c r="I52" s="37"/>
      <c r="J52" s="37"/>
      <c r="K52" s="37"/>
      <c r="L52" s="115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1:31" s="1" customFormat="1" ht="12" customHeight="1">
      <c r="B53" s="22"/>
      <c r="C53" s="30" t="s">
        <v>129</v>
      </c>
      <c r="D53" s="23"/>
      <c r="E53" s="23"/>
      <c r="F53" s="23"/>
      <c r="G53" s="23"/>
      <c r="H53" s="23"/>
      <c r="I53" s="23"/>
      <c r="J53" s="23"/>
      <c r="K53" s="23"/>
      <c r="L53" s="21"/>
    </row>
    <row r="54" spans="1:31" s="1" customFormat="1" ht="16.5" customHeight="1">
      <c r="B54" s="22"/>
      <c r="C54" s="23"/>
      <c r="D54" s="23"/>
      <c r="E54" s="395" t="s">
        <v>130</v>
      </c>
      <c r="F54" s="354"/>
      <c r="G54" s="354"/>
      <c r="H54" s="354"/>
      <c r="I54" s="23"/>
      <c r="J54" s="23"/>
      <c r="K54" s="23"/>
      <c r="L54" s="21"/>
    </row>
    <row r="55" spans="1:31" s="1" customFormat="1" ht="12" customHeight="1">
      <c r="B55" s="22"/>
      <c r="C55" s="30" t="s">
        <v>131</v>
      </c>
      <c r="D55" s="23"/>
      <c r="E55" s="23"/>
      <c r="F55" s="23"/>
      <c r="G55" s="23"/>
      <c r="H55" s="23"/>
      <c r="I55" s="23"/>
      <c r="J55" s="23"/>
      <c r="K55" s="23"/>
      <c r="L55" s="21"/>
    </row>
    <row r="56" spans="1:31" s="2" customFormat="1" ht="16.5" customHeight="1">
      <c r="A56" s="35"/>
      <c r="B56" s="36"/>
      <c r="C56" s="37"/>
      <c r="D56" s="37"/>
      <c r="E56" s="397" t="s">
        <v>132</v>
      </c>
      <c r="F56" s="398"/>
      <c r="G56" s="398"/>
      <c r="H56" s="398"/>
      <c r="I56" s="37"/>
      <c r="J56" s="37"/>
      <c r="K56" s="37"/>
      <c r="L56" s="115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pans="1:31" s="2" customFormat="1" ht="12" customHeight="1">
      <c r="A57" s="35"/>
      <c r="B57" s="36"/>
      <c r="C57" s="30" t="s">
        <v>133</v>
      </c>
      <c r="D57" s="37"/>
      <c r="E57" s="37"/>
      <c r="F57" s="37"/>
      <c r="G57" s="37"/>
      <c r="H57" s="37"/>
      <c r="I57" s="37"/>
      <c r="J57" s="37"/>
      <c r="K57" s="37"/>
      <c r="L57" s="115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pans="1:31" s="2" customFormat="1" ht="16.5" customHeight="1">
      <c r="A58" s="35"/>
      <c r="B58" s="36"/>
      <c r="C58" s="37"/>
      <c r="D58" s="37"/>
      <c r="E58" s="347" t="str">
        <f>E13</f>
        <v>07 - SO 07 - TO Roudnice n. L.</v>
      </c>
      <c r="F58" s="398"/>
      <c r="G58" s="398"/>
      <c r="H58" s="398"/>
      <c r="I58" s="37"/>
      <c r="J58" s="37"/>
      <c r="K58" s="37"/>
      <c r="L58" s="115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pans="1:31" s="2" customFormat="1" ht="6.95" customHeight="1">
      <c r="A59" s="35"/>
      <c r="B59" s="36"/>
      <c r="C59" s="37"/>
      <c r="D59" s="37"/>
      <c r="E59" s="37"/>
      <c r="F59" s="37"/>
      <c r="G59" s="37"/>
      <c r="H59" s="37"/>
      <c r="I59" s="37"/>
      <c r="J59" s="37"/>
      <c r="K59" s="37"/>
      <c r="L59" s="115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</row>
    <row r="60" spans="1:31" s="2" customFormat="1" ht="12" customHeight="1">
      <c r="A60" s="35"/>
      <c r="B60" s="36"/>
      <c r="C60" s="30" t="s">
        <v>21</v>
      </c>
      <c r="D60" s="37"/>
      <c r="E60" s="37"/>
      <c r="F60" s="28" t="str">
        <f>F16</f>
        <v xml:space="preserve"> </v>
      </c>
      <c r="G60" s="37"/>
      <c r="H60" s="37"/>
      <c r="I60" s="30" t="s">
        <v>23</v>
      </c>
      <c r="J60" s="60" t="str">
        <f>IF(J16="","",J16)</f>
        <v>25. 3. 2022</v>
      </c>
      <c r="K60" s="37"/>
      <c r="L60" s="115"/>
      <c r="S60" s="35"/>
      <c r="T60" s="35"/>
      <c r="U60" s="35"/>
      <c r="V60" s="35"/>
      <c r="W60" s="35"/>
      <c r="X60" s="35"/>
      <c r="Y60" s="35"/>
      <c r="Z60" s="35"/>
      <c r="AA60" s="35"/>
      <c r="AB60" s="35"/>
      <c r="AC60" s="35"/>
      <c r="AD60" s="35"/>
      <c r="AE60" s="35"/>
    </row>
    <row r="61" spans="1:31" s="2" customFormat="1" ht="6.95" customHeight="1">
      <c r="A61" s="35"/>
      <c r="B61" s="36"/>
      <c r="C61" s="37"/>
      <c r="D61" s="37"/>
      <c r="E61" s="37"/>
      <c r="F61" s="37"/>
      <c r="G61" s="37"/>
      <c r="H61" s="37"/>
      <c r="I61" s="37"/>
      <c r="J61" s="37"/>
      <c r="K61" s="37"/>
      <c r="L61" s="115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31" s="2" customFormat="1" ht="15.2" customHeight="1">
      <c r="A62" s="35"/>
      <c r="B62" s="36"/>
      <c r="C62" s="30" t="s">
        <v>25</v>
      </c>
      <c r="D62" s="37"/>
      <c r="E62" s="37"/>
      <c r="F62" s="28" t="str">
        <f>E19</f>
        <v xml:space="preserve"> </v>
      </c>
      <c r="G62" s="37"/>
      <c r="H62" s="37"/>
      <c r="I62" s="30" t="s">
        <v>30</v>
      </c>
      <c r="J62" s="33" t="str">
        <f>E25</f>
        <v xml:space="preserve"> </v>
      </c>
      <c r="K62" s="37"/>
      <c r="L62" s="115"/>
      <c r="S62" s="35"/>
      <c r="T62" s="35"/>
      <c r="U62" s="35"/>
      <c r="V62" s="35"/>
      <c r="W62" s="35"/>
      <c r="X62" s="35"/>
      <c r="Y62" s="35"/>
      <c r="Z62" s="35"/>
      <c r="AA62" s="35"/>
      <c r="AB62" s="35"/>
      <c r="AC62" s="35"/>
      <c r="AD62" s="35"/>
      <c r="AE62" s="35"/>
    </row>
    <row r="63" spans="1:31" s="2" customFormat="1" ht="15.2" customHeight="1">
      <c r="A63" s="35"/>
      <c r="B63" s="36"/>
      <c r="C63" s="30" t="s">
        <v>28</v>
      </c>
      <c r="D63" s="37"/>
      <c r="E63" s="37"/>
      <c r="F63" s="28" t="str">
        <f>IF(E22="","",E22)</f>
        <v>Vyplň údaj</v>
      </c>
      <c r="G63" s="37"/>
      <c r="H63" s="37"/>
      <c r="I63" s="30" t="s">
        <v>32</v>
      </c>
      <c r="J63" s="33" t="str">
        <f>E28</f>
        <v>Tomáš Šrédl</v>
      </c>
      <c r="K63" s="37"/>
      <c r="L63" s="115"/>
      <c r="S63" s="35"/>
      <c r="T63" s="35"/>
      <c r="U63" s="35"/>
      <c r="V63" s="35"/>
      <c r="W63" s="35"/>
      <c r="X63" s="35"/>
      <c r="Y63" s="35"/>
      <c r="Z63" s="35"/>
      <c r="AA63" s="35"/>
      <c r="AB63" s="35"/>
      <c r="AC63" s="35"/>
      <c r="AD63" s="35"/>
      <c r="AE63" s="35"/>
    </row>
    <row r="64" spans="1:31" s="2" customFormat="1" ht="10.35" customHeight="1">
      <c r="A64" s="35"/>
      <c r="B64" s="36"/>
      <c r="C64" s="37"/>
      <c r="D64" s="37"/>
      <c r="E64" s="37"/>
      <c r="F64" s="37"/>
      <c r="G64" s="37"/>
      <c r="H64" s="37"/>
      <c r="I64" s="37"/>
      <c r="J64" s="37"/>
      <c r="K64" s="37"/>
      <c r="L64" s="115"/>
      <c r="S64" s="35"/>
      <c r="T64" s="35"/>
      <c r="U64" s="35"/>
      <c r="V64" s="35"/>
      <c r="W64" s="35"/>
      <c r="X64" s="35"/>
      <c r="Y64" s="35"/>
      <c r="Z64" s="35"/>
      <c r="AA64" s="35"/>
      <c r="AB64" s="35"/>
      <c r="AC64" s="35"/>
      <c r="AD64" s="35"/>
      <c r="AE64" s="35"/>
    </row>
    <row r="65" spans="1:47" s="2" customFormat="1" ht="29.25" customHeight="1">
      <c r="A65" s="35"/>
      <c r="B65" s="36"/>
      <c r="C65" s="137" t="s">
        <v>136</v>
      </c>
      <c r="D65" s="138"/>
      <c r="E65" s="138"/>
      <c r="F65" s="138"/>
      <c r="G65" s="138"/>
      <c r="H65" s="138"/>
      <c r="I65" s="138"/>
      <c r="J65" s="139" t="s">
        <v>137</v>
      </c>
      <c r="K65" s="138"/>
      <c r="L65" s="115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47" s="2" customFormat="1" ht="10.35" customHeight="1">
      <c r="A66" s="35"/>
      <c r="B66" s="36"/>
      <c r="C66" s="37"/>
      <c r="D66" s="37"/>
      <c r="E66" s="37"/>
      <c r="F66" s="37"/>
      <c r="G66" s="37"/>
      <c r="H66" s="37"/>
      <c r="I66" s="37"/>
      <c r="J66" s="37"/>
      <c r="K66" s="37"/>
      <c r="L66" s="115"/>
      <c r="S66" s="35"/>
      <c r="T66" s="35"/>
      <c r="U66" s="35"/>
      <c r="V66" s="35"/>
      <c r="W66" s="35"/>
      <c r="X66" s="35"/>
      <c r="Y66" s="35"/>
      <c r="Z66" s="35"/>
      <c r="AA66" s="35"/>
      <c r="AB66" s="35"/>
      <c r="AC66" s="35"/>
      <c r="AD66" s="35"/>
      <c r="AE66" s="35"/>
    </row>
    <row r="67" spans="1:47" s="2" customFormat="1" ht="22.9" customHeight="1">
      <c r="A67" s="35"/>
      <c r="B67" s="36"/>
      <c r="C67" s="140" t="s">
        <v>68</v>
      </c>
      <c r="D67" s="37"/>
      <c r="E67" s="37"/>
      <c r="F67" s="37"/>
      <c r="G67" s="37"/>
      <c r="H67" s="37"/>
      <c r="I67" s="37"/>
      <c r="J67" s="78">
        <f>J91</f>
        <v>0</v>
      </c>
      <c r="K67" s="37"/>
      <c r="L67" s="115"/>
      <c r="S67" s="35"/>
      <c r="T67" s="35"/>
      <c r="U67" s="35"/>
      <c r="V67" s="35"/>
      <c r="W67" s="35"/>
      <c r="X67" s="35"/>
      <c r="Y67" s="35"/>
      <c r="Z67" s="35"/>
      <c r="AA67" s="35"/>
      <c r="AB67" s="35"/>
      <c r="AC67" s="35"/>
      <c r="AD67" s="35"/>
      <c r="AE67" s="35"/>
      <c r="AU67" s="18" t="s">
        <v>138</v>
      </c>
    </row>
    <row r="68" spans="1:47" s="2" customFormat="1" ht="21.75" customHeight="1">
      <c r="A68" s="35"/>
      <c r="B68" s="36"/>
      <c r="C68" s="37"/>
      <c r="D68" s="37"/>
      <c r="E68" s="37"/>
      <c r="F68" s="37"/>
      <c r="G68" s="37"/>
      <c r="H68" s="37"/>
      <c r="I68" s="37"/>
      <c r="J68" s="37"/>
      <c r="K68" s="37"/>
      <c r="L68" s="115"/>
      <c r="S68" s="35"/>
      <c r="T68" s="35"/>
      <c r="U68" s="35"/>
      <c r="V68" s="35"/>
      <c r="W68" s="35"/>
      <c r="X68" s="35"/>
      <c r="Y68" s="35"/>
      <c r="Z68" s="35"/>
      <c r="AA68" s="35"/>
      <c r="AB68" s="35"/>
      <c r="AC68" s="35"/>
      <c r="AD68" s="35"/>
      <c r="AE68" s="35"/>
    </row>
    <row r="69" spans="1:47" s="2" customFormat="1" ht="6.95" customHeight="1">
      <c r="A69" s="35"/>
      <c r="B69" s="48"/>
      <c r="C69" s="49"/>
      <c r="D69" s="49"/>
      <c r="E69" s="49"/>
      <c r="F69" s="49"/>
      <c r="G69" s="49"/>
      <c r="H69" s="49"/>
      <c r="I69" s="49"/>
      <c r="J69" s="49"/>
      <c r="K69" s="49"/>
      <c r="L69" s="115"/>
      <c r="S69" s="35"/>
      <c r="T69" s="35"/>
      <c r="U69" s="35"/>
      <c r="V69" s="35"/>
      <c r="W69" s="35"/>
      <c r="X69" s="35"/>
      <c r="Y69" s="35"/>
      <c r="Z69" s="35"/>
      <c r="AA69" s="35"/>
      <c r="AB69" s="35"/>
      <c r="AC69" s="35"/>
      <c r="AD69" s="35"/>
      <c r="AE69" s="35"/>
    </row>
    <row r="73" spans="1:47" s="2" customFormat="1" ht="6.95" customHeight="1">
      <c r="A73" s="35"/>
      <c r="B73" s="50"/>
      <c r="C73" s="51"/>
      <c r="D73" s="51"/>
      <c r="E73" s="51"/>
      <c r="F73" s="51"/>
      <c r="G73" s="51"/>
      <c r="H73" s="51"/>
      <c r="I73" s="51"/>
      <c r="J73" s="51"/>
      <c r="K73" s="51"/>
      <c r="L73" s="115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pans="1:47" s="2" customFormat="1" ht="24.95" customHeight="1">
      <c r="A74" s="35"/>
      <c r="B74" s="36"/>
      <c r="C74" s="24" t="s">
        <v>141</v>
      </c>
      <c r="D74" s="37"/>
      <c r="E74" s="37"/>
      <c r="F74" s="37"/>
      <c r="G74" s="37"/>
      <c r="H74" s="37"/>
      <c r="I74" s="37"/>
      <c r="J74" s="37"/>
      <c r="K74" s="37"/>
      <c r="L74" s="115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pans="1:47" s="2" customFormat="1" ht="6.95" customHeight="1">
      <c r="A75" s="35"/>
      <c r="B75" s="36"/>
      <c r="C75" s="37"/>
      <c r="D75" s="37"/>
      <c r="E75" s="37"/>
      <c r="F75" s="37"/>
      <c r="G75" s="37"/>
      <c r="H75" s="37"/>
      <c r="I75" s="37"/>
      <c r="J75" s="37"/>
      <c r="K75" s="37"/>
      <c r="L75" s="115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pans="1:47" s="2" customFormat="1" ht="12" customHeight="1">
      <c r="A76" s="35"/>
      <c r="B76" s="36"/>
      <c r="C76" s="30" t="s">
        <v>16</v>
      </c>
      <c r="D76" s="37"/>
      <c r="E76" s="37"/>
      <c r="F76" s="37"/>
      <c r="G76" s="37"/>
      <c r="H76" s="37"/>
      <c r="I76" s="37"/>
      <c r="J76" s="37"/>
      <c r="K76" s="37"/>
      <c r="L76" s="115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47" s="2" customFormat="1" ht="26.25" customHeight="1">
      <c r="A77" s="35"/>
      <c r="B77" s="36"/>
      <c r="C77" s="37"/>
      <c r="D77" s="37"/>
      <c r="E77" s="395" t="str">
        <f>E7</f>
        <v>Oprava geometrických parametrů koleje 2022 u ST Ústí nad Labem</v>
      </c>
      <c r="F77" s="396"/>
      <c r="G77" s="396"/>
      <c r="H77" s="396"/>
      <c r="I77" s="37"/>
      <c r="J77" s="37"/>
      <c r="K77" s="37"/>
      <c r="L77" s="115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pans="1:47" s="1" customFormat="1" ht="12" customHeight="1">
      <c r="B78" s="22"/>
      <c r="C78" s="30" t="s">
        <v>129</v>
      </c>
      <c r="D78" s="23"/>
      <c r="E78" s="23"/>
      <c r="F78" s="23"/>
      <c r="G78" s="23"/>
      <c r="H78" s="23"/>
      <c r="I78" s="23"/>
      <c r="J78" s="23"/>
      <c r="K78" s="23"/>
      <c r="L78" s="21"/>
    </row>
    <row r="79" spans="1:47" s="1" customFormat="1" ht="16.5" customHeight="1">
      <c r="B79" s="22"/>
      <c r="C79" s="23"/>
      <c r="D79" s="23"/>
      <c r="E79" s="395" t="s">
        <v>130</v>
      </c>
      <c r="F79" s="354"/>
      <c r="G79" s="354"/>
      <c r="H79" s="354"/>
      <c r="I79" s="23"/>
      <c r="J79" s="23"/>
      <c r="K79" s="23"/>
      <c r="L79" s="21"/>
    </row>
    <row r="80" spans="1:47" s="1" customFormat="1" ht="12" customHeight="1">
      <c r="B80" s="22"/>
      <c r="C80" s="30" t="s">
        <v>131</v>
      </c>
      <c r="D80" s="23"/>
      <c r="E80" s="23"/>
      <c r="F80" s="23"/>
      <c r="G80" s="23"/>
      <c r="H80" s="23"/>
      <c r="I80" s="23"/>
      <c r="J80" s="23"/>
      <c r="K80" s="23"/>
      <c r="L80" s="21"/>
    </row>
    <row r="81" spans="1:65" s="2" customFormat="1" ht="16.5" customHeight="1">
      <c r="A81" s="35"/>
      <c r="B81" s="36"/>
      <c r="C81" s="37"/>
      <c r="D81" s="37"/>
      <c r="E81" s="397" t="s">
        <v>132</v>
      </c>
      <c r="F81" s="398"/>
      <c r="G81" s="398"/>
      <c r="H81" s="398"/>
      <c r="I81" s="37"/>
      <c r="J81" s="37"/>
      <c r="K81" s="37"/>
      <c r="L81" s="115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65" s="2" customFormat="1" ht="12" customHeight="1">
      <c r="A82" s="35"/>
      <c r="B82" s="36"/>
      <c r="C82" s="30" t="s">
        <v>133</v>
      </c>
      <c r="D82" s="37"/>
      <c r="E82" s="37"/>
      <c r="F82" s="37"/>
      <c r="G82" s="37"/>
      <c r="H82" s="37"/>
      <c r="I82" s="37"/>
      <c r="J82" s="37"/>
      <c r="K82" s="37"/>
      <c r="L82" s="115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65" s="2" customFormat="1" ht="16.5" customHeight="1">
      <c r="A83" s="35"/>
      <c r="B83" s="36"/>
      <c r="C83" s="37"/>
      <c r="D83" s="37"/>
      <c r="E83" s="347" t="str">
        <f>E13</f>
        <v>07 - SO 07 - TO Roudnice n. L.</v>
      </c>
      <c r="F83" s="398"/>
      <c r="G83" s="398"/>
      <c r="H83" s="398"/>
      <c r="I83" s="37"/>
      <c r="J83" s="37"/>
      <c r="K83" s="37"/>
      <c r="L83" s="115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65" s="2" customFormat="1" ht="6.95" customHeight="1">
      <c r="A84" s="35"/>
      <c r="B84" s="36"/>
      <c r="C84" s="37"/>
      <c r="D84" s="37"/>
      <c r="E84" s="37"/>
      <c r="F84" s="37"/>
      <c r="G84" s="37"/>
      <c r="H84" s="37"/>
      <c r="I84" s="37"/>
      <c r="J84" s="37"/>
      <c r="K84" s="37"/>
      <c r="L84" s="115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65" s="2" customFormat="1" ht="12" customHeight="1">
      <c r="A85" s="35"/>
      <c r="B85" s="36"/>
      <c r="C85" s="30" t="s">
        <v>21</v>
      </c>
      <c r="D85" s="37"/>
      <c r="E85" s="37"/>
      <c r="F85" s="28" t="str">
        <f>F16</f>
        <v xml:space="preserve"> </v>
      </c>
      <c r="G85" s="37"/>
      <c r="H85" s="37"/>
      <c r="I85" s="30" t="s">
        <v>23</v>
      </c>
      <c r="J85" s="60" t="str">
        <f>IF(J16="","",J16)</f>
        <v>25. 3. 2022</v>
      </c>
      <c r="K85" s="37"/>
      <c r="L85" s="115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65" s="2" customFormat="1" ht="6.95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115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65" s="2" customFormat="1" ht="15.2" customHeight="1">
      <c r="A87" s="35"/>
      <c r="B87" s="36"/>
      <c r="C87" s="30" t="s">
        <v>25</v>
      </c>
      <c r="D87" s="37"/>
      <c r="E87" s="37"/>
      <c r="F87" s="28" t="str">
        <f>E19</f>
        <v xml:space="preserve"> </v>
      </c>
      <c r="G87" s="37"/>
      <c r="H87" s="37"/>
      <c r="I87" s="30" t="s">
        <v>30</v>
      </c>
      <c r="J87" s="33" t="str">
        <f>E25</f>
        <v xml:space="preserve"> </v>
      </c>
      <c r="K87" s="37"/>
      <c r="L87" s="115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65" s="2" customFormat="1" ht="15.2" customHeight="1">
      <c r="A88" s="35"/>
      <c r="B88" s="36"/>
      <c r="C88" s="30" t="s">
        <v>28</v>
      </c>
      <c r="D88" s="37"/>
      <c r="E88" s="37"/>
      <c r="F88" s="28" t="str">
        <f>IF(E22="","",E22)</f>
        <v>Vyplň údaj</v>
      </c>
      <c r="G88" s="37"/>
      <c r="H88" s="37"/>
      <c r="I88" s="30" t="s">
        <v>32</v>
      </c>
      <c r="J88" s="33" t="str">
        <f>E28</f>
        <v>Tomáš Šrédl</v>
      </c>
      <c r="K88" s="37"/>
      <c r="L88" s="115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65" s="2" customFormat="1" ht="10.35" customHeight="1">
      <c r="A89" s="35"/>
      <c r="B89" s="36"/>
      <c r="C89" s="37"/>
      <c r="D89" s="37"/>
      <c r="E89" s="37"/>
      <c r="F89" s="37"/>
      <c r="G89" s="37"/>
      <c r="H89" s="37"/>
      <c r="I89" s="37"/>
      <c r="J89" s="37"/>
      <c r="K89" s="37"/>
      <c r="L89" s="115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65" s="11" customFormat="1" ht="29.25" customHeight="1">
      <c r="A90" s="152"/>
      <c r="B90" s="153"/>
      <c r="C90" s="154" t="s">
        <v>142</v>
      </c>
      <c r="D90" s="155" t="s">
        <v>55</v>
      </c>
      <c r="E90" s="155" t="s">
        <v>51</v>
      </c>
      <c r="F90" s="155" t="s">
        <v>52</v>
      </c>
      <c r="G90" s="155" t="s">
        <v>143</v>
      </c>
      <c r="H90" s="155" t="s">
        <v>144</v>
      </c>
      <c r="I90" s="155" t="s">
        <v>145</v>
      </c>
      <c r="J90" s="156" t="s">
        <v>137</v>
      </c>
      <c r="K90" s="157" t="s">
        <v>146</v>
      </c>
      <c r="L90" s="158"/>
      <c r="M90" s="69" t="s">
        <v>19</v>
      </c>
      <c r="N90" s="70" t="s">
        <v>40</v>
      </c>
      <c r="O90" s="70" t="s">
        <v>147</v>
      </c>
      <c r="P90" s="70" t="s">
        <v>148</v>
      </c>
      <c r="Q90" s="70" t="s">
        <v>149</v>
      </c>
      <c r="R90" s="70" t="s">
        <v>150</v>
      </c>
      <c r="S90" s="70" t="s">
        <v>151</v>
      </c>
      <c r="T90" s="71" t="s">
        <v>152</v>
      </c>
      <c r="U90" s="152"/>
      <c r="V90" s="152"/>
      <c r="W90" s="152"/>
      <c r="X90" s="152"/>
      <c r="Y90" s="152"/>
      <c r="Z90" s="152"/>
      <c r="AA90" s="152"/>
      <c r="AB90" s="152"/>
      <c r="AC90" s="152"/>
      <c r="AD90" s="152"/>
      <c r="AE90" s="152"/>
    </row>
    <row r="91" spans="1:65" s="2" customFormat="1" ht="22.9" customHeight="1">
      <c r="A91" s="35"/>
      <c r="B91" s="36"/>
      <c r="C91" s="76" t="s">
        <v>153</v>
      </c>
      <c r="D91" s="37"/>
      <c r="E91" s="37"/>
      <c r="F91" s="37"/>
      <c r="G91" s="37"/>
      <c r="H91" s="37"/>
      <c r="I91" s="37"/>
      <c r="J91" s="159">
        <f>BK91</f>
        <v>0</v>
      </c>
      <c r="K91" s="37"/>
      <c r="L91" s="40"/>
      <c r="M91" s="72"/>
      <c r="N91" s="160"/>
      <c r="O91" s="73"/>
      <c r="P91" s="161">
        <f>SUM(P92:P97)</f>
        <v>0</v>
      </c>
      <c r="Q91" s="73"/>
      <c r="R91" s="161">
        <f>SUM(R92:R97)</f>
        <v>0</v>
      </c>
      <c r="S91" s="73"/>
      <c r="T91" s="162">
        <f>SUM(T92:T97)</f>
        <v>0</v>
      </c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T91" s="18" t="s">
        <v>69</v>
      </c>
      <c r="AU91" s="18" t="s">
        <v>138</v>
      </c>
      <c r="BK91" s="163">
        <f>SUM(BK92:BK97)</f>
        <v>0</v>
      </c>
    </row>
    <row r="92" spans="1:65" s="2" customFormat="1" ht="76.349999999999994" customHeight="1">
      <c r="A92" s="35"/>
      <c r="B92" s="36"/>
      <c r="C92" s="180" t="s">
        <v>77</v>
      </c>
      <c r="D92" s="180" t="s">
        <v>159</v>
      </c>
      <c r="E92" s="181" t="s">
        <v>441</v>
      </c>
      <c r="F92" s="182" t="s">
        <v>442</v>
      </c>
      <c r="G92" s="183" t="s">
        <v>228</v>
      </c>
      <c r="H92" s="184">
        <v>520</v>
      </c>
      <c r="I92" s="185"/>
      <c r="J92" s="186">
        <f>ROUND(I92*H92,2)</f>
        <v>0</v>
      </c>
      <c r="K92" s="187"/>
      <c r="L92" s="40"/>
      <c r="M92" s="188" t="s">
        <v>19</v>
      </c>
      <c r="N92" s="189" t="s">
        <v>41</v>
      </c>
      <c r="O92" s="65"/>
      <c r="P92" s="190">
        <f>O92*H92</f>
        <v>0</v>
      </c>
      <c r="Q92" s="190">
        <v>0</v>
      </c>
      <c r="R92" s="190">
        <f>Q92*H92</f>
        <v>0</v>
      </c>
      <c r="S92" s="190">
        <v>0</v>
      </c>
      <c r="T92" s="191">
        <f>S92*H92</f>
        <v>0</v>
      </c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  <c r="AR92" s="192" t="s">
        <v>163</v>
      </c>
      <c r="AT92" s="192" t="s">
        <v>159</v>
      </c>
      <c r="AU92" s="192" t="s">
        <v>70</v>
      </c>
      <c r="AY92" s="18" t="s">
        <v>156</v>
      </c>
      <c r="BE92" s="193">
        <f>IF(N92="základní",J92,0)</f>
        <v>0</v>
      </c>
      <c r="BF92" s="193">
        <f>IF(N92="snížená",J92,0)</f>
        <v>0</v>
      </c>
      <c r="BG92" s="193">
        <f>IF(N92="zákl. přenesená",J92,0)</f>
        <v>0</v>
      </c>
      <c r="BH92" s="193">
        <f>IF(N92="sníž. přenesená",J92,0)</f>
        <v>0</v>
      </c>
      <c r="BI92" s="193">
        <f>IF(N92="nulová",J92,0)</f>
        <v>0</v>
      </c>
      <c r="BJ92" s="18" t="s">
        <v>77</v>
      </c>
      <c r="BK92" s="193">
        <f>ROUND(I92*H92,2)</f>
        <v>0</v>
      </c>
      <c r="BL92" s="18" t="s">
        <v>163</v>
      </c>
      <c r="BM92" s="192" t="s">
        <v>443</v>
      </c>
    </row>
    <row r="93" spans="1:65" s="15" customFormat="1" ht="11.25">
      <c r="B93" s="228"/>
      <c r="C93" s="229"/>
      <c r="D93" s="196" t="s">
        <v>165</v>
      </c>
      <c r="E93" s="230" t="s">
        <v>19</v>
      </c>
      <c r="F93" s="231" t="s">
        <v>444</v>
      </c>
      <c r="G93" s="229"/>
      <c r="H93" s="230" t="s">
        <v>19</v>
      </c>
      <c r="I93" s="232"/>
      <c r="J93" s="229"/>
      <c r="K93" s="229"/>
      <c r="L93" s="233"/>
      <c r="M93" s="234"/>
      <c r="N93" s="235"/>
      <c r="O93" s="235"/>
      <c r="P93" s="235"/>
      <c r="Q93" s="235"/>
      <c r="R93" s="235"/>
      <c r="S93" s="235"/>
      <c r="T93" s="236"/>
      <c r="AT93" s="237" t="s">
        <v>165</v>
      </c>
      <c r="AU93" s="237" t="s">
        <v>70</v>
      </c>
      <c r="AV93" s="15" t="s">
        <v>77</v>
      </c>
      <c r="AW93" s="15" t="s">
        <v>31</v>
      </c>
      <c r="AX93" s="15" t="s">
        <v>70</v>
      </c>
      <c r="AY93" s="237" t="s">
        <v>156</v>
      </c>
    </row>
    <row r="94" spans="1:65" s="13" customFormat="1" ht="11.25">
      <c r="B94" s="194"/>
      <c r="C94" s="195"/>
      <c r="D94" s="196" t="s">
        <v>165</v>
      </c>
      <c r="E94" s="197" t="s">
        <v>19</v>
      </c>
      <c r="F94" s="198" t="s">
        <v>445</v>
      </c>
      <c r="G94" s="195"/>
      <c r="H94" s="199">
        <v>320</v>
      </c>
      <c r="I94" s="200"/>
      <c r="J94" s="195"/>
      <c r="K94" s="195"/>
      <c r="L94" s="201"/>
      <c r="M94" s="202"/>
      <c r="N94" s="203"/>
      <c r="O94" s="203"/>
      <c r="P94" s="203"/>
      <c r="Q94" s="203"/>
      <c r="R94" s="203"/>
      <c r="S94" s="203"/>
      <c r="T94" s="204"/>
      <c r="AT94" s="205" t="s">
        <v>165</v>
      </c>
      <c r="AU94" s="205" t="s">
        <v>70</v>
      </c>
      <c r="AV94" s="13" t="s">
        <v>79</v>
      </c>
      <c r="AW94" s="13" t="s">
        <v>31</v>
      </c>
      <c r="AX94" s="13" t="s">
        <v>70</v>
      </c>
      <c r="AY94" s="205" t="s">
        <v>156</v>
      </c>
    </row>
    <row r="95" spans="1:65" s="15" customFormat="1" ht="11.25">
      <c r="B95" s="228"/>
      <c r="C95" s="229"/>
      <c r="D95" s="196" t="s">
        <v>165</v>
      </c>
      <c r="E95" s="230" t="s">
        <v>19</v>
      </c>
      <c r="F95" s="231" t="s">
        <v>446</v>
      </c>
      <c r="G95" s="229"/>
      <c r="H95" s="230" t="s">
        <v>19</v>
      </c>
      <c r="I95" s="232"/>
      <c r="J95" s="229"/>
      <c r="K95" s="229"/>
      <c r="L95" s="233"/>
      <c r="M95" s="234"/>
      <c r="N95" s="235"/>
      <c r="O95" s="235"/>
      <c r="P95" s="235"/>
      <c r="Q95" s="235"/>
      <c r="R95" s="235"/>
      <c r="S95" s="235"/>
      <c r="T95" s="236"/>
      <c r="AT95" s="237" t="s">
        <v>165</v>
      </c>
      <c r="AU95" s="237" t="s">
        <v>70</v>
      </c>
      <c r="AV95" s="15" t="s">
        <v>77</v>
      </c>
      <c r="AW95" s="15" t="s">
        <v>31</v>
      </c>
      <c r="AX95" s="15" t="s">
        <v>70</v>
      </c>
      <c r="AY95" s="237" t="s">
        <v>156</v>
      </c>
    </row>
    <row r="96" spans="1:65" s="13" customFormat="1" ht="11.25">
      <c r="B96" s="194"/>
      <c r="C96" s="195"/>
      <c r="D96" s="196" t="s">
        <v>165</v>
      </c>
      <c r="E96" s="197" t="s">
        <v>19</v>
      </c>
      <c r="F96" s="198" t="s">
        <v>447</v>
      </c>
      <c r="G96" s="195"/>
      <c r="H96" s="199">
        <v>200</v>
      </c>
      <c r="I96" s="200"/>
      <c r="J96" s="195"/>
      <c r="K96" s="195"/>
      <c r="L96" s="201"/>
      <c r="M96" s="202"/>
      <c r="N96" s="203"/>
      <c r="O96" s="203"/>
      <c r="P96" s="203"/>
      <c r="Q96" s="203"/>
      <c r="R96" s="203"/>
      <c r="S96" s="203"/>
      <c r="T96" s="204"/>
      <c r="AT96" s="205" t="s">
        <v>165</v>
      </c>
      <c r="AU96" s="205" t="s">
        <v>70</v>
      </c>
      <c r="AV96" s="13" t="s">
        <v>79</v>
      </c>
      <c r="AW96" s="13" t="s">
        <v>31</v>
      </c>
      <c r="AX96" s="13" t="s">
        <v>70</v>
      </c>
      <c r="AY96" s="205" t="s">
        <v>156</v>
      </c>
    </row>
    <row r="97" spans="1:51" s="14" customFormat="1" ht="11.25">
      <c r="B97" s="206"/>
      <c r="C97" s="207"/>
      <c r="D97" s="196" t="s">
        <v>165</v>
      </c>
      <c r="E97" s="208" t="s">
        <v>19</v>
      </c>
      <c r="F97" s="209" t="s">
        <v>170</v>
      </c>
      <c r="G97" s="207"/>
      <c r="H97" s="210">
        <v>520</v>
      </c>
      <c r="I97" s="211"/>
      <c r="J97" s="207"/>
      <c r="K97" s="207"/>
      <c r="L97" s="212"/>
      <c r="M97" s="246"/>
      <c r="N97" s="247"/>
      <c r="O97" s="247"/>
      <c r="P97" s="247"/>
      <c r="Q97" s="247"/>
      <c r="R97" s="247"/>
      <c r="S97" s="247"/>
      <c r="T97" s="248"/>
      <c r="AT97" s="216" t="s">
        <v>165</v>
      </c>
      <c r="AU97" s="216" t="s">
        <v>70</v>
      </c>
      <c r="AV97" s="14" t="s">
        <v>163</v>
      </c>
      <c r="AW97" s="14" t="s">
        <v>31</v>
      </c>
      <c r="AX97" s="14" t="s">
        <v>77</v>
      </c>
      <c r="AY97" s="216" t="s">
        <v>156</v>
      </c>
    </row>
    <row r="98" spans="1:51" s="2" customFormat="1" ht="6.95" customHeight="1">
      <c r="A98" s="35"/>
      <c r="B98" s="48"/>
      <c r="C98" s="49"/>
      <c r="D98" s="49"/>
      <c r="E98" s="49"/>
      <c r="F98" s="49"/>
      <c r="G98" s="49"/>
      <c r="H98" s="49"/>
      <c r="I98" s="49"/>
      <c r="J98" s="49"/>
      <c r="K98" s="49"/>
      <c r="L98" s="40"/>
      <c r="M98" s="35"/>
      <c r="O98" s="35"/>
      <c r="P98" s="35"/>
      <c r="Q98" s="35"/>
      <c r="R98" s="35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</row>
  </sheetData>
  <sheetProtection algorithmName="SHA-512" hashValue="oDulVtvBa4aeARgrfF1Qs62UeHMMKv+a9PCLlR4E8+bcGatwsOcP+IwcgT1HfwVpCEi9+9CCAL8e32TSPOitCA==" saltValue="LQQSKtX9Lbk21BajPgwIViJ1CWeeEHrwu0icc3sl7jsVCMZ2HmvBIiwmVle1IlFNKmbf2OPOn+gb81mcxuSnnQ==" spinCount="100000" sheet="1" objects="1" scenarios="1" formatColumns="0" formatRows="0" autoFilter="0"/>
  <autoFilter ref="C90:K97"/>
  <mergeCells count="15">
    <mergeCell ref="E77:H77"/>
    <mergeCell ref="E81:H81"/>
    <mergeCell ref="E79:H79"/>
    <mergeCell ref="E83:H83"/>
    <mergeCell ref="L2:V2"/>
    <mergeCell ref="E31:H31"/>
    <mergeCell ref="E52:H52"/>
    <mergeCell ref="E56:H56"/>
    <mergeCell ref="E54:H54"/>
    <mergeCell ref="E58:H58"/>
    <mergeCell ref="E7:H7"/>
    <mergeCell ref="E11:H11"/>
    <mergeCell ref="E9:H9"/>
    <mergeCell ref="E13:H13"/>
    <mergeCell ref="E22:H22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05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69"/>
      <c r="M2" s="369"/>
      <c r="N2" s="369"/>
      <c r="O2" s="369"/>
      <c r="P2" s="369"/>
      <c r="Q2" s="369"/>
      <c r="R2" s="369"/>
      <c r="S2" s="369"/>
      <c r="T2" s="369"/>
      <c r="U2" s="369"/>
      <c r="V2" s="369"/>
      <c r="AT2" s="18" t="s">
        <v>108</v>
      </c>
    </row>
    <row r="3" spans="1:46" s="1" customFormat="1" ht="6.95" customHeight="1">
      <c r="B3" s="109"/>
      <c r="C3" s="110"/>
      <c r="D3" s="110"/>
      <c r="E3" s="110"/>
      <c r="F3" s="110"/>
      <c r="G3" s="110"/>
      <c r="H3" s="110"/>
      <c r="I3" s="110"/>
      <c r="J3" s="110"/>
      <c r="K3" s="110"/>
      <c r="L3" s="21"/>
      <c r="AT3" s="18" t="s">
        <v>79</v>
      </c>
    </row>
    <row r="4" spans="1:46" s="1" customFormat="1" ht="24.95" customHeight="1">
      <c r="B4" s="21"/>
      <c r="D4" s="111" t="s">
        <v>128</v>
      </c>
      <c r="L4" s="21"/>
      <c r="M4" s="112" t="s">
        <v>10</v>
      </c>
      <c r="AT4" s="18" t="s">
        <v>4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113" t="s">
        <v>16</v>
      </c>
      <c r="L6" s="21"/>
    </row>
    <row r="7" spans="1:46" s="1" customFormat="1" ht="26.25" customHeight="1">
      <c r="B7" s="21"/>
      <c r="E7" s="387" t="str">
        <f>'Rekapitulace zakázky'!K6</f>
        <v>Oprava geometrických parametrů koleje 2022 u ST Ústí nad Labem</v>
      </c>
      <c r="F7" s="388"/>
      <c r="G7" s="388"/>
      <c r="H7" s="388"/>
      <c r="L7" s="21"/>
    </row>
    <row r="8" spans="1:46">
      <c r="B8" s="21"/>
      <c r="D8" s="113" t="s">
        <v>129</v>
      </c>
      <c r="L8" s="21"/>
    </row>
    <row r="9" spans="1:46" s="1" customFormat="1" ht="16.5" customHeight="1">
      <c r="B9" s="21"/>
      <c r="E9" s="387" t="s">
        <v>130</v>
      </c>
      <c r="F9" s="369"/>
      <c r="G9" s="369"/>
      <c r="H9" s="369"/>
      <c r="L9" s="21"/>
    </row>
    <row r="10" spans="1:46" s="1" customFormat="1" ht="12" customHeight="1">
      <c r="B10" s="21"/>
      <c r="D10" s="113" t="s">
        <v>131</v>
      </c>
      <c r="L10" s="21"/>
    </row>
    <row r="11" spans="1:46" s="2" customFormat="1" ht="16.5" customHeight="1">
      <c r="A11" s="35"/>
      <c r="B11" s="40"/>
      <c r="C11" s="35"/>
      <c r="D11" s="35"/>
      <c r="E11" s="389" t="s">
        <v>132</v>
      </c>
      <c r="F11" s="390"/>
      <c r="G11" s="390"/>
      <c r="H11" s="390"/>
      <c r="I11" s="35"/>
      <c r="J11" s="35"/>
      <c r="K11" s="35"/>
      <c r="L11" s="115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13" t="s">
        <v>133</v>
      </c>
      <c r="E12" s="35"/>
      <c r="F12" s="35"/>
      <c r="G12" s="35"/>
      <c r="H12" s="35"/>
      <c r="I12" s="35"/>
      <c r="J12" s="35"/>
      <c r="K12" s="35"/>
      <c r="L12" s="115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6.5" customHeight="1">
      <c r="A13" s="35"/>
      <c r="B13" s="40"/>
      <c r="C13" s="35"/>
      <c r="D13" s="35"/>
      <c r="E13" s="391" t="s">
        <v>448</v>
      </c>
      <c r="F13" s="390"/>
      <c r="G13" s="390"/>
      <c r="H13" s="390"/>
      <c r="I13" s="35"/>
      <c r="J13" s="35"/>
      <c r="K13" s="35"/>
      <c r="L13" s="115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1.25">
      <c r="A14" s="35"/>
      <c r="B14" s="40"/>
      <c r="C14" s="35"/>
      <c r="D14" s="35"/>
      <c r="E14" s="35"/>
      <c r="F14" s="35"/>
      <c r="G14" s="35"/>
      <c r="H14" s="35"/>
      <c r="I14" s="35"/>
      <c r="J14" s="35"/>
      <c r="K14" s="35"/>
      <c r="L14" s="11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2" customHeight="1">
      <c r="A15" s="35"/>
      <c r="B15" s="40"/>
      <c r="C15" s="35"/>
      <c r="D15" s="113" t="s">
        <v>18</v>
      </c>
      <c r="E15" s="35"/>
      <c r="F15" s="103" t="s">
        <v>19</v>
      </c>
      <c r="G15" s="35"/>
      <c r="H15" s="35"/>
      <c r="I15" s="113" t="s">
        <v>20</v>
      </c>
      <c r="J15" s="103" t="s">
        <v>19</v>
      </c>
      <c r="K15" s="35"/>
      <c r="L15" s="115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12" customHeight="1">
      <c r="A16" s="35"/>
      <c r="B16" s="40"/>
      <c r="C16" s="35"/>
      <c r="D16" s="113" t="s">
        <v>21</v>
      </c>
      <c r="E16" s="35"/>
      <c r="F16" s="103" t="s">
        <v>22</v>
      </c>
      <c r="G16" s="35"/>
      <c r="H16" s="35"/>
      <c r="I16" s="113" t="s">
        <v>23</v>
      </c>
      <c r="J16" s="116" t="str">
        <f>'Rekapitulace zakázky'!AN8</f>
        <v>25. 3. 2022</v>
      </c>
      <c r="K16" s="35"/>
      <c r="L16" s="115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0.9" customHeight="1">
      <c r="A17" s="35"/>
      <c r="B17" s="40"/>
      <c r="C17" s="35"/>
      <c r="D17" s="35"/>
      <c r="E17" s="35"/>
      <c r="F17" s="35"/>
      <c r="G17" s="35"/>
      <c r="H17" s="35"/>
      <c r="I17" s="35"/>
      <c r="J17" s="35"/>
      <c r="K17" s="35"/>
      <c r="L17" s="115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2" customHeight="1">
      <c r="A18" s="35"/>
      <c r="B18" s="40"/>
      <c r="C18" s="35"/>
      <c r="D18" s="113" t="s">
        <v>25</v>
      </c>
      <c r="E18" s="35"/>
      <c r="F18" s="35"/>
      <c r="G18" s="35"/>
      <c r="H18" s="35"/>
      <c r="I18" s="113" t="s">
        <v>26</v>
      </c>
      <c r="J18" s="103" t="str">
        <f>IF('Rekapitulace zakázky'!AN10="","",'Rekapitulace zakázky'!AN10)</f>
        <v/>
      </c>
      <c r="K18" s="35"/>
      <c r="L18" s="115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18" customHeight="1">
      <c r="A19" s="35"/>
      <c r="B19" s="40"/>
      <c r="C19" s="35"/>
      <c r="D19" s="35"/>
      <c r="E19" s="103" t="str">
        <f>IF('Rekapitulace zakázky'!E11="","",'Rekapitulace zakázky'!E11)</f>
        <v xml:space="preserve"> </v>
      </c>
      <c r="F19" s="35"/>
      <c r="G19" s="35"/>
      <c r="H19" s="35"/>
      <c r="I19" s="113" t="s">
        <v>27</v>
      </c>
      <c r="J19" s="103" t="str">
        <f>IF('Rekapitulace zakázky'!AN11="","",'Rekapitulace zakázky'!AN11)</f>
        <v/>
      </c>
      <c r="K19" s="35"/>
      <c r="L19" s="115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6.95" customHeight="1">
      <c r="A20" s="35"/>
      <c r="B20" s="40"/>
      <c r="C20" s="35"/>
      <c r="D20" s="35"/>
      <c r="E20" s="35"/>
      <c r="F20" s="35"/>
      <c r="G20" s="35"/>
      <c r="H20" s="35"/>
      <c r="I20" s="35"/>
      <c r="J20" s="35"/>
      <c r="K20" s="35"/>
      <c r="L20" s="115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2" customHeight="1">
      <c r="A21" s="35"/>
      <c r="B21" s="40"/>
      <c r="C21" s="35"/>
      <c r="D21" s="113" t="s">
        <v>28</v>
      </c>
      <c r="E21" s="35"/>
      <c r="F21" s="35"/>
      <c r="G21" s="35"/>
      <c r="H21" s="35"/>
      <c r="I21" s="113" t="s">
        <v>26</v>
      </c>
      <c r="J21" s="31" t="str">
        <f>'Rekapitulace zakázky'!AN13</f>
        <v>Vyplň údaj</v>
      </c>
      <c r="K21" s="35"/>
      <c r="L21" s="115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18" customHeight="1">
      <c r="A22" s="35"/>
      <c r="B22" s="40"/>
      <c r="C22" s="35"/>
      <c r="D22" s="35"/>
      <c r="E22" s="392" t="str">
        <f>'Rekapitulace zakázky'!E14</f>
        <v>Vyplň údaj</v>
      </c>
      <c r="F22" s="393"/>
      <c r="G22" s="393"/>
      <c r="H22" s="393"/>
      <c r="I22" s="113" t="s">
        <v>27</v>
      </c>
      <c r="J22" s="31" t="str">
        <f>'Rekapitulace zakázky'!AN14</f>
        <v>Vyplň údaj</v>
      </c>
      <c r="K22" s="35"/>
      <c r="L22" s="115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6.95" customHeight="1">
      <c r="A23" s="35"/>
      <c r="B23" s="40"/>
      <c r="C23" s="35"/>
      <c r="D23" s="35"/>
      <c r="E23" s="35"/>
      <c r="F23" s="35"/>
      <c r="G23" s="35"/>
      <c r="H23" s="35"/>
      <c r="I23" s="35"/>
      <c r="J23" s="35"/>
      <c r="K23" s="35"/>
      <c r="L23" s="11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2" customHeight="1">
      <c r="A24" s="35"/>
      <c r="B24" s="40"/>
      <c r="C24" s="35"/>
      <c r="D24" s="113" t="s">
        <v>30</v>
      </c>
      <c r="E24" s="35"/>
      <c r="F24" s="35"/>
      <c r="G24" s="35"/>
      <c r="H24" s="35"/>
      <c r="I24" s="113" t="s">
        <v>26</v>
      </c>
      <c r="J24" s="103" t="str">
        <f>IF('Rekapitulace zakázky'!AN16="","",'Rekapitulace zakázky'!AN16)</f>
        <v/>
      </c>
      <c r="K24" s="35"/>
      <c r="L24" s="115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18" customHeight="1">
      <c r="A25" s="35"/>
      <c r="B25" s="40"/>
      <c r="C25" s="35"/>
      <c r="D25" s="35"/>
      <c r="E25" s="103" t="str">
        <f>IF('Rekapitulace zakázky'!E17="","",'Rekapitulace zakázky'!E17)</f>
        <v xml:space="preserve"> </v>
      </c>
      <c r="F25" s="35"/>
      <c r="G25" s="35"/>
      <c r="H25" s="35"/>
      <c r="I25" s="113" t="s">
        <v>27</v>
      </c>
      <c r="J25" s="103" t="str">
        <f>IF('Rekapitulace zakázky'!AN17="","",'Rekapitulace zakázky'!AN17)</f>
        <v/>
      </c>
      <c r="K25" s="35"/>
      <c r="L25" s="11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6.95" customHeight="1">
      <c r="A26" s="35"/>
      <c r="B26" s="40"/>
      <c r="C26" s="35"/>
      <c r="D26" s="35"/>
      <c r="E26" s="35"/>
      <c r="F26" s="35"/>
      <c r="G26" s="35"/>
      <c r="H26" s="35"/>
      <c r="I26" s="35"/>
      <c r="J26" s="35"/>
      <c r="K26" s="35"/>
      <c r="L26" s="11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2" customFormat="1" ht="12" customHeight="1">
      <c r="A27" s="35"/>
      <c r="B27" s="40"/>
      <c r="C27" s="35"/>
      <c r="D27" s="113" t="s">
        <v>32</v>
      </c>
      <c r="E27" s="35"/>
      <c r="F27" s="35"/>
      <c r="G27" s="35"/>
      <c r="H27" s="35"/>
      <c r="I27" s="113" t="s">
        <v>26</v>
      </c>
      <c r="J27" s="103" t="str">
        <f>IF('Rekapitulace zakázky'!AN19="","",'Rekapitulace zakázky'!AN19)</f>
        <v/>
      </c>
      <c r="K27" s="35"/>
      <c r="L27" s="11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pans="1:31" s="2" customFormat="1" ht="18" customHeight="1">
      <c r="A28" s="35"/>
      <c r="B28" s="40"/>
      <c r="C28" s="35"/>
      <c r="D28" s="35"/>
      <c r="E28" s="103" t="str">
        <f>IF('Rekapitulace zakázky'!E20="","",'Rekapitulace zakázky'!E20)</f>
        <v>Tomáš Šrédl</v>
      </c>
      <c r="F28" s="35"/>
      <c r="G28" s="35"/>
      <c r="H28" s="35"/>
      <c r="I28" s="113" t="s">
        <v>27</v>
      </c>
      <c r="J28" s="103" t="str">
        <f>IF('Rekapitulace zakázky'!AN20="","",'Rekapitulace zakázky'!AN20)</f>
        <v/>
      </c>
      <c r="K28" s="35"/>
      <c r="L28" s="115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40"/>
      <c r="C29" s="35"/>
      <c r="D29" s="35"/>
      <c r="E29" s="35"/>
      <c r="F29" s="35"/>
      <c r="G29" s="35"/>
      <c r="H29" s="35"/>
      <c r="I29" s="35"/>
      <c r="J29" s="35"/>
      <c r="K29" s="35"/>
      <c r="L29" s="115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12" customHeight="1">
      <c r="A30" s="35"/>
      <c r="B30" s="40"/>
      <c r="C30" s="35"/>
      <c r="D30" s="113" t="s">
        <v>34</v>
      </c>
      <c r="E30" s="35"/>
      <c r="F30" s="35"/>
      <c r="G30" s="35"/>
      <c r="H30" s="35"/>
      <c r="I30" s="35"/>
      <c r="J30" s="35"/>
      <c r="K30" s="35"/>
      <c r="L30" s="115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8" customFormat="1" ht="16.5" customHeight="1">
      <c r="A31" s="117"/>
      <c r="B31" s="118"/>
      <c r="C31" s="117"/>
      <c r="D31" s="117"/>
      <c r="E31" s="394" t="s">
        <v>19</v>
      </c>
      <c r="F31" s="394"/>
      <c r="G31" s="394"/>
      <c r="H31" s="394"/>
      <c r="I31" s="117"/>
      <c r="J31" s="117"/>
      <c r="K31" s="117"/>
      <c r="L31" s="119"/>
      <c r="S31" s="117"/>
      <c r="T31" s="117"/>
      <c r="U31" s="117"/>
      <c r="V31" s="117"/>
      <c r="W31" s="117"/>
      <c r="X31" s="117"/>
      <c r="Y31" s="117"/>
      <c r="Z31" s="117"/>
      <c r="AA31" s="117"/>
      <c r="AB31" s="117"/>
      <c r="AC31" s="117"/>
      <c r="AD31" s="117"/>
      <c r="AE31" s="117"/>
    </row>
    <row r="32" spans="1:31" s="2" customFormat="1" ht="6.95" customHeight="1">
      <c r="A32" s="35"/>
      <c r="B32" s="40"/>
      <c r="C32" s="35"/>
      <c r="D32" s="35"/>
      <c r="E32" s="35"/>
      <c r="F32" s="35"/>
      <c r="G32" s="35"/>
      <c r="H32" s="35"/>
      <c r="I32" s="35"/>
      <c r="J32" s="35"/>
      <c r="K32" s="35"/>
      <c r="L32" s="115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6.95" customHeight="1">
      <c r="A33" s="35"/>
      <c r="B33" s="40"/>
      <c r="C33" s="35"/>
      <c r="D33" s="120"/>
      <c r="E33" s="120"/>
      <c r="F33" s="120"/>
      <c r="G33" s="120"/>
      <c r="H33" s="120"/>
      <c r="I33" s="120"/>
      <c r="J33" s="120"/>
      <c r="K33" s="120"/>
      <c r="L33" s="115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25.35" customHeight="1">
      <c r="A34" s="35"/>
      <c r="B34" s="40"/>
      <c r="C34" s="35"/>
      <c r="D34" s="121" t="s">
        <v>36</v>
      </c>
      <c r="E34" s="35"/>
      <c r="F34" s="35"/>
      <c r="G34" s="35"/>
      <c r="H34" s="35"/>
      <c r="I34" s="35"/>
      <c r="J34" s="122">
        <f>ROUND(J91, 2)</f>
        <v>0</v>
      </c>
      <c r="K34" s="35"/>
      <c r="L34" s="11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6.95" customHeight="1">
      <c r="A35" s="35"/>
      <c r="B35" s="40"/>
      <c r="C35" s="35"/>
      <c r="D35" s="120"/>
      <c r="E35" s="120"/>
      <c r="F35" s="120"/>
      <c r="G35" s="120"/>
      <c r="H35" s="120"/>
      <c r="I35" s="120"/>
      <c r="J35" s="120"/>
      <c r="K35" s="120"/>
      <c r="L35" s="115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customHeight="1">
      <c r="A36" s="35"/>
      <c r="B36" s="40"/>
      <c r="C36" s="35"/>
      <c r="D36" s="35"/>
      <c r="E36" s="35"/>
      <c r="F36" s="123" t="s">
        <v>38</v>
      </c>
      <c r="G36" s="35"/>
      <c r="H36" s="35"/>
      <c r="I36" s="123" t="s">
        <v>37</v>
      </c>
      <c r="J36" s="123" t="s">
        <v>39</v>
      </c>
      <c r="K36" s="35"/>
      <c r="L36" s="11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customHeight="1">
      <c r="A37" s="35"/>
      <c r="B37" s="40"/>
      <c r="C37" s="35"/>
      <c r="D37" s="114" t="s">
        <v>40</v>
      </c>
      <c r="E37" s="113" t="s">
        <v>41</v>
      </c>
      <c r="F37" s="124">
        <f>ROUND((SUM(BE91:BE104)),  2)</f>
        <v>0</v>
      </c>
      <c r="G37" s="35"/>
      <c r="H37" s="35"/>
      <c r="I37" s="125">
        <v>0.21</v>
      </c>
      <c r="J37" s="124">
        <f>ROUND(((SUM(BE91:BE104))*I37),  2)</f>
        <v>0</v>
      </c>
      <c r="K37" s="35"/>
      <c r="L37" s="115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14.45" customHeight="1">
      <c r="A38" s="35"/>
      <c r="B38" s="40"/>
      <c r="C38" s="35"/>
      <c r="D38" s="35"/>
      <c r="E38" s="113" t="s">
        <v>42</v>
      </c>
      <c r="F38" s="124">
        <f>ROUND((SUM(BF91:BF104)),  2)</f>
        <v>0</v>
      </c>
      <c r="G38" s="35"/>
      <c r="H38" s="35"/>
      <c r="I38" s="125">
        <v>0.15</v>
      </c>
      <c r="J38" s="124">
        <f>ROUND(((SUM(BF91:BF104))*I38),  2)</f>
        <v>0</v>
      </c>
      <c r="K38" s="35"/>
      <c r="L38" s="115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14.45" hidden="1" customHeight="1">
      <c r="A39" s="35"/>
      <c r="B39" s="40"/>
      <c r="C39" s="35"/>
      <c r="D39" s="35"/>
      <c r="E39" s="113" t="s">
        <v>43</v>
      </c>
      <c r="F39" s="124">
        <f>ROUND((SUM(BG91:BG104)),  2)</f>
        <v>0</v>
      </c>
      <c r="G39" s="35"/>
      <c r="H39" s="35"/>
      <c r="I39" s="125">
        <v>0.21</v>
      </c>
      <c r="J39" s="124">
        <f>0</f>
        <v>0</v>
      </c>
      <c r="K39" s="35"/>
      <c r="L39" s="115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hidden="1" customHeight="1">
      <c r="A40" s="35"/>
      <c r="B40" s="40"/>
      <c r="C40" s="35"/>
      <c r="D40" s="35"/>
      <c r="E40" s="113" t="s">
        <v>44</v>
      </c>
      <c r="F40" s="124">
        <f>ROUND((SUM(BH91:BH104)),  2)</f>
        <v>0</v>
      </c>
      <c r="G40" s="35"/>
      <c r="H40" s="35"/>
      <c r="I40" s="125">
        <v>0.15</v>
      </c>
      <c r="J40" s="124">
        <f>0</f>
        <v>0</v>
      </c>
      <c r="K40" s="35"/>
      <c r="L40" s="115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2" customFormat="1" ht="14.45" hidden="1" customHeight="1">
      <c r="A41" s="35"/>
      <c r="B41" s="40"/>
      <c r="C41" s="35"/>
      <c r="D41" s="35"/>
      <c r="E41" s="113" t="s">
        <v>45</v>
      </c>
      <c r="F41" s="124">
        <f>ROUND((SUM(BI91:BI104)),  2)</f>
        <v>0</v>
      </c>
      <c r="G41" s="35"/>
      <c r="H41" s="35"/>
      <c r="I41" s="125">
        <v>0</v>
      </c>
      <c r="J41" s="124">
        <f>0</f>
        <v>0</v>
      </c>
      <c r="K41" s="35"/>
      <c r="L41" s="115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pans="1:31" s="2" customFormat="1" ht="6.95" customHeight="1">
      <c r="A42" s="35"/>
      <c r="B42" s="40"/>
      <c r="C42" s="35"/>
      <c r="D42" s="35"/>
      <c r="E42" s="35"/>
      <c r="F42" s="35"/>
      <c r="G42" s="35"/>
      <c r="H42" s="35"/>
      <c r="I42" s="35"/>
      <c r="J42" s="35"/>
      <c r="K42" s="35"/>
      <c r="L42" s="115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3" spans="1:31" s="2" customFormat="1" ht="25.35" customHeight="1">
      <c r="A43" s="35"/>
      <c r="B43" s="40"/>
      <c r="C43" s="126"/>
      <c r="D43" s="127" t="s">
        <v>46</v>
      </c>
      <c r="E43" s="128"/>
      <c r="F43" s="128"/>
      <c r="G43" s="129" t="s">
        <v>47</v>
      </c>
      <c r="H43" s="130" t="s">
        <v>48</v>
      </c>
      <c r="I43" s="128"/>
      <c r="J43" s="131">
        <f>SUM(J34:J41)</f>
        <v>0</v>
      </c>
      <c r="K43" s="132"/>
      <c r="L43" s="115"/>
      <c r="S43" s="35"/>
      <c r="T43" s="35"/>
      <c r="U43" s="35"/>
      <c r="V43" s="35"/>
      <c r="W43" s="35"/>
      <c r="X43" s="35"/>
      <c r="Y43" s="35"/>
      <c r="Z43" s="35"/>
      <c r="AA43" s="35"/>
      <c r="AB43" s="35"/>
      <c r="AC43" s="35"/>
      <c r="AD43" s="35"/>
      <c r="AE43" s="35"/>
    </row>
    <row r="44" spans="1:31" s="2" customFormat="1" ht="14.45" customHeight="1">
      <c r="A44" s="35"/>
      <c r="B44" s="133"/>
      <c r="C44" s="134"/>
      <c r="D44" s="134"/>
      <c r="E44" s="134"/>
      <c r="F44" s="134"/>
      <c r="G44" s="134"/>
      <c r="H44" s="134"/>
      <c r="I44" s="134"/>
      <c r="J44" s="134"/>
      <c r="K44" s="134"/>
      <c r="L44" s="115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8" spans="1:31" s="2" customFormat="1" ht="6.95" customHeight="1">
      <c r="A48" s="35"/>
      <c r="B48" s="135"/>
      <c r="C48" s="136"/>
      <c r="D48" s="136"/>
      <c r="E48" s="136"/>
      <c r="F48" s="136"/>
      <c r="G48" s="136"/>
      <c r="H48" s="136"/>
      <c r="I48" s="136"/>
      <c r="J48" s="136"/>
      <c r="K48" s="136"/>
      <c r="L48" s="115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31" s="2" customFormat="1" ht="24.95" customHeight="1">
      <c r="A49" s="35"/>
      <c r="B49" s="36"/>
      <c r="C49" s="24" t="s">
        <v>135</v>
      </c>
      <c r="D49" s="37"/>
      <c r="E49" s="37"/>
      <c r="F49" s="37"/>
      <c r="G49" s="37"/>
      <c r="H49" s="37"/>
      <c r="I49" s="37"/>
      <c r="J49" s="37"/>
      <c r="K49" s="37"/>
      <c r="L49" s="115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1:31" s="2" customFormat="1" ht="6.95" customHeight="1">
      <c r="A50" s="35"/>
      <c r="B50" s="36"/>
      <c r="C50" s="37"/>
      <c r="D50" s="37"/>
      <c r="E50" s="37"/>
      <c r="F50" s="37"/>
      <c r="G50" s="37"/>
      <c r="H50" s="37"/>
      <c r="I50" s="37"/>
      <c r="J50" s="37"/>
      <c r="K50" s="37"/>
      <c r="L50" s="115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31" s="2" customFormat="1" ht="12" customHeight="1">
      <c r="A51" s="35"/>
      <c r="B51" s="36"/>
      <c r="C51" s="30" t="s">
        <v>16</v>
      </c>
      <c r="D51" s="37"/>
      <c r="E51" s="37"/>
      <c r="F51" s="37"/>
      <c r="G51" s="37"/>
      <c r="H51" s="37"/>
      <c r="I51" s="37"/>
      <c r="J51" s="37"/>
      <c r="K51" s="37"/>
      <c r="L51" s="115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spans="1:31" s="2" customFormat="1" ht="26.25" customHeight="1">
      <c r="A52" s="35"/>
      <c r="B52" s="36"/>
      <c r="C52" s="37"/>
      <c r="D52" s="37"/>
      <c r="E52" s="395" t="str">
        <f>E7</f>
        <v>Oprava geometrických parametrů koleje 2022 u ST Ústí nad Labem</v>
      </c>
      <c r="F52" s="396"/>
      <c r="G52" s="396"/>
      <c r="H52" s="396"/>
      <c r="I52" s="37"/>
      <c r="J52" s="37"/>
      <c r="K52" s="37"/>
      <c r="L52" s="115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1:31" s="1" customFormat="1" ht="12" customHeight="1">
      <c r="B53" s="22"/>
      <c r="C53" s="30" t="s">
        <v>129</v>
      </c>
      <c r="D53" s="23"/>
      <c r="E53" s="23"/>
      <c r="F53" s="23"/>
      <c r="G53" s="23"/>
      <c r="H53" s="23"/>
      <c r="I53" s="23"/>
      <c r="J53" s="23"/>
      <c r="K53" s="23"/>
      <c r="L53" s="21"/>
    </row>
    <row r="54" spans="1:31" s="1" customFormat="1" ht="16.5" customHeight="1">
      <c r="B54" s="22"/>
      <c r="C54" s="23"/>
      <c r="D54" s="23"/>
      <c r="E54" s="395" t="s">
        <v>130</v>
      </c>
      <c r="F54" s="354"/>
      <c r="G54" s="354"/>
      <c r="H54" s="354"/>
      <c r="I54" s="23"/>
      <c r="J54" s="23"/>
      <c r="K54" s="23"/>
      <c r="L54" s="21"/>
    </row>
    <row r="55" spans="1:31" s="1" customFormat="1" ht="12" customHeight="1">
      <c r="B55" s="22"/>
      <c r="C55" s="30" t="s">
        <v>131</v>
      </c>
      <c r="D55" s="23"/>
      <c r="E55" s="23"/>
      <c r="F55" s="23"/>
      <c r="G55" s="23"/>
      <c r="H55" s="23"/>
      <c r="I55" s="23"/>
      <c r="J55" s="23"/>
      <c r="K55" s="23"/>
      <c r="L55" s="21"/>
    </row>
    <row r="56" spans="1:31" s="2" customFormat="1" ht="16.5" customHeight="1">
      <c r="A56" s="35"/>
      <c r="B56" s="36"/>
      <c r="C56" s="37"/>
      <c r="D56" s="37"/>
      <c r="E56" s="397" t="s">
        <v>132</v>
      </c>
      <c r="F56" s="398"/>
      <c r="G56" s="398"/>
      <c r="H56" s="398"/>
      <c r="I56" s="37"/>
      <c r="J56" s="37"/>
      <c r="K56" s="37"/>
      <c r="L56" s="115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pans="1:31" s="2" customFormat="1" ht="12" customHeight="1">
      <c r="A57" s="35"/>
      <c r="B57" s="36"/>
      <c r="C57" s="30" t="s">
        <v>133</v>
      </c>
      <c r="D57" s="37"/>
      <c r="E57" s="37"/>
      <c r="F57" s="37"/>
      <c r="G57" s="37"/>
      <c r="H57" s="37"/>
      <c r="I57" s="37"/>
      <c r="J57" s="37"/>
      <c r="K57" s="37"/>
      <c r="L57" s="115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pans="1:31" s="2" customFormat="1" ht="16.5" customHeight="1">
      <c r="A58" s="35"/>
      <c r="B58" s="36"/>
      <c r="C58" s="37"/>
      <c r="D58" s="37"/>
      <c r="E58" s="347" t="str">
        <f>E13</f>
        <v>08 - SO 08 - TO Lovosice</v>
      </c>
      <c r="F58" s="398"/>
      <c r="G58" s="398"/>
      <c r="H58" s="398"/>
      <c r="I58" s="37"/>
      <c r="J58" s="37"/>
      <c r="K58" s="37"/>
      <c r="L58" s="115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pans="1:31" s="2" customFormat="1" ht="6.95" customHeight="1">
      <c r="A59" s="35"/>
      <c r="B59" s="36"/>
      <c r="C59" s="37"/>
      <c r="D59" s="37"/>
      <c r="E59" s="37"/>
      <c r="F59" s="37"/>
      <c r="G59" s="37"/>
      <c r="H59" s="37"/>
      <c r="I59" s="37"/>
      <c r="J59" s="37"/>
      <c r="K59" s="37"/>
      <c r="L59" s="115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</row>
    <row r="60" spans="1:31" s="2" customFormat="1" ht="12" customHeight="1">
      <c r="A60" s="35"/>
      <c r="B60" s="36"/>
      <c r="C60" s="30" t="s">
        <v>21</v>
      </c>
      <c r="D60" s="37"/>
      <c r="E60" s="37"/>
      <c r="F60" s="28" t="str">
        <f>F16</f>
        <v xml:space="preserve"> </v>
      </c>
      <c r="G60" s="37"/>
      <c r="H60" s="37"/>
      <c r="I60" s="30" t="s">
        <v>23</v>
      </c>
      <c r="J60" s="60" t="str">
        <f>IF(J16="","",J16)</f>
        <v>25. 3. 2022</v>
      </c>
      <c r="K60" s="37"/>
      <c r="L60" s="115"/>
      <c r="S60" s="35"/>
      <c r="T60" s="35"/>
      <c r="U60" s="35"/>
      <c r="V60" s="35"/>
      <c r="W60" s="35"/>
      <c r="X60" s="35"/>
      <c r="Y60" s="35"/>
      <c r="Z60" s="35"/>
      <c r="AA60" s="35"/>
      <c r="AB60" s="35"/>
      <c r="AC60" s="35"/>
      <c r="AD60" s="35"/>
      <c r="AE60" s="35"/>
    </row>
    <row r="61" spans="1:31" s="2" customFormat="1" ht="6.95" customHeight="1">
      <c r="A61" s="35"/>
      <c r="B61" s="36"/>
      <c r="C61" s="37"/>
      <c r="D61" s="37"/>
      <c r="E61" s="37"/>
      <c r="F61" s="37"/>
      <c r="G61" s="37"/>
      <c r="H61" s="37"/>
      <c r="I61" s="37"/>
      <c r="J61" s="37"/>
      <c r="K61" s="37"/>
      <c r="L61" s="115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31" s="2" customFormat="1" ht="15.2" customHeight="1">
      <c r="A62" s="35"/>
      <c r="B62" s="36"/>
      <c r="C62" s="30" t="s">
        <v>25</v>
      </c>
      <c r="D62" s="37"/>
      <c r="E62" s="37"/>
      <c r="F62" s="28" t="str">
        <f>E19</f>
        <v xml:space="preserve"> </v>
      </c>
      <c r="G62" s="37"/>
      <c r="H62" s="37"/>
      <c r="I62" s="30" t="s">
        <v>30</v>
      </c>
      <c r="J62" s="33" t="str">
        <f>E25</f>
        <v xml:space="preserve"> </v>
      </c>
      <c r="K62" s="37"/>
      <c r="L62" s="115"/>
      <c r="S62" s="35"/>
      <c r="T62" s="35"/>
      <c r="U62" s="35"/>
      <c r="V62" s="35"/>
      <c r="W62" s="35"/>
      <c r="X62" s="35"/>
      <c r="Y62" s="35"/>
      <c r="Z62" s="35"/>
      <c r="AA62" s="35"/>
      <c r="AB62" s="35"/>
      <c r="AC62" s="35"/>
      <c r="AD62" s="35"/>
      <c r="AE62" s="35"/>
    </row>
    <row r="63" spans="1:31" s="2" customFormat="1" ht="15.2" customHeight="1">
      <c r="A63" s="35"/>
      <c r="B63" s="36"/>
      <c r="C63" s="30" t="s">
        <v>28</v>
      </c>
      <c r="D63" s="37"/>
      <c r="E63" s="37"/>
      <c r="F63" s="28" t="str">
        <f>IF(E22="","",E22)</f>
        <v>Vyplň údaj</v>
      </c>
      <c r="G63" s="37"/>
      <c r="H63" s="37"/>
      <c r="I63" s="30" t="s">
        <v>32</v>
      </c>
      <c r="J63" s="33" t="str">
        <f>E28</f>
        <v>Tomáš Šrédl</v>
      </c>
      <c r="K63" s="37"/>
      <c r="L63" s="115"/>
      <c r="S63" s="35"/>
      <c r="T63" s="35"/>
      <c r="U63" s="35"/>
      <c r="V63" s="35"/>
      <c r="W63" s="35"/>
      <c r="X63" s="35"/>
      <c r="Y63" s="35"/>
      <c r="Z63" s="35"/>
      <c r="AA63" s="35"/>
      <c r="AB63" s="35"/>
      <c r="AC63" s="35"/>
      <c r="AD63" s="35"/>
      <c r="AE63" s="35"/>
    </row>
    <row r="64" spans="1:31" s="2" customFormat="1" ht="10.35" customHeight="1">
      <c r="A64" s="35"/>
      <c r="B64" s="36"/>
      <c r="C64" s="37"/>
      <c r="D64" s="37"/>
      <c r="E64" s="37"/>
      <c r="F64" s="37"/>
      <c r="G64" s="37"/>
      <c r="H64" s="37"/>
      <c r="I64" s="37"/>
      <c r="J64" s="37"/>
      <c r="K64" s="37"/>
      <c r="L64" s="115"/>
      <c r="S64" s="35"/>
      <c r="T64" s="35"/>
      <c r="U64" s="35"/>
      <c r="V64" s="35"/>
      <c r="W64" s="35"/>
      <c r="X64" s="35"/>
      <c r="Y64" s="35"/>
      <c r="Z64" s="35"/>
      <c r="AA64" s="35"/>
      <c r="AB64" s="35"/>
      <c r="AC64" s="35"/>
      <c r="AD64" s="35"/>
      <c r="AE64" s="35"/>
    </row>
    <row r="65" spans="1:47" s="2" customFormat="1" ht="29.25" customHeight="1">
      <c r="A65" s="35"/>
      <c r="B65" s="36"/>
      <c r="C65" s="137" t="s">
        <v>136</v>
      </c>
      <c r="D65" s="138"/>
      <c r="E65" s="138"/>
      <c r="F65" s="138"/>
      <c r="G65" s="138"/>
      <c r="H65" s="138"/>
      <c r="I65" s="138"/>
      <c r="J65" s="139" t="s">
        <v>137</v>
      </c>
      <c r="K65" s="138"/>
      <c r="L65" s="115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47" s="2" customFormat="1" ht="10.35" customHeight="1">
      <c r="A66" s="35"/>
      <c r="B66" s="36"/>
      <c r="C66" s="37"/>
      <c r="D66" s="37"/>
      <c r="E66" s="37"/>
      <c r="F66" s="37"/>
      <c r="G66" s="37"/>
      <c r="H66" s="37"/>
      <c r="I66" s="37"/>
      <c r="J66" s="37"/>
      <c r="K66" s="37"/>
      <c r="L66" s="115"/>
      <c r="S66" s="35"/>
      <c r="T66" s="35"/>
      <c r="U66" s="35"/>
      <c r="V66" s="35"/>
      <c r="W66" s="35"/>
      <c r="X66" s="35"/>
      <c r="Y66" s="35"/>
      <c r="Z66" s="35"/>
      <c r="AA66" s="35"/>
      <c r="AB66" s="35"/>
      <c r="AC66" s="35"/>
      <c r="AD66" s="35"/>
      <c r="AE66" s="35"/>
    </row>
    <row r="67" spans="1:47" s="2" customFormat="1" ht="22.9" customHeight="1">
      <c r="A67" s="35"/>
      <c r="B67" s="36"/>
      <c r="C67" s="140" t="s">
        <v>68</v>
      </c>
      <c r="D67" s="37"/>
      <c r="E67" s="37"/>
      <c r="F67" s="37"/>
      <c r="G67" s="37"/>
      <c r="H67" s="37"/>
      <c r="I67" s="37"/>
      <c r="J67" s="78">
        <f>J91</f>
        <v>0</v>
      </c>
      <c r="K67" s="37"/>
      <c r="L67" s="115"/>
      <c r="S67" s="35"/>
      <c r="T67" s="35"/>
      <c r="U67" s="35"/>
      <c r="V67" s="35"/>
      <c r="W67" s="35"/>
      <c r="X67" s="35"/>
      <c r="Y67" s="35"/>
      <c r="Z67" s="35"/>
      <c r="AA67" s="35"/>
      <c r="AB67" s="35"/>
      <c r="AC67" s="35"/>
      <c r="AD67" s="35"/>
      <c r="AE67" s="35"/>
      <c r="AU67" s="18" t="s">
        <v>138</v>
      </c>
    </row>
    <row r="68" spans="1:47" s="2" customFormat="1" ht="21.75" customHeight="1">
      <c r="A68" s="35"/>
      <c r="B68" s="36"/>
      <c r="C68" s="37"/>
      <c r="D68" s="37"/>
      <c r="E68" s="37"/>
      <c r="F68" s="37"/>
      <c r="G68" s="37"/>
      <c r="H68" s="37"/>
      <c r="I68" s="37"/>
      <c r="J68" s="37"/>
      <c r="K68" s="37"/>
      <c r="L68" s="115"/>
      <c r="S68" s="35"/>
      <c r="T68" s="35"/>
      <c r="U68" s="35"/>
      <c r="V68" s="35"/>
      <c r="W68" s="35"/>
      <c r="X68" s="35"/>
      <c r="Y68" s="35"/>
      <c r="Z68" s="35"/>
      <c r="AA68" s="35"/>
      <c r="AB68" s="35"/>
      <c r="AC68" s="35"/>
      <c r="AD68" s="35"/>
      <c r="AE68" s="35"/>
    </row>
    <row r="69" spans="1:47" s="2" customFormat="1" ht="6.95" customHeight="1">
      <c r="A69" s="35"/>
      <c r="B69" s="48"/>
      <c r="C69" s="49"/>
      <c r="D69" s="49"/>
      <c r="E69" s="49"/>
      <c r="F69" s="49"/>
      <c r="G69" s="49"/>
      <c r="H69" s="49"/>
      <c r="I69" s="49"/>
      <c r="J69" s="49"/>
      <c r="K69" s="49"/>
      <c r="L69" s="115"/>
      <c r="S69" s="35"/>
      <c r="T69" s="35"/>
      <c r="U69" s="35"/>
      <c r="V69" s="35"/>
      <c r="W69" s="35"/>
      <c r="X69" s="35"/>
      <c r="Y69" s="35"/>
      <c r="Z69" s="35"/>
      <c r="AA69" s="35"/>
      <c r="AB69" s="35"/>
      <c r="AC69" s="35"/>
      <c r="AD69" s="35"/>
      <c r="AE69" s="35"/>
    </row>
    <row r="73" spans="1:47" s="2" customFormat="1" ht="6.95" customHeight="1">
      <c r="A73" s="35"/>
      <c r="B73" s="50"/>
      <c r="C73" s="51"/>
      <c r="D73" s="51"/>
      <c r="E73" s="51"/>
      <c r="F73" s="51"/>
      <c r="G73" s="51"/>
      <c r="H73" s="51"/>
      <c r="I73" s="51"/>
      <c r="J73" s="51"/>
      <c r="K73" s="51"/>
      <c r="L73" s="115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pans="1:47" s="2" customFormat="1" ht="24.95" customHeight="1">
      <c r="A74" s="35"/>
      <c r="B74" s="36"/>
      <c r="C74" s="24" t="s">
        <v>141</v>
      </c>
      <c r="D74" s="37"/>
      <c r="E74" s="37"/>
      <c r="F74" s="37"/>
      <c r="G74" s="37"/>
      <c r="H74" s="37"/>
      <c r="I74" s="37"/>
      <c r="J74" s="37"/>
      <c r="K74" s="37"/>
      <c r="L74" s="115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pans="1:47" s="2" customFormat="1" ht="6.95" customHeight="1">
      <c r="A75" s="35"/>
      <c r="B75" s="36"/>
      <c r="C75" s="37"/>
      <c r="D75" s="37"/>
      <c r="E75" s="37"/>
      <c r="F75" s="37"/>
      <c r="G75" s="37"/>
      <c r="H75" s="37"/>
      <c r="I75" s="37"/>
      <c r="J75" s="37"/>
      <c r="K75" s="37"/>
      <c r="L75" s="115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pans="1:47" s="2" customFormat="1" ht="12" customHeight="1">
      <c r="A76" s="35"/>
      <c r="B76" s="36"/>
      <c r="C76" s="30" t="s">
        <v>16</v>
      </c>
      <c r="D76" s="37"/>
      <c r="E76" s="37"/>
      <c r="F76" s="37"/>
      <c r="G76" s="37"/>
      <c r="H76" s="37"/>
      <c r="I76" s="37"/>
      <c r="J76" s="37"/>
      <c r="K76" s="37"/>
      <c r="L76" s="115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47" s="2" customFormat="1" ht="26.25" customHeight="1">
      <c r="A77" s="35"/>
      <c r="B77" s="36"/>
      <c r="C77" s="37"/>
      <c r="D77" s="37"/>
      <c r="E77" s="395" t="str">
        <f>E7</f>
        <v>Oprava geometrických parametrů koleje 2022 u ST Ústí nad Labem</v>
      </c>
      <c r="F77" s="396"/>
      <c r="G77" s="396"/>
      <c r="H77" s="396"/>
      <c r="I77" s="37"/>
      <c r="J77" s="37"/>
      <c r="K77" s="37"/>
      <c r="L77" s="115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pans="1:47" s="1" customFormat="1" ht="12" customHeight="1">
      <c r="B78" s="22"/>
      <c r="C78" s="30" t="s">
        <v>129</v>
      </c>
      <c r="D78" s="23"/>
      <c r="E78" s="23"/>
      <c r="F78" s="23"/>
      <c r="G78" s="23"/>
      <c r="H78" s="23"/>
      <c r="I78" s="23"/>
      <c r="J78" s="23"/>
      <c r="K78" s="23"/>
      <c r="L78" s="21"/>
    </row>
    <row r="79" spans="1:47" s="1" customFormat="1" ht="16.5" customHeight="1">
      <c r="B79" s="22"/>
      <c r="C79" s="23"/>
      <c r="D79" s="23"/>
      <c r="E79" s="395" t="s">
        <v>130</v>
      </c>
      <c r="F79" s="354"/>
      <c r="G79" s="354"/>
      <c r="H79" s="354"/>
      <c r="I79" s="23"/>
      <c r="J79" s="23"/>
      <c r="K79" s="23"/>
      <c r="L79" s="21"/>
    </row>
    <row r="80" spans="1:47" s="1" customFormat="1" ht="12" customHeight="1">
      <c r="B80" s="22"/>
      <c r="C80" s="30" t="s">
        <v>131</v>
      </c>
      <c r="D80" s="23"/>
      <c r="E80" s="23"/>
      <c r="F80" s="23"/>
      <c r="G80" s="23"/>
      <c r="H80" s="23"/>
      <c r="I80" s="23"/>
      <c r="J80" s="23"/>
      <c r="K80" s="23"/>
      <c r="L80" s="21"/>
    </row>
    <row r="81" spans="1:65" s="2" customFormat="1" ht="16.5" customHeight="1">
      <c r="A81" s="35"/>
      <c r="B81" s="36"/>
      <c r="C81" s="37"/>
      <c r="D81" s="37"/>
      <c r="E81" s="397" t="s">
        <v>132</v>
      </c>
      <c r="F81" s="398"/>
      <c r="G81" s="398"/>
      <c r="H81" s="398"/>
      <c r="I81" s="37"/>
      <c r="J81" s="37"/>
      <c r="K81" s="37"/>
      <c r="L81" s="115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65" s="2" customFormat="1" ht="12" customHeight="1">
      <c r="A82" s="35"/>
      <c r="B82" s="36"/>
      <c r="C82" s="30" t="s">
        <v>133</v>
      </c>
      <c r="D82" s="37"/>
      <c r="E82" s="37"/>
      <c r="F82" s="37"/>
      <c r="G82" s="37"/>
      <c r="H82" s="37"/>
      <c r="I82" s="37"/>
      <c r="J82" s="37"/>
      <c r="K82" s="37"/>
      <c r="L82" s="115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65" s="2" customFormat="1" ht="16.5" customHeight="1">
      <c r="A83" s="35"/>
      <c r="B83" s="36"/>
      <c r="C83" s="37"/>
      <c r="D83" s="37"/>
      <c r="E83" s="347" t="str">
        <f>E13</f>
        <v>08 - SO 08 - TO Lovosice</v>
      </c>
      <c r="F83" s="398"/>
      <c r="G83" s="398"/>
      <c r="H83" s="398"/>
      <c r="I83" s="37"/>
      <c r="J83" s="37"/>
      <c r="K83" s="37"/>
      <c r="L83" s="115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65" s="2" customFormat="1" ht="6.95" customHeight="1">
      <c r="A84" s="35"/>
      <c r="B84" s="36"/>
      <c r="C84" s="37"/>
      <c r="D84" s="37"/>
      <c r="E84" s="37"/>
      <c r="F84" s="37"/>
      <c r="G84" s="37"/>
      <c r="H84" s="37"/>
      <c r="I84" s="37"/>
      <c r="J84" s="37"/>
      <c r="K84" s="37"/>
      <c r="L84" s="115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65" s="2" customFormat="1" ht="12" customHeight="1">
      <c r="A85" s="35"/>
      <c r="B85" s="36"/>
      <c r="C85" s="30" t="s">
        <v>21</v>
      </c>
      <c r="D85" s="37"/>
      <c r="E85" s="37"/>
      <c r="F85" s="28" t="str">
        <f>F16</f>
        <v xml:space="preserve"> </v>
      </c>
      <c r="G85" s="37"/>
      <c r="H85" s="37"/>
      <c r="I85" s="30" t="s">
        <v>23</v>
      </c>
      <c r="J85" s="60" t="str">
        <f>IF(J16="","",J16)</f>
        <v>25. 3. 2022</v>
      </c>
      <c r="K85" s="37"/>
      <c r="L85" s="115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65" s="2" customFormat="1" ht="6.95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115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65" s="2" customFormat="1" ht="15.2" customHeight="1">
      <c r="A87" s="35"/>
      <c r="B87" s="36"/>
      <c r="C87" s="30" t="s">
        <v>25</v>
      </c>
      <c r="D87" s="37"/>
      <c r="E87" s="37"/>
      <c r="F87" s="28" t="str">
        <f>E19</f>
        <v xml:space="preserve"> </v>
      </c>
      <c r="G87" s="37"/>
      <c r="H87" s="37"/>
      <c r="I87" s="30" t="s">
        <v>30</v>
      </c>
      <c r="J87" s="33" t="str">
        <f>E25</f>
        <v xml:space="preserve"> </v>
      </c>
      <c r="K87" s="37"/>
      <c r="L87" s="115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65" s="2" customFormat="1" ht="15.2" customHeight="1">
      <c r="A88" s="35"/>
      <c r="B88" s="36"/>
      <c r="C88" s="30" t="s">
        <v>28</v>
      </c>
      <c r="D88" s="37"/>
      <c r="E88" s="37"/>
      <c r="F88" s="28" t="str">
        <f>IF(E22="","",E22)</f>
        <v>Vyplň údaj</v>
      </c>
      <c r="G88" s="37"/>
      <c r="H88" s="37"/>
      <c r="I88" s="30" t="s">
        <v>32</v>
      </c>
      <c r="J88" s="33" t="str">
        <f>E28</f>
        <v>Tomáš Šrédl</v>
      </c>
      <c r="K88" s="37"/>
      <c r="L88" s="115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65" s="2" customFormat="1" ht="10.35" customHeight="1">
      <c r="A89" s="35"/>
      <c r="B89" s="36"/>
      <c r="C89" s="37"/>
      <c r="D89" s="37"/>
      <c r="E89" s="37"/>
      <c r="F89" s="37"/>
      <c r="G89" s="37"/>
      <c r="H89" s="37"/>
      <c r="I89" s="37"/>
      <c r="J89" s="37"/>
      <c r="K89" s="37"/>
      <c r="L89" s="115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65" s="11" customFormat="1" ht="29.25" customHeight="1">
      <c r="A90" s="152"/>
      <c r="B90" s="153"/>
      <c r="C90" s="154" t="s">
        <v>142</v>
      </c>
      <c r="D90" s="155" t="s">
        <v>55</v>
      </c>
      <c r="E90" s="155" t="s">
        <v>51</v>
      </c>
      <c r="F90" s="155" t="s">
        <v>52</v>
      </c>
      <c r="G90" s="155" t="s">
        <v>143</v>
      </c>
      <c r="H90" s="155" t="s">
        <v>144</v>
      </c>
      <c r="I90" s="155" t="s">
        <v>145</v>
      </c>
      <c r="J90" s="156" t="s">
        <v>137</v>
      </c>
      <c r="K90" s="157" t="s">
        <v>146</v>
      </c>
      <c r="L90" s="158"/>
      <c r="M90" s="69" t="s">
        <v>19</v>
      </c>
      <c r="N90" s="70" t="s">
        <v>40</v>
      </c>
      <c r="O90" s="70" t="s">
        <v>147</v>
      </c>
      <c r="P90" s="70" t="s">
        <v>148</v>
      </c>
      <c r="Q90" s="70" t="s">
        <v>149</v>
      </c>
      <c r="R90" s="70" t="s">
        <v>150</v>
      </c>
      <c r="S90" s="70" t="s">
        <v>151</v>
      </c>
      <c r="T90" s="71" t="s">
        <v>152</v>
      </c>
      <c r="U90" s="152"/>
      <c r="V90" s="152"/>
      <c r="W90" s="152"/>
      <c r="X90" s="152"/>
      <c r="Y90" s="152"/>
      <c r="Z90" s="152"/>
      <c r="AA90" s="152"/>
      <c r="AB90" s="152"/>
      <c r="AC90" s="152"/>
      <c r="AD90" s="152"/>
      <c r="AE90" s="152"/>
    </row>
    <row r="91" spans="1:65" s="2" customFormat="1" ht="22.9" customHeight="1">
      <c r="A91" s="35"/>
      <c r="B91" s="36"/>
      <c r="C91" s="76" t="s">
        <v>153</v>
      </c>
      <c r="D91" s="37"/>
      <c r="E91" s="37"/>
      <c r="F91" s="37"/>
      <c r="G91" s="37"/>
      <c r="H91" s="37"/>
      <c r="I91" s="37"/>
      <c r="J91" s="159">
        <f>BK91</f>
        <v>0</v>
      </c>
      <c r="K91" s="37"/>
      <c r="L91" s="40"/>
      <c r="M91" s="72"/>
      <c r="N91" s="160"/>
      <c r="O91" s="73"/>
      <c r="P91" s="161">
        <f>SUM(P92:P104)</f>
        <v>0</v>
      </c>
      <c r="Q91" s="73"/>
      <c r="R91" s="161">
        <f>SUM(R92:R104)</f>
        <v>1029.5999999999999</v>
      </c>
      <c r="S91" s="73"/>
      <c r="T91" s="162">
        <f>SUM(T92:T104)</f>
        <v>0</v>
      </c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T91" s="18" t="s">
        <v>69</v>
      </c>
      <c r="AU91" s="18" t="s">
        <v>138</v>
      </c>
      <c r="BK91" s="163">
        <f>SUM(BK92:BK104)</f>
        <v>0</v>
      </c>
    </row>
    <row r="92" spans="1:65" s="2" customFormat="1" ht="78" customHeight="1">
      <c r="A92" s="35"/>
      <c r="B92" s="36"/>
      <c r="C92" s="180" t="s">
        <v>77</v>
      </c>
      <c r="D92" s="180" t="s">
        <v>159</v>
      </c>
      <c r="E92" s="181" t="s">
        <v>449</v>
      </c>
      <c r="F92" s="182" t="s">
        <v>450</v>
      </c>
      <c r="G92" s="183" t="s">
        <v>162</v>
      </c>
      <c r="H92" s="184">
        <v>4.8650000000000002</v>
      </c>
      <c r="I92" s="185"/>
      <c r="J92" s="186">
        <f>ROUND(I92*H92,2)</f>
        <v>0</v>
      </c>
      <c r="K92" s="187"/>
      <c r="L92" s="40"/>
      <c r="M92" s="188" t="s">
        <v>19</v>
      </c>
      <c r="N92" s="189" t="s">
        <v>41</v>
      </c>
      <c r="O92" s="65"/>
      <c r="P92" s="190">
        <f>O92*H92</f>
        <v>0</v>
      </c>
      <c r="Q92" s="190">
        <v>0</v>
      </c>
      <c r="R92" s="190">
        <f>Q92*H92</f>
        <v>0</v>
      </c>
      <c r="S92" s="190">
        <v>0</v>
      </c>
      <c r="T92" s="191">
        <f>S92*H92</f>
        <v>0</v>
      </c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  <c r="AR92" s="192" t="s">
        <v>163</v>
      </c>
      <c r="AT92" s="192" t="s">
        <v>159</v>
      </c>
      <c r="AU92" s="192" t="s">
        <v>70</v>
      </c>
      <c r="AY92" s="18" t="s">
        <v>156</v>
      </c>
      <c r="BE92" s="193">
        <f>IF(N92="základní",J92,0)</f>
        <v>0</v>
      </c>
      <c r="BF92" s="193">
        <f>IF(N92="snížená",J92,0)</f>
        <v>0</v>
      </c>
      <c r="BG92" s="193">
        <f>IF(N92="zákl. přenesená",J92,0)</f>
        <v>0</v>
      </c>
      <c r="BH92" s="193">
        <f>IF(N92="sníž. přenesená",J92,0)</f>
        <v>0</v>
      </c>
      <c r="BI92" s="193">
        <f>IF(N92="nulová",J92,0)</f>
        <v>0</v>
      </c>
      <c r="BJ92" s="18" t="s">
        <v>77</v>
      </c>
      <c r="BK92" s="193">
        <f>ROUND(I92*H92,2)</f>
        <v>0</v>
      </c>
      <c r="BL92" s="18" t="s">
        <v>163</v>
      </c>
      <c r="BM92" s="192" t="s">
        <v>451</v>
      </c>
    </row>
    <row r="93" spans="1:65" s="13" customFormat="1" ht="11.25">
      <c r="B93" s="194"/>
      <c r="C93" s="195"/>
      <c r="D93" s="196" t="s">
        <v>165</v>
      </c>
      <c r="E93" s="197" t="s">
        <v>19</v>
      </c>
      <c r="F93" s="198" t="s">
        <v>452</v>
      </c>
      <c r="G93" s="195"/>
      <c r="H93" s="199">
        <v>1.95</v>
      </c>
      <c r="I93" s="200"/>
      <c r="J93" s="195"/>
      <c r="K93" s="195"/>
      <c r="L93" s="201"/>
      <c r="M93" s="202"/>
      <c r="N93" s="203"/>
      <c r="O93" s="203"/>
      <c r="P93" s="203"/>
      <c r="Q93" s="203"/>
      <c r="R93" s="203"/>
      <c r="S93" s="203"/>
      <c r="T93" s="204"/>
      <c r="AT93" s="205" t="s">
        <v>165</v>
      </c>
      <c r="AU93" s="205" t="s">
        <v>70</v>
      </c>
      <c r="AV93" s="13" t="s">
        <v>79</v>
      </c>
      <c r="AW93" s="13" t="s">
        <v>31</v>
      </c>
      <c r="AX93" s="13" t="s">
        <v>70</v>
      </c>
      <c r="AY93" s="205" t="s">
        <v>156</v>
      </c>
    </row>
    <row r="94" spans="1:65" s="13" customFormat="1" ht="11.25">
      <c r="B94" s="194"/>
      <c r="C94" s="195"/>
      <c r="D94" s="196" t="s">
        <v>165</v>
      </c>
      <c r="E94" s="197" t="s">
        <v>19</v>
      </c>
      <c r="F94" s="198" t="s">
        <v>453</v>
      </c>
      <c r="G94" s="195"/>
      <c r="H94" s="199">
        <v>2.915</v>
      </c>
      <c r="I94" s="200"/>
      <c r="J94" s="195"/>
      <c r="K94" s="195"/>
      <c r="L94" s="201"/>
      <c r="M94" s="202"/>
      <c r="N94" s="203"/>
      <c r="O94" s="203"/>
      <c r="P94" s="203"/>
      <c r="Q94" s="203"/>
      <c r="R94" s="203"/>
      <c r="S94" s="203"/>
      <c r="T94" s="204"/>
      <c r="AT94" s="205" t="s">
        <v>165</v>
      </c>
      <c r="AU94" s="205" t="s">
        <v>70</v>
      </c>
      <c r="AV94" s="13" t="s">
        <v>79</v>
      </c>
      <c r="AW94" s="13" t="s">
        <v>31</v>
      </c>
      <c r="AX94" s="13" t="s">
        <v>70</v>
      </c>
      <c r="AY94" s="205" t="s">
        <v>156</v>
      </c>
    </row>
    <row r="95" spans="1:65" s="14" customFormat="1" ht="11.25">
      <c r="B95" s="206"/>
      <c r="C95" s="207"/>
      <c r="D95" s="196" t="s">
        <v>165</v>
      </c>
      <c r="E95" s="208" t="s">
        <v>19</v>
      </c>
      <c r="F95" s="209" t="s">
        <v>170</v>
      </c>
      <c r="G95" s="207"/>
      <c r="H95" s="210">
        <v>4.8650000000000002</v>
      </c>
      <c r="I95" s="211"/>
      <c r="J95" s="207"/>
      <c r="K95" s="207"/>
      <c r="L95" s="212"/>
      <c r="M95" s="213"/>
      <c r="N95" s="214"/>
      <c r="O95" s="214"/>
      <c r="P95" s="214"/>
      <c r="Q95" s="214"/>
      <c r="R95" s="214"/>
      <c r="S95" s="214"/>
      <c r="T95" s="215"/>
      <c r="AT95" s="216" t="s">
        <v>165</v>
      </c>
      <c r="AU95" s="216" t="s">
        <v>70</v>
      </c>
      <c r="AV95" s="14" t="s">
        <v>163</v>
      </c>
      <c r="AW95" s="14" t="s">
        <v>31</v>
      </c>
      <c r="AX95" s="14" t="s">
        <v>77</v>
      </c>
      <c r="AY95" s="216" t="s">
        <v>156</v>
      </c>
    </row>
    <row r="96" spans="1:65" s="2" customFormat="1" ht="76.349999999999994" customHeight="1">
      <c r="A96" s="35"/>
      <c r="B96" s="36"/>
      <c r="C96" s="180" t="s">
        <v>79</v>
      </c>
      <c r="D96" s="180" t="s">
        <v>159</v>
      </c>
      <c r="E96" s="181" t="s">
        <v>174</v>
      </c>
      <c r="F96" s="182" t="s">
        <v>282</v>
      </c>
      <c r="G96" s="183" t="s">
        <v>176</v>
      </c>
      <c r="H96" s="184">
        <v>792</v>
      </c>
      <c r="I96" s="185"/>
      <c r="J96" s="186">
        <f>ROUND(I96*H96,2)</f>
        <v>0</v>
      </c>
      <c r="K96" s="187"/>
      <c r="L96" s="40"/>
      <c r="M96" s="188" t="s">
        <v>19</v>
      </c>
      <c r="N96" s="189" t="s">
        <v>41</v>
      </c>
      <c r="O96" s="65"/>
      <c r="P96" s="190">
        <f>O96*H96</f>
        <v>0</v>
      </c>
      <c r="Q96" s="190">
        <v>0</v>
      </c>
      <c r="R96" s="190">
        <f>Q96*H96</f>
        <v>0</v>
      </c>
      <c r="S96" s="190">
        <v>0</v>
      </c>
      <c r="T96" s="191">
        <f>S96*H96</f>
        <v>0</v>
      </c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R96" s="192" t="s">
        <v>163</v>
      </c>
      <c r="AT96" s="192" t="s">
        <v>159</v>
      </c>
      <c r="AU96" s="192" t="s">
        <v>70</v>
      </c>
      <c r="AY96" s="18" t="s">
        <v>156</v>
      </c>
      <c r="BE96" s="193">
        <f>IF(N96="základní",J96,0)</f>
        <v>0</v>
      </c>
      <c r="BF96" s="193">
        <f>IF(N96="snížená",J96,0)</f>
        <v>0</v>
      </c>
      <c r="BG96" s="193">
        <f>IF(N96="zákl. přenesená",J96,0)</f>
        <v>0</v>
      </c>
      <c r="BH96" s="193">
        <f>IF(N96="sníž. přenesená",J96,0)</f>
        <v>0</v>
      </c>
      <c r="BI96" s="193">
        <f>IF(N96="nulová",J96,0)</f>
        <v>0</v>
      </c>
      <c r="BJ96" s="18" t="s">
        <v>77</v>
      </c>
      <c r="BK96" s="193">
        <f>ROUND(I96*H96,2)</f>
        <v>0</v>
      </c>
      <c r="BL96" s="18" t="s">
        <v>163</v>
      </c>
      <c r="BM96" s="192" t="s">
        <v>454</v>
      </c>
    </row>
    <row r="97" spans="1:65" s="15" customFormat="1" ht="11.25">
      <c r="B97" s="228"/>
      <c r="C97" s="229"/>
      <c r="D97" s="196" t="s">
        <v>165</v>
      </c>
      <c r="E97" s="230" t="s">
        <v>19</v>
      </c>
      <c r="F97" s="231" t="s">
        <v>455</v>
      </c>
      <c r="G97" s="229"/>
      <c r="H97" s="230" t="s">
        <v>19</v>
      </c>
      <c r="I97" s="232"/>
      <c r="J97" s="229"/>
      <c r="K97" s="229"/>
      <c r="L97" s="233"/>
      <c r="M97" s="234"/>
      <c r="N97" s="235"/>
      <c r="O97" s="235"/>
      <c r="P97" s="235"/>
      <c r="Q97" s="235"/>
      <c r="R97" s="235"/>
      <c r="S97" s="235"/>
      <c r="T97" s="236"/>
      <c r="AT97" s="237" t="s">
        <v>165</v>
      </c>
      <c r="AU97" s="237" t="s">
        <v>70</v>
      </c>
      <c r="AV97" s="15" t="s">
        <v>77</v>
      </c>
      <c r="AW97" s="15" t="s">
        <v>31</v>
      </c>
      <c r="AX97" s="15" t="s">
        <v>70</v>
      </c>
      <c r="AY97" s="237" t="s">
        <v>156</v>
      </c>
    </row>
    <row r="98" spans="1:65" s="13" customFormat="1" ht="11.25">
      <c r="B98" s="194"/>
      <c r="C98" s="195"/>
      <c r="D98" s="196" t="s">
        <v>165</v>
      </c>
      <c r="E98" s="197" t="s">
        <v>19</v>
      </c>
      <c r="F98" s="198" t="s">
        <v>456</v>
      </c>
      <c r="G98" s="195"/>
      <c r="H98" s="199">
        <v>792</v>
      </c>
      <c r="I98" s="200"/>
      <c r="J98" s="195"/>
      <c r="K98" s="195"/>
      <c r="L98" s="201"/>
      <c r="M98" s="202"/>
      <c r="N98" s="203"/>
      <c r="O98" s="203"/>
      <c r="P98" s="203"/>
      <c r="Q98" s="203"/>
      <c r="R98" s="203"/>
      <c r="S98" s="203"/>
      <c r="T98" s="204"/>
      <c r="AT98" s="205" t="s">
        <v>165</v>
      </c>
      <c r="AU98" s="205" t="s">
        <v>70</v>
      </c>
      <c r="AV98" s="13" t="s">
        <v>79</v>
      </c>
      <c r="AW98" s="13" t="s">
        <v>31</v>
      </c>
      <c r="AX98" s="13" t="s">
        <v>77</v>
      </c>
      <c r="AY98" s="205" t="s">
        <v>156</v>
      </c>
    </row>
    <row r="99" spans="1:65" s="2" customFormat="1" ht="21.75" customHeight="1">
      <c r="A99" s="35"/>
      <c r="B99" s="36"/>
      <c r="C99" s="217" t="s">
        <v>86</v>
      </c>
      <c r="D99" s="217" t="s">
        <v>179</v>
      </c>
      <c r="E99" s="218" t="s">
        <v>310</v>
      </c>
      <c r="F99" s="219" t="s">
        <v>311</v>
      </c>
      <c r="G99" s="220" t="s">
        <v>182</v>
      </c>
      <c r="H99" s="221">
        <v>1029.5999999999999</v>
      </c>
      <c r="I99" s="222"/>
      <c r="J99" s="223">
        <f>ROUND(I99*H99,2)</f>
        <v>0</v>
      </c>
      <c r="K99" s="224"/>
      <c r="L99" s="225"/>
      <c r="M99" s="226" t="s">
        <v>19</v>
      </c>
      <c r="N99" s="227" t="s">
        <v>41</v>
      </c>
      <c r="O99" s="65"/>
      <c r="P99" s="190">
        <f>O99*H99</f>
        <v>0</v>
      </c>
      <c r="Q99" s="190">
        <v>1</v>
      </c>
      <c r="R99" s="190">
        <f>Q99*H99</f>
        <v>1029.5999999999999</v>
      </c>
      <c r="S99" s="190">
        <v>0</v>
      </c>
      <c r="T99" s="191">
        <f>S99*H99</f>
        <v>0</v>
      </c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  <c r="AR99" s="192" t="s">
        <v>183</v>
      </c>
      <c r="AT99" s="192" t="s">
        <v>179</v>
      </c>
      <c r="AU99" s="192" t="s">
        <v>70</v>
      </c>
      <c r="AY99" s="18" t="s">
        <v>156</v>
      </c>
      <c r="BE99" s="193">
        <f>IF(N99="základní",J99,0)</f>
        <v>0</v>
      </c>
      <c r="BF99" s="193">
        <f>IF(N99="snížená",J99,0)</f>
        <v>0</v>
      </c>
      <c r="BG99" s="193">
        <f>IF(N99="zákl. přenesená",J99,0)</f>
        <v>0</v>
      </c>
      <c r="BH99" s="193">
        <f>IF(N99="sníž. přenesená",J99,0)</f>
        <v>0</v>
      </c>
      <c r="BI99" s="193">
        <f>IF(N99="nulová",J99,0)</f>
        <v>0</v>
      </c>
      <c r="BJ99" s="18" t="s">
        <v>77</v>
      </c>
      <c r="BK99" s="193">
        <f>ROUND(I99*H99,2)</f>
        <v>0</v>
      </c>
      <c r="BL99" s="18" t="s">
        <v>163</v>
      </c>
      <c r="BM99" s="192" t="s">
        <v>457</v>
      </c>
    </row>
    <row r="100" spans="1:65" s="13" customFormat="1" ht="11.25">
      <c r="B100" s="194"/>
      <c r="C100" s="195"/>
      <c r="D100" s="196" t="s">
        <v>165</v>
      </c>
      <c r="E100" s="197" t="s">
        <v>19</v>
      </c>
      <c r="F100" s="198" t="s">
        <v>458</v>
      </c>
      <c r="G100" s="195"/>
      <c r="H100" s="199">
        <v>1029.5999999999999</v>
      </c>
      <c r="I100" s="200"/>
      <c r="J100" s="195"/>
      <c r="K100" s="195"/>
      <c r="L100" s="201"/>
      <c r="M100" s="202"/>
      <c r="N100" s="203"/>
      <c r="O100" s="203"/>
      <c r="P100" s="203"/>
      <c r="Q100" s="203"/>
      <c r="R100" s="203"/>
      <c r="S100" s="203"/>
      <c r="T100" s="204"/>
      <c r="AT100" s="205" t="s">
        <v>165</v>
      </c>
      <c r="AU100" s="205" t="s">
        <v>70</v>
      </c>
      <c r="AV100" s="13" t="s">
        <v>79</v>
      </c>
      <c r="AW100" s="13" t="s">
        <v>31</v>
      </c>
      <c r="AX100" s="13" t="s">
        <v>77</v>
      </c>
      <c r="AY100" s="205" t="s">
        <v>156</v>
      </c>
    </row>
    <row r="101" spans="1:65" s="2" customFormat="1" ht="156.75" customHeight="1">
      <c r="A101" s="35"/>
      <c r="B101" s="36"/>
      <c r="C101" s="180" t="s">
        <v>163</v>
      </c>
      <c r="D101" s="180" t="s">
        <v>159</v>
      </c>
      <c r="E101" s="181" t="s">
        <v>314</v>
      </c>
      <c r="F101" s="182" t="s">
        <v>315</v>
      </c>
      <c r="G101" s="183" t="s">
        <v>182</v>
      </c>
      <c r="H101" s="184">
        <v>1029.5999999999999</v>
      </c>
      <c r="I101" s="185"/>
      <c r="J101" s="186">
        <f>ROUND(I101*H101,2)</f>
        <v>0</v>
      </c>
      <c r="K101" s="187"/>
      <c r="L101" s="40"/>
      <c r="M101" s="188" t="s">
        <v>19</v>
      </c>
      <c r="N101" s="189" t="s">
        <v>41</v>
      </c>
      <c r="O101" s="65"/>
      <c r="P101" s="190">
        <f>O101*H101</f>
        <v>0</v>
      </c>
      <c r="Q101" s="190">
        <v>0</v>
      </c>
      <c r="R101" s="190">
        <f>Q101*H101</f>
        <v>0</v>
      </c>
      <c r="S101" s="190">
        <v>0</v>
      </c>
      <c r="T101" s="191">
        <f>S101*H101</f>
        <v>0</v>
      </c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  <c r="AR101" s="192" t="s">
        <v>163</v>
      </c>
      <c r="AT101" s="192" t="s">
        <v>159</v>
      </c>
      <c r="AU101" s="192" t="s">
        <v>70</v>
      </c>
      <c r="AY101" s="18" t="s">
        <v>156</v>
      </c>
      <c r="BE101" s="193">
        <f>IF(N101="základní",J101,0)</f>
        <v>0</v>
      </c>
      <c r="BF101" s="193">
        <f>IF(N101="snížená",J101,0)</f>
        <v>0</v>
      </c>
      <c r="BG101" s="193">
        <f>IF(N101="zákl. přenesená",J101,0)</f>
        <v>0</v>
      </c>
      <c r="BH101" s="193">
        <f>IF(N101="sníž. přenesená",J101,0)</f>
        <v>0</v>
      </c>
      <c r="BI101" s="193">
        <f>IF(N101="nulová",J101,0)</f>
        <v>0</v>
      </c>
      <c r="BJ101" s="18" t="s">
        <v>77</v>
      </c>
      <c r="BK101" s="193">
        <f>ROUND(I101*H101,2)</f>
        <v>0</v>
      </c>
      <c r="BL101" s="18" t="s">
        <v>163</v>
      </c>
      <c r="BM101" s="192" t="s">
        <v>459</v>
      </c>
    </row>
    <row r="102" spans="1:65" s="2" customFormat="1" ht="66.75" customHeight="1">
      <c r="A102" s="35"/>
      <c r="B102" s="36"/>
      <c r="C102" s="180" t="s">
        <v>157</v>
      </c>
      <c r="D102" s="180" t="s">
        <v>159</v>
      </c>
      <c r="E102" s="181" t="s">
        <v>352</v>
      </c>
      <c r="F102" s="182" t="s">
        <v>353</v>
      </c>
      <c r="G102" s="183" t="s">
        <v>192</v>
      </c>
      <c r="H102" s="184">
        <v>100</v>
      </c>
      <c r="I102" s="185"/>
      <c r="J102" s="186">
        <f>ROUND(I102*H102,2)</f>
        <v>0</v>
      </c>
      <c r="K102" s="187"/>
      <c r="L102" s="40"/>
      <c r="M102" s="188" t="s">
        <v>19</v>
      </c>
      <c r="N102" s="189" t="s">
        <v>41</v>
      </c>
      <c r="O102" s="65"/>
      <c r="P102" s="190">
        <f>O102*H102</f>
        <v>0</v>
      </c>
      <c r="Q102" s="190">
        <v>0</v>
      </c>
      <c r="R102" s="190">
        <f>Q102*H102</f>
        <v>0</v>
      </c>
      <c r="S102" s="190">
        <v>0</v>
      </c>
      <c r="T102" s="191">
        <f>S102*H102</f>
        <v>0</v>
      </c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  <c r="AR102" s="192" t="s">
        <v>163</v>
      </c>
      <c r="AT102" s="192" t="s">
        <v>159</v>
      </c>
      <c r="AU102" s="192" t="s">
        <v>70</v>
      </c>
      <c r="AY102" s="18" t="s">
        <v>156</v>
      </c>
      <c r="BE102" s="193">
        <f>IF(N102="základní",J102,0)</f>
        <v>0</v>
      </c>
      <c r="BF102" s="193">
        <f>IF(N102="snížená",J102,0)</f>
        <v>0</v>
      </c>
      <c r="BG102" s="193">
        <f>IF(N102="zákl. přenesená",J102,0)</f>
        <v>0</v>
      </c>
      <c r="BH102" s="193">
        <f>IF(N102="sníž. přenesená",J102,0)</f>
        <v>0</v>
      </c>
      <c r="BI102" s="193">
        <f>IF(N102="nulová",J102,0)</f>
        <v>0</v>
      </c>
      <c r="BJ102" s="18" t="s">
        <v>77</v>
      </c>
      <c r="BK102" s="193">
        <f>ROUND(I102*H102,2)</f>
        <v>0</v>
      </c>
      <c r="BL102" s="18" t="s">
        <v>163</v>
      </c>
      <c r="BM102" s="192" t="s">
        <v>460</v>
      </c>
    </row>
    <row r="103" spans="1:65" s="2" customFormat="1" ht="66.75" customHeight="1">
      <c r="A103" s="35"/>
      <c r="B103" s="36"/>
      <c r="C103" s="180" t="s">
        <v>189</v>
      </c>
      <c r="D103" s="180" t="s">
        <v>159</v>
      </c>
      <c r="E103" s="181" t="s">
        <v>245</v>
      </c>
      <c r="F103" s="182" t="s">
        <v>246</v>
      </c>
      <c r="G103" s="183" t="s">
        <v>228</v>
      </c>
      <c r="H103" s="184">
        <v>4</v>
      </c>
      <c r="I103" s="185"/>
      <c r="J103" s="186">
        <f>ROUND(I103*H103,2)</f>
        <v>0</v>
      </c>
      <c r="K103" s="187"/>
      <c r="L103" s="40"/>
      <c r="M103" s="188" t="s">
        <v>19</v>
      </c>
      <c r="N103" s="189" t="s">
        <v>41</v>
      </c>
      <c r="O103" s="65"/>
      <c r="P103" s="190">
        <f>O103*H103</f>
        <v>0</v>
      </c>
      <c r="Q103" s="190">
        <v>0</v>
      </c>
      <c r="R103" s="190">
        <f>Q103*H103</f>
        <v>0</v>
      </c>
      <c r="S103" s="190">
        <v>0</v>
      </c>
      <c r="T103" s="191">
        <f>S103*H103</f>
        <v>0</v>
      </c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  <c r="AR103" s="192" t="s">
        <v>163</v>
      </c>
      <c r="AT103" s="192" t="s">
        <v>159</v>
      </c>
      <c r="AU103" s="192" t="s">
        <v>70</v>
      </c>
      <c r="AY103" s="18" t="s">
        <v>156</v>
      </c>
      <c r="BE103" s="193">
        <f>IF(N103="základní",J103,0)</f>
        <v>0</v>
      </c>
      <c r="BF103" s="193">
        <f>IF(N103="snížená",J103,0)</f>
        <v>0</v>
      </c>
      <c r="BG103" s="193">
        <f>IF(N103="zákl. přenesená",J103,0)</f>
        <v>0</v>
      </c>
      <c r="BH103" s="193">
        <f>IF(N103="sníž. přenesená",J103,0)</f>
        <v>0</v>
      </c>
      <c r="BI103" s="193">
        <f>IF(N103="nulová",J103,0)</f>
        <v>0</v>
      </c>
      <c r="BJ103" s="18" t="s">
        <v>77</v>
      </c>
      <c r="BK103" s="193">
        <f>ROUND(I103*H103,2)</f>
        <v>0</v>
      </c>
      <c r="BL103" s="18" t="s">
        <v>163</v>
      </c>
      <c r="BM103" s="192" t="s">
        <v>461</v>
      </c>
    </row>
    <row r="104" spans="1:65" s="13" customFormat="1" ht="11.25">
      <c r="B104" s="194"/>
      <c r="C104" s="195"/>
      <c r="D104" s="196" t="s">
        <v>165</v>
      </c>
      <c r="E104" s="197" t="s">
        <v>19</v>
      </c>
      <c r="F104" s="198" t="s">
        <v>462</v>
      </c>
      <c r="G104" s="195"/>
      <c r="H104" s="199">
        <v>4</v>
      </c>
      <c r="I104" s="200"/>
      <c r="J104" s="195"/>
      <c r="K104" s="195"/>
      <c r="L104" s="201"/>
      <c r="M104" s="238"/>
      <c r="N104" s="239"/>
      <c r="O104" s="239"/>
      <c r="P104" s="239"/>
      <c r="Q104" s="239"/>
      <c r="R104" s="239"/>
      <c r="S104" s="239"/>
      <c r="T104" s="240"/>
      <c r="AT104" s="205" t="s">
        <v>165</v>
      </c>
      <c r="AU104" s="205" t="s">
        <v>70</v>
      </c>
      <c r="AV104" s="13" t="s">
        <v>79</v>
      </c>
      <c r="AW104" s="13" t="s">
        <v>31</v>
      </c>
      <c r="AX104" s="13" t="s">
        <v>77</v>
      </c>
      <c r="AY104" s="205" t="s">
        <v>156</v>
      </c>
    </row>
    <row r="105" spans="1:65" s="2" customFormat="1" ht="6.95" customHeight="1">
      <c r="A105" s="35"/>
      <c r="B105" s="48"/>
      <c r="C105" s="49"/>
      <c r="D105" s="49"/>
      <c r="E105" s="49"/>
      <c r="F105" s="49"/>
      <c r="G105" s="49"/>
      <c r="H105" s="49"/>
      <c r="I105" s="49"/>
      <c r="J105" s="49"/>
      <c r="K105" s="49"/>
      <c r="L105" s="40"/>
      <c r="M105" s="35"/>
      <c r="O105" s="35"/>
      <c r="P105" s="35"/>
      <c r="Q105" s="35"/>
      <c r="R105" s="35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</sheetData>
  <sheetProtection algorithmName="SHA-512" hashValue="RAMj26H/sCJiMQ0k+l5cbwO/6SjZXqVlLNF3DKfL9/kYCPuqivFelpFgker4vKBPgkKPhzWDjb8gCPfTV+/miA==" saltValue="5GRNPX/NXSrxjMXuP0Ipjh0lWU54c2DuNVW3EKI0lbyXQVUrO1QgD5ptLn3VS6VGzzX2F3q9JAZcXxNX2aTdOg==" spinCount="100000" sheet="1" objects="1" scenarios="1" formatColumns="0" formatRows="0" autoFilter="0"/>
  <autoFilter ref="C90:K104"/>
  <mergeCells count="15">
    <mergeCell ref="E77:H77"/>
    <mergeCell ref="E81:H81"/>
    <mergeCell ref="E79:H79"/>
    <mergeCell ref="E83:H83"/>
    <mergeCell ref="L2:V2"/>
    <mergeCell ref="E31:H31"/>
    <mergeCell ref="E52:H52"/>
    <mergeCell ref="E56:H56"/>
    <mergeCell ref="E54:H54"/>
    <mergeCell ref="E58:H58"/>
    <mergeCell ref="E7:H7"/>
    <mergeCell ref="E11:H11"/>
    <mergeCell ref="E9:H9"/>
    <mergeCell ref="E13:H13"/>
    <mergeCell ref="E22:H22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16</vt:i4>
      </vt:variant>
      <vt:variant>
        <vt:lpstr>Pojmenované oblasti</vt:lpstr>
      </vt:variant>
      <vt:variant>
        <vt:i4>30</vt:i4>
      </vt:variant>
    </vt:vector>
  </HeadingPairs>
  <TitlesOfParts>
    <vt:vector size="46" baseType="lpstr">
      <vt:lpstr>Rekapitulace zakázky</vt:lpstr>
      <vt:lpstr>01 - SO 01 - TO Roudnice ...</vt:lpstr>
      <vt:lpstr>02 - SO 02 - TO Lovosice</vt:lpstr>
      <vt:lpstr>03 - SO 03 - TO Ústí n. L...</vt:lpstr>
      <vt:lpstr>04 - SO 04 - TO Roudnice ...</vt:lpstr>
      <vt:lpstr>05 - SO 05 - TO Lovosice</vt:lpstr>
      <vt:lpstr>06 - SO 06 - TO Ústí n. L.</vt:lpstr>
      <vt:lpstr>07 - SO 07 - TO Roudnice ...</vt:lpstr>
      <vt:lpstr>08 - SO 08 - TO Lovosice</vt:lpstr>
      <vt:lpstr>2 - VRN</vt:lpstr>
      <vt:lpstr>09 - SO 09 - PS Litoměřice</vt:lpstr>
      <vt:lpstr>10 - SO 10 - PS Děčín východ</vt:lpstr>
      <vt:lpstr>11 - SO 11 - TO Ústí n. L...</vt:lpstr>
      <vt:lpstr>12 - SO 12 - TO Česká Kam...</vt:lpstr>
      <vt:lpstr>2 - VRN_01</vt:lpstr>
      <vt:lpstr>Pokyny pro vyplnění</vt:lpstr>
      <vt:lpstr>'01 - SO 01 - TO Roudnice ...'!Názvy_tisku</vt:lpstr>
      <vt:lpstr>'02 - SO 02 - TO Lovosice'!Názvy_tisku</vt:lpstr>
      <vt:lpstr>'03 - SO 03 - TO Ústí n. L...'!Názvy_tisku</vt:lpstr>
      <vt:lpstr>'04 - SO 04 - TO Roudnice ...'!Názvy_tisku</vt:lpstr>
      <vt:lpstr>'05 - SO 05 - TO Lovosice'!Názvy_tisku</vt:lpstr>
      <vt:lpstr>'06 - SO 06 - TO Ústí n. L.'!Názvy_tisku</vt:lpstr>
      <vt:lpstr>'07 - SO 07 - TO Roudnice ...'!Názvy_tisku</vt:lpstr>
      <vt:lpstr>'08 - SO 08 - TO Lovosice'!Názvy_tisku</vt:lpstr>
      <vt:lpstr>'09 - SO 09 - PS Litoměřice'!Názvy_tisku</vt:lpstr>
      <vt:lpstr>'10 - SO 10 - PS Děčín východ'!Názvy_tisku</vt:lpstr>
      <vt:lpstr>'11 - SO 11 - TO Ústí n. L...'!Názvy_tisku</vt:lpstr>
      <vt:lpstr>'12 - SO 12 - TO Česká Kam...'!Názvy_tisku</vt:lpstr>
      <vt:lpstr>'2 - VRN'!Názvy_tisku</vt:lpstr>
      <vt:lpstr>'2 - VRN_01'!Názvy_tisku</vt:lpstr>
      <vt:lpstr>'Rekapitulace zakázky'!Názvy_tisku</vt:lpstr>
      <vt:lpstr>'01 - SO 01 - TO Roudnice ...'!Oblast_tisku</vt:lpstr>
      <vt:lpstr>'02 - SO 02 - TO Lovosice'!Oblast_tisku</vt:lpstr>
      <vt:lpstr>'03 - SO 03 - TO Ústí n. L...'!Oblast_tisku</vt:lpstr>
      <vt:lpstr>'04 - SO 04 - TO Roudnice ...'!Oblast_tisku</vt:lpstr>
      <vt:lpstr>'05 - SO 05 - TO Lovosice'!Oblast_tisku</vt:lpstr>
      <vt:lpstr>'06 - SO 06 - TO Ústí n. L.'!Oblast_tisku</vt:lpstr>
      <vt:lpstr>'07 - SO 07 - TO Roudnice ...'!Oblast_tisku</vt:lpstr>
      <vt:lpstr>'08 - SO 08 - TO Lovosice'!Oblast_tisku</vt:lpstr>
      <vt:lpstr>'09 - SO 09 - PS Litoměřice'!Oblast_tisku</vt:lpstr>
      <vt:lpstr>'10 - SO 10 - PS Děčín východ'!Oblast_tisku</vt:lpstr>
      <vt:lpstr>'11 - SO 11 - TO Ústí n. L...'!Oblast_tisku</vt:lpstr>
      <vt:lpstr>'12 - SO 12 - TO Česká Kam...'!Oblast_tisku</vt:lpstr>
      <vt:lpstr>'2 - VRN'!Oblast_tisku</vt:lpstr>
      <vt:lpstr>'2 - VRN_01'!Oblast_tisku</vt:lpstr>
      <vt:lpstr>'Rekapitulace zakázky'!Oblast_tisku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Šrédl Tomáš</dc:creator>
  <cp:lastModifiedBy>Šrédl Tomáš</cp:lastModifiedBy>
  <dcterms:created xsi:type="dcterms:W3CDTF">2022-04-22T06:39:25Z</dcterms:created>
  <dcterms:modified xsi:type="dcterms:W3CDTF">2022-04-22T06:40:16Z</dcterms:modified>
</cp:coreProperties>
</file>