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11-01-31" sheetId="2" r:id="rId2"/>
    <sheet name="SO 98-98" sheetId="3" r:id="rId3"/>
    <sheet name="SO 11-10a11-01" sheetId="4" r:id="rId4"/>
    <sheet name="SO 11-13-01" sheetId="5" r:id="rId5"/>
    <sheet name="SO11-86-01" sheetId="6" r:id="rId6"/>
  </sheets>
  <definedNames/>
  <calcPr/>
  <webPublishing/>
</workbook>
</file>

<file path=xl/sharedStrings.xml><?xml version="1.0" encoding="utf-8"?>
<sst xmlns="http://schemas.openxmlformats.org/spreadsheetml/2006/main" count="2567" uniqueCount="676">
  <si>
    <t>Aspe</t>
  </si>
  <si>
    <t>Rekapitulace ceny</t>
  </si>
  <si>
    <t>S632000204</t>
  </si>
  <si>
    <t>Rekonstrukce a doplnění závor na přejezdu P1383 v km 39,830 trati Březnice - Strakonice</t>
  </si>
  <si>
    <t>ZŘ</t>
  </si>
  <si>
    <t>20210712</t>
  </si>
  <si>
    <t>Celková cena bez DPH:</t>
  </si>
  <si>
    <t>Celková cena s DPH:</t>
  </si>
  <si>
    <t>Objekt</t>
  </si>
  <si>
    <t>Popis</t>
  </si>
  <si>
    <t>Cena bez DPH</t>
  </si>
  <si>
    <t>DPH</t>
  </si>
  <si>
    <t>Cena s DPH</t>
  </si>
  <si>
    <t>Počet neoceněných položek</t>
  </si>
  <si>
    <t>D.1.1</t>
  </si>
  <si>
    <t>Železniční zabezpečovací zařízení</t>
  </si>
  <si>
    <t xml:space="preserve">  PS 11-01-31</t>
  </si>
  <si>
    <t>Zabezpečení přejezdu v km 39,830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</si>
  <si>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</si>
  <si>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</si>
  <si>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</si>
  <si>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</si>
  <si>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</si>
  <si>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</si>
  <si>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</si>
  <si>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</si>
  <si>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</si>
  <si>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</si>
  <si>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</si>
  <si>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</si>
  <si>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</si>
  <si>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</si>
  <si>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</si>
  <si>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</si>
  <si>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</si>
  <si>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</si>
  <si>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</si>
  <si>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</si>
  <si>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</si>
  <si>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</si>
  <si>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</si>
  <si>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</si>
  <si>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</si>
  <si>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</si>
  <si>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</si>
  <si>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11-01-31</t>
  </si>
  <si>
    <t>SD</t>
  </si>
  <si>
    <t>1</t>
  </si>
  <si>
    <t>Zemní práce</t>
  </si>
  <si>
    <t>P</t>
  </si>
  <si>
    <t>111201</t>
  </si>
  <si>
    <t/>
  </si>
  <si>
    <t>ODSTRANĚNÍ KŘOVIN S ODVOZEM DO 1KM</t>
  </si>
  <si>
    <t>M2</t>
  </si>
  <si>
    <t>2021_OTSKP</t>
  </si>
  <si>
    <t>PP</t>
  </si>
  <si>
    <t>VV</t>
  </si>
  <si>
    <t>D.1.1.3.2.101_Polohopisny vykres</t>
  </si>
  <si>
    <t>TS</t>
  </si>
  <si>
    <t>odstranění křovin a stromů do průměru 100 mm  
doprava dřevin na předepsanou vzdálenost  
spálení na hromadách nebo štěpkování</t>
  </si>
  <si>
    <t>12293A</t>
  </si>
  <si>
    <t>ODKOPÁVKY A PROKOPÁVKY OBECNÉ TŘ. III - BEZ DOPRAVY</t>
  </si>
  <si>
    <t>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</si>
  <si>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</si>
  <si>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</si>
  <si>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</si>
  <si>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t>
  </si>
  <si>
    <t>4</t>
  </si>
  <si>
    <t>13293A</t>
  </si>
  <si>
    <t>HLOUBENÍ RÝH ŠÍŘ DO 2M PAŽ I NEPAŽ TŘ. III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</si>
  <si>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</si>
  <si>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5</t>
  </si>
  <si>
    <t>13193A</t>
  </si>
  <si>
    <t>HLOUBENÍ JAM ZAPAŽ I NEPAŽ TŘ III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</si>
  <si>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</si>
  <si>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</si>
  <si>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14113</t>
  </si>
  <si>
    <t>PROTLAČOVÁNÍ OCELOVÉHO POTRUBÍ DN DO 200MM</t>
  </si>
  <si>
    <t>M</t>
  </si>
  <si>
    <t>položka zahrnuje dodávku protlačovaného potrubí a veškeré pomocné práce (startovací zařízení, startovací a cílová jáma, opěrné a vodící bloky a pod.)</t>
  </si>
  <si>
    <t>Silnoproud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</si>
  <si>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</si>
  <si>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</si>
  <si>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</si>
  <si>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</si>
  <si>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</si>
  <si>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</si>
  <si>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</si>
  <si>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</si>
  <si>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</si>
  <si>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9</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</si>
  <si>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</si>
  <si>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</si>
  <si>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</si>
  <si>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10</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</si>
  <si>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</si>
  <si>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</si>
  <si>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</si>
  <si>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11</t>
  </si>
  <si>
    <t>741B13</t>
  </si>
  <si>
    <t>ZEMNÍCÍ TYČ FEZN DÉLKY PŘES 4,5 M</t>
  </si>
  <si>
    <t>D.1.1.3.2.106_Kabelové schema</t>
  </si>
  <si>
    <t>1. Položka obsahuje:    
 – přípravu podkladu pro osazení    
 – spojování    
 – ochranný nátěr spoje dle příslušných norem    
2. Položka neobsahuje:    
 X    
3. Způsob měření:    
Udává se počet kusů kompletní konstrukce nebo práce.</t>
  </si>
  <si>
    <t>12</t>
  </si>
  <si>
    <t>744231</t>
  </si>
  <si>
    <t>KABELOVÁ SKŘÍŇ VENKOVNÍ SPOLEČNÁ PŘÍSTROJOVÁ PRO PŘEJEZDY</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</si>
  <si>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</si>
  <si>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13</t>
  </si>
  <si>
    <t>74665C</t>
  </si>
  <si>
    <t>PŘIPOJENÍ, OŽIVENÍ A ZPROVOZNĚNÍ PŘENOSOVÉ CESTY V OBJEKTU ŽST</t>
  </si>
  <si>
    <t>D.1.1.3.1.101_Technická zpráva</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</si>
  <si>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</si>
  <si>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14</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</si>
  <si>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</si>
  <si>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</si>
  <si>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</si>
  <si>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15</t>
  </si>
  <si>
    <t>747214</t>
  </si>
  <si>
    <t>CELKOVÁ PROHLÍDKA, ZKOUŠENÍ, MĚŘENÍ A VYHOTOVENÍ VÝCHOZÍ REVIZNÍ ZPRÁVY, PRO OBJEM IN - PŘÍPLATEK ZA KAŽDÝCH DALŠÍCH I ZAPOČATÝCH 500 TIS. KČ</t>
  </si>
  <si>
    <t>16</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</si>
  <si>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</si>
  <si>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</si>
  <si>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</si>
  <si>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17</t>
  </si>
  <si>
    <t>75A111</t>
  </si>
  <si>
    <t>KABEL METALICKÝ JEDNOPLÁŠŤOVÝ DO 12 PÁRŮ - DODÁVKA</t>
  </si>
  <si>
    <t>KMPÁR</t>
  </si>
  <si>
    <t>1. Položka obsahuje:  
– dodání kabelů podle typu od výrobců včetně mimostaveništní dopravy  
2. Položka neobsahuje:  
X  
3. Způsob měření:  
Měří se n-násobky páru vodičů na kilometr.</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</si>
  <si>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</si>
  <si>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</si>
  <si>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</si>
  <si>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</si>
  <si>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</si>
  <si>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75A121</t>
  </si>
  <si>
    <t>KABEL METALICKÝ JEDNOPLÁŠŤOVÝ PŘES 12 PÁRŮ - DODÁVKA</t>
  </si>
  <si>
    <t>1. Položka obsahuje:  
 – dodání kabelů podle typu od výrobců včetně mimostaveništní dopravy  
2. Položka neobsahuje:  
 X  
3. Způsob měření:  
Měří se n-násobky páru vodičů na kilometr.</t>
  </si>
  <si>
    <t>20</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</si>
  <si>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</si>
  <si>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</si>
  <si>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</si>
  <si>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21</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</si>
  <si>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</si>
  <si>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</si>
  <si>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</si>
  <si>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22</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</si>
  <si>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</si>
  <si>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</si>
  <si>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</si>
  <si>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23</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</si>
  <si>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</si>
  <si>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</si>
  <si>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</si>
  <si>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24</t>
  </si>
  <si>
    <t>75B6G7</t>
  </si>
  <si>
    <t>USMĚRŇOVAČ - MONTÁŽ</t>
  </si>
  <si>
    <t>v1.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</si>
  <si>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25</t>
  </si>
  <si>
    <t>75C331</t>
  </si>
  <si>
    <t>POMOCNÉ STAVĚDLO (SE ČTYŘMI ŘADIČI) - DODÁVKA</t>
  </si>
  <si>
    <t>D.1.1.3.2.102_Situační_schéma</t>
  </si>
  <si>
    <t>1. Položka obsahuje:  
 – dodávka pomocného stavědla (se čtyřmi řadiči) včetně potřebného pomocného materiálu a jeho dopravy do staveništního skladu  
 – dodávku pomocného stavědla (se čtyřmi řadiči) včetně pomocného materiálu, na dopravu do staveništního skladu  
2. Položka neobsahuje:  
 X  
3. Způsob měření:  
Udává se počet kusů kompletní konstrukce nebo práce.</t>
  </si>
  <si>
    <t>26</t>
  </si>
  <si>
    <t>75C337</t>
  </si>
  <si>
    <t>POMOCNÉ STAVĚDLO (SE ČTYŘMI ŘADIČI) - MONTÁŽ</t>
  </si>
  <si>
    <t>1. Položka obsahuje:  
 – montáž pomocného stavědla (se čtyřmi řadiči), zapojení kabelových forem (včetně měření a zapojení po měření), přezkoušení  
 – montáž pomocného stavědla (se čtyřmi řadiči) se všemi pomocnými a doplňujícími pracemi a součástmi, případné použití mechanizmů, včetně dopravy ze skladu k místu montáže  
2. Položka neobsahuje:  
 X  
3. Způsob měření:  
Udává se počet kusů kompletní konstrukce nebo práce.</t>
  </si>
  <si>
    <t>27</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</si>
  <si>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</si>
  <si>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</si>
  <si>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</si>
  <si>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28</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</si>
  <si>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</si>
  <si>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</si>
  <si>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</si>
  <si>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29</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</si>
  <si>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</si>
  <si>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</si>
  <si>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</si>
  <si>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30</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</si>
  <si>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</si>
  <si>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</si>
  <si>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</si>
  <si>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31</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</si>
  <si>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</si>
  <si>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</si>
  <si>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skříně logiky reléového přejezdového zabezpečovacího zařízení včetně pomocného materiálu, dopravu do staveništního skladu    
2. Položka neobsahuje:    
 X    
3. Způsob měření:    
Udává se počet kusů kompletní konstrukce nebo práce.</t>
  </si>
  <si>
    <t>32</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</si>
  <si>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</si>
  <si>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</si>
  <si>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</si>
  <si>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33</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</si>
  <si>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</si>
  <si>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</si>
  <si>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</si>
  <si>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34</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</si>
  <si>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</si>
  <si>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</si>
  <si>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</si>
  <si>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35</t>
  </si>
  <si>
    <t>R75D166</t>
  </si>
  <si>
    <t>RELÉOVÝ DOMEK (DO 20 M2) PREFABRIKOVANÝ, IZOLOVANÝ, S KLIMATIZACÍ A VNITŘNÍ KABELIZACÍ - DODÁVKA</t>
  </si>
  <si>
    <t>1. Položka obsahuje:  
 – pronájem reléového domku prefabrikovaného, izolovaného, s klimatizací a vnitřní kabelizací, doprava do staveništního skladu a zpět  
 – pronájem reléového domku prefabrikovaného, izolovaného, s klimatizací a vnitřní kabelizací včetně pomocného materiálu, dopravu do staveništního skladu a zpět  
2. Položka neobsahuje:  
 – montáž a po skončení pronájmu i demontáž zařízení  
3. Způsob měření:  
Udává se počet kusů kompletní konstrukce za každý započatý měsíc.</t>
  </si>
  <si>
    <t>36</t>
  </si>
  <si>
    <t>R75D167</t>
  </si>
  <si>
    <t>RELÉOVÝ DOMEK (DO 20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</si>
  <si>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</si>
  <si>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37</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</si>
  <si>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</si>
  <si>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</si>
  <si>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</si>
  <si>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38</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</si>
  <si>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</si>
  <si>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</si>
  <si>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</si>
  <si>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39</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</si>
  <si>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</si>
  <si>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</si>
  <si>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</si>
  <si>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40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</si>
  <si>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</si>
  <si>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</si>
  <si>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</si>
  <si>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41</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</si>
  <si>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</si>
  <si>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</si>
  <si>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</si>
  <si>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42</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</si>
  <si>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</si>
  <si>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</si>
  <si>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</si>
  <si>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43</t>
  </si>
  <si>
    <t>75D261</t>
  </si>
  <si>
    <t>PŘEJEZDNÍK - DODÁVKA</t>
  </si>
  <si>
    <t>1. Položka obsahuje:  
 – dodávka přejezdníku podle jeho typu a potřebného pomocného materiálu a dopravy do staveništního skladu  
 – dodávku přejezdníku včetně pomocného materiálu, dopravu do místa určení  
2. Položka neobsahuje:  
 X  
3. Způsob měření:  
Udává se počet kusů kompletní konstrukce nebo práce.</t>
  </si>
  <si>
    <t>44</t>
  </si>
  <si>
    <t>75D267</t>
  </si>
  <si>
    <t>PŘEJEZDNÍK - MONTÁŽ</t>
  </si>
  <si>
    <t>1. Položka obsahuje:  
 – výkop jámy pro betonový základ  
 – usazení betonového základu, montáž přejezdníku, připojení na kabelové rozvody  
 – montáž přejezdníku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</si>
  <si>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45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</si>
  <si>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</si>
  <si>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</si>
  <si>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</si>
  <si>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</si>
  <si>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46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</si>
  <si>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</si>
  <si>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</si>
  <si>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</si>
  <si>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47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</si>
  <si>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</si>
  <si>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</si>
  <si>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</si>
  <si>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48</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</si>
  <si>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</si>
  <si>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</si>
  <si>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</si>
  <si>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49</t>
  </si>
  <si>
    <t>75E1C7</t>
  </si>
  <si>
    <t>PROTOKOL UTZ</t>
  </si>
  <si>
    <t>1. Položka obsahuje:    
 – protokol autorizovanou osobou podle požadavku ČSN, včetně hodnocení    
2. Položka neobsahuje:    
 X    
3. Způsob měření:    
Udává se počet kusů kompletní konstrukce nebo práce.</t>
  </si>
  <si>
    <t>50</t>
  </si>
  <si>
    <t>75ID11</t>
  </si>
  <si>
    <t>PLASTOVÁ ZEMNÍ KOMORA PRO ULOŽENÍ REZERVY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</si>
  <si>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</si>
  <si>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51</t>
  </si>
  <si>
    <t>75ID1X</t>
  </si>
  <si>
    <t>PLASTOVÁ ZEMNÍ KOMORA PRO ULOŽENÍ REZERVY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</si>
  <si>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</si>
  <si>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</si>
  <si>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</si>
  <si>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</si>
  <si>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</si>
  <si>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53</t>
  </si>
  <si>
    <t>75IFCX</t>
  </si>
  <si>
    <t>KABELOVÝ ZÁVĚR - MONTÁŽ</t>
  </si>
  <si>
    <t>54</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</si>
  <si>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</si>
  <si>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</si>
  <si>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</si>
  <si>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55</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</si>
  <si>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</si>
  <si>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</si>
  <si>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</si>
  <si>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56</t>
  </si>
  <si>
    <t>75K621</t>
  </si>
  <si>
    <t>AKUMULÁTOROVÁ BATERIE DO 500 VAH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</si>
  <si>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</si>
  <si>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57</t>
  </si>
  <si>
    <t>75K62X</t>
  </si>
  <si>
    <t>AKUMULÁTOROVÁ BATERIE DO 500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</si>
  <si>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</si>
  <si>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58</t>
  </si>
  <si>
    <t>R75L221</t>
  </si>
  <si>
    <t>PŘIJÍMAČ PRO RADIOVÉ OVLADÁNÍ PŘEJEZDU</t>
  </si>
  <si>
    <t>59</t>
  </si>
  <si>
    <t>923381</t>
  </si>
  <si>
    <t>VZDÁLENOSTNÍ UPOZORŇOVADLO - ZÁKLADNÍ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</si>
  <si>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</si>
  <si>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60</t>
  </si>
  <si>
    <t>R02940</t>
  </si>
  <si>
    <t>REALIZAČNÍ DOKUMENTACE</t>
  </si>
  <si>
    <t>KPL</t>
  </si>
  <si>
    <t>zahrnuje veškeré náklady spojené s objednatelem požadovanými pracemi   
Položka obsahuje:   
 – vyhotovení realizační dokumentace včetně  výrobní a montážní dokumentace   
 – zkoušení u zhotovitele</t>
  </si>
  <si>
    <t>61</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</si>
  <si>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</si>
  <si>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</si>
  <si>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</si>
  <si>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62</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</si>
  <si>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</si>
  <si>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</si>
  <si>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</si>
  <si>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63</t>
  </si>
  <si>
    <t>75G212</t>
  </si>
  <si>
    <t>MODUL PODŘÍZENÉ ČÁSTI ELEKTRONICKÉHO STAVĚDLA ZÁKLADNÍ - DODÁVKA I MONTÁŽ</t>
  </si>
  <si>
    <t>(Základní podřízený modul stavědla je nutné vždy doplnit o Modul podřízené části elektronického stavědla rozšiřující v dopravně dle počtu v.j. dopravny. Podřízený modul elektronického stavědla vyžaduje vždy v rámci jednoho stavědla i Modul řídící části elektronického stavědla.)    
1. Položka obsahuje:    
 – podřízenou vnitřní část elektronického stavědla včetně SW    
 – vnitřní část systému PN či KO    
 – diagnostiku    
 – pořízení zařízení a montáž včetně pomocného materiálu a dopravu do místa určení    
2. Položka neobsahuje:    
 – napájení    
 – JOP    
 – DOZ    
 – modul podřízené části elektronického stavědla rozšiřující v dopravně    
 – modul řídící části elektronického stavědla    
3. Způsob měření:    
Udává se počet kusů kompletní konstrukce nebo práce.</t>
  </si>
  <si>
    <t>64</t>
  </si>
  <si>
    <t>75B91R</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</si>
  <si>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</si>
  <si>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</si>
  <si>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65</t>
  </si>
  <si>
    <t>75L3B1</t>
  </si>
  <si>
    <t>MONITOR IS LCD DO 24" PRO PROVOZ 24/7</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</si>
  <si>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</si>
  <si>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66</t>
  </si>
  <si>
    <t>75L3BX</t>
  </si>
  <si>
    <t>MONITOR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</si>
  <si>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</si>
  <si>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D.1.4</t>
  </si>
  <si>
    <t>Ostatní technologická zařízení</t>
  </si>
  <si>
    <t xml:space="preserve">  SO 98-98</t>
  </si>
  <si>
    <t>Všeobecný objekt</t>
  </si>
  <si>
    <t>SO 98-98</t>
  </si>
  <si>
    <t>Dokumentace stavby</t>
  </si>
  <si>
    <t>VSEOB001</t>
  </si>
  <si>
    <t>Geodetická dokumentace skutečného provedení stavby</t>
  </si>
  <si>
    <t>R-položka</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</si>
  <si>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</si>
  <si>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</si>
  <si>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</si>
  <si>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</si>
  <si>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</si>
  <si>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</si>
  <si>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</si>
  <si>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</si>
  <si>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</si>
  <si>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</si>
  <si>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</si>
  <si>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</si>
  <si>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</si>
  <si>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</si>
  <si>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</si>
  <si>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</si>
  <si>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</si>
  <si>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</si>
  <si>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</si>
  <si>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</si>
  <si>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</si>
  <si>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Exkurze</t>
  </si>
  <si>
    <t>Exkurze dle zákona o zadávání veřejných zakázek</t>
  </si>
  <si>
    <t>Předpoklad 1 exkurze</t>
  </si>
  <si>
    <t>Položka zahrnuje veškeré činnosti nezbytné pro zajištění exkurze. Veškerá požadavky na rozsah exkurzí je dán smlouvou o dílo.</t>
  </si>
  <si>
    <t>D.2.1.1</t>
  </si>
  <si>
    <t>Železniční svršek a spodek</t>
  </si>
  <si>
    <t xml:space="preserve">  SO 11-10a11-01</t>
  </si>
  <si>
    <t>SO 11-10a11-01</t>
  </si>
  <si>
    <t>0</t>
  </si>
  <si>
    <t>VŠEOBECNÉ KONSTRUKCE A PRÁCE</t>
  </si>
  <si>
    <t>015111</t>
  </si>
  <si>
    <t>POPLATKY ZA LIKVIDACŮ ODPADŮ NEKONTAMINOVANÝCH - 17 05 04 VYTĚŽENÉ ZEMINY A HORNINY - I. TŘÍDA TĚŽITELNOSTI</t>
  </si>
  <si>
    <t>T</t>
  </si>
  <si>
    <t>798.762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</si>
  <si>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</si>
  <si>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</si>
  <si>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BETON Z DEMOLIC OBJEKTŮ, ZÁKLADŮ TV</t>
  </si>
  <si>
    <t>25 t (skryté betonové objekty)</t>
  </si>
  <si>
    <t>015150</t>
  </si>
  <si>
    <t>POPLATKY ZA LIKVIDACŮ ODPADŮ NEKONTAMINOVANÝCH - 17 05 08 ŠTĚRK Z KOLEJIŠTĚ (ODPAD PO RECYKLACI)</t>
  </si>
  <si>
    <t>50 m (demontáž koleje) * 2,45 m3/m * 1,8 t/m3</t>
  </si>
  <si>
    <t>015160</t>
  </si>
  <si>
    <t>POPLATKY ZA LIKVIDACŮ ODPADŮ NEKONTAMINOVANÝCH - 02 01 03 SMÝCENÉ STROMY A KEŘE</t>
  </si>
  <si>
    <t>10 t</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</si>
  <si>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t>
  </si>
  <si>
    <t>015210</t>
  </si>
  <si>
    <t>POPLATKY ZA LIKVIDACŮ ODPADŮ NEKONTAMINOVANÝCH - 17 01 01 ŽELEZNIČNÍ PRAŽCE BETONOVÉ</t>
  </si>
  <si>
    <t>25 m (demontáž koleje) / 0,6 m/ks * 0,272 t/ks</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</si>
  <si>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</si>
  <si>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015250</t>
  </si>
  <si>
    <t>POPLATKY ZA LIKVIDACŮ ODPADŮ NEKONTAMINOVANÝCH - 17 02 03 POLYETYLÉNOVÉ PODLOŽKY (ŽEL. SVRŠEK)</t>
  </si>
  <si>
    <t>(50 + 55,255) m (demontáž koleje + výhybkových pražců) / 0,6 m/pražec * 2 ks * 0,00009 t/ks</t>
  </si>
  <si>
    <t>015260</t>
  </si>
  <si>
    <t>POPLATKY ZA LIKVIDACŮ ODPADŮ NEKONTAMINOVANÝCH - 07 02 99 PRYŽOVÉ PODLOŽKY (ŽEL. SVRŠEK)</t>
  </si>
  <si>
    <t>(50 + 55,255) m (demontáž koleje + výhybkových pražců) / 0,6 m/pražec * 2 ks * 0,000182 t/ks</t>
  </si>
  <si>
    <t>015340</t>
  </si>
  <si>
    <t>POPLATKY ZA LIKVIDACŮ ODPADŮ NEKONTAMINOVANÝCH - 02 01 03 PAŘEZY</t>
  </si>
  <si>
    <t>1 t</t>
  </si>
  <si>
    <t>015520</t>
  </si>
  <si>
    <t>POPLATKY ZA LIKVIDACŮ ODPADŮ NEBEZPEČNÝCH - 17 02 04* ŽELEZNIČNÍ PRAŽCE DŘEVĚNÉ</t>
  </si>
  <si>
    <t>(25 + 55,255) m (demontáž koleje + výhybkových pražců) / 0,6 m/ks * 0,105 t/ks</t>
  </si>
  <si>
    <t>0518</t>
  </si>
  <si>
    <t>KOLEJNICE E 49 E1</t>
  </si>
  <si>
    <t>2,7 m (posun kolejnic v koleji č. 2) * 2 ks * 0,049 kg/t</t>
  </si>
  <si>
    <t>dodávka materiálu železničního svršku dle požadavků Technických kvalitativních podmínek staveb SŽDC, případně dle požadavků Zvláštních technických kvalitativních podmínek konkrétní stavby</t>
  </si>
  <si>
    <t>ZEMNÍ PRÁCE</t>
  </si>
  <si>
    <t>111208</t>
  </si>
  <si>
    <t>ODSTRANĚNÍ KŘOVIN S ODVOZEM DO 20KM</t>
  </si>
  <si>
    <t>80 m2</t>
  </si>
  <si>
    <t>odstranění křovin a stromů do průměru 100 mm  
doprava dřevin na předepsanou vzdálenost  
spálení na hromadách nebo štěpkování</t>
  </si>
  <si>
    <t>112038</t>
  </si>
  <si>
    <t>KÁCENÍ STROMŮ D KMENE PŘES 0,9M S ODSTR PAŘEZŮ, ODVOZ DO 20KM</t>
  </si>
  <si>
    <t>1 ks</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</si>
  <si>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</si>
  <si>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121108</t>
  </si>
  <si>
    <t>SEJMUTÍ ORNICE NEBO LESNÍ PŮDY S ODVOZEM DO 20KM</t>
  </si>
  <si>
    <t>76,792 m3</t>
  </si>
  <si>
    <t>položka zahrnuje sejmutí ornice bez ohledu na tloušťku vrstvy a její vodorovnou dopravunezahrnuje uložení na trvalou skládku</t>
  </si>
  <si>
    <t>123738</t>
  </si>
  <si>
    <t>ODKOP PRO SPOD STAVBU SILNIC A ŽELEZNIC TŘ. I, ODVOZ DO 20KM</t>
  </si>
  <si>
    <t>355,005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</si>
  <si>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</si>
  <si>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</si>
  <si>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</si>
  <si>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</si>
  <si>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17491</t>
  </si>
  <si>
    <t>ZÁSYP JAM A RÝH Z JINÝCH MATERIÁLŮ</t>
  </si>
  <si>
    <t>29,750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</si>
  <si>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</si>
  <si>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</si>
  <si>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</si>
  <si>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542.322 m2 (výpočet ploch z řezů)</t>
  </si>
  <si>
    <t>položka zahrnuje úpravu pláně včetně vyrovnání výškových rozdílů. Míru zhutnění určuje projekt.</t>
  </si>
  <si>
    <t>ZÁKLADY</t>
  </si>
  <si>
    <t>212635</t>
  </si>
  <si>
    <t>TRATIVODY KOMPL Z TRUB Z PLAST HM DN DO 150MM, RÝHA TŘ I</t>
  </si>
  <si>
    <t>19,241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</si>
  <si>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</si>
  <si>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KOMUNIKACE</t>
  </si>
  <si>
    <t>501101</t>
  </si>
  <si>
    <t>ZŘÍZENÍ KONSTRUKČNÍ VRSTVY TĚLESA ŽELEZNIČNÍHO SPODKU ZE ŠTĚRKODRTI NOVÉ</t>
  </si>
  <si>
    <t>177.067 m3 (výpočet kubatur z řezů)</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</si>
  <si>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t>
  </si>
  <si>
    <t>501410</t>
  </si>
  <si>
    <t>ZŘÍZENÍ KONSTRUKČNÍ VRSTVY TĚLESA ŽELEZNIČNÍHO SPODKU ZE ZEMINY ZLEPŠENÉ (STABILIZOVANÉ) CEMENTEM</t>
  </si>
  <si>
    <t>36.911 m3 (výpočet kubatur z řezů)</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</si>
  <si>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</si>
  <si>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</si>
  <si>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</si>
  <si>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788.251 m2 (výpočet ploch z řezů)</t>
  </si>
  <si>
    <t>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t>
  </si>
  <si>
    <t>512550</t>
  </si>
  <si>
    <t>KOLEJOVÉ LOŽE - ZŘÍZENÍ Z KAMENIVA HRUBÉHO DRCENÉHO (ŠTĚRK)</t>
  </si>
  <si>
    <t>132,985 m3 (výpočet kubatur z řezů)</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</si>
  <si>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</si>
  <si>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</si>
  <si>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</si>
  <si>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(50 + 55,255) m (směrové a výškové vyrovnání koleje směr Strakonice + výhybky č. 3sv) * 1 m3/m + 5% kamenivo na vyrovnání</t>
  </si>
  <si>
    <t>514000</t>
  </si>
  <si>
    <t>KOLEJOVÉ LOŽE - PROČIŠTĚNÍ</t>
  </si>
  <si>
    <t>267.221 m3 (výpočet ploch z řezů)</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</si>
  <si>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</si>
  <si>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528352</t>
  </si>
  <si>
    <t>KOLEJ 49 E1, ROZD. "U", BEZSTYKOVÁ, PR. BET. BEZPODKLADNICOVÝ, UP. PRUŽNÉ</t>
  </si>
  <si>
    <t>50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</si>
  <si>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</si>
  <si>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545122</t>
  </si>
  <si>
    <t>SVAR KOLEJNIC (STEJNÉHO TVARU) 49 E1, T SPOJITĚ</t>
  </si>
  <si>
    <t>8 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</si>
  <si>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  
Svar, který nesplňuje ani jedno z výše uvedených kriterií, je svar průběžný  
1. Položka obsahuje: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svaření kolejnic nebo části výhybek, opracování a obroušení svaru. úprava koleje nebo výhybkové konstrukce do stavu před svařováním. příplatky za ztížené podmínky při práci v koleji, např. překážky po stranách koleje, práci v tunelu ap.  
2. Položka neobsahuje: případné řezání koleje  
3. Způsob měření: Udává se počet kusů kompletní konstrukce nebo práce.</t>
  </si>
  <si>
    <t>545230</t>
  </si>
  <si>
    <t>SVAR PŘECHODOVÝ (PŘECHODOVÁ KOLEJNICE) 49 E1/OSTATNÍ</t>
  </si>
  <si>
    <t>2 ks (přechod do stávající koleje směr Strakonice)</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</si>
  <si>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</si>
  <si>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549111</t>
  </si>
  <si>
    <t>BROUŠENÍ KOLEJE A VÝHYBEK</t>
  </si>
  <si>
    <t>(100 + 55,255) m (kolej + výhybka č. 3sv)</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</si>
  <si>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  
2. Položka neobsahuje:  
3. Způsob měření:Měří se délka koleje ve smyslu ČSN 73 6360, tj. v ose koleje.</t>
  </si>
  <si>
    <t>542121</t>
  </si>
  <si>
    <t>SMĚROVÉ A VÝŠKOVÉ VYROVNÁNÍ KOLEJE NA PRAŽCÍCH BETONOVÝCH DO 0,05 M</t>
  </si>
  <si>
    <t>50 m (kolej směr Strakonice)</t>
  </si>
  <si>
    <t>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t>
  </si>
  <si>
    <t>542211</t>
  </si>
  <si>
    <t>SMĚROVÉ A VÝŠKOVÉ VYROVNÁNÍ VÝHYBKOVÉ KONSTRUKCE NA PRAŽCÍCH DŘEVĚNÝCH DO 0,05 M</t>
  </si>
  <si>
    <t>55,255 m (výhybka č. 3sv)</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</si>
  <si>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</si>
  <si>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R-543111</t>
  </si>
  <si>
    <t>VÝMĚNA SPOJITÁ PRAŽCŮ DŘEVĚNÝCH VÝHYBKOVÝCH, UPEVNĚNÍ TUHÉ</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</si>
  <si>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</si>
  <si>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R-543211</t>
  </si>
  <si>
    <t>VÝMĚNA JEDNOTLIVÉHO PRAŽCE DŘEVĚNÉHO VÝHYBKOVÉHO DLOUHÉHO, UPEVNĚNÍ TUHÉ</t>
  </si>
  <si>
    <t>6 ks (výhybka č. 3sv)</t>
  </si>
  <si>
    <t>543272</t>
  </si>
  <si>
    <t>VÝMĚNA JEDNOTLIVÉHO PRAŽCE BETONOVÉHO VÝHYBKOVÉHO KRÁTKÉHO (ATYPICKÉHO), UPEVNĚNÍ PRUŽNÉ</t>
  </si>
  <si>
    <t>10 ks (výhybka č. 3sv)</t>
  </si>
  <si>
    <t>POTRUBÍ</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</si>
  <si>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</si>
  <si>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</si>
  <si>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</si>
  <si>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OSTATNÍ PRÁCE</t>
  </si>
  <si>
    <t>921930</t>
  </si>
  <si>
    <t>ANTIKOROZNÍ PROVEDENÍ UPEVŇOVADEL A JINÉHO DROBNÉHO KOLEJIVA</t>
  </si>
  <si>
    <t>9,2 m</t>
  </si>
  <si>
    <t>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Položka neobsahuje:  
 – dodávku materiálu, je součástí položek zřízení koleje nebo přejezdu</t>
  </si>
  <si>
    <t>923121</t>
  </si>
  <si>
    <t>HEKTOMETROVNÍK</t>
  </si>
  <si>
    <t>Položka obsahuje:  
– vyvrtání otvoru požadovaného průměru a další práce dle předpisu SŽDC M 21  
– dodávku a montáž značky referenčního bodu  
– veškerý pomocný materiál a nářadí  
– kontrolní měření  
– vyhotovení příslušné dokumentace</t>
  </si>
  <si>
    <t>965010</t>
  </si>
  <si>
    <t>ODSTRANĚNÍ KOLEJOVÉHO LOŽE A DRÁŽNÍCH STEZEK</t>
  </si>
  <si>
    <t>50 m (demontáž koleje) * 2,45 m3/m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</si>
  <si>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</si>
  <si>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</si>
  <si>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</si>
  <si>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M3KM</t>
  </si>
  <si>
    <t>50 m (demontáž koleje) * 2,45 m3/m * 20 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</si>
  <si>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</si>
  <si>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965114</t>
  </si>
  <si>
    <t>DEMONTÁŽ KOLEJE NA BETONOVÝCH PRAŽCÍCH ROZEBRÁNÍM DO SOUČÁSTÍ</t>
  </si>
  <si>
    <t>25 m (demontáž koleje)</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</si>
  <si>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</si>
  <si>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</si>
  <si>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</si>
  <si>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</si>
  <si>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25 m (demontáž koleje) * 0,553 t * 20 km   
25 m (demontáž koleje)</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</si>
  <si>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  
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</si>
  <si>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</si>
  <si>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</si>
  <si>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25 m (demontáž koleje) * 0,275 t * 20 km</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</si>
  <si>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</si>
  <si>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965821</t>
  </si>
  <si>
    <t>DEMONTÁŽ KILOMETROVNÍKU, HEKTOMETROVNÍKU, MEZNÍKU</t>
  </si>
  <si>
    <t>Položka obsahuje:  
– zahrnuje veškeré činnosti, zařízení a materiál nutných k odstranění konstrukce  
– naložení vybouraného materiálu na dopravní prostředek  
– příplatky za ztížené podmínky při práci v kolejišti, např. za překážky na straně koleje apod.  
Položka neobsahuje:  
– odvoz vybouraného materiálu do skladu nebo na likvidaci  
– poplatky za likvidaci odpadů, nacení se položkami ze ssd 0</t>
  </si>
  <si>
    <t>965822</t>
  </si>
  <si>
    <t>DEMONTÁŽ KILOMETROVNÍKU, HEKTOMETROVNÍKU, MEZNÍKU - ODVOZ (NA LIKVIDACI ODPADŮ NEBO JINÉ URČENÉ MÍSTO)</t>
  </si>
  <si>
    <t>1 ks x 0,157 t x 20 km</t>
  </si>
  <si>
    <t>Položka obsahuje:  
– odvoz jakýmkoliv dopravním prostředkem a složení  
– případné překládky na trase  
Položka neobsahuje:  
– naložení vybouraného materiálu na dopravní prostředek (je zahrnuto ve zdrojové položce)  
– poplatky za likvidaci odpadů, nacení se položkami ze ssd 0</t>
  </si>
  <si>
    <t>R-965841</t>
  </si>
  <si>
    <t>DEMONTÁŽ A OPĚTOVNÁ MONTÁŽ JAKÉKOLIV NÁVĚSTI</t>
  </si>
  <si>
    <t>3 ks (2x rychlostník, 1x název stanice)</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</si>
  <si>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dodávku a osazení včetně nutných zemních prací a obetonování  
 – odrazky nebo retroreflexní fólie</t>
  </si>
  <si>
    <t>965124</t>
  </si>
  <si>
    <t>DEMONTÁŽ KOLEJE NA DŘEVĚNÝCH PRAŽCÍCH ROZEBRÁNÍM DO SOUČÁSTÍ</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</si>
  <si>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</si>
  <si>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D.2.1.3</t>
  </si>
  <si>
    <t>Železniční přejezdy</t>
  </si>
  <si>
    <t xml:space="preserve">  SO 11-13-01</t>
  </si>
  <si>
    <t>Železniční přejezd P1383</t>
  </si>
  <si>
    <t>SO 11-13-01</t>
  </si>
  <si>
    <t>311,637 t</t>
  </si>
  <si>
    <t>015130</t>
  </si>
  <si>
    <t>POPLATKY ZA LIKVIDACŮ ODPADŮ NEKONTAMINOVANÝCH - 17 03 02 VYBOURANÝ ASFALTOVÝ BETON BEZ DEHTU</t>
  </si>
  <si>
    <t>75,543 t (demolice stávající vozovky)</t>
  </si>
  <si>
    <t>113138</t>
  </si>
  <si>
    <t>ODSTRANĚNÍ KRYTU ZPEVNĚNÝCH PLOCH S ASFALT POJIVEM, ODVOZ DO 20KM</t>
  </si>
  <si>
    <t>37,772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</si>
  <si>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</si>
  <si>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38,551 m3</t>
  </si>
  <si>
    <t>125,914 m3</t>
  </si>
  <si>
    <t>17110</t>
  </si>
  <si>
    <t>ULOŽENÍ SYPANINY DO NÁSYPŮ SE ZHUTNĚNÍM</t>
  </si>
  <si>
    <t>79,833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</si>
  <si>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</si>
  <si>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260,227 m2</t>
  </si>
  <si>
    <t>VODOROVNÉ KONSTRUKCE</t>
  </si>
  <si>
    <t>451311</t>
  </si>
  <si>
    <t>PODKL. A VÝPLŇ. VRSTVY Z PROST BET DO C8/10</t>
  </si>
  <si>
    <t>2,138 m3 (odměřeno ze situace/řezů)</t>
  </si>
  <si>
    <t>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</si>
  <si>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</si>
  <si>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</si>
  <si>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56313</t>
  </si>
  <si>
    <t>VOZOVKOVÉ VRSTVY Z MECHANICKY ZPEVNĚNÉHO KAMENIVA TL. DO 150MM</t>
  </si>
  <si>
    <t>260,227 m2 (odměřeno ze situace)</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</si>
  <si>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</si>
  <si>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</si>
  <si>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</si>
  <si>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572143</t>
  </si>
  <si>
    <t>INFILTRAČNÍ POSTŘIK Z EMULZE DO 2,0KG/M2</t>
  </si>
  <si>
    <t>- dodání všech předepsaných materiálů pro postřiky v předepsaném množství  
- provedení dle předepsaného technologického předpisu  
- zřízení vrstvy bez rozlišení šířky, pokládání vrstvy po etapách  
- úpravu napojení, ukončení</t>
  </si>
  <si>
    <t>572223</t>
  </si>
  <si>
    <t>SPOJOVACÍ POSTŘIK Z EMULZE DO 1,0KG/M2</t>
  </si>
  <si>
    <t>574A03</t>
  </si>
  <si>
    <t>ASFALTOVÝ BETON PRO OBRUSNÉ VRSTVY ACO 11</t>
  </si>
  <si>
    <t>260,227 m2 (odměřeno ze situace) * 0,04 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</si>
  <si>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</si>
  <si>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</si>
  <si>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t>
  </si>
  <si>
    <t>260,227 m2 (odměřeno ze situace) * 0,08 m</t>
  </si>
  <si>
    <t>58920</t>
  </si>
  <si>
    <t>VÝPLŇ SPAR MODIFIKOVANÝM ASFALTEM</t>
  </si>
  <si>
    <t>5,490 m + 7,911 m + 2 * 6,213 m</t>
  </si>
  <si>
    <t>1. Položka obsahuje:  
 – veškeré práce spojené s příčným posunem roštu výhybkové konstrukce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</si>
  <si>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914161</t>
  </si>
  <si>
    <t>DOPRAVNÍ ZNAČKY ZÁKLADNÍ VELIKOSTI HLINÍKOVÉ FÓLIE TŘ 1 - DODÁVKA A MONTÁŽ</t>
  </si>
  <si>
    <t>15 ks (5x A29, 3x A31a, 3x A31b, 2x A31c, 2x E7b)</t>
  </si>
  <si>
    <t>položka zahrnuje:  
- dodávku a montáž značek v požadovaném provedení</t>
  </si>
  <si>
    <t>914163</t>
  </si>
  <si>
    <t>DOPRAVNÍ ZNAČKY ZÁKLADNÍ VELIKOSTI HLINÍKOVÉ FÓLIE TŘ 1 - DEMONTÁŽ</t>
  </si>
  <si>
    <t>3 ks (3x A30)</t>
  </si>
  <si>
    <t>Položka zahrnuje odstranění, demontáž a odklizení materiálu s odvozem na předepsané místo</t>
  </si>
  <si>
    <t>914931</t>
  </si>
  <si>
    <t>SLOUPKY A STOJKY DZ Z HLINÍK TRUBEK ZABETON DOD A MONTÁŽ</t>
  </si>
  <si>
    <t>8 ks (2x (A29 + A31a), 1x (A29 + E7b + A31a), 2x A31b, 1x (E7b + A31b), 2x A31c)</t>
  </si>
  <si>
    <t>položka zahrnuje:  
- sloupky a upevňovací zařízení včetně jejich osazení (betonová patka, zemní práce)</t>
  </si>
  <si>
    <t>915211</t>
  </si>
  <si>
    <t>VODOROVNÉ DOPRAVNÍ ZNAČENÍ PLASTEM HLADKÉ - DODÁVKA A POKLÁDKA</t>
  </si>
  <si>
    <t>16,705 m2 + 4,494 m2 (VDZ V1a, V2b a V13)</t>
  </si>
  <si>
    <t>položka zahrnuje:  
- dodání a pokládku nátěrového materiálu (měří se pouze natíraná plocha)  
- předznačení a reflexní úpravu</t>
  </si>
  <si>
    <t>921112</t>
  </si>
  <si>
    <t>ŽELEZNIČNÍ PŘEJEZD CELOPRYŽOVÝ NA BETONOVÝCH PRAŽCÍCH</t>
  </si>
  <si>
    <t>34,164 m2 (odměřeno ze situace)</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</si>
  <si>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</si>
  <si>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965321</t>
  </si>
  <si>
    <t>ROZEBRÁNÍ PŘEJEZDU, PŘECHODU OSTATNÍCH</t>
  </si>
  <si>
    <t>40,226 m2 (odměřeno ze situace)</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</si>
  <si>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</si>
  <si>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</si>
  <si>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40,226 m2 (odměřeno ze situace) * 0,4 t/m2 * 20 km</t>
  </si>
  <si>
    <t>D.2.3.6</t>
  </si>
  <si>
    <t>Rozvodny vn, nn, osvětlení a dálkové ovládání odpojovačů</t>
  </si>
  <si>
    <t xml:space="preserve">  SO11-86-01</t>
  </si>
  <si>
    <t>Přípojka nn pro napájení RD</t>
  </si>
  <si>
    <t>SO11-86-01</t>
  </si>
  <si>
    <t>Všeobecné konstrukce a práce</t>
  </si>
  <si>
    <t>744634</t>
  </si>
  <si>
    <t>JISTIČ TŘÍPÓLOVÝ (10 KA) OD 25 DO 40 A</t>
  </si>
  <si>
    <t>popis položky</t>
  </si>
  <si>
    <t>výkaz výměr</t>
  </si>
  <si>
    <t>1. Položka obsahuje:  
 – veškerý spojovací materiál vč. připojovacího vedení  
 – technický popis viz. projektová dokumentace  
2. Položka neobsahuje:  
 X  
3. Způsob měření:  
Udává se počet kusů kompletní konstrukce nebo práce.</t>
  </si>
  <si>
    <t>DEMONTÁŽ POJIST</t>
  </si>
  <si>
    <t>POJISTKOVÁ VLOŽKA DO 160 A</t>
  </si>
  <si>
    <t>1. Položka obsahuje:  
 – technický popis viz. projektová dokumentace  
2. Položka neobsahuje:  
 X  
3. Způsob měření:  
Udává se počet kusů kompletní konstrukce nebo práce.</t>
  </si>
  <si>
    <t>744Z05</t>
  </si>
  <si>
    <t>DEMONTÁŽ JISTIČE NEBO VYPÍNAČE Z ROZVADĚČE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</si>
  <si>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</si>
  <si>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744Z04</t>
  </si>
  <si>
    <t>DEMONTÁŽ POJISTKOVÉHO SYSTÉMU Z ROZVADĚČE NN</t>
  </si>
  <si>
    <t>742G12</t>
  </si>
  <si>
    <t>KABEL NN DVOU- A TŘÍŽÍLOVÝ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</si>
  <si>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</si>
  <si>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</si>
  <si>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</si>
  <si>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</si>
  <si>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</si>
  <si>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</si>
  <si>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</si>
  <si>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742P13</t>
  </si>
  <si>
    <t>ZATAŽENÍ KABELU DO CHRÁNIČKY - KABEL PŘES 4 KG/M</t>
  </si>
  <si>
    <t>1. Položka obsahuje:  
 – montáž kabelu o váze do 4 kg/m do chráničky/ kolektoru  
2. Položka neobsahuje:  
 X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</si>
  <si>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</si>
  <si>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</si>
  <si>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</si>
  <si>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</si>
  <si>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</si>
  <si>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</si>
  <si>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747411</t>
  </si>
  <si>
    <t>MĚŘENÍ ZEMNÍCH ODPORŮ - ZEMNIČE PRVNÍHO NEBO SAMOSTATNÉHO</t>
  </si>
  <si>
    <t>1. Položka obsahuje:  
 – cenu za měření dle příslušných norem a předpisů, včetně vystavení protokolu  
2. Položka neobsahuje:  
 X  
3. Způsob měření:  
Udává se počet kusů kompletní konstrukce nebo práce.</t>
  </si>
  <si>
    <t>747412</t>
  </si>
  <si>
    <t>MĚŘENÍ ZEMNÍCH ODPORŮ - PŘÍPLATEK K CENĚ ZA KAŽDÝ DALŠÍ ZEMNIČ</t>
  </si>
  <si>
    <t>743Z33</t>
  </si>
  <si>
    <t>DEMONTÁŽ NOSNÝCH KONSTRUKCÍ PRO OSVĚTLENÍ</t>
  </si>
  <si>
    <t>743Z41</t>
  </si>
  <si>
    <t>DEMONTÁŽ ZAŘÍZENÍ EOV NA VÝHYBCE</t>
  </si>
  <si>
    <t>743Z43</t>
  </si>
  <si>
    <t>DEMONTÁŽ ČIDEL AUTOMATICKÉHO CHODU EOV</t>
  </si>
  <si>
    <t>741D11</t>
  </si>
  <si>
    <t>HROMOSVODOVÝ VODIČ FEZN NA POVRCHU</t>
  </si>
  <si>
    <t>1. Položka obsahuje:  
 – dělení, spojování  
 – upevnění vč. veškerého příslušenství  
2. Položka neobsahuje:  
 X  
3. Způsob měření:  
Měří se metr délkový.</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</si>
  <si>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</si>
  <si>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</si>
  <si>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</si>
  <si>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</si>
  <si>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</si>
  <si>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</si>
  <si>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</si>
  <si>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</si>
  <si>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</si>
  <si>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13283A</t>
  </si>
  <si>
    <t>HLOUBENÍ RÝH ŠÍŘ DO 2M PAŽ I NEPAŽ TŘ. II - BEZ DOPRAVY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</si>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</sst>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dimension ref="A1:F1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0+C10+C12+C14+C16+C18</f>
      </c>
    </row>
    <row r="7" spans="2:3" ht="12.75" customHeight="1">
      <c r="B7" s="8" t="s">
        <v>7</v>
      </c>
      <c s="10">
        <f>0+E10+E12+E14+E16+E18</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11-01-31'!K8+'PS 11-01-31'!M8</f>
      </c>
      <c s="14">
        <f>C11*0.21</f>
      </c>
      <c s="14">
        <f>C11+D11</f>
      </c>
      <c s="13">
        <f>'PS 11-01-31'!T7</f>
      </c>
    </row>
    <row r="12" spans="1:6" ht="12.75">
      <c r="A12" s="11" t="s">
        <v>325</v>
      </c>
      <c s="12" t="s">
        <v>326</v>
      </c>
      <c s="14">
        <f>0+C13</f>
      </c>
      <c s="14">
        <f>C12*0.21</f>
      </c>
      <c s="14">
        <f>0+E13</f>
      </c>
      <c s="13">
        <f>0+F13</f>
      </c>
    </row>
    <row r="13" spans="1:6" ht="12.75">
      <c r="A13" s="11" t="s">
        <v>327</v>
      </c>
      <c s="12" t="s">
        <v>328</v>
      </c>
      <c s="14">
        <f>'SO 98-98'!K8+'SO 98-98'!M8</f>
      </c>
      <c s="14">
        <f>C13*0.21</f>
      </c>
      <c s="14">
        <f>C13+D13</f>
      </c>
      <c s="13">
        <f>'SO 98-98'!T7</f>
      </c>
    </row>
    <row r="14" spans="1:6" ht="12.75">
      <c r="A14" s="11" t="s">
        <v>359</v>
      </c>
      <c s="12" t="s">
        <v>360</v>
      </c>
      <c s="14">
        <f>0+C15</f>
      </c>
      <c s="14">
        <f>C14*0.21</f>
      </c>
      <c s="14">
        <f>0+E15</f>
      </c>
      <c s="13">
        <f>0+F15</f>
      </c>
    </row>
    <row r="15" spans="1:6" ht="12.75">
      <c r="A15" s="11" t="s">
        <v>361</v>
      </c>
      <c s="12" t="s">
        <v>360</v>
      </c>
      <c s="14">
        <f>'SO 11-10a11-01'!K8+'SO 11-10a11-01'!M8</f>
      </c>
      <c s="14">
        <f>C15*0.21</f>
      </c>
      <c s="14">
        <f>C15+D15</f>
      </c>
      <c s="13">
        <f>'SO 11-10a11-01'!T7</f>
      </c>
    </row>
    <row r="16" spans="1:6" ht="12.75">
      <c r="A16" s="11" t="s">
        <v>538</v>
      </c>
      <c s="12" t="s">
        <v>539</v>
      </c>
      <c s="14">
        <f>0+C17</f>
      </c>
      <c s="14">
        <f>C16*0.21</f>
      </c>
      <c s="14">
        <f>0+E17</f>
      </c>
      <c s="13">
        <f>0+F17</f>
      </c>
    </row>
    <row r="17" spans="1:6" ht="12.75">
      <c r="A17" s="11" t="s">
        <v>540</v>
      </c>
      <c s="12" t="s">
        <v>541</v>
      </c>
      <c s="14">
        <f>'SO 11-13-01'!K8+'SO 11-13-01'!M8</f>
      </c>
      <c s="14">
        <f>C17*0.21</f>
      </c>
      <c s="14">
        <f>C17+D17</f>
      </c>
      <c s="13">
        <f>'SO 11-13-01'!T7</f>
      </c>
    </row>
    <row r="18" spans="1:6" ht="12.75">
      <c r="A18" s="11" t="s">
        <v>613</v>
      </c>
      <c s="12" t="s">
        <v>614</v>
      </c>
      <c s="14">
        <f>0+C19</f>
      </c>
      <c s="14">
        <f>C18*0.21</f>
      </c>
      <c s="14">
        <f>0+E19</f>
      </c>
      <c s="13">
        <f>0+F19</f>
      </c>
    </row>
    <row r="19" spans="1:6" ht="12.75">
      <c r="A19" s="11" t="s">
        <v>615</v>
      </c>
      <c s="12" t="s">
        <v>616</v>
      </c>
      <c s="14">
        <f>'SO11-86-01'!K8+'SO11-86-01'!M8</f>
      </c>
      <c s="14">
        <f>C19*0.21</f>
      </c>
      <c s="14">
        <f>C19+D19</f>
      </c>
      <c s="13">
        <f>'SO11-86-01'!T7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COUNTIFS(L8:L271,"=0",A8:A271,"P")+COUNTIFS(L8:L271,"",A8:A271,"P")+SUM(Q8:Q271)</f>
      </c>
    </row>
    <row r="8" spans="1:13" ht="12.75">
      <c r="A8" t="s">
        <v>44</v>
      </c>
      <c r="C8" s="28" t="s">
        <v>45</v>
      </c>
      <c r="E8" s="30" t="s">
        <v>17</v>
      </c>
      <c r="J8" s="29">
        <f>0+J9+J34</f>
      </c>
      <c s="29">
        <f>0+K9+K34</f>
      </c>
      <c s="29">
        <f>0+L9+L34</f>
      </c>
      <c s="29">
        <f>0+M9+M34</f>
      </c>
    </row>
    <row r="9" spans="1:13" ht="12.75">
      <c r="A9" t="s">
        <v>46</v>
      </c>
      <c r="C9" s="31" t="s">
        <v>47</v>
      </c>
      <c r="E9" s="33" t="s">
        <v>48</v>
      </c>
      <c r="J9" s="32">
        <f>0</f>
      </c>
      <c s="32">
        <f>0</f>
      </c>
      <c s="32">
        <f>0+L10+L14+L18+L22+L26+L30</f>
      </c>
      <c s="32">
        <f>0+M10+M14+M18+M22+M26+M30</f>
      </c>
    </row>
    <row r="10" spans="1:16" ht="12.75">
      <c r="A10" t="s">
        <v>49</v>
      </c>
      <c s="34" t="s">
        <v>47</v>
      </c>
      <c s="34" t="s">
        <v>50</v>
      </c>
      <c s="35" t="s">
        <v>51</v>
      </c>
      <c s="6" t="s">
        <v>52</v>
      </c>
      <c s="36" t="s">
        <v>53</v>
      </c>
      <c s="37">
        <v>40</v>
      </c>
      <c s="36">
        <v>0</v>
      </c>
      <c s="36">
        <f>ROUND(G10*H10,6)</f>
      </c>
      <c r="L10" s="38">
        <v>0</v>
      </c>
      <c s="32">
        <f>ROUND(ROUND(L10,2)*ROUND(G10,3),2)</f>
      </c>
      <c s="36" t="s">
        <v>54</v>
      </c>
      <c>
        <f>(M10*21)/100</f>
      </c>
      <c t="s">
        <v>27</v>
      </c>
    </row>
    <row r="11" spans="1:5" ht="12.75">
      <c r="A11" s="35" t="s">
        <v>55</v>
      </c>
      <c r="E11" s="39" t="s">
        <v>51</v>
      </c>
    </row>
    <row r="12" spans="1:5" ht="12.75">
      <c r="A12" s="35" t="s">
        <v>56</v>
      </c>
      <c r="E12" s="40" t="s">
        <v>57</v>
      </c>
    </row>
    <row r="13" spans="1:5" ht="38.25">
      <c r="A13" t="s">
        <v>58</v>
      </c>
      <c r="E13" s="39" t="s">
        <v>59</v>
      </c>
    </row>
    <row r="14" spans="1:16" ht="12.75">
      <c r="A14" t="s">
        <v>49</v>
      </c>
      <c s="34" t="s">
        <v>27</v>
      </c>
      <c s="34" t="s">
        <v>60</v>
      </c>
      <c s="35" t="s">
        <v>51</v>
      </c>
      <c s="6" t="s">
        <v>61</v>
      </c>
      <c s="36" t="s">
        <v>62</v>
      </c>
      <c s="37">
        <v>8</v>
      </c>
      <c s="36">
        <v>0</v>
      </c>
      <c s="36">
        <f>ROUND(G14*H14,6)</f>
      </c>
      <c r="L14" s="38">
        <v>0</v>
      </c>
      <c s="32">
        <f>ROUND(ROUND(L14,2)*ROUND(G14,3),2)</f>
      </c>
      <c s="36" t="s">
        <v>54</v>
      </c>
      <c>
        <f>(M14*21)/100</f>
      </c>
      <c t="s">
        <v>27</v>
      </c>
    </row>
    <row r="15" spans="1:5" ht="12.75">
      <c r="A15" s="35" t="s">
        <v>55</v>
      </c>
      <c r="E15" s="39" t="s">
        <v>51</v>
      </c>
    </row>
    <row r="16" spans="1:5" ht="12.75">
      <c r="A16" s="35" t="s">
        <v>56</v>
      </c>
      <c r="E16" s="40" t="s">
        <v>57</v>
      </c>
    </row>
    <row r="17" spans="1:5" ht="382.5">
      <c r="A17" t="s">
        <v>58</v>
      </c>
      <c r="E17" s="39" t="s">
        <v>63</v>
      </c>
    </row>
    <row r="18" spans="1:16" ht="12.75">
      <c r="A18" t="s">
        <v>49</v>
      </c>
      <c s="34" t="s">
        <v>26</v>
      </c>
      <c s="34" t="s">
        <v>64</v>
      </c>
      <c s="35" t="s">
        <v>51</v>
      </c>
      <c s="6" t="s">
        <v>65</v>
      </c>
      <c s="36" t="s">
        <v>62</v>
      </c>
      <c s="37">
        <v>270</v>
      </c>
      <c s="36">
        <v>0</v>
      </c>
      <c s="36">
        <f>ROUND(G18*H18,6)</f>
      </c>
      <c r="L18" s="38">
        <v>0</v>
      </c>
      <c s="32">
        <f>ROUND(ROUND(L18,2)*ROUND(G18,3),2)</f>
      </c>
      <c s="36" t="s">
        <v>54</v>
      </c>
      <c>
        <f>(M18*21)/100</f>
      </c>
      <c t="s">
        <v>27</v>
      </c>
    </row>
    <row r="19" spans="1:5" ht="12.75">
      <c r="A19" s="35" t="s">
        <v>55</v>
      </c>
      <c r="E19" s="39" t="s">
        <v>51</v>
      </c>
    </row>
    <row r="20" spans="1:5" ht="12.75">
      <c r="A20" s="35" t="s">
        <v>56</v>
      </c>
      <c r="E20" s="40" t="s">
        <v>57</v>
      </c>
    </row>
    <row r="21" spans="1:5" ht="229.5">
      <c r="A21" t="s">
        <v>58</v>
      </c>
      <c r="E21" s="39" t="s">
        <v>66</v>
      </c>
    </row>
    <row r="22" spans="1:16" ht="12.75">
      <c r="A22" t="s">
        <v>49</v>
      </c>
      <c s="34" t="s">
        <v>67</v>
      </c>
      <c s="34" t="s">
        <v>68</v>
      </c>
      <c s="35" t="s">
        <v>51</v>
      </c>
      <c s="6" t="s">
        <v>69</v>
      </c>
      <c s="36" t="s">
        <v>62</v>
      </c>
      <c s="37">
        <v>280</v>
      </c>
      <c s="36">
        <v>0</v>
      </c>
      <c s="36">
        <f>ROUND(G22*H22,6)</f>
      </c>
      <c r="L22" s="38">
        <v>0</v>
      </c>
      <c s="32">
        <f>ROUND(ROUND(L22,2)*ROUND(G22,3),2)</f>
      </c>
      <c s="36" t="s">
        <v>54</v>
      </c>
      <c>
        <f>(M22*21)/100</f>
      </c>
      <c t="s">
        <v>27</v>
      </c>
    </row>
    <row r="23" spans="1:5" ht="12.75">
      <c r="A23" s="35" t="s">
        <v>55</v>
      </c>
      <c r="E23" s="39" t="s">
        <v>51</v>
      </c>
    </row>
    <row r="24" spans="1:5" ht="12.75">
      <c r="A24" s="35" t="s">
        <v>56</v>
      </c>
      <c r="E24" s="40" t="s">
        <v>57</v>
      </c>
    </row>
    <row r="25" spans="1:5" ht="318.75">
      <c r="A25" t="s">
        <v>58</v>
      </c>
      <c r="E25" s="39" t="s">
        <v>70</v>
      </c>
    </row>
    <row r="26" spans="1:16" ht="12.75">
      <c r="A26" t="s">
        <v>49</v>
      </c>
      <c s="34" t="s">
        <v>71</v>
      </c>
      <c s="34" t="s">
        <v>72</v>
      </c>
      <c s="35" t="s">
        <v>51</v>
      </c>
      <c s="6" t="s">
        <v>73</v>
      </c>
      <c s="36" t="s">
        <v>62</v>
      </c>
      <c s="37">
        <v>20</v>
      </c>
      <c s="36">
        <v>0</v>
      </c>
      <c s="36">
        <f>ROUND(G26*H26,6)</f>
      </c>
      <c r="L26" s="38">
        <v>0</v>
      </c>
      <c s="32">
        <f>ROUND(ROUND(L26,2)*ROUND(G26,3),2)</f>
      </c>
      <c s="36" t="s">
        <v>54</v>
      </c>
      <c>
        <f>(M26*21)/100</f>
      </c>
      <c t="s">
        <v>27</v>
      </c>
    </row>
    <row r="27" spans="1:5" ht="12.75">
      <c r="A27" s="35" t="s">
        <v>55</v>
      </c>
      <c r="E27" s="39" t="s">
        <v>51</v>
      </c>
    </row>
    <row r="28" spans="1:5" ht="12.75">
      <c r="A28" s="35" t="s">
        <v>56</v>
      </c>
      <c r="E28" s="40" t="s">
        <v>57</v>
      </c>
    </row>
    <row r="29" spans="1:5" ht="318.75">
      <c r="A29" t="s">
        <v>58</v>
      </c>
      <c r="E29" s="39" t="s">
        <v>74</v>
      </c>
    </row>
    <row r="30" spans="1:16" ht="12.75">
      <c r="A30" t="s">
        <v>49</v>
      </c>
      <c s="34" t="s">
        <v>75</v>
      </c>
      <c s="34" t="s">
        <v>76</v>
      </c>
      <c s="35" t="s">
        <v>51</v>
      </c>
      <c s="6" t="s">
        <v>77</v>
      </c>
      <c s="36" t="s">
        <v>78</v>
      </c>
      <c s="37">
        <v>30</v>
      </c>
      <c s="36">
        <v>0</v>
      </c>
      <c s="36">
        <f>ROUND(G30*H30,6)</f>
      </c>
      <c r="L30" s="38">
        <v>0</v>
      </c>
      <c s="32">
        <f>ROUND(ROUND(L30,2)*ROUND(G30,3),2)</f>
      </c>
      <c s="36" t="s">
        <v>54</v>
      </c>
      <c>
        <f>(M30*21)/100</f>
      </c>
      <c t="s">
        <v>27</v>
      </c>
    </row>
    <row r="31" spans="1:5" ht="12.75">
      <c r="A31" s="35" t="s">
        <v>55</v>
      </c>
      <c r="E31" s="39" t="s">
        <v>51</v>
      </c>
    </row>
    <row r="32" spans="1:5" ht="12.75">
      <c r="A32" s="35" t="s">
        <v>56</v>
      </c>
      <c r="E32" s="40" t="s">
        <v>57</v>
      </c>
    </row>
    <row r="33" spans="1:5" ht="25.5">
      <c r="A33" t="s">
        <v>58</v>
      </c>
      <c r="E33" s="39" t="s">
        <v>79</v>
      </c>
    </row>
    <row r="34" spans="1:13" ht="12.75">
      <c r="A34" t="s">
        <v>46</v>
      </c>
      <c r="C34" s="31" t="s">
        <v>27</v>
      </c>
      <c r="E34" s="33" t="s">
        <v>80</v>
      </c>
      <c r="J34" s="32">
        <f>0</f>
      </c>
      <c s="32">
        <f>0</f>
      </c>
      <c s="32">
        <f>0+L35+L39+L43+L47+L51+L55+L59+L63+L67+L71+L75+L79+L83+L87+L91+L95+L99+L103+L107+L111+L115+L119+L123+L127+L131+L135+L139+L143+L147+L151+L155+L159+L163+L167+L171+L175+L179+L183+L187+L191+L195+L199+L203+L207+L211+L215+L219+L223+L227+L231+L235+L239+L243+L247+L251+L255+L259+L263+L267+L271</f>
      </c>
      <c s="32">
        <f>0+M35+M39+M43+M47+M51+M55+M59+M63+M67+M71+M75+M79+M83+M87+M91+M95+M99+M103+M107+M111+M115+M119+M123+M127+M131+M135+M139+M143+M147+M151+M155+M159+M163+M167+M171+M175+M179+M183+M187+M191+M195+M199+M203+M207+M211+M215+M219+M223+M227+M231+M235+M239+M243+M247+M251+M255+M259+M263+M267+M271</f>
      </c>
    </row>
    <row r="35" spans="1:16" ht="12.75">
      <c r="A35" t="s">
        <v>49</v>
      </c>
      <c s="34" t="s">
        <v>81</v>
      </c>
      <c s="34" t="s">
        <v>82</v>
      </c>
      <c s="35" t="s">
        <v>51</v>
      </c>
      <c s="6" t="s">
        <v>83</v>
      </c>
      <c s="36" t="s">
        <v>84</v>
      </c>
      <c s="37">
        <v>30</v>
      </c>
      <c s="36">
        <v>0</v>
      </c>
      <c s="36">
        <f>ROUND(G35*H35,6)</f>
      </c>
      <c r="L35" s="38">
        <v>0</v>
      </c>
      <c s="32">
        <f>ROUND(ROUND(L35,2)*ROUND(G35,3),2)</f>
      </c>
      <c s="36" t="s">
        <v>54</v>
      </c>
      <c>
        <f>(M35*21)/100</f>
      </c>
      <c t="s">
        <v>27</v>
      </c>
    </row>
    <row r="36" spans="1:5" ht="12.75">
      <c r="A36" s="35" t="s">
        <v>55</v>
      </c>
      <c r="E36" s="39" t="s">
        <v>51</v>
      </c>
    </row>
    <row r="37" spans="1:5" ht="12.75">
      <c r="A37" s="35" t="s">
        <v>56</v>
      </c>
      <c r="E37" s="40" t="s">
        <v>57</v>
      </c>
    </row>
    <row r="38" spans="1:5" ht="114.75">
      <c r="A38" t="s">
        <v>58</v>
      </c>
      <c r="E38" s="39" t="s">
        <v>85</v>
      </c>
    </row>
    <row r="39" spans="1:16" ht="12.75">
      <c r="A39" t="s">
        <v>49</v>
      </c>
      <c s="34" t="s">
        <v>86</v>
      </c>
      <c s="34" t="s">
        <v>87</v>
      </c>
      <c s="35" t="s">
        <v>51</v>
      </c>
      <c s="6" t="s">
        <v>88</v>
      </c>
      <c s="36" t="s">
        <v>78</v>
      </c>
      <c s="37">
        <v>60</v>
      </c>
      <c s="36">
        <v>0</v>
      </c>
      <c s="36">
        <f>ROUND(G39*H39,6)</f>
      </c>
      <c r="L39" s="38">
        <v>0</v>
      </c>
      <c s="32">
        <f>ROUND(ROUND(L39,2)*ROUND(G39,3),2)</f>
      </c>
      <c s="36" t="s">
        <v>54</v>
      </c>
      <c>
        <f>(M39*21)/100</f>
      </c>
      <c t="s">
        <v>27</v>
      </c>
    </row>
    <row r="40" spans="1:5" ht="12.75">
      <c r="A40" s="35" t="s">
        <v>55</v>
      </c>
      <c r="E40" s="39" t="s">
        <v>51</v>
      </c>
    </row>
    <row r="41" spans="1:5" ht="12.75">
      <c r="A41" s="35" t="s">
        <v>56</v>
      </c>
      <c r="E41" s="40" t="s">
        <v>57</v>
      </c>
    </row>
    <row r="42" spans="1:5" ht="114.75">
      <c r="A42" t="s">
        <v>58</v>
      </c>
      <c r="E42" s="39" t="s">
        <v>89</v>
      </c>
    </row>
    <row r="43" spans="1:16" ht="12.75">
      <c r="A43" t="s">
        <v>49</v>
      </c>
      <c s="34" t="s">
        <v>90</v>
      </c>
      <c s="34" t="s">
        <v>91</v>
      </c>
      <c s="35" t="s">
        <v>51</v>
      </c>
      <c s="6" t="s">
        <v>92</v>
      </c>
      <c s="36" t="s">
        <v>78</v>
      </c>
      <c s="37">
        <v>30</v>
      </c>
      <c s="36">
        <v>0</v>
      </c>
      <c s="36">
        <f>ROUND(G43*H43,6)</f>
      </c>
      <c r="L43" s="38">
        <v>0</v>
      </c>
      <c s="32">
        <f>ROUND(ROUND(L43,2)*ROUND(G43,3),2)</f>
      </c>
      <c s="36" t="s">
        <v>54</v>
      </c>
      <c>
        <f>(M43*21)/100</f>
      </c>
      <c t="s">
        <v>27</v>
      </c>
    </row>
    <row r="44" spans="1:5" ht="12.75">
      <c r="A44" s="35" t="s">
        <v>55</v>
      </c>
      <c r="E44" s="39" t="s">
        <v>51</v>
      </c>
    </row>
    <row r="45" spans="1:5" ht="12.75">
      <c r="A45" s="35" t="s">
        <v>56</v>
      </c>
      <c r="E45" s="40" t="s">
        <v>57</v>
      </c>
    </row>
    <row r="46" spans="1:5" ht="102">
      <c r="A46" t="s">
        <v>58</v>
      </c>
      <c r="E46" s="39" t="s">
        <v>93</v>
      </c>
    </row>
    <row r="47" spans="1:16" ht="12.75">
      <c r="A47" t="s">
        <v>49</v>
      </c>
      <c s="34" t="s">
        <v>94</v>
      </c>
      <c s="34" t="s">
        <v>95</v>
      </c>
      <c s="35" t="s">
        <v>51</v>
      </c>
      <c s="6" t="s">
        <v>96</v>
      </c>
      <c s="36" t="s">
        <v>78</v>
      </c>
      <c s="37">
        <v>900</v>
      </c>
      <c s="36">
        <v>0</v>
      </c>
      <c s="36">
        <f>ROUND(G47*H47,6)</f>
      </c>
      <c r="L47" s="38">
        <v>0</v>
      </c>
      <c s="32">
        <f>ROUND(ROUND(L47,2)*ROUND(G47,3),2)</f>
      </c>
      <c s="36" t="s">
        <v>54</v>
      </c>
      <c>
        <f>(M47*21)/100</f>
      </c>
      <c t="s">
        <v>27</v>
      </c>
    </row>
    <row r="48" spans="1:5" ht="12.75">
      <c r="A48" s="35" t="s">
        <v>55</v>
      </c>
      <c r="E48" s="39" t="s">
        <v>51</v>
      </c>
    </row>
    <row r="49" spans="1:5" ht="12.75">
      <c r="A49" s="35" t="s">
        <v>56</v>
      </c>
      <c r="E49" s="40" t="s">
        <v>57</v>
      </c>
    </row>
    <row r="50" spans="1:5" ht="140.25">
      <c r="A50" t="s">
        <v>58</v>
      </c>
      <c r="E50" s="39" t="s">
        <v>97</v>
      </c>
    </row>
    <row r="51" spans="1:16" ht="12.75">
      <c r="A51" t="s">
        <v>49</v>
      </c>
      <c s="34" t="s">
        <v>98</v>
      </c>
      <c s="34" t="s">
        <v>99</v>
      </c>
      <c s="35" t="s">
        <v>51</v>
      </c>
      <c s="6" t="s">
        <v>100</v>
      </c>
      <c s="36" t="s">
        <v>84</v>
      </c>
      <c s="37">
        <v>4</v>
      </c>
      <c s="36">
        <v>0</v>
      </c>
      <c s="36">
        <f>ROUND(G51*H51,6)</f>
      </c>
      <c r="L51" s="38">
        <v>0</v>
      </c>
      <c s="32">
        <f>ROUND(ROUND(L51,2)*ROUND(G51,3),2)</f>
      </c>
      <c s="36" t="s">
        <v>54</v>
      </c>
      <c>
        <f>(M51*21)/100</f>
      </c>
      <c t="s">
        <v>27</v>
      </c>
    </row>
    <row r="52" spans="1:5" ht="12.75">
      <c r="A52" s="35" t="s">
        <v>55</v>
      </c>
      <c r="E52" s="39" t="s">
        <v>51</v>
      </c>
    </row>
    <row r="53" spans="1:5" ht="12.75">
      <c r="A53" s="35" t="s">
        <v>56</v>
      </c>
      <c r="E53" s="40" t="s">
        <v>101</v>
      </c>
    </row>
    <row r="54" spans="1:5" ht="102">
      <c r="A54" t="s">
        <v>58</v>
      </c>
      <c r="E54" s="39" t="s">
        <v>102</v>
      </c>
    </row>
    <row r="55" spans="1:16" ht="12.75">
      <c r="A55" t="s">
        <v>49</v>
      </c>
      <c s="34" t="s">
        <v>103</v>
      </c>
      <c s="34" t="s">
        <v>104</v>
      </c>
      <c s="35" t="s">
        <v>51</v>
      </c>
      <c s="6" t="s">
        <v>105</v>
      </c>
      <c s="36" t="s">
        <v>84</v>
      </c>
      <c s="37">
        <v>1</v>
      </c>
      <c s="36">
        <v>0</v>
      </c>
      <c s="36">
        <f>ROUND(G55*H55,6)</f>
      </c>
      <c r="L55" s="38">
        <v>0</v>
      </c>
      <c s="32">
        <f>ROUND(ROUND(L55,2)*ROUND(G55,3),2)</f>
      </c>
      <c s="36" t="s">
        <v>54</v>
      </c>
      <c>
        <f>(M55*21)/100</f>
      </c>
      <c t="s">
        <v>27</v>
      </c>
    </row>
    <row r="56" spans="1:5" ht="12.75">
      <c r="A56" s="35" t="s">
        <v>55</v>
      </c>
      <c r="E56" s="39" t="s">
        <v>51</v>
      </c>
    </row>
    <row r="57" spans="1:5" ht="12.75">
      <c r="A57" s="35" t="s">
        <v>56</v>
      </c>
      <c r="E57" s="40" t="s">
        <v>101</v>
      </c>
    </row>
    <row r="58" spans="1:5" ht="127.5">
      <c r="A58" t="s">
        <v>58</v>
      </c>
      <c r="E58" s="39" t="s">
        <v>106</v>
      </c>
    </row>
    <row r="59" spans="1:16" ht="12.75">
      <c r="A59" t="s">
        <v>49</v>
      </c>
      <c s="34" t="s">
        <v>107</v>
      </c>
      <c s="34" t="s">
        <v>108</v>
      </c>
      <c s="35" t="s">
        <v>51</v>
      </c>
      <c s="6" t="s">
        <v>109</v>
      </c>
      <c s="36" t="s">
        <v>84</v>
      </c>
      <c s="37">
        <v>1</v>
      </c>
      <c s="36">
        <v>0</v>
      </c>
      <c s="36">
        <f>ROUND(G59*H59,6)</f>
      </c>
      <c r="L59" s="38">
        <v>0</v>
      </c>
      <c s="32">
        <f>ROUND(ROUND(L59,2)*ROUND(G59,3),2)</f>
      </c>
      <c s="36" t="s">
        <v>54</v>
      </c>
      <c>
        <f>(M59*21)/100</f>
      </c>
      <c t="s">
        <v>27</v>
      </c>
    </row>
    <row r="60" spans="1:5" ht="12.75">
      <c r="A60" s="35" t="s">
        <v>55</v>
      </c>
      <c r="E60" s="39" t="s">
        <v>51</v>
      </c>
    </row>
    <row r="61" spans="1:5" ht="12.75">
      <c r="A61" s="35" t="s">
        <v>56</v>
      </c>
      <c r="E61" s="40" t="s">
        <v>110</v>
      </c>
    </row>
    <row r="62" spans="1:5" ht="191.25">
      <c r="A62" t="s">
        <v>58</v>
      </c>
      <c r="E62" s="39" t="s">
        <v>111</v>
      </c>
    </row>
    <row r="63" spans="1:16" ht="25.5">
      <c r="A63" t="s">
        <v>49</v>
      </c>
      <c s="34" t="s">
        <v>112</v>
      </c>
      <c s="34" t="s">
        <v>113</v>
      </c>
      <c s="35" t="s">
        <v>51</v>
      </c>
      <c s="6" t="s">
        <v>114</v>
      </c>
      <c s="36" t="s">
        <v>84</v>
      </c>
      <c s="37">
        <v>1</v>
      </c>
      <c s="36">
        <v>0</v>
      </c>
      <c s="36">
        <f>ROUND(G63*H63,6)</f>
      </c>
      <c r="L63" s="38">
        <v>0</v>
      </c>
      <c s="32">
        <f>ROUND(ROUND(L63,2)*ROUND(G63,3),2)</f>
      </c>
      <c s="36" t="s">
        <v>54</v>
      </c>
      <c>
        <f>(M63*21)/100</f>
      </c>
      <c t="s">
        <v>27</v>
      </c>
    </row>
    <row r="64" spans="1:5" ht="12.75">
      <c r="A64" s="35" t="s">
        <v>55</v>
      </c>
      <c r="E64" s="39" t="s">
        <v>51</v>
      </c>
    </row>
    <row r="65" spans="1:5" ht="12.75">
      <c r="A65" s="35" t="s">
        <v>56</v>
      </c>
      <c r="E65" s="40" t="s">
        <v>110</v>
      </c>
    </row>
    <row r="66" spans="1:5" ht="114.75">
      <c r="A66" t="s">
        <v>58</v>
      </c>
      <c r="E66" s="39" t="s">
        <v>115</v>
      </c>
    </row>
    <row r="67" spans="1:16" ht="38.25">
      <c r="A67" t="s">
        <v>49</v>
      </c>
      <c s="34" t="s">
        <v>116</v>
      </c>
      <c s="34" t="s">
        <v>117</v>
      </c>
      <c s="35" t="s">
        <v>51</v>
      </c>
      <c s="6" t="s">
        <v>118</v>
      </c>
      <c s="36" t="s">
        <v>84</v>
      </c>
      <c s="37">
        <v>14</v>
      </c>
      <c s="36">
        <v>0</v>
      </c>
      <c s="36">
        <f>ROUND(G67*H67,6)</f>
      </c>
      <c r="L67" s="38">
        <v>0</v>
      </c>
      <c s="32">
        <f>ROUND(ROUND(L67,2)*ROUND(G67,3),2)</f>
      </c>
      <c s="36" t="s">
        <v>54</v>
      </c>
      <c>
        <f>(M67*21)/100</f>
      </c>
      <c t="s">
        <v>27</v>
      </c>
    </row>
    <row r="68" spans="1:5" ht="12.75">
      <c r="A68" s="35" t="s">
        <v>55</v>
      </c>
      <c r="E68" s="39" t="s">
        <v>51</v>
      </c>
    </row>
    <row r="69" spans="1:5" ht="12.75">
      <c r="A69" s="35" t="s">
        <v>56</v>
      </c>
      <c r="E69" s="40" t="s">
        <v>110</v>
      </c>
    </row>
    <row r="70" spans="1:5" ht="114.75">
      <c r="A70" t="s">
        <v>58</v>
      </c>
      <c r="E70" s="39" t="s">
        <v>115</v>
      </c>
    </row>
    <row r="71" spans="1:16" ht="12.75">
      <c r="A71" t="s">
        <v>49</v>
      </c>
      <c s="34" t="s">
        <v>119</v>
      </c>
      <c s="34" t="s">
        <v>120</v>
      </c>
      <c s="35" t="s">
        <v>51</v>
      </c>
      <c s="6" t="s">
        <v>121</v>
      </c>
      <c s="36" t="s">
        <v>84</v>
      </c>
      <c s="37">
        <v>4</v>
      </c>
      <c s="36">
        <v>0</v>
      </c>
      <c s="36">
        <f>ROUND(G71*H71,6)</f>
      </c>
      <c r="L71" s="38">
        <v>0</v>
      </c>
      <c s="32">
        <f>ROUND(ROUND(L71,2)*ROUND(G71,3),2)</f>
      </c>
      <c s="36" t="s">
        <v>54</v>
      </c>
      <c>
        <f>(M71*21)/100</f>
      </c>
      <c t="s">
        <v>27</v>
      </c>
    </row>
    <row r="72" spans="1:5" ht="12.75">
      <c r="A72" s="35" t="s">
        <v>55</v>
      </c>
      <c r="E72" s="39" t="s">
        <v>51</v>
      </c>
    </row>
    <row r="73" spans="1:5" ht="12.75">
      <c r="A73" s="35" t="s">
        <v>56</v>
      </c>
      <c r="E73" s="40" t="s">
        <v>101</v>
      </c>
    </row>
    <row r="74" spans="1:5" ht="76.5">
      <c r="A74" t="s">
        <v>58</v>
      </c>
      <c r="E74" s="39" t="s">
        <v>122</v>
      </c>
    </row>
    <row r="75" spans="1:16" ht="12.75">
      <c r="A75" t="s">
        <v>49</v>
      </c>
      <c s="34" t="s">
        <v>123</v>
      </c>
      <c s="34" t="s">
        <v>124</v>
      </c>
      <c s="35" t="s">
        <v>51</v>
      </c>
      <c s="6" t="s">
        <v>125</v>
      </c>
      <c s="36" t="s">
        <v>126</v>
      </c>
      <c s="37">
        <v>9.275</v>
      </c>
      <c s="36">
        <v>0</v>
      </c>
      <c s="36">
        <f>ROUND(G75*H75,6)</f>
      </c>
      <c r="L75" s="38">
        <v>0</v>
      </c>
      <c s="32">
        <f>ROUND(ROUND(L75,2)*ROUND(G75,3),2)</f>
      </c>
      <c s="36" t="s">
        <v>54</v>
      </c>
      <c>
        <f>(M75*21)/100</f>
      </c>
      <c t="s">
        <v>27</v>
      </c>
    </row>
    <row r="76" spans="1:5" ht="12.75">
      <c r="A76" s="35" t="s">
        <v>55</v>
      </c>
      <c r="E76" s="39" t="s">
        <v>51</v>
      </c>
    </row>
    <row r="77" spans="1:5" ht="12.75">
      <c r="A77" s="35" t="s">
        <v>56</v>
      </c>
      <c r="E77" s="40" t="s">
        <v>101</v>
      </c>
    </row>
    <row r="78" spans="1:5" ht="76.5">
      <c r="A78" t="s">
        <v>58</v>
      </c>
      <c r="E78" s="39" t="s">
        <v>127</v>
      </c>
    </row>
    <row r="79" spans="1:16" ht="12.75">
      <c r="A79" t="s">
        <v>49</v>
      </c>
      <c s="34" t="s">
        <v>128</v>
      </c>
      <c s="34" t="s">
        <v>129</v>
      </c>
      <c s="35" t="s">
        <v>51</v>
      </c>
      <c s="6" t="s">
        <v>130</v>
      </c>
      <c s="36" t="s">
        <v>126</v>
      </c>
      <c s="37">
        <v>9.275</v>
      </c>
      <c s="36">
        <v>0</v>
      </c>
      <c s="36">
        <f>ROUND(G79*H79,6)</f>
      </c>
      <c r="L79" s="38">
        <v>0</v>
      </c>
      <c s="32">
        <f>ROUND(ROUND(L79,2)*ROUND(G79,3),2)</f>
      </c>
      <c s="36" t="s">
        <v>54</v>
      </c>
      <c>
        <f>(M79*21)/100</f>
      </c>
      <c t="s">
        <v>27</v>
      </c>
    </row>
    <row r="80" spans="1:5" ht="12.75">
      <c r="A80" s="35" t="s">
        <v>55</v>
      </c>
      <c r="E80" s="39" t="s">
        <v>51</v>
      </c>
    </row>
    <row r="81" spans="1:5" ht="12.75">
      <c r="A81" s="35" t="s">
        <v>56</v>
      </c>
      <c r="E81" s="40" t="s">
        <v>101</v>
      </c>
    </row>
    <row r="82" spans="1:5" ht="204">
      <c r="A82" t="s">
        <v>58</v>
      </c>
      <c r="E82" s="39" t="s">
        <v>131</v>
      </c>
    </row>
    <row r="83" spans="1:16" ht="12.75">
      <c r="A83" t="s">
        <v>49</v>
      </c>
      <c s="34" t="s">
        <v>132</v>
      </c>
      <c s="34" t="s">
        <v>133</v>
      </c>
      <c s="35" t="s">
        <v>51</v>
      </c>
      <c s="6" t="s">
        <v>134</v>
      </c>
      <c s="36" t="s">
        <v>126</v>
      </c>
      <c s="37">
        <v>6.18</v>
      </c>
      <c s="36">
        <v>0</v>
      </c>
      <c s="36">
        <f>ROUND(G83*H83,6)</f>
      </c>
      <c r="L83" s="38">
        <v>0</v>
      </c>
      <c s="32">
        <f>ROUND(ROUND(L83,2)*ROUND(G83,3),2)</f>
      </c>
      <c s="36" t="s">
        <v>54</v>
      </c>
      <c>
        <f>(M83*21)/100</f>
      </c>
      <c t="s">
        <v>27</v>
      </c>
    </row>
    <row r="84" spans="1:5" ht="12.75">
      <c r="A84" s="35" t="s">
        <v>55</v>
      </c>
      <c r="E84" s="39" t="s">
        <v>51</v>
      </c>
    </row>
    <row r="85" spans="1:5" ht="12.75">
      <c r="A85" s="35" t="s">
        <v>56</v>
      </c>
      <c r="E85" s="40" t="s">
        <v>101</v>
      </c>
    </row>
    <row r="86" spans="1:5" ht="76.5">
      <c r="A86" t="s">
        <v>58</v>
      </c>
      <c r="E86" s="39" t="s">
        <v>135</v>
      </c>
    </row>
    <row r="87" spans="1:16" ht="12.75">
      <c r="A87" t="s">
        <v>49</v>
      </c>
      <c s="34" t="s">
        <v>136</v>
      </c>
      <c s="34" t="s">
        <v>137</v>
      </c>
      <c s="35" t="s">
        <v>51</v>
      </c>
      <c s="6" t="s">
        <v>138</v>
      </c>
      <c s="36" t="s">
        <v>126</v>
      </c>
      <c s="37">
        <v>6.18</v>
      </c>
      <c s="36">
        <v>0</v>
      </c>
      <c s="36">
        <f>ROUND(G87*H87,6)</f>
      </c>
      <c r="L87" s="38">
        <v>0</v>
      </c>
      <c s="32">
        <f>ROUND(ROUND(L87,2)*ROUND(G87,3),2)</f>
      </c>
      <c s="36" t="s">
        <v>54</v>
      </c>
      <c>
        <f>(M87*21)/100</f>
      </c>
      <c t="s">
        <v>27</v>
      </c>
    </row>
    <row r="88" spans="1:5" ht="12.75">
      <c r="A88" s="35" t="s">
        <v>55</v>
      </c>
      <c r="E88" s="39" t="s">
        <v>51</v>
      </c>
    </row>
    <row r="89" spans="1:5" ht="12.75">
      <c r="A89" s="35" t="s">
        <v>56</v>
      </c>
      <c r="E89" s="40" t="s">
        <v>101</v>
      </c>
    </row>
    <row r="90" spans="1:5" ht="204">
      <c r="A90" t="s">
        <v>58</v>
      </c>
      <c r="E90" s="39" t="s">
        <v>139</v>
      </c>
    </row>
    <row r="91" spans="1:16" ht="25.5">
      <c r="A91" t="s">
        <v>49</v>
      </c>
      <c s="34" t="s">
        <v>140</v>
      </c>
      <c s="34" t="s">
        <v>141</v>
      </c>
      <c s="35" t="s">
        <v>51</v>
      </c>
      <c s="6" t="s">
        <v>142</v>
      </c>
      <c s="36" t="s">
        <v>84</v>
      </c>
      <c s="37">
        <v>34</v>
      </c>
      <c s="36">
        <v>0</v>
      </c>
      <c s="36">
        <f>ROUND(G91*H91,6)</f>
      </c>
      <c r="L91" s="38">
        <v>0</v>
      </c>
      <c s="32">
        <f>ROUND(ROUND(L91,2)*ROUND(G91,3),2)</f>
      </c>
      <c s="36" t="s">
        <v>54</v>
      </c>
      <c>
        <f>(M91*21)/100</f>
      </c>
      <c t="s">
        <v>27</v>
      </c>
    </row>
    <row r="92" spans="1:5" ht="12.75">
      <c r="A92" s="35" t="s">
        <v>55</v>
      </c>
      <c r="E92" s="39" t="s">
        <v>51</v>
      </c>
    </row>
    <row r="93" spans="1:5" ht="12.75">
      <c r="A93" s="35" t="s">
        <v>56</v>
      </c>
      <c r="E93" s="40" t="s">
        <v>101</v>
      </c>
    </row>
    <row r="94" spans="1:5" ht="114.75">
      <c r="A94" t="s">
        <v>58</v>
      </c>
      <c r="E94" s="39" t="s">
        <v>143</v>
      </c>
    </row>
    <row r="95" spans="1:16" ht="12.75">
      <c r="A95" t="s">
        <v>49</v>
      </c>
      <c s="34" t="s">
        <v>144</v>
      </c>
      <c s="34" t="s">
        <v>145</v>
      </c>
      <c s="35" t="s">
        <v>51</v>
      </c>
      <c s="6" t="s">
        <v>146</v>
      </c>
      <c s="36" t="s">
        <v>84</v>
      </c>
      <c s="37">
        <v>15</v>
      </c>
      <c s="36">
        <v>0</v>
      </c>
      <c s="36">
        <f>ROUND(G95*H95,6)</f>
      </c>
      <c r="L95" s="38">
        <v>0</v>
      </c>
      <c s="32">
        <f>ROUND(ROUND(L95,2)*ROUND(G95,3),2)</f>
      </c>
      <c s="36" t="s">
        <v>54</v>
      </c>
      <c>
        <f>(M95*21)/100</f>
      </c>
      <c t="s">
        <v>27</v>
      </c>
    </row>
    <row r="96" spans="1:5" ht="12.75">
      <c r="A96" s="35" t="s">
        <v>55</v>
      </c>
      <c r="E96" s="39" t="s">
        <v>51</v>
      </c>
    </row>
    <row r="97" spans="1:5" ht="12.75">
      <c r="A97" s="35" t="s">
        <v>56</v>
      </c>
      <c r="E97" s="40" t="s">
        <v>101</v>
      </c>
    </row>
    <row r="98" spans="1:5" ht="102">
      <c r="A98" t="s">
        <v>58</v>
      </c>
      <c r="E98" s="39" t="s">
        <v>147</v>
      </c>
    </row>
    <row r="99" spans="1:16" ht="12.75">
      <c r="A99" t="s">
        <v>49</v>
      </c>
      <c s="34" t="s">
        <v>148</v>
      </c>
      <c s="34" t="s">
        <v>149</v>
      </c>
      <c s="35" t="s">
        <v>51</v>
      </c>
      <c s="6" t="s">
        <v>150</v>
      </c>
      <c s="36" t="s">
        <v>84</v>
      </c>
      <c s="37">
        <v>1</v>
      </c>
      <c s="36">
        <v>0</v>
      </c>
      <c s="36">
        <f>ROUND(G99*H99,6)</f>
      </c>
      <c r="L99" s="38">
        <v>0</v>
      </c>
      <c s="32">
        <f>ROUND(ROUND(L99,2)*ROUND(G99,3),2)</f>
      </c>
      <c s="36" t="s">
        <v>54</v>
      </c>
      <c>
        <f>(M99*21)/100</f>
      </c>
      <c t="s">
        <v>27</v>
      </c>
    </row>
    <row r="100" spans="1:5" ht="12.75">
      <c r="A100" s="35" t="s">
        <v>55</v>
      </c>
      <c r="E100" s="39" t="s">
        <v>51</v>
      </c>
    </row>
    <row r="101" spans="1:5" ht="12.75">
      <c r="A101" s="35" t="s">
        <v>56</v>
      </c>
      <c r="E101" s="40" t="s">
        <v>110</v>
      </c>
    </row>
    <row r="102" spans="1:5" ht="102">
      <c r="A102" t="s">
        <v>58</v>
      </c>
      <c r="E102" s="39" t="s">
        <v>151</v>
      </c>
    </row>
    <row r="103" spans="1:16" ht="12.75">
      <c r="A103" t="s">
        <v>49</v>
      </c>
      <c s="34" t="s">
        <v>152</v>
      </c>
      <c s="34" t="s">
        <v>153</v>
      </c>
      <c s="35" t="s">
        <v>51</v>
      </c>
      <c s="6" t="s">
        <v>154</v>
      </c>
      <c s="36" t="s">
        <v>84</v>
      </c>
      <c s="37">
        <v>1</v>
      </c>
      <c s="36">
        <v>0</v>
      </c>
      <c s="36">
        <f>ROUND(G103*H103,6)</f>
      </c>
      <c r="L103" s="38">
        <v>0</v>
      </c>
      <c s="32">
        <f>ROUND(ROUND(L103,2)*ROUND(G103,3),2)</f>
      </c>
      <c s="36" t="s">
        <v>54</v>
      </c>
      <c>
        <f>(M103*21)/100</f>
      </c>
      <c t="s">
        <v>27</v>
      </c>
    </row>
    <row r="104" spans="1:5" ht="12.75">
      <c r="A104" s="35" t="s">
        <v>55</v>
      </c>
      <c r="E104" s="39" t="s">
        <v>51</v>
      </c>
    </row>
    <row r="105" spans="1:5" ht="12.75">
      <c r="A105" s="35" t="s">
        <v>56</v>
      </c>
      <c r="E105" s="40" t="s">
        <v>110</v>
      </c>
    </row>
    <row r="106" spans="1:5" ht="102">
      <c r="A106" t="s">
        <v>58</v>
      </c>
      <c r="E106" s="39" t="s">
        <v>155</v>
      </c>
    </row>
    <row r="107" spans="1:16" ht="12.75">
      <c r="A107" t="s">
        <v>49</v>
      </c>
      <c s="34" t="s">
        <v>156</v>
      </c>
      <c s="34" t="s">
        <v>157</v>
      </c>
      <c s="35" t="s">
        <v>51</v>
      </c>
      <c s="6" t="s">
        <v>158</v>
      </c>
      <c s="36" t="s">
        <v>84</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159</v>
      </c>
    </row>
    <row r="110" spans="1:5" ht="114.75">
      <c r="A110" t="s">
        <v>58</v>
      </c>
      <c r="E110" s="39" t="s">
        <v>160</v>
      </c>
    </row>
    <row r="111" spans="1:16" ht="12.75">
      <c r="A111" t="s">
        <v>49</v>
      </c>
      <c s="34" t="s">
        <v>161</v>
      </c>
      <c s="34" t="s">
        <v>162</v>
      </c>
      <c s="35" t="s">
        <v>51</v>
      </c>
      <c s="6" t="s">
        <v>163</v>
      </c>
      <c s="36" t="s">
        <v>84</v>
      </c>
      <c s="37">
        <v>1</v>
      </c>
      <c s="36">
        <v>0</v>
      </c>
      <c s="36">
        <f>ROUND(G111*H111,6)</f>
      </c>
      <c r="L111" s="38">
        <v>0</v>
      </c>
      <c s="32">
        <f>ROUND(ROUND(L111,2)*ROUND(G111,3),2)</f>
      </c>
      <c s="36" t="s">
        <v>54</v>
      </c>
      <c>
        <f>(M111*21)/100</f>
      </c>
      <c t="s">
        <v>27</v>
      </c>
    </row>
    <row r="112" spans="1:5" ht="12.75">
      <c r="A112" s="35" t="s">
        <v>55</v>
      </c>
      <c r="E112" s="39" t="s">
        <v>51</v>
      </c>
    </row>
    <row r="113" spans="1:5" ht="12.75">
      <c r="A113" s="35" t="s">
        <v>56</v>
      </c>
      <c r="E113" s="40" t="s">
        <v>159</v>
      </c>
    </row>
    <row r="114" spans="1:5" ht="127.5">
      <c r="A114" t="s">
        <v>58</v>
      </c>
      <c r="E114" s="39" t="s">
        <v>164</v>
      </c>
    </row>
    <row r="115" spans="1:16" ht="12.75">
      <c r="A115" t="s">
        <v>49</v>
      </c>
      <c s="34" t="s">
        <v>165</v>
      </c>
      <c s="34" t="s">
        <v>166</v>
      </c>
      <c s="35" t="s">
        <v>51</v>
      </c>
      <c s="6" t="s">
        <v>167</v>
      </c>
      <c s="36" t="s">
        <v>84</v>
      </c>
      <c s="37">
        <v>5</v>
      </c>
      <c s="36">
        <v>0</v>
      </c>
      <c s="36">
        <f>ROUND(G115*H115,6)</f>
      </c>
      <c r="L115" s="38">
        <v>0</v>
      </c>
      <c s="32">
        <f>ROUND(ROUND(L115,2)*ROUND(G115,3),2)</f>
      </c>
      <c s="36" t="s">
        <v>54</v>
      </c>
      <c>
        <f>(M115*21)/100</f>
      </c>
      <c t="s">
        <v>27</v>
      </c>
    </row>
    <row r="116" spans="1:5" ht="12.75">
      <c r="A116" s="35" t="s">
        <v>55</v>
      </c>
      <c r="E116" s="39" t="s">
        <v>51</v>
      </c>
    </row>
    <row r="117" spans="1:5" ht="12.75">
      <c r="A117" s="35" t="s">
        <v>56</v>
      </c>
      <c r="E117" s="40" t="s">
        <v>159</v>
      </c>
    </row>
    <row r="118" spans="1:5" ht="114.75">
      <c r="A118" t="s">
        <v>58</v>
      </c>
      <c r="E118" s="39" t="s">
        <v>168</v>
      </c>
    </row>
    <row r="119" spans="1:16" ht="12.75">
      <c r="A119" t="s">
        <v>49</v>
      </c>
      <c s="34" t="s">
        <v>169</v>
      </c>
      <c s="34" t="s">
        <v>170</v>
      </c>
      <c s="35" t="s">
        <v>51</v>
      </c>
      <c s="6" t="s">
        <v>171</v>
      </c>
      <c s="36" t="s">
        <v>84</v>
      </c>
      <c s="37">
        <v>5</v>
      </c>
      <c s="36">
        <v>0</v>
      </c>
      <c s="36">
        <f>ROUND(G119*H119,6)</f>
      </c>
      <c r="L119" s="38">
        <v>0</v>
      </c>
      <c s="32">
        <f>ROUND(ROUND(L119,2)*ROUND(G119,3),2)</f>
      </c>
      <c s="36" t="s">
        <v>54</v>
      </c>
      <c>
        <f>(M119*21)/100</f>
      </c>
      <c t="s">
        <v>27</v>
      </c>
    </row>
    <row r="120" spans="1:5" ht="12.75">
      <c r="A120" s="35" t="s">
        <v>55</v>
      </c>
      <c r="E120" s="39" t="s">
        <v>51</v>
      </c>
    </row>
    <row r="121" spans="1:5" ht="12.75">
      <c r="A121" s="35" t="s">
        <v>56</v>
      </c>
      <c r="E121" s="40" t="s">
        <v>159</v>
      </c>
    </row>
    <row r="122" spans="1:5" ht="127.5">
      <c r="A122" t="s">
        <v>58</v>
      </c>
      <c r="E122" s="39" t="s">
        <v>172</v>
      </c>
    </row>
    <row r="123" spans="1:16" ht="12.75">
      <c r="A123" t="s">
        <v>49</v>
      </c>
      <c s="34" t="s">
        <v>173</v>
      </c>
      <c s="34" t="s">
        <v>174</v>
      </c>
      <c s="35" t="s">
        <v>51</v>
      </c>
      <c s="6" t="s">
        <v>175</v>
      </c>
      <c s="36" t="s">
        <v>84</v>
      </c>
      <c s="37">
        <v>1</v>
      </c>
      <c s="36">
        <v>0</v>
      </c>
      <c s="36">
        <f>ROUND(G123*H123,6)</f>
      </c>
      <c r="L123" s="38">
        <v>0</v>
      </c>
      <c s="32">
        <f>ROUND(ROUND(L123,2)*ROUND(G123,3),2)</f>
      </c>
      <c s="36" t="s">
        <v>54</v>
      </c>
      <c>
        <f>(M123*21)/100</f>
      </c>
      <c t="s">
        <v>27</v>
      </c>
    </row>
    <row r="124" spans="1:5" ht="12.75">
      <c r="A124" s="35" t="s">
        <v>55</v>
      </c>
      <c r="E124" s="39" t="s">
        <v>51</v>
      </c>
    </row>
    <row r="125" spans="1:5" ht="12.75">
      <c r="A125" s="35" t="s">
        <v>56</v>
      </c>
      <c r="E125" s="40" t="s">
        <v>51</v>
      </c>
    </row>
    <row r="126" spans="1:5" ht="114.75">
      <c r="A126" t="s">
        <v>58</v>
      </c>
      <c r="E126" s="39" t="s">
        <v>176</v>
      </c>
    </row>
    <row r="127" spans="1:16" ht="12.75">
      <c r="A127" t="s">
        <v>49</v>
      </c>
      <c s="34" t="s">
        <v>177</v>
      </c>
      <c s="34" t="s">
        <v>178</v>
      </c>
      <c s="35" t="s">
        <v>51</v>
      </c>
      <c s="6" t="s">
        <v>179</v>
      </c>
      <c s="36" t="s">
        <v>84</v>
      </c>
      <c s="37">
        <v>1</v>
      </c>
      <c s="36">
        <v>0</v>
      </c>
      <c s="36">
        <f>ROUND(G127*H127,6)</f>
      </c>
      <c r="L127" s="38">
        <v>0</v>
      </c>
      <c s="32">
        <f>ROUND(ROUND(L127,2)*ROUND(G127,3),2)</f>
      </c>
      <c s="36" t="s">
        <v>54</v>
      </c>
      <c>
        <f>(M127*21)/100</f>
      </c>
      <c t="s">
        <v>27</v>
      </c>
    </row>
    <row r="128" spans="1:5" ht="12.75">
      <c r="A128" s="35" t="s">
        <v>55</v>
      </c>
      <c r="E128" s="39" t="s">
        <v>51</v>
      </c>
    </row>
    <row r="129" spans="1:5" ht="12.75">
      <c r="A129" s="35" t="s">
        <v>56</v>
      </c>
      <c r="E129" s="40" t="s">
        <v>159</v>
      </c>
    </row>
    <row r="130" spans="1:5" ht="127.5">
      <c r="A130" t="s">
        <v>58</v>
      </c>
      <c r="E130" s="39" t="s">
        <v>180</v>
      </c>
    </row>
    <row r="131" spans="1:16" ht="25.5">
      <c r="A131" t="s">
        <v>49</v>
      </c>
      <c s="34" t="s">
        <v>181</v>
      </c>
      <c s="34" t="s">
        <v>182</v>
      </c>
      <c s="35" t="s">
        <v>51</v>
      </c>
      <c s="6" t="s">
        <v>183</v>
      </c>
      <c s="36" t="s">
        <v>84</v>
      </c>
      <c s="37">
        <v>1</v>
      </c>
      <c s="36">
        <v>0</v>
      </c>
      <c s="36">
        <f>ROUND(G131*H131,6)</f>
      </c>
      <c r="L131" s="38">
        <v>0</v>
      </c>
      <c s="32">
        <f>ROUND(ROUND(L131,2)*ROUND(G131,3),2)</f>
      </c>
      <c s="36" t="s">
        <v>54</v>
      </c>
      <c>
        <f>(M131*21)/100</f>
      </c>
      <c t="s">
        <v>27</v>
      </c>
    </row>
    <row r="132" spans="1:5" ht="12.75">
      <c r="A132" s="35" t="s">
        <v>55</v>
      </c>
      <c r="E132" s="39" t="s">
        <v>51</v>
      </c>
    </row>
    <row r="133" spans="1:5" ht="12.75">
      <c r="A133" s="35" t="s">
        <v>56</v>
      </c>
      <c r="E133" s="40" t="s">
        <v>159</v>
      </c>
    </row>
    <row r="134" spans="1:5" ht="114.75">
      <c r="A134" t="s">
        <v>58</v>
      </c>
      <c r="E134" s="39" t="s">
        <v>184</v>
      </c>
    </row>
    <row r="135" spans="1:16" ht="25.5">
      <c r="A135" t="s">
        <v>49</v>
      </c>
      <c s="34" t="s">
        <v>185</v>
      </c>
      <c s="34" t="s">
        <v>186</v>
      </c>
      <c s="35" t="s">
        <v>51</v>
      </c>
      <c s="6" t="s">
        <v>187</v>
      </c>
      <c s="36" t="s">
        <v>84</v>
      </c>
      <c s="37">
        <v>1</v>
      </c>
      <c s="36">
        <v>0</v>
      </c>
      <c s="36">
        <f>ROUND(G135*H135,6)</f>
      </c>
      <c r="L135" s="38">
        <v>0</v>
      </c>
      <c s="32">
        <f>ROUND(ROUND(L135,2)*ROUND(G135,3),2)</f>
      </c>
      <c s="36" t="s">
        <v>54</v>
      </c>
      <c>
        <f>(M135*21)/100</f>
      </c>
      <c t="s">
        <v>27</v>
      </c>
    </row>
    <row r="136" spans="1:5" ht="12.75">
      <c r="A136" s="35" t="s">
        <v>55</v>
      </c>
      <c r="E136" s="39" t="s">
        <v>51</v>
      </c>
    </row>
    <row r="137" spans="1:5" ht="12.75">
      <c r="A137" s="35" t="s">
        <v>56</v>
      </c>
      <c r="E137" s="40" t="s">
        <v>159</v>
      </c>
    </row>
    <row r="138" spans="1:5" ht="140.25">
      <c r="A138" t="s">
        <v>58</v>
      </c>
      <c r="E138" s="39" t="s">
        <v>188</v>
      </c>
    </row>
    <row r="139" spans="1:16" ht="12.75">
      <c r="A139" t="s">
        <v>49</v>
      </c>
      <c s="34" t="s">
        <v>189</v>
      </c>
      <c s="34" t="s">
        <v>190</v>
      </c>
      <c s="35" t="s">
        <v>51</v>
      </c>
      <c s="6" t="s">
        <v>191</v>
      </c>
      <c s="36" t="s">
        <v>84</v>
      </c>
      <c s="37">
        <v>1</v>
      </c>
      <c s="36">
        <v>0</v>
      </c>
      <c s="36">
        <f>ROUND(G139*H139,6)</f>
      </c>
      <c r="L139" s="38">
        <v>0</v>
      </c>
      <c s="32">
        <f>ROUND(ROUND(L139,2)*ROUND(G139,3),2)</f>
      </c>
      <c s="36" t="s">
        <v>54</v>
      </c>
      <c>
        <f>(M139*21)/100</f>
      </c>
      <c t="s">
        <v>27</v>
      </c>
    </row>
    <row r="140" spans="1:5" ht="12.75">
      <c r="A140" s="35" t="s">
        <v>55</v>
      </c>
      <c r="E140" s="39" t="s">
        <v>51</v>
      </c>
    </row>
    <row r="141" spans="1:5" ht="12.75">
      <c r="A141" s="35" t="s">
        <v>56</v>
      </c>
      <c r="E141" s="40" t="s">
        <v>159</v>
      </c>
    </row>
    <row r="142" spans="1:5" ht="114.75">
      <c r="A142" t="s">
        <v>58</v>
      </c>
      <c r="E142" s="39" t="s">
        <v>192</v>
      </c>
    </row>
    <row r="143" spans="1:16" ht="12.75">
      <c r="A143" t="s">
        <v>49</v>
      </c>
      <c s="34" t="s">
        <v>193</v>
      </c>
      <c s="34" t="s">
        <v>194</v>
      </c>
      <c s="35" t="s">
        <v>51</v>
      </c>
      <c s="6" t="s">
        <v>195</v>
      </c>
      <c s="36" t="s">
        <v>84</v>
      </c>
      <c s="37">
        <v>1</v>
      </c>
      <c s="36">
        <v>0</v>
      </c>
      <c s="36">
        <f>ROUND(G143*H143,6)</f>
      </c>
      <c r="L143" s="38">
        <v>0</v>
      </c>
      <c s="32">
        <f>ROUND(ROUND(L143,2)*ROUND(G143,3),2)</f>
      </c>
      <c s="36" t="s">
        <v>54</v>
      </c>
      <c>
        <f>(M143*21)/100</f>
      </c>
      <c t="s">
        <v>27</v>
      </c>
    </row>
    <row r="144" spans="1:5" ht="12.75">
      <c r="A144" s="35" t="s">
        <v>55</v>
      </c>
      <c r="E144" s="39" t="s">
        <v>51</v>
      </c>
    </row>
    <row r="145" spans="1:5" ht="12.75">
      <c r="A145" s="35" t="s">
        <v>56</v>
      </c>
      <c r="E145" s="40" t="s">
        <v>159</v>
      </c>
    </row>
    <row r="146" spans="1:5" ht="102">
      <c r="A146" t="s">
        <v>58</v>
      </c>
      <c r="E146" s="39" t="s">
        <v>196</v>
      </c>
    </row>
    <row r="147" spans="1:16" ht="25.5">
      <c r="A147" t="s">
        <v>49</v>
      </c>
      <c s="34" t="s">
        <v>197</v>
      </c>
      <c s="34" t="s">
        <v>198</v>
      </c>
      <c s="35" t="s">
        <v>51</v>
      </c>
      <c s="6" t="s">
        <v>199</v>
      </c>
      <c s="36" t="s">
        <v>84</v>
      </c>
      <c s="37">
        <v>1</v>
      </c>
      <c s="36">
        <v>0</v>
      </c>
      <c s="36">
        <f>ROUND(G147*H147,6)</f>
      </c>
      <c r="L147" s="38">
        <v>0</v>
      </c>
      <c s="32">
        <f>ROUND(ROUND(L147,2)*ROUND(G147,3),2)</f>
      </c>
      <c s="36" t="s">
        <v>54</v>
      </c>
      <c>
        <f>(M147*21)/100</f>
      </c>
      <c t="s">
        <v>27</v>
      </c>
    </row>
    <row r="148" spans="1:5" ht="12.75">
      <c r="A148" s="35" t="s">
        <v>55</v>
      </c>
      <c r="E148" s="39" t="s">
        <v>51</v>
      </c>
    </row>
    <row r="149" spans="1:5" ht="12.75">
      <c r="A149" s="35" t="s">
        <v>56</v>
      </c>
      <c r="E149" s="40" t="s">
        <v>159</v>
      </c>
    </row>
    <row r="150" spans="1:5" ht="114.75">
      <c r="A150" t="s">
        <v>58</v>
      </c>
      <c r="E150" s="39" t="s">
        <v>200</v>
      </c>
    </row>
    <row r="151" spans="1:16" ht="12.75">
      <c r="A151" t="s">
        <v>49</v>
      </c>
      <c s="34" t="s">
        <v>201</v>
      </c>
      <c s="34" t="s">
        <v>202</v>
      </c>
      <c s="35" t="s">
        <v>51</v>
      </c>
      <c s="6" t="s">
        <v>203</v>
      </c>
      <c s="36" t="s">
        <v>84</v>
      </c>
      <c s="37">
        <v>1</v>
      </c>
      <c s="36">
        <v>0</v>
      </c>
      <c s="36">
        <f>ROUND(G151*H151,6)</f>
      </c>
      <c r="L151" s="38">
        <v>0</v>
      </c>
      <c s="32">
        <f>ROUND(ROUND(L151,2)*ROUND(G151,3),2)</f>
      </c>
      <c s="36" t="s">
        <v>54</v>
      </c>
      <c>
        <f>(M151*21)/100</f>
      </c>
      <c t="s">
        <v>27</v>
      </c>
    </row>
    <row r="152" spans="1:5" ht="12.75">
      <c r="A152" s="35" t="s">
        <v>55</v>
      </c>
      <c r="E152" s="39" t="s">
        <v>51</v>
      </c>
    </row>
    <row r="153" spans="1:5" ht="12.75">
      <c r="A153" s="35" t="s">
        <v>56</v>
      </c>
      <c r="E153" s="40" t="s">
        <v>159</v>
      </c>
    </row>
    <row r="154" spans="1:5" ht="165.75">
      <c r="A154" t="s">
        <v>58</v>
      </c>
      <c r="E154" s="39" t="s">
        <v>204</v>
      </c>
    </row>
    <row r="155" spans="1:16" ht="12.75">
      <c r="A155" t="s">
        <v>49</v>
      </c>
      <c s="34" t="s">
        <v>205</v>
      </c>
      <c s="34" t="s">
        <v>206</v>
      </c>
      <c s="35" t="s">
        <v>51</v>
      </c>
      <c s="6" t="s">
        <v>207</v>
      </c>
      <c s="36" t="s">
        <v>84</v>
      </c>
      <c s="37">
        <v>1</v>
      </c>
      <c s="36">
        <v>0</v>
      </c>
      <c s="36">
        <f>ROUND(G155*H155,6)</f>
      </c>
      <c r="L155" s="38">
        <v>0</v>
      </c>
      <c s="32">
        <f>ROUND(ROUND(L155,2)*ROUND(G155,3),2)</f>
      </c>
      <c s="36" t="s">
        <v>54</v>
      </c>
      <c>
        <f>(M155*21)/100</f>
      </c>
      <c t="s">
        <v>27</v>
      </c>
    </row>
    <row r="156" spans="1:5" ht="12.75">
      <c r="A156" s="35" t="s">
        <v>55</v>
      </c>
      <c r="E156" s="39" t="s">
        <v>51</v>
      </c>
    </row>
    <row r="157" spans="1:5" ht="12.75">
      <c r="A157" s="35" t="s">
        <v>56</v>
      </c>
      <c r="E157" s="40" t="s">
        <v>159</v>
      </c>
    </row>
    <row r="158" spans="1:5" ht="114.75">
      <c r="A158" t="s">
        <v>58</v>
      </c>
      <c r="E158" s="39" t="s">
        <v>208</v>
      </c>
    </row>
    <row r="159" spans="1:16" ht="12.75">
      <c r="A159" t="s">
        <v>49</v>
      </c>
      <c s="34" t="s">
        <v>209</v>
      </c>
      <c s="34" t="s">
        <v>210</v>
      </c>
      <c s="35" t="s">
        <v>51</v>
      </c>
      <c s="6" t="s">
        <v>211</v>
      </c>
      <c s="36" t="s">
        <v>84</v>
      </c>
      <c s="37">
        <v>1</v>
      </c>
      <c s="36">
        <v>0</v>
      </c>
      <c s="36">
        <f>ROUND(G159*H159,6)</f>
      </c>
      <c r="L159" s="38">
        <v>0</v>
      </c>
      <c s="32">
        <f>ROUND(ROUND(L159,2)*ROUND(G159,3),2)</f>
      </c>
      <c s="36" t="s">
        <v>54</v>
      </c>
      <c>
        <f>(M159*21)/100</f>
      </c>
      <c t="s">
        <v>27</v>
      </c>
    </row>
    <row r="160" spans="1:5" ht="12.75">
      <c r="A160" s="35" t="s">
        <v>55</v>
      </c>
      <c r="E160" s="39" t="s">
        <v>51</v>
      </c>
    </row>
    <row r="161" spans="1:5" ht="12.75">
      <c r="A161" s="35" t="s">
        <v>56</v>
      </c>
      <c r="E161" s="40" t="s">
        <v>159</v>
      </c>
    </row>
    <row r="162" spans="1:5" ht="127.5">
      <c r="A162" t="s">
        <v>58</v>
      </c>
      <c r="E162" s="39" t="s">
        <v>212</v>
      </c>
    </row>
    <row r="163" spans="1:16" ht="12.75">
      <c r="A163" t="s">
        <v>49</v>
      </c>
      <c s="34" t="s">
        <v>213</v>
      </c>
      <c s="34" t="s">
        <v>214</v>
      </c>
      <c s="35" t="s">
        <v>51</v>
      </c>
      <c s="6" t="s">
        <v>215</v>
      </c>
      <c s="36" t="s">
        <v>84</v>
      </c>
      <c s="37">
        <v>1</v>
      </c>
      <c s="36">
        <v>0</v>
      </c>
      <c s="36">
        <f>ROUND(G163*H163,6)</f>
      </c>
      <c r="L163" s="38">
        <v>0</v>
      </c>
      <c s="32">
        <f>ROUND(ROUND(L163,2)*ROUND(G163,3),2)</f>
      </c>
      <c s="36" t="s">
        <v>54</v>
      </c>
      <c>
        <f>(M163*21)/100</f>
      </c>
      <c t="s">
        <v>27</v>
      </c>
    </row>
    <row r="164" spans="1:5" ht="12.75">
      <c r="A164" s="35" t="s">
        <v>55</v>
      </c>
      <c r="E164" s="39" t="s">
        <v>51</v>
      </c>
    </row>
    <row r="165" spans="1:5" ht="12.75">
      <c r="A165" s="35" t="s">
        <v>56</v>
      </c>
      <c r="E165" s="40" t="s">
        <v>159</v>
      </c>
    </row>
    <row r="166" spans="1:5" ht="114.75">
      <c r="A166" t="s">
        <v>58</v>
      </c>
      <c r="E166" s="39" t="s">
        <v>216</v>
      </c>
    </row>
    <row r="167" spans="1:16" ht="12.75">
      <c r="A167" t="s">
        <v>49</v>
      </c>
      <c s="34" t="s">
        <v>217</v>
      </c>
      <c s="34" t="s">
        <v>218</v>
      </c>
      <c s="35" t="s">
        <v>51</v>
      </c>
      <c s="6" t="s">
        <v>219</v>
      </c>
      <c s="36" t="s">
        <v>84</v>
      </c>
      <c s="37">
        <v>1</v>
      </c>
      <c s="36">
        <v>0</v>
      </c>
      <c s="36">
        <f>ROUND(G167*H167,6)</f>
      </c>
      <c r="L167" s="38">
        <v>0</v>
      </c>
      <c s="32">
        <f>ROUND(ROUND(L167,2)*ROUND(G167,3),2)</f>
      </c>
      <c s="36" t="s">
        <v>54</v>
      </c>
      <c>
        <f>(M167*21)/100</f>
      </c>
      <c t="s">
        <v>27</v>
      </c>
    </row>
    <row r="168" spans="1:5" ht="12.75">
      <c r="A168" s="35" t="s">
        <v>55</v>
      </c>
      <c r="E168" s="39" t="s">
        <v>51</v>
      </c>
    </row>
    <row r="169" spans="1:5" ht="12.75">
      <c r="A169" s="35" t="s">
        <v>56</v>
      </c>
      <c r="E169" s="40" t="s">
        <v>159</v>
      </c>
    </row>
    <row r="170" spans="1:5" ht="140.25">
      <c r="A170" t="s">
        <v>58</v>
      </c>
      <c r="E170" s="39" t="s">
        <v>220</v>
      </c>
    </row>
    <row r="171" spans="1:16" ht="12.75">
      <c r="A171" t="s">
        <v>49</v>
      </c>
      <c s="34" t="s">
        <v>221</v>
      </c>
      <c s="34" t="s">
        <v>222</v>
      </c>
      <c s="35" t="s">
        <v>51</v>
      </c>
      <c s="6" t="s">
        <v>223</v>
      </c>
      <c s="36" t="s">
        <v>84</v>
      </c>
      <c s="37">
        <v>1</v>
      </c>
      <c s="36">
        <v>0</v>
      </c>
      <c s="36">
        <f>ROUND(G171*H171,6)</f>
      </c>
      <c r="L171" s="38">
        <v>0</v>
      </c>
      <c s="32">
        <f>ROUND(ROUND(L171,2)*ROUND(G171,3),2)</f>
      </c>
      <c s="36" t="s">
        <v>54</v>
      </c>
      <c>
        <f>(M171*21)/100</f>
      </c>
      <c t="s">
        <v>27</v>
      </c>
    </row>
    <row r="172" spans="1:5" ht="12.75">
      <c r="A172" s="35" t="s">
        <v>55</v>
      </c>
      <c r="E172" s="39" t="s">
        <v>51</v>
      </c>
    </row>
    <row r="173" spans="1:5" ht="12.75">
      <c r="A173" s="35" t="s">
        <v>56</v>
      </c>
      <c r="E173" s="40" t="s">
        <v>159</v>
      </c>
    </row>
    <row r="174" spans="1:5" ht="114.75">
      <c r="A174" t="s">
        <v>58</v>
      </c>
      <c r="E174" s="39" t="s">
        <v>224</v>
      </c>
    </row>
    <row r="175" spans="1:16" ht="12.75">
      <c r="A175" t="s">
        <v>49</v>
      </c>
      <c s="34" t="s">
        <v>225</v>
      </c>
      <c s="34" t="s">
        <v>226</v>
      </c>
      <c s="35" t="s">
        <v>51</v>
      </c>
      <c s="6" t="s">
        <v>227</v>
      </c>
      <c s="36" t="s">
        <v>84</v>
      </c>
      <c s="37">
        <v>1</v>
      </c>
      <c s="36">
        <v>0</v>
      </c>
      <c s="36">
        <f>ROUND(G175*H175,6)</f>
      </c>
      <c r="L175" s="38">
        <v>0</v>
      </c>
      <c s="32">
        <f>ROUND(ROUND(L175,2)*ROUND(G175,3),2)</f>
      </c>
      <c s="36" t="s">
        <v>54</v>
      </c>
      <c>
        <f>(M175*21)/100</f>
      </c>
      <c t="s">
        <v>27</v>
      </c>
    </row>
    <row r="176" spans="1:5" ht="12.75">
      <c r="A176" s="35" t="s">
        <v>55</v>
      </c>
      <c r="E176" s="39" t="s">
        <v>51</v>
      </c>
    </row>
    <row r="177" spans="1:5" ht="12.75">
      <c r="A177" s="35" t="s">
        <v>56</v>
      </c>
      <c r="E177" s="40" t="s">
        <v>159</v>
      </c>
    </row>
    <row r="178" spans="1:5" ht="140.25">
      <c r="A178" t="s">
        <v>58</v>
      </c>
      <c r="E178" s="39" t="s">
        <v>228</v>
      </c>
    </row>
    <row r="179" spans="1:16" ht="12.75">
      <c r="A179" t="s">
        <v>49</v>
      </c>
      <c s="34" t="s">
        <v>229</v>
      </c>
      <c s="34" t="s">
        <v>230</v>
      </c>
      <c s="35" t="s">
        <v>47</v>
      </c>
      <c s="6" t="s">
        <v>231</v>
      </c>
      <c s="36" t="s">
        <v>84</v>
      </c>
      <c s="37">
        <v>3</v>
      </c>
      <c s="36">
        <v>0</v>
      </c>
      <c s="36">
        <f>ROUND(G179*H179,6)</f>
      </c>
      <c r="L179" s="38">
        <v>0</v>
      </c>
      <c s="32">
        <f>ROUND(ROUND(L179,2)*ROUND(G179,3),2)</f>
      </c>
      <c s="36" t="s">
        <v>54</v>
      </c>
      <c>
        <f>(M179*21)/100</f>
      </c>
      <c t="s">
        <v>27</v>
      </c>
    </row>
    <row r="180" spans="1:5" ht="12.75">
      <c r="A180" s="35" t="s">
        <v>55</v>
      </c>
      <c r="E180" s="39" t="s">
        <v>51</v>
      </c>
    </row>
    <row r="181" spans="1:5" ht="12.75">
      <c r="A181" s="35" t="s">
        <v>56</v>
      </c>
      <c r="E181" s="40" t="s">
        <v>159</v>
      </c>
    </row>
    <row r="182" spans="1:5" ht="102">
      <c r="A182" t="s">
        <v>58</v>
      </c>
      <c r="E182" s="39" t="s">
        <v>232</v>
      </c>
    </row>
    <row r="183" spans="1:16" ht="12.75">
      <c r="A183" t="s">
        <v>49</v>
      </c>
      <c s="34" t="s">
        <v>233</v>
      </c>
      <c s="34" t="s">
        <v>234</v>
      </c>
      <c s="35" t="s">
        <v>47</v>
      </c>
      <c s="6" t="s">
        <v>235</v>
      </c>
      <c s="36" t="s">
        <v>84</v>
      </c>
      <c s="37">
        <v>3</v>
      </c>
      <c s="36">
        <v>0</v>
      </c>
      <c s="36">
        <f>ROUND(G183*H183,6)</f>
      </c>
      <c r="L183" s="38">
        <v>0</v>
      </c>
      <c s="32">
        <f>ROUND(ROUND(L183,2)*ROUND(G183,3),2)</f>
      </c>
      <c s="36" t="s">
        <v>54</v>
      </c>
      <c>
        <f>(M183*21)/100</f>
      </c>
      <c t="s">
        <v>27</v>
      </c>
    </row>
    <row r="184" spans="1:5" ht="12.75">
      <c r="A184" s="35" t="s">
        <v>55</v>
      </c>
      <c r="E184" s="39" t="s">
        <v>51</v>
      </c>
    </row>
    <row r="185" spans="1:5" ht="12.75">
      <c r="A185" s="35" t="s">
        <v>56</v>
      </c>
      <c r="E185" s="40" t="s">
        <v>159</v>
      </c>
    </row>
    <row r="186" spans="1:5" ht="127.5">
      <c r="A186" t="s">
        <v>58</v>
      </c>
      <c r="E186" s="39" t="s">
        <v>236</v>
      </c>
    </row>
    <row r="187" spans="1:16" ht="12.75">
      <c r="A187" t="s">
        <v>49</v>
      </c>
      <c s="34" t="s">
        <v>237</v>
      </c>
      <c s="34" t="s">
        <v>238</v>
      </c>
      <c s="35" t="s">
        <v>51</v>
      </c>
      <c s="6" t="s">
        <v>239</v>
      </c>
      <c s="36" t="s">
        <v>240</v>
      </c>
      <c s="37">
        <v>80</v>
      </c>
      <c s="36">
        <v>0</v>
      </c>
      <c s="36">
        <f>ROUND(G187*H187,6)</f>
      </c>
      <c r="L187" s="38">
        <v>0</v>
      </c>
      <c s="32">
        <f>ROUND(ROUND(L187,2)*ROUND(G187,3),2)</f>
      </c>
      <c s="36" t="s">
        <v>54</v>
      </c>
      <c>
        <f>(M187*21)/100</f>
      </c>
      <c t="s">
        <v>27</v>
      </c>
    </row>
    <row r="188" spans="1:5" ht="12.75">
      <c r="A188" s="35" t="s">
        <v>55</v>
      </c>
      <c r="E188" s="39" t="s">
        <v>51</v>
      </c>
    </row>
    <row r="189" spans="1:5" ht="12.75">
      <c r="A189" s="35" t="s">
        <v>56</v>
      </c>
      <c r="E189" s="40" t="s">
        <v>110</v>
      </c>
    </row>
    <row r="190" spans="1:5" ht="114.75">
      <c r="A190" t="s">
        <v>58</v>
      </c>
      <c r="E190" s="39" t="s">
        <v>241</v>
      </c>
    </row>
    <row r="191" spans="1:16" ht="12.75">
      <c r="A191" t="s">
        <v>49</v>
      </c>
      <c s="34" t="s">
        <v>242</v>
      </c>
      <c s="34" t="s">
        <v>243</v>
      </c>
      <c s="35" t="s">
        <v>51</v>
      </c>
      <c s="6" t="s">
        <v>244</v>
      </c>
      <c s="36" t="s">
        <v>84</v>
      </c>
      <c s="37">
        <v>2</v>
      </c>
      <c s="36">
        <v>0</v>
      </c>
      <c s="36">
        <f>ROUND(G191*H191,6)</f>
      </c>
      <c r="L191" s="38">
        <v>0</v>
      </c>
      <c s="32">
        <f>ROUND(ROUND(L191,2)*ROUND(G191,3),2)</f>
      </c>
      <c s="36" t="s">
        <v>54</v>
      </c>
      <c>
        <f>(M191*21)/100</f>
      </c>
      <c t="s">
        <v>27</v>
      </c>
    </row>
    <row r="192" spans="1:5" ht="12.75">
      <c r="A192" s="35" t="s">
        <v>55</v>
      </c>
      <c r="E192" s="39" t="s">
        <v>51</v>
      </c>
    </row>
    <row r="193" spans="1:5" ht="12.75">
      <c r="A193" s="35" t="s">
        <v>56</v>
      </c>
      <c r="E193" s="40" t="s">
        <v>159</v>
      </c>
    </row>
    <row r="194" spans="1:5" ht="140.25">
      <c r="A194" t="s">
        <v>58</v>
      </c>
      <c r="E194" s="39" t="s">
        <v>245</v>
      </c>
    </row>
    <row r="195" spans="1:16" ht="12.75">
      <c r="A195" t="s">
        <v>49</v>
      </c>
      <c s="34" t="s">
        <v>246</v>
      </c>
      <c s="34" t="s">
        <v>247</v>
      </c>
      <c s="35" t="s">
        <v>51</v>
      </c>
      <c s="6" t="s">
        <v>248</v>
      </c>
      <c s="36" t="s">
        <v>84</v>
      </c>
      <c s="37">
        <v>2</v>
      </c>
      <c s="36">
        <v>0</v>
      </c>
      <c s="36">
        <f>ROUND(G195*H195,6)</f>
      </c>
      <c r="L195" s="38">
        <v>0</v>
      </c>
      <c s="32">
        <f>ROUND(ROUND(L195,2)*ROUND(G195,3),2)</f>
      </c>
      <c s="36" t="s">
        <v>54</v>
      </c>
      <c>
        <f>(M195*21)/100</f>
      </c>
      <c t="s">
        <v>27</v>
      </c>
    </row>
    <row r="196" spans="1:5" ht="12.75">
      <c r="A196" s="35" t="s">
        <v>55</v>
      </c>
      <c r="E196" s="39" t="s">
        <v>51</v>
      </c>
    </row>
    <row r="197" spans="1:5" ht="12.75">
      <c r="A197" s="35" t="s">
        <v>56</v>
      </c>
      <c r="E197" s="40" t="s">
        <v>159</v>
      </c>
    </row>
    <row r="198" spans="1:5" ht="114.75">
      <c r="A198" t="s">
        <v>58</v>
      </c>
      <c r="E198" s="39" t="s">
        <v>249</v>
      </c>
    </row>
    <row r="199" spans="1:16" ht="25.5">
      <c r="A199" t="s">
        <v>49</v>
      </c>
      <c s="34" t="s">
        <v>250</v>
      </c>
      <c s="34" t="s">
        <v>251</v>
      </c>
      <c s="35" t="s">
        <v>51</v>
      </c>
      <c s="6" t="s">
        <v>252</v>
      </c>
      <c s="36" t="s">
        <v>84</v>
      </c>
      <c s="37">
        <v>1</v>
      </c>
      <c s="36">
        <v>0</v>
      </c>
      <c s="36">
        <f>ROUND(G199*H199,6)</f>
      </c>
      <c r="L199" s="38">
        <v>0</v>
      </c>
      <c s="32">
        <f>ROUND(ROUND(L199,2)*ROUND(G199,3),2)</f>
      </c>
      <c s="36" t="s">
        <v>54</v>
      </c>
      <c>
        <f>(M199*21)/100</f>
      </c>
      <c t="s">
        <v>27</v>
      </c>
    </row>
    <row r="200" spans="1:5" ht="12.75">
      <c r="A200" s="35" t="s">
        <v>55</v>
      </c>
      <c r="E200" s="39" t="s">
        <v>51</v>
      </c>
    </row>
    <row r="201" spans="1:5" ht="12.75">
      <c r="A201" s="35" t="s">
        <v>56</v>
      </c>
      <c r="E201" s="40" t="s">
        <v>159</v>
      </c>
    </row>
    <row r="202" spans="1:5" ht="102">
      <c r="A202" t="s">
        <v>58</v>
      </c>
      <c r="E202" s="39" t="s">
        <v>253</v>
      </c>
    </row>
    <row r="203" spans="1:16" ht="12.75">
      <c r="A203" t="s">
        <v>49</v>
      </c>
      <c s="34" t="s">
        <v>254</v>
      </c>
      <c s="34" t="s">
        <v>255</v>
      </c>
      <c s="35" t="s">
        <v>51</v>
      </c>
      <c s="6" t="s">
        <v>256</v>
      </c>
      <c s="36" t="s">
        <v>84</v>
      </c>
      <c s="37">
        <v>1</v>
      </c>
      <c s="36">
        <v>0</v>
      </c>
      <c s="36">
        <f>ROUND(G203*H203,6)</f>
      </c>
      <c r="L203" s="38">
        <v>0</v>
      </c>
      <c s="32">
        <f>ROUND(ROUND(L203,2)*ROUND(G203,3),2)</f>
      </c>
      <c s="36" t="s">
        <v>54</v>
      </c>
      <c>
        <f>(M203*21)/100</f>
      </c>
      <c t="s">
        <v>27</v>
      </c>
    </row>
    <row r="204" spans="1:5" ht="12.75">
      <c r="A204" s="35" t="s">
        <v>55</v>
      </c>
      <c r="E204" s="39" t="s">
        <v>51</v>
      </c>
    </row>
    <row r="205" spans="1:5" ht="12.75">
      <c r="A205" s="35" t="s">
        <v>56</v>
      </c>
      <c r="E205" s="40" t="s">
        <v>110</v>
      </c>
    </row>
    <row r="206" spans="1:5" ht="76.5">
      <c r="A206" t="s">
        <v>58</v>
      </c>
      <c r="E206" s="39" t="s">
        <v>257</v>
      </c>
    </row>
    <row r="207" spans="1:16" ht="12.75">
      <c r="A207" t="s">
        <v>49</v>
      </c>
      <c s="34" t="s">
        <v>258</v>
      </c>
      <c s="34" t="s">
        <v>259</v>
      </c>
      <c s="35" t="s">
        <v>51</v>
      </c>
      <c s="6" t="s">
        <v>260</v>
      </c>
      <c s="36" t="s">
        <v>84</v>
      </c>
      <c s="37">
        <v>1</v>
      </c>
      <c s="36">
        <v>0</v>
      </c>
      <c s="36">
        <f>ROUND(G207*H207,6)</f>
      </c>
      <c r="L207" s="38">
        <v>0</v>
      </c>
      <c s="32">
        <f>ROUND(ROUND(L207,2)*ROUND(G207,3),2)</f>
      </c>
      <c s="36" t="s">
        <v>54</v>
      </c>
      <c>
        <f>(M207*21)/100</f>
      </c>
      <c t="s">
        <v>27</v>
      </c>
    </row>
    <row r="208" spans="1:5" ht="12.75">
      <c r="A208" s="35" t="s">
        <v>55</v>
      </c>
      <c r="E208" s="39" t="s">
        <v>51</v>
      </c>
    </row>
    <row r="209" spans="1:5" ht="12.75">
      <c r="A209" s="35" t="s">
        <v>56</v>
      </c>
      <c r="E209" s="40" t="s">
        <v>101</v>
      </c>
    </row>
    <row r="210" spans="1:5" ht="178.5">
      <c r="A210" t="s">
        <v>58</v>
      </c>
      <c r="E210" s="39" t="s">
        <v>261</v>
      </c>
    </row>
    <row r="211" spans="1:16" ht="12.75">
      <c r="A211" t="s">
        <v>49</v>
      </c>
      <c s="34" t="s">
        <v>262</v>
      </c>
      <c s="34" t="s">
        <v>263</v>
      </c>
      <c s="35" t="s">
        <v>51</v>
      </c>
      <c s="6" t="s">
        <v>264</v>
      </c>
      <c s="36" t="s">
        <v>84</v>
      </c>
      <c s="37">
        <v>1</v>
      </c>
      <c s="36">
        <v>0</v>
      </c>
      <c s="36">
        <f>ROUND(G211*H211,6)</f>
      </c>
      <c r="L211" s="38">
        <v>0</v>
      </c>
      <c s="32">
        <f>ROUND(ROUND(L211,2)*ROUND(G211,3),2)</f>
      </c>
      <c s="36" t="s">
        <v>54</v>
      </c>
      <c>
        <f>(M211*21)/100</f>
      </c>
      <c t="s">
        <v>27</v>
      </c>
    </row>
    <row r="212" spans="1:5" ht="12.75">
      <c r="A212" s="35" t="s">
        <v>55</v>
      </c>
      <c r="E212" s="39" t="s">
        <v>51</v>
      </c>
    </row>
    <row r="213" spans="1:5" ht="12.75">
      <c r="A213" s="35" t="s">
        <v>56</v>
      </c>
      <c r="E213" s="40" t="s">
        <v>101</v>
      </c>
    </row>
    <row r="214" spans="1:5" ht="127.5">
      <c r="A214" t="s">
        <v>58</v>
      </c>
      <c r="E214" s="39" t="s">
        <v>265</v>
      </c>
    </row>
    <row r="215" spans="1:16" ht="12.75">
      <c r="A215" t="s">
        <v>49</v>
      </c>
      <c s="34" t="s">
        <v>266</v>
      </c>
      <c s="34" t="s">
        <v>267</v>
      </c>
      <c s="35" t="s">
        <v>51</v>
      </c>
      <c s="6" t="s">
        <v>268</v>
      </c>
      <c s="36" t="s">
        <v>84</v>
      </c>
      <c s="37">
        <v>5</v>
      </c>
      <c s="36">
        <v>0</v>
      </c>
      <c s="36">
        <f>ROUND(G215*H215,6)</f>
      </c>
      <c r="L215" s="38">
        <v>0</v>
      </c>
      <c s="32">
        <f>ROUND(ROUND(L215,2)*ROUND(G215,3),2)</f>
      </c>
      <c s="36" t="s">
        <v>54</v>
      </c>
      <c>
        <f>(M215*21)/100</f>
      </c>
      <c t="s">
        <v>27</v>
      </c>
    </row>
    <row r="216" spans="1:5" ht="12.75">
      <c r="A216" s="35" t="s">
        <v>55</v>
      </c>
      <c r="E216" s="39" t="s">
        <v>51</v>
      </c>
    </row>
    <row r="217" spans="1:5" ht="12.75">
      <c r="A217" s="35" t="s">
        <v>56</v>
      </c>
      <c r="E217" s="40" t="s">
        <v>101</v>
      </c>
    </row>
    <row r="218" spans="1:5" ht="178.5">
      <c r="A218" t="s">
        <v>58</v>
      </c>
      <c r="E218" s="39" t="s">
        <v>269</v>
      </c>
    </row>
    <row r="219" spans="1:16" ht="12.75">
      <c r="A219" t="s">
        <v>49</v>
      </c>
      <c s="34" t="s">
        <v>270</v>
      </c>
      <c s="34" t="s">
        <v>271</v>
      </c>
      <c s="35" t="s">
        <v>51</v>
      </c>
      <c s="6" t="s">
        <v>272</v>
      </c>
      <c s="36" t="s">
        <v>84</v>
      </c>
      <c s="37">
        <v>5</v>
      </c>
      <c s="36">
        <v>0</v>
      </c>
      <c s="36">
        <f>ROUND(G219*H219,6)</f>
      </c>
      <c r="L219" s="38">
        <v>0</v>
      </c>
      <c s="32">
        <f>ROUND(ROUND(L219,2)*ROUND(G219,3),2)</f>
      </c>
      <c s="36" t="s">
        <v>54</v>
      </c>
      <c>
        <f>(M219*21)/100</f>
      </c>
      <c t="s">
        <v>27</v>
      </c>
    </row>
    <row r="220" spans="1:5" ht="12.75">
      <c r="A220" s="35" t="s">
        <v>55</v>
      </c>
      <c r="E220" s="39" t="s">
        <v>51</v>
      </c>
    </row>
    <row r="221" spans="1:5" ht="12.75">
      <c r="A221" s="35" t="s">
        <v>56</v>
      </c>
      <c r="E221" s="40" t="s">
        <v>101</v>
      </c>
    </row>
    <row r="222" spans="1:5" ht="127.5">
      <c r="A222" t="s">
        <v>58</v>
      </c>
      <c r="E222" s="39" t="s">
        <v>265</v>
      </c>
    </row>
    <row r="223" spans="1:16" ht="12.75">
      <c r="A223" t="s">
        <v>49</v>
      </c>
      <c s="34" t="s">
        <v>273</v>
      </c>
      <c s="34" t="s">
        <v>274</v>
      </c>
      <c s="35" t="s">
        <v>51</v>
      </c>
      <c s="6" t="s">
        <v>275</v>
      </c>
      <c s="36" t="s">
        <v>78</v>
      </c>
      <c s="37">
        <v>2300</v>
      </c>
      <c s="36">
        <v>0</v>
      </c>
      <c s="36">
        <f>ROUND(G223*H223,6)</f>
      </c>
      <c r="L223" s="38">
        <v>0</v>
      </c>
      <c s="32">
        <f>ROUND(ROUND(L223,2)*ROUND(G223,3),2)</f>
      </c>
      <c s="36" t="s">
        <v>54</v>
      </c>
      <c>
        <f>(M223*21)/100</f>
      </c>
      <c t="s">
        <v>27</v>
      </c>
    </row>
    <row r="224" spans="1:5" ht="12.75">
      <c r="A224" s="35" t="s">
        <v>55</v>
      </c>
      <c r="E224" s="39" t="s">
        <v>101</v>
      </c>
    </row>
    <row r="225" spans="1:5" ht="12.75">
      <c r="A225" s="35" t="s">
        <v>56</v>
      </c>
      <c r="E225" s="40" t="s">
        <v>51</v>
      </c>
    </row>
    <row r="226" spans="1:5" ht="153">
      <c r="A226" t="s">
        <v>58</v>
      </c>
      <c r="E226" s="39" t="s">
        <v>276</v>
      </c>
    </row>
    <row r="227" spans="1:16" ht="12.75">
      <c r="A227" t="s">
        <v>49</v>
      </c>
      <c s="34" t="s">
        <v>277</v>
      </c>
      <c s="34" t="s">
        <v>278</v>
      </c>
      <c s="35" t="s">
        <v>51</v>
      </c>
      <c s="6" t="s">
        <v>279</v>
      </c>
      <c s="36" t="s">
        <v>78</v>
      </c>
      <c s="37">
        <v>2300</v>
      </c>
      <c s="36">
        <v>0</v>
      </c>
      <c s="36">
        <f>ROUND(G227*H227,6)</f>
      </c>
      <c r="L227" s="38">
        <v>0</v>
      </c>
      <c s="32">
        <f>ROUND(ROUND(L227,2)*ROUND(G227,3),2)</f>
      </c>
      <c s="36" t="s">
        <v>54</v>
      </c>
      <c>
        <f>(M227*21)/100</f>
      </c>
      <c t="s">
        <v>27</v>
      </c>
    </row>
    <row r="228" spans="1:5" ht="12.75">
      <c r="A228" s="35" t="s">
        <v>55</v>
      </c>
      <c r="E228" s="39" t="s">
        <v>51</v>
      </c>
    </row>
    <row r="229" spans="1:5" ht="12.75">
      <c r="A229" s="35" t="s">
        <v>56</v>
      </c>
      <c r="E229" s="40" t="s">
        <v>101</v>
      </c>
    </row>
    <row r="230" spans="1:5" ht="114.75">
      <c r="A230" t="s">
        <v>58</v>
      </c>
      <c r="E230" s="39" t="s">
        <v>280</v>
      </c>
    </row>
    <row r="231" spans="1:16" ht="12.75">
      <c r="A231" t="s">
        <v>49</v>
      </c>
      <c s="34" t="s">
        <v>281</v>
      </c>
      <c s="34" t="s">
        <v>282</v>
      </c>
      <c s="35" t="s">
        <v>51</v>
      </c>
      <c s="6" t="s">
        <v>283</v>
      </c>
      <c s="36" t="s">
        <v>84</v>
      </c>
      <c s="37">
        <v>1</v>
      </c>
      <c s="36">
        <v>0</v>
      </c>
      <c s="36">
        <f>ROUND(G231*H231,6)</f>
      </c>
      <c r="L231" s="38">
        <v>0</v>
      </c>
      <c s="32">
        <f>ROUND(ROUND(L231,2)*ROUND(G231,3),2)</f>
      </c>
      <c s="36" t="s">
        <v>54</v>
      </c>
      <c>
        <f>(M231*21)/100</f>
      </c>
      <c t="s">
        <v>27</v>
      </c>
    </row>
    <row r="232" spans="1:5" ht="12.75">
      <c r="A232" s="35" t="s">
        <v>55</v>
      </c>
      <c r="E232" s="39" t="s">
        <v>51</v>
      </c>
    </row>
    <row r="233" spans="1:5" ht="12.75">
      <c r="A233" s="35" t="s">
        <v>56</v>
      </c>
      <c r="E233" s="40" t="s">
        <v>110</v>
      </c>
    </row>
    <row r="234" spans="1:5" ht="114.75">
      <c r="A234" t="s">
        <v>58</v>
      </c>
      <c r="E234" s="39" t="s">
        <v>284</v>
      </c>
    </row>
    <row r="235" spans="1:16" ht="12.75">
      <c r="A235" t="s">
        <v>49</v>
      </c>
      <c s="34" t="s">
        <v>285</v>
      </c>
      <c s="34" t="s">
        <v>286</v>
      </c>
      <c s="35" t="s">
        <v>51</v>
      </c>
      <c s="6" t="s">
        <v>287</v>
      </c>
      <c s="36" t="s">
        <v>84</v>
      </c>
      <c s="37">
        <v>1</v>
      </c>
      <c s="36">
        <v>0</v>
      </c>
      <c s="36">
        <f>ROUND(G235*H235,6)</f>
      </c>
      <c r="L235" s="38">
        <v>0</v>
      </c>
      <c s="32">
        <f>ROUND(ROUND(L235,2)*ROUND(G235,3),2)</f>
      </c>
      <c s="36" t="s">
        <v>54</v>
      </c>
      <c>
        <f>(M235*21)/100</f>
      </c>
      <c t="s">
        <v>27</v>
      </c>
    </row>
    <row r="236" spans="1:5" ht="12.75">
      <c r="A236" s="35" t="s">
        <v>55</v>
      </c>
      <c r="E236" s="39" t="s">
        <v>51</v>
      </c>
    </row>
    <row r="237" spans="1:5" ht="12.75">
      <c r="A237" s="35" t="s">
        <v>56</v>
      </c>
      <c r="E237" s="40" t="s">
        <v>110</v>
      </c>
    </row>
    <row r="238" spans="1:5" ht="127.5">
      <c r="A238" t="s">
        <v>58</v>
      </c>
      <c r="E238" s="39" t="s">
        <v>288</v>
      </c>
    </row>
    <row r="239" spans="1:16" ht="12.75">
      <c r="A239" t="s">
        <v>49</v>
      </c>
      <c s="34" t="s">
        <v>289</v>
      </c>
      <c s="34" t="s">
        <v>290</v>
      </c>
      <c s="35" t="s">
        <v>51</v>
      </c>
      <c s="6" t="s">
        <v>291</v>
      </c>
      <c s="36" t="s">
        <v>84</v>
      </c>
      <c s="37">
        <v>1</v>
      </c>
      <c s="36">
        <v>0</v>
      </c>
      <c s="36">
        <f>ROUND(G239*H239,6)</f>
      </c>
      <c r="L239" s="38">
        <v>0</v>
      </c>
      <c s="32">
        <f>ROUND(ROUND(L239,2)*ROUND(G239,3),2)</f>
      </c>
      <c s="36" t="s">
        <v>54</v>
      </c>
      <c>
        <f>(M239*21)/100</f>
      </c>
      <c t="s">
        <v>27</v>
      </c>
    </row>
    <row r="240" spans="1:5" ht="12.75">
      <c r="A240" s="35" t="s">
        <v>55</v>
      </c>
      <c r="E240" s="39" t="s">
        <v>51</v>
      </c>
    </row>
    <row r="241" spans="1:5" ht="12.75">
      <c r="A241" s="35" t="s">
        <v>56</v>
      </c>
      <c r="E241" s="40" t="s">
        <v>159</v>
      </c>
    </row>
    <row r="242" spans="1:5" ht="114.75">
      <c r="A242" t="s">
        <v>58</v>
      </c>
      <c r="E242" s="39" t="s">
        <v>284</v>
      </c>
    </row>
    <row r="243" spans="1:16" ht="12.75">
      <c r="A243" t="s">
        <v>49</v>
      </c>
      <c s="34" t="s">
        <v>292</v>
      </c>
      <c s="34" t="s">
        <v>293</v>
      </c>
      <c s="35" t="s">
        <v>51</v>
      </c>
      <c s="6" t="s">
        <v>294</v>
      </c>
      <c s="36" t="s">
        <v>84</v>
      </c>
      <c s="37">
        <v>1</v>
      </c>
      <c s="36">
        <v>0</v>
      </c>
      <c s="36">
        <f>ROUND(G243*H243,6)</f>
      </c>
      <c r="L243" s="38">
        <v>0</v>
      </c>
      <c s="32">
        <f>ROUND(ROUND(L243,2)*ROUND(G243,3),2)</f>
      </c>
      <c s="36" t="s">
        <v>54</v>
      </c>
      <c>
        <f>(M243*21)/100</f>
      </c>
      <c t="s">
        <v>27</v>
      </c>
    </row>
    <row r="244" spans="1:5" ht="12.75">
      <c r="A244" s="35" t="s">
        <v>55</v>
      </c>
      <c r="E244" s="39" t="s">
        <v>51</v>
      </c>
    </row>
    <row r="245" spans="1:5" ht="12.75">
      <c r="A245" s="35" t="s">
        <v>56</v>
      </c>
      <c r="E245" s="40" t="s">
        <v>159</v>
      </c>
    </row>
    <row r="246" spans="1:5" ht="127.5">
      <c r="A246" t="s">
        <v>58</v>
      </c>
      <c r="E246" s="39" t="s">
        <v>295</v>
      </c>
    </row>
    <row r="247" spans="1:16" ht="12.75">
      <c r="A247" t="s">
        <v>49</v>
      </c>
      <c s="34" t="s">
        <v>296</v>
      </c>
      <c s="34" t="s">
        <v>297</v>
      </c>
      <c s="35" t="s">
        <v>51</v>
      </c>
      <c s="6" t="s">
        <v>298</v>
      </c>
      <c s="36" t="s">
        <v>299</v>
      </c>
      <c s="37">
        <v>1</v>
      </c>
      <c s="36">
        <v>0</v>
      </c>
      <c s="36">
        <f>ROUND(G247*H247,6)</f>
      </c>
      <c r="L247" s="38">
        <v>0</v>
      </c>
      <c s="32">
        <f>ROUND(ROUND(L247,2)*ROUND(G247,3),2)</f>
      </c>
      <c s="36" t="s">
        <v>54</v>
      </c>
      <c>
        <f>(M247*21)/100</f>
      </c>
      <c t="s">
        <v>27</v>
      </c>
    </row>
    <row r="248" spans="1:5" ht="12.75">
      <c r="A248" s="35" t="s">
        <v>55</v>
      </c>
      <c r="E248" s="39" t="s">
        <v>51</v>
      </c>
    </row>
    <row r="249" spans="1:5" ht="12.75">
      <c r="A249" s="35" t="s">
        <v>56</v>
      </c>
      <c r="E249" s="40" t="s">
        <v>110</v>
      </c>
    </row>
    <row r="250" spans="1:5" ht="51">
      <c r="A250" t="s">
        <v>58</v>
      </c>
      <c r="E250" s="39" t="s">
        <v>300</v>
      </c>
    </row>
    <row r="251" spans="1:16" ht="25.5">
      <c r="A251" t="s">
        <v>49</v>
      </c>
      <c s="34" t="s">
        <v>301</v>
      </c>
      <c s="34" t="s">
        <v>302</v>
      </c>
      <c s="35" t="s">
        <v>51</v>
      </c>
      <c s="6" t="s">
        <v>303</v>
      </c>
      <c s="36" t="s">
        <v>84</v>
      </c>
      <c s="37">
        <v>1</v>
      </c>
      <c s="36">
        <v>0</v>
      </c>
      <c s="36">
        <f>ROUND(G251*H251,6)</f>
      </c>
      <c r="L251" s="38">
        <v>0</v>
      </c>
      <c s="32">
        <f>ROUND(ROUND(L251,2)*ROUND(G251,3),2)</f>
      </c>
      <c s="36" t="s">
        <v>54</v>
      </c>
      <c>
        <f>(M251*21)/100</f>
      </c>
      <c t="s">
        <v>27</v>
      </c>
    </row>
    <row r="252" spans="1:5" ht="12.75">
      <c r="A252" s="35" t="s">
        <v>55</v>
      </c>
      <c r="E252" s="39" t="s">
        <v>51</v>
      </c>
    </row>
    <row r="253" spans="1:5" ht="12.75">
      <c r="A253" s="35" t="s">
        <v>56</v>
      </c>
      <c r="E253" s="40" t="s">
        <v>110</v>
      </c>
    </row>
    <row r="254" spans="1:5" ht="165.75">
      <c r="A254" t="s">
        <v>58</v>
      </c>
      <c r="E254" s="39" t="s">
        <v>304</v>
      </c>
    </row>
    <row r="255" spans="1:16" ht="12.75">
      <c r="A255" t="s">
        <v>49</v>
      </c>
      <c s="34" t="s">
        <v>305</v>
      </c>
      <c s="34" t="s">
        <v>306</v>
      </c>
      <c s="35" t="s">
        <v>51</v>
      </c>
      <c s="6" t="s">
        <v>307</v>
      </c>
      <c s="36" t="s">
        <v>84</v>
      </c>
      <c s="37">
        <v>1</v>
      </c>
      <c s="36">
        <v>0</v>
      </c>
      <c s="36">
        <f>ROUND(G255*H255,6)</f>
      </c>
      <c r="L255" s="38">
        <v>0</v>
      </c>
      <c s="32">
        <f>ROUND(ROUND(L255,2)*ROUND(G255,3),2)</f>
      </c>
      <c s="36" t="s">
        <v>54</v>
      </c>
      <c>
        <f>(M255*21)/100</f>
      </c>
      <c t="s">
        <v>27</v>
      </c>
    </row>
    <row r="256" spans="1:5" ht="12.75">
      <c r="A256" s="35" t="s">
        <v>55</v>
      </c>
      <c r="E256" s="39" t="s">
        <v>51</v>
      </c>
    </row>
    <row r="257" spans="1:5" ht="12.75">
      <c r="A257" s="35" t="s">
        <v>56</v>
      </c>
      <c r="E257" s="40" t="s">
        <v>110</v>
      </c>
    </row>
    <row r="258" spans="1:5" ht="89.25">
      <c r="A258" t="s">
        <v>58</v>
      </c>
      <c r="E258" s="39" t="s">
        <v>308</v>
      </c>
    </row>
    <row r="259" spans="1:16" ht="25.5">
      <c r="A259" t="s">
        <v>49</v>
      </c>
      <c s="34" t="s">
        <v>309</v>
      </c>
      <c s="34" t="s">
        <v>310</v>
      </c>
      <c s="35" t="s">
        <v>51</v>
      </c>
      <c s="6" t="s">
        <v>311</v>
      </c>
      <c s="36" t="s">
        <v>84</v>
      </c>
      <c s="37">
        <v>1</v>
      </c>
      <c s="36">
        <v>0</v>
      </c>
      <c s="36">
        <f>ROUND(G259*H259,6)</f>
      </c>
      <c r="L259" s="38">
        <v>0</v>
      </c>
      <c s="32">
        <f>ROUND(ROUND(L259,2)*ROUND(G259,3),2)</f>
      </c>
      <c s="36" t="s">
        <v>54</v>
      </c>
      <c>
        <f>(M259*21)/100</f>
      </c>
      <c t="s">
        <v>27</v>
      </c>
    </row>
    <row r="260" spans="1:5" ht="12.75">
      <c r="A260" s="35" t="s">
        <v>55</v>
      </c>
      <c r="E260" s="39" t="s">
        <v>51</v>
      </c>
    </row>
    <row r="261" spans="1:5" ht="12.75">
      <c r="A261" s="35" t="s">
        <v>56</v>
      </c>
      <c r="E261" s="40" t="s">
        <v>110</v>
      </c>
    </row>
    <row r="262" spans="1:5" ht="229.5">
      <c r="A262" t="s">
        <v>58</v>
      </c>
      <c r="E262" s="39" t="s">
        <v>312</v>
      </c>
    </row>
    <row r="263" spans="1:16" ht="25.5">
      <c r="A263" t="s">
        <v>49</v>
      </c>
      <c s="34" t="s">
        <v>313</v>
      </c>
      <c s="34" t="s">
        <v>314</v>
      </c>
      <c s="35" t="s">
        <v>51</v>
      </c>
      <c s="6" t="s">
        <v>315</v>
      </c>
      <c s="36" t="s">
        <v>84</v>
      </c>
      <c s="37">
        <v>1</v>
      </c>
      <c s="36">
        <v>0</v>
      </c>
      <c s="36">
        <f>ROUND(G263*H263,6)</f>
      </c>
      <c r="L263" s="38">
        <v>0</v>
      </c>
      <c s="32">
        <f>ROUND(ROUND(L263,2)*ROUND(G263,3),2)</f>
      </c>
      <c s="36" t="s">
        <v>54</v>
      </c>
      <c>
        <f>(M263*21)/100</f>
      </c>
      <c t="s">
        <v>27</v>
      </c>
    </row>
    <row r="264" spans="1:5" ht="12.75">
      <c r="A264" s="35" t="s">
        <v>55</v>
      </c>
      <c r="E264" s="39" t="s">
        <v>51</v>
      </c>
    </row>
    <row r="265" spans="1:5" ht="12.75">
      <c r="A265" s="35" t="s">
        <v>56</v>
      </c>
      <c r="E265" s="40" t="s">
        <v>110</v>
      </c>
    </row>
    <row r="266" spans="1:5" ht="89.25">
      <c r="A266" t="s">
        <v>58</v>
      </c>
      <c r="E266" s="39" t="s">
        <v>316</v>
      </c>
    </row>
    <row r="267" spans="1:16" ht="12.75">
      <c r="A267" t="s">
        <v>49</v>
      </c>
      <c s="34" t="s">
        <v>317</v>
      </c>
      <c s="34" t="s">
        <v>318</v>
      </c>
      <c s="35" t="s">
        <v>51</v>
      </c>
      <c s="6" t="s">
        <v>319</v>
      </c>
      <c s="36" t="s">
        <v>84</v>
      </c>
      <c s="37">
        <v>1</v>
      </c>
      <c s="36">
        <v>0</v>
      </c>
      <c s="36">
        <f>ROUND(G267*H267,6)</f>
      </c>
      <c r="L267" s="38">
        <v>0</v>
      </c>
      <c s="32">
        <f>ROUND(ROUND(L267,2)*ROUND(G267,3),2)</f>
      </c>
      <c s="36" t="s">
        <v>54</v>
      </c>
      <c>
        <f>(M267*21)/100</f>
      </c>
      <c t="s">
        <v>27</v>
      </c>
    </row>
    <row r="268" spans="1:5" ht="12.75">
      <c r="A268" s="35" t="s">
        <v>55</v>
      </c>
      <c r="E268" s="39" t="s">
        <v>51</v>
      </c>
    </row>
    <row r="269" spans="1:5" ht="12.75">
      <c r="A269" s="35" t="s">
        <v>56</v>
      </c>
      <c r="E269" s="40" t="s">
        <v>110</v>
      </c>
    </row>
    <row r="270" spans="1:5" ht="191.25">
      <c r="A270" t="s">
        <v>58</v>
      </c>
      <c r="E270" s="39" t="s">
        <v>320</v>
      </c>
    </row>
    <row r="271" spans="1:16" ht="12.75">
      <c r="A271" t="s">
        <v>49</v>
      </c>
      <c s="34" t="s">
        <v>321</v>
      </c>
      <c s="34" t="s">
        <v>322</v>
      </c>
      <c s="35" t="s">
        <v>51</v>
      </c>
      <c s="6" t="s">
        <v>323</v>
      </c>
      <c s="36" t="s">
        <v>84</v>
      </c>
      <c s="37">
        <v>1</v>
      </c>
      <c s="36">
        <v>0</v>
      </c>
      <c s="36">
        <f>ROUND(G271*H271,6)</f>
      </c>
      <c r="L271" s="38">
        <v>0</v>
      </c>
      <c s="32">
        <f>ROUND(ROUND(L271,2)*ROUND(G271,3),2)</f>
      </c>
      <c s="36" t="s">
        <v>54</v>
      </c>
      <c>
        <f>(M271*21)/100</f>
      </c>
      <c t="s">
        <v>27</v>
      </c>
    </row>
    <row r="272" spans="1:5" ht="12.75">
      <c r="A272" s="35" t="s">
        <v>55</v>
      </c>
      <c r="E272" s="39" t="s">
        <v>51</v>
      </c>
    </row>
    <row r="273" spans="1:5" ht="12.75">
      <c r="A273" s="35" t="s">
        <v>56</v>
      </c>
      <c r="E273" s="40" t="s">
        <v>110</v>
      </c>
    </row>
    <row r="274" spans="1:5" ht="140.25">
      <c r="A274" t="s">
        <v>58</v>
      </c>
      <c r="E274" s="39" t="s">
        <v>324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325</v>
      </c>
      <c s="41">
        <f>Rekapitulace!C12</f>
      </c>
      <c s="20" t="s">
        <v>0</v>
      </c>
      <c t="s">
        <v>23</v>
      </c>
      <c t="s">
        <v>27</v>
      </c>
    </row>
    <row r="4" spans="1:16" ht="32" customHeight="1">
      <c r="A4" s="24" t="s">
        <v>20</v>
      </c>
      <c s="25" t="s">
        <v>28</v>
      </c>
      <c s="27" t="s">
        <v>325</v>
      </c>
      <c r="E4" s="26" t="s">
        <v>326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329</v>
      </c>
      <c r="E8" s="30" t="s">
        <v>328</v>
      </c>
      <c r="J8" s="29">
        <f>0+J9+J22</f>
      </c>
      <c s="29">
        <f>0+K9+K22</f>
      </c>
      <c s="29">
        <f>0+L9+L22</f>
      </c>
      <c s="29">
        <f>0+M9+M22</f>
      </c>
    </row>
    <row r="9" spans="1:13" ht="12.75">
      <c r="A9" t="s">
        <v>46</v>
      </c>
      <c r="C9" s="31" t="s">
        <v>47</v>
      </c>
      <c r="E9" s="33" t="s">
        <v>330</v>
      </c>
      <c r="J9" s="32">
        <f>0</f>
      </c>
      <c s="32">
        <f>0</f>
      </c>
      <c s="32">
        <f>0+L10+L14+L18</f>
      </c>
      <c s="32">
        <f>0+M10+M14+M18</f>
      </c>
    </row>
    <row r="10" spans="1:16" ht="12.75">
      <c r="A10" t="s">
        <v>49</v>
      </c>
      <c s="34" t="s">
        <v>47</v>
      </c>
      <c s="34" t="s">
        <v>331</v>
      </c>
      <c s="35" t="s">
        <v>51</v>
      </c>
      <c s="6" t="s">
        <v>332</v>
      </c>
      <c s="36" t="s">
        <v>299</v>
      </c>
      <c s="37">
        <v>1</v>
      </c>
      <c s="36">
        <v>0</v>
      </c>
      <c s="36">
        <f>ROUND(G10*H10,6)</f>
      </c>
      <c r="L10" s="38">
        <v>0</v>
      </c>
      <c s="32">
        <f>ROUND(ROUND(L10,2)*ROUND(G10,3),2)</f>
      </c>
      <c s="36" t="s">
        <v>333</v>
      </c>
      <c>
        <f>(M10*21)/100</f>
      </c>
      <c t="s">
        <v>27</v>
      </c>
    </row>
    <row r="11" spans="1:5" ht="12.75">
      <c r="A11" s="35" t="s">
        <v>55</v>
      </c>
      <c r="E11" s="39" t="s">
        <v>334</v>
      </c>
    </row>
    <row r="12" spans="1:5" ht="12.75">
      <c r="A12" s="35" t="s">
        <v>56</v>
      </c>
      <c r="E12" s="40" t="s">
        <v>335</v>
      </c>
    </row>
    <row r="13" spans="1:5" ht="89.25">
      <c r="A13" t="s">
        <v>58</v>
      </c>
      <c r="E13" s="39" t="s">
        <v>336</v>
      </c>
    </row>
    <row r="14" spans="1:16" ht="12.75">
      <c r="A14" t="s">
        <v>49</v>
      </c>
      <c s="34" t="s">
        <v>27</v>
      </c>
      <c s="34" t="s">
        <v>337</v>
      </c>
      <c s="35" t="s">
        <v>51</v>
      </c>
      <c s="6" t="s">
        <v>338</v>
      </c>
      <c s="36" t="s">
        <v>299</v>
      </c>
      <c s="37">
        <v>1</v>
      </c>
      <c s="36">
        <v>0</v>
      </c>
      <c s="36">
        <f>ROUND(G14*H14,6)</f>
      </c>
      <c r="L14" s="38">
        <v>0</v>
      </c>
      <c s="32">
        <f>ROUND(ROUND(L14,2)*ROUND(G14,3),2)</f>
      </c>
      <c s="36" t="s">
        <v>333</v>
      </c>
      <c>
        <f>(M14*21)/100</f>
      </c>
      <c t="s">
        <v>27</v>
      </c>
    </row>
    <row r="15" spans="1:5" ht="12.75">
      <c r="A15" s="35" t="s">
        <v>55</v>
      </c>
      <c r="E15" s="39" t="s">
        <v>339</v>
      </c>
    </row>
    <row r="16" spans="1:5" ht="12.75">
      <c r="A16" s="35" t="s">
        <v>56</v>
      </c>
      <c r="E16" s="40" t="s">
        <v>335</v>
      </c>
    </row>
    <row r="17" spans="1:5" ht="102">
      <c r="A17" t="s">
        <v>58</v>
      </c>
      <c r="E17" s="39" t="s">
        <v>340</v>
      </c>
    </row>
    <row r="18" spans="1:16" ht="12.75">
      <c r="A18" t="s">
        <v>49</v>
      </c>
      <c s="34" t="s">
        <v>26</v>
      </c>
      <c s="34" t="s">
        <v>341</v>
      </c>
      <c s="35" t="s">
        <v>51</v>
      </c>
      <c s="6" t="s">
        <v>342</v>
      </c>
      <c s="36" t="s">
        <v>299</v>
      </c>
      <c s="37">
        <v>1</v>
      </c>
      <c s="36">
        <v>0</v>
      </c>
      <c s="36">
        <f>ROUND(G18*H18,6)</f>
      </c>
      <c r="L18" s="38">
        <v>0</v>
      </c>
      <c s="32">
        <f>ROUND(ROUND(L18,2)*ROUND(G18,3),2)</f>
      </c>
      <c s="36" t="s">
        <v>333</v>
      </c>
      <c>
        <f>(M18*21)/100</f>
      </c>
      <c t="s">
        <v>27</v>
      </c>
    </row>
    <row r="19" spans="1:5" ht="12.75">
      <c r="A19" s="35" t="s">
        <v>55</v>
      </c>
      <c r="E19" s="39" t="s">
        <v>343</v>
      </c>
    </row>
    <row r="20" spans="1:5" ht="12.75">
      <c r="A20" s="35" t="s">
        <v>56</v>
      </c>
      <c r="E20" s="40" t="s">
        <v>335</v>
      </c>
    </row>
    <row r="21" spans="1:5" ht="38.25">
      <c r="A21" t="s">
        <v>58</v>
      </c>
      <c r="E21" s="39" t="s">
        <v>344</v>
      </c>
    </row>
    <row r="22" spans="1:13" ht="12.75">
      <c r="A22" t="s">
        <v>46</v>
      </c>
      <c r="C22" s="31" t="s">
        <v>27</v>
      </c>
      <c r="E22" s="33" t="s">
        <v>345</v>
      </c>
      <c r="J22" s="32">
        <f>0</f>
      </c>
      <c s="32">
        <f>0</f>
      </c>
      <c s="32">
        <f>0+L23+L27+L31</f>
      </c>
      <c s="32">
        <f>0+M23+M27+M31</f>
      </c>
    </row>
    <row r="23" spans="1:16" ht="12.75">
      <c r="A23" t="s">
        <v>49</v>
      </c>
      <c s="34" t="s">
        <v>67</v>
      </c>
      <c s="34" t="s">
        <v>346</v>
      </c>
      <c s="35" t="s">
        <v>51</v>
      </c>
      <c s="6" t="s">
        <v>347</v>
      </c>
      <c s="36" t="s">
        <v>299</v>
      </c>
      <c s="37">
        <v>1</v>
      </c>
      <c s="36">
        <v>0</v>
      </c>
      <c s="36">
        <f>ROUND(G23*H23,6)</f>
      </c>
      <c r="L23" s="38">
        <v>0</v>
      </c>
      <c s="32">
        <f>ROUND(ROUND(L23,2)*ROUND(G23,3),2)</f>
      </c>
      <c s="36" t="s">
        <v>333</v>
      </c>
      <c>
        <f>(M23*21)/100</f>
      </c>
      <c t="s">
        <v>27</v>
      </c>
    </row>
    <row r="24" spans="1:5" ht="12.75">
      <c r="A24" s="35" t="s">
        <v>55</v>
      </c>
      <c r="E24" s="39" t="s">
        <v>348</v>
      </c>
    </row>
    <row r="25" spans="1:5" ht="12.75">
      <c r="A25" s="35" t="s">
        <v>56</v>
      </c>
      <c r="E25" s="40" t="s">
        <v>335</v>
      </c>
    </row>
    <row r="26" spans="1:5" ht="89.25">
      <c r="A26" t="s">
        <v>58</v>
      </c>
      <c r="E26" s="39" t="s">
        <v>349</v>
      </c>
    </row>
    <row r="27" spans="1:16" ht="12.75">
      <c r="A27" t="s">
        <v>49</v>
      </c>
      <c s="34" t="s">
        <v>71</v>
      </c>
      <c s="34" t="s">
        <v>350</v>
      </c>
      <c s="35" t="s">
        <v>51</v>
      </c>
      <c s="6" t="s">
        <v>351</v>
      </c>
      <c s="36" t="s">
        <v>299</v>
      </c>
      <c s="37">
        <v>1</v>
      </c>
      <c s="36">
        <v>0</v>
      </c>
      <c s="36">
        <f>ROUND(G27*H27,6)</f>
      </c>
      <c r="L27" s="38">
        <v>0</v>
      </c>
      <c s="32">
        <f>ROUND(ROUND(L27,2)*ROUND(G27,3),2)</f>
      </c>
      <c s="36" t="s">
        <v>333</v>
      </c>
      <c>
        <f>(M27*21)/100</f>
      </c>
      <c t="s">
        <v>27</v>
      </c>
    </row>
    <row r="28" spans="1:5" ht="12.75">
      <c r="A28" s="35" t="s">
        <v>55</v>
      </c>
      <c r="E28" s="39" t="s">
        <v>352</v>
      </c>
    </row>
    <row r="29" spans="1:5" ht="12.75">
      <c r="A29" s="35" t="s">
        <v>56</v>
      </c>
      <c r="E29" s="40" t="s">
        <v>335</v>
      </c>
    </row>
    <row r="30" spans="1:5" ht="76.5">
      <c r="A30" t="s">
        <v>58</v>
      </c>
      <c r="E30" s="39" t="s">
        <v>353</v>
      </c>
    </row>
    <row r="31" spans="1:16" ht="12.75">
      <c r="A31" t="s">
        <v>49</v>
      </c>
      <c s="34" t="s">
        <v>75</v>
      </c>
      <c s="34" t="s">
        <v>354</v>
      </c>
      <c s="35" t="s">
        <v>51</v>
      </c>
      <c s="6" t="s">
        <v>355</v>
      </c>
      <c s="36" t="s">
        <v>84</v>
      </c>
      <c s="37">
        <v>1</v>
      </c>
      <c s="36">
        <v>0</v>
      </c>
      <c s="36">
        <f>ROUND(G31*H31,6)</f>
      </c>
      <c r="L31" s="38">
        <v>0</v>
      </c>
      <c s="32">
        <f>ROUND(ROUND(L31,2)*ROUND(G31,3),2)</f>
      </c>
      <c s="36" t="s">
        <v>333</v>
      </c>
      <c>
        <f>(M31*21)/100</f>
      </c>
      <c t="s">
        <v>27</v>
      </c>
    </row>
    <row r="32" spans="1:5" ht="12.75">
      <c r="A32" s="35" t="s">
        <v>55</v>
      </c>
      <c r="E32" s="39" t="s">
        <v>356</v>
      </c>
    </row>
    <row r="33" spans="1:5" ht="12.75">
      <c r="A33" s="35" t="s">
        <v>56</v>
      </c>
      <c r="E33" s="40" t="s">
        <v>357</v>
      </c>
    </row>
    <row r="34" spans="1:5" ht="25.5">
      <c r="A34" t="s">
        <v>58</v>
      </c>
      <c r="E34" s="39" t="s">
        <v>358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359</v>
      </c>
      <c s="41">
        <f>Rekapitulace!C14</f>
      </c>
      <c s="20" t="s">
        <v>0</v>
      </c>
      <c t="s">
        <v>23</v>
      </c>
      <c t="s">
        <v>27</v>
      </c>
    </row>
    <row r="4" spans="1:16" ht="32" customHeight="1">
      <c r="A4" s="24" t="s">
        <v>20</v>
      </c>
      <c s="25" t="s">
        <v>28</v>
      </c>
      <c s="27" t="s">
        <v>359</v>
      </c>
      <c r="E4" s="26" t="s">
        <v>360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362</v>
      </c>
      <c r="E8" s="30" t="s">
        <v>360</v>
      </c>
      <c r="J8" s="29">
        <f>0+J9+J50+J79+J84+J149+J154</f>
      </c>
      <c s="29">
        <f>0+K9+K50+K79+K84+K149+K154</f>
      </c>
      <c s="29">
        <f>0+L9+L50+L79+L84+L149+L154</f>
      </c>
      <c s="29">
        <f>0+M9+M50+M79+M84+M149+M154</f>
      </c>
    </row>
    <row r="9" spans="1:13" ht="12.75">
      <c r="A9" t="s">
        <v>46</v>
      </c>
      <c r="C9" s="31" t="s">
        <v>363</v>
      </c>
      <c r="E9" s="33" t="s">
        <v>364</v>
      </c>
      <c r="J9" s="32">
        <f>0</f>
      </c>
      <c s="32">
        <f>0</f>
      </c>
      <c s="32">
        <f>0+L10+L14+L18+L22+L26+L30+L34+L38+L42+L46</f>
      </c>
      <c s="32">
        <f>0+M10+M14+M18+M22+M26+M30+M34+M38+M42+M46</f>
      </c>
    </row>
    <row r="10" spans="1:16" ht="25.5">
      <c r="A10" t="s">
        <v>49</v>
      </c>
      <c s="34" t="s">
        <v>47</v>
      </c>
      <c s="34" t="s">
        <v>365</v>
      </c>
      <c s="35" t="s">
        <v>47</v>
      </c>
      <c s="6" t="s">
        <v>366</v>
      </c>
      <c s="36" t="s">
        <v>367</v>
      </c>
      <c s="37">
        <v>798.762</v>
      </c>
      <c s="36">
        <v>0</v>
      </c>
      <c s="36">
        <f>ROUND(G10*H10,6)</f>
      </c>
      <c r="L10" s="38">
        <v>0</v>
      </c>
      <c s="32">
        <f>ROUND(ROUND(L10,2)*ROUND(G10,3),2)</f>
      </c>
      <c s="36" t="s">
        <v>54</v>
      </c>
      <c>
        <f>(M10*21)/100</f>
      </c>
      <c t="s">
        <v>27</v>
      </c>
    </row>
    <row r="11" spans="1:5" ht="12.75">
      <c r="A11" s="35" t="s">
        <v>55</v>
      </c>
      <c r="E11" s="39" t="s">
        <v>51</v>
      </c>
    </row>
    <row r="12" spans="1:5" ht="12.75">
      <c r="A12" s="35" t="s">
        <v>56</v>
      </c>
      <c r="E12" s="40" t="s">
        <v>368</v>
      </c>
    </row>
    <row r="13" spans="1:5" ht="140.25">
      <c r="A13" t="s">
        <v>58</v>
      </c>
      <c r="E13" s="39" t="s">
        <v>369</v>
      </c>
    </row>
    <row r="14" spans="1:16" ht="25.5">
      <c r="A14" t="s">
        <v>49</v>
      </c>
      <c s="34" t="s">
        <v>27</v>
      </c>
      <c s="34" t="s">
        <v>370</v>
      </c>
      <c s="35" t="s">
        <v>47</v>
      </c>
      <c s="6" t="s">
        <v>371</v>
      </c>
      <c s="36" t="s">
        <v>367</v>
      </c>
      <c s="37">
        <v>25</v>
      </c>
      <c s="36">
        <v>0</v>
      </c>
      <c s="36">
        <f>ROUND(G14*H14,6)</f>
      </c>
      <c r="L14" s="38">
        <v>0</v>
      </c>
      <c s="32">
        <f>ROUND(ROUND(L14,2)*ROUND(G14,3),2)</f>
      </c>
      <c s="36" t="s">
        <v>54</v>
      </c>
      <c>
        <f>(M14*21)/100</f>
      </c>
      <c t="s">
        <v>27</v>
      </c>
    </row>
    <row r="15" spans="1:5" ht="12.75">
      <c r="A15" s="35" t="s">
        <v>55</v>
      </c>
      <c r="E15" s="39" t="s">
        <v>51</v>
      </c>
    </row>
    <row r="16" spans="1:5" ht="12.75">
      <c r="A16" s="35" t="s">
        <v>56</v>
      </c>
      <c r="E16" s="40" t="s">
        <v>372</v>
      </c>
    </row>
    <row r="17" spans="1:5" ht="140.25">
      <c r="A17" t="s">
        <v>58</v>
      </c>
      <c r="E17" s="39" t="s">
        <v>369</v>
      </c>
    </row>
    <row r="18" spans="1:16" ht="25.5">
      <c r="A18" t="s">
        <v>49</v>
      </c>
      <c s="34" t="s">
        <v>26</v>
      </c>
      <c s="34" t="s">
        <v>373</v>
      </c>
      <c s="35" t="s">
        <v>47</v>
      </c>
      <c s="6" t="s">
        <v>374</v>
      </c>
      <c s="36" t="s">
        <v>367</v>
      </c>
      <c s="37">
        <v>220.5</v>
      </c>
      <c s="36">
        <v>0</v>
      </c>
      <c s="36">
        <f>ROUND(G18*H18,6)</f>
      </c>
      <c r="L18" s="38">
        <v>0</v>
      </c>
      <c s="32">
        <f>ROUND(ROUND(L18,2)*ROUND(G18,3),2)</f>
      </c>
      <c s="36" t="s">
        <v>54</v>
      </c>
      <c>
        <f>(M18*21)/100</f>
      </c>
      <c t="s">
        <v>27</v>
      </c>
    </row>
    <row r="19" spans="1:5" ht="12.75">
      <c r="A19" s="35" t="s">
        <v>55</v>
      </c>
      <c r="E19" s="39" t="s">
        <v>51</v>
      </c>
    </row>
    <row r="20" spans="1:5" ht="12.75">
      <c r="A20" s="35" t="s">
        <v>56</v>
      </c>
      <c r="E20" s="40" t="s">
        <v>375</v>
      </c>
    </row>
    <row r="21" spans="1:5" ht="140.25">
      <c r="A21" t="s">
        <v>58</v>
      </c>
      <c r="E21" s="39" t="s">
        <v>369</v>
      </c>
    </row>
    <row r="22" spans="1:16" ht="25.5">
      <c r="A22" t="s">
        <v>49</v>
      </c>
      <c s="34" t="s">
        <v>67</v>
      </c>
      <c s="34" t="s">
        <v>376</v>
      </c>
      <c s="35" t="s">
        <v>47</v>
      </c>
      <c s="6" t="s">
        <v>377</v>
      </c>
      <c s="36" t="s">
        <v>367</v>
      </c>
      <c s="37">
        <v>10</v>
      </c>
      <c s="36">
        <v>0</v>
      </c>
      <c s="36">
        <f>ROUND(G22*H22,6)</f>
      </c>
      <c r="L22" s="38">
        <v>0</v>
      </c>
      <c s="32">
        <f>ROUND(ROUND(L22,2)*ROUND(G22,3),2)</f>
      </c>
      <c s="36" t="s">
        <v>54</v>
      </c>
      <c>
        <f>(M22*21)/100</f>
      </c>
      <c t="s">
        <v>27</v>
      </c>
    </row>
    <row r="23" spans="1:5" ht="12.75">
      <c r="A23" s="35" t="s">
        <v>55</v>
      </c>
      <c r="E23" s="39" t="s">
        <v>51</v>
      </c>
    </row>
    <row r="24" spans="1:5" ht="12.75">
      <c r="A24" s="35" t="s">
        <v>56</v>
      </c>
      <c r="E24" s="40" t="s">
        <v>378</v>
      </c>
    </row>
    <row r="25" spans="1:5" ht="76.5">
      <c r="A25" t="s">
        <v>58</v>
      </c>
      <c r="E25" s="39" t="s">
        <v>379</v>
      </c>
    </row>
    <row r="26" spans="1:16" ht="25.5">
      <c r="A26" t="s">
        <v>49</v>
      </c>
      <c s="34" t="s">
        <v>71</v>
      </c>
      <c s="34" t="s">
        <v>380</v>
      </c>
      <c s="35" t="s">
        <v>47</v>
      </c>
      <c s="6" t="s">
        <v>381</v>
      </c>
      <c s="36" t="s">
        <v>367</v>
      </c>
      <c s="37">
        <v>11.424</v>
      </c>
      <c s="36">
        <v>0</v>
      </c>
      <c s="36">
        <f>ROUND(G26*H26,6)</f>
      </c>
      <c r="L26" s="38">
        <v>0</v>
      </c>
      <c s="32">
        <f>ROUND(ROUND(L26,2)*ROUND(G26,3),2)</f>
      </c>
      <c s="36" t="s">
        <v>54</v>
      </c>
      <c>
        <f>(M26*21)/100</f>
      </c>
      <c t="s">
        <v>27</v>
      </c>
    </row>
    <row r="27" spans="1:5" ht="12.75">
      <c r="A27" s="35" t="s">
        <v>55</v>
      </c>
      <c r="E27" s="39" t="s">
        <v>51</v>
      </c>
    </row>
    <row r="28" spans="1:5" ht="12.75">
      <c r="A28" s="35" t="s">
        <v>56</v>
      </c>
      <c r="E28" s="40" t="s">
        <v>382</v>
      </c>
    </row>
    <row r="29" spans="1:5" ht="89.25">
      <c r="A29" t="s">
        <v>58</v>
      </c>
      <c r="E29" s="39" t="s">
        <v>383</v>
      </c>
    </row>
    <row r="30" spans="1:16" ht="25.5">
      <c r="A30" t="s">
        <v>49</v>
      </c>
      <c s="34" t="s">
        <v>75</v>
      </c>
      <c s="34" t="s">
        <v>384</v>
      </c>
      <c s="35" t="s">
        <v>47</v>
      </c>
      <c s="6" t="s">
        <v>385</v>
      </c>
      <c s="36" t="s">
        <v>367</v>
      </c>
      <c s="37">
        <v>0.032</v>
      </c>
      <c s="36">
        <v>0</v>
      </c>
      <c s="36">
        <f>ROUND(G30*H30,6)</f>
      </c>
      <c r="L30" s="38">
        <v>0</v>
      </c>
      <c s="32">
        <f>ROUND(ROUND(L30,2)*ROUND(G30,3),2)</f>
      </c>
      <c s="36" t="s">
        <v>54</v>
      </c>
      <c>
        <f>(M30*21)/100</f>
      </c>
      <c t="s">
        <v>27</v>
      </c>
    </row>
    <row r="31" spans="1:5" ht="12.75">
      <c r="A31" s="35" t="s">
        <v>55</v>
      </c>
      <c r="E31" s="39" t="s">
        <v>51</v>
      </c>
    </row>
    <row r="32" spans="1:5" ht="25.5">
      <c r="A32" s="35" t="s">
        <v>56</v>
      </c>
      <c r="E32" s="40" t="s">
        <v>386</v>
      </c>
    </row>
    <row r="33" spans="1:5" ht="89.25">
      <c r="A33" t="s">
        <v>58</v>
      </c>
      <c r="E33" s="39" t="s">
        <v>383</v>
      </c>
    </row>
    <row r="34" spans="1:16" ht="25.5">
      <c r="A34" t="s">
        <v>49</v>
      </c>
      <c s="34" t="s">
        <v>81</v>
      </c>
      <c s="34" t="s">
        <v>387</v>
      </c>
      <c s="35" t="s">
        <v>47</v>
      </c>
      <c s="6" t="s">
        <v>388</v>
      </c>
      <c s="36" t="s">
        <v>367</v>
      </c>
      <c s="37">
        <v>0.064</v>
      </c>
      <c s="36">
        <v>0</v>
      </c>
      <c s="36">
        <f>ROUND(G34*H34,6)</f>
      </c>
      <c r="L34" s="38">
        <v>0</v>
      </c>
      <c s="32">
        <f>ROUND(ROUND(L34,2)*ROUND(G34,3),2)</f>
      </c>
      <c s="36" t="s">
        <v>54</v>
      </c>
      <c>
        <f>(M34*21)/100</f>
      </c>
      <c t="s">
        <v>27</v>
      </c>
    </row>
    <row r="35" spans="1:5" ht="12.75">
      <c r="A35" s="35" t="s">
        <v>55</v>
      </c>
      <c r="E35" s="39" t="s">
        <v>51</v>
      </c>
    </row>
    <row r="36" spans="1:5" ht="25.5">
      <c r="A36" s="35" t="s">
        <v>56</v>
      </c>
      <c r="E36" s="40" t="s">
        <v>389</v>
      </c>
    </row>
    <row r="37" spans="1:5" ht="89.25">
      <c r="A37" t="s">
        <v>58</v>
      </c>
      <c r="E37" s="39" t="s">
        <v>383</v>
      </c>
    </row>
    <row r="38" spans="1:16" ht="12.75">
      <c r="A38" t="s">
        <v>49</v>
      </c>
      <c s="34" t="s">
        <v>86</v>
      </c>
      <c s="34" t="s">
        <v>390</v>
      </c>
      <c s="35" t="s">
        <v>47</v>
      </c>
      <c s="6" t="s">
        <v>391</v>
      </c>
      <c s="36" t="s">
        <v>367</v>
      </c>
      <c s="37">
        <v>1</v>
      </c>
      <c s="36">
        <v>0</v>
      </c>
      <c s="36">
        <f>ROUND(G38*H38,6)</f>
      </c>
      <c r="L38" s="38">
        <v>0</v>
      </c>
      <c s="32">
        <f>ROUND(ROUND(L38,2)*ROUND(G38,3),2)</f>
      </c>
      <c s="36" t="s">
        <v>54</v>
      </c>
      <c>
        <f>(M38*21)/100</f>
      </c>
      <c t="s">
        <v>27</v>
      </c>
    </row>
    <row r="39" spans="1:5" ht="12.75">
      <c r="A39" s="35" t="s">
        <v>55</v>
      </c>
      <c r="E39" s="39" t="s">
        <v>51</v>
      </c>
    </row>
    <row r="40" spans="1:5" ht="12.75">
      <c r="A40" s="35" t="s">
        <v>56</v>
      </c>
      <c r="E40" s="40" t="s">
        <v>392</v>
      </c>
    </row>
    <row r="41" spans="1:5" ht="89.25">
      <c r="A41" t="s">
        <v>58</v>
      </c>
      <c r="E41" s="39" t="s">
        <v>383</v>
      </c>
    </row>
    <row r="42" spans="1:16" ht="25.5">
      <c r="A42" t="s">
        <v>49</v>
      </c>
      <c s="34" t="s">
        <v>90</v>
      </c>
      <c s="34" t="s">
        <v>393</v>
      </c>
      <c s="35" t="s">
        <v>47</v>
      </c>
      <c s="6" t="s">
        <v>394</v>
      </c>
      <c s="36" t="s">
        <v>367</v>
      </c>
      <c s="37">
        <v>14.07</v>
      </c>
      <c s="36">
        <v>0</v>
      </c>
      <c s="36">
        <f>ROUND(G42*H42,6)</f>
      </c>
      <c r="L42" s="38">
        <v>0</v>
      </c>
      <c s="32">
        <f>ROUND(ROUND(L42,2)*ROUND(G42,3),2)</f>
      </c>
      <c s="36" t="s">
        <v>54</v>
      </c>
      <c>
        <f>(M42*21)/100</f>
      </c>
      <c t="s">
        <v>27</v>
      </c>
    </row>
    <row r="43" spans="1:5" ht="12.75">
      <c r="A43" s="35" t="s">
        <v>55</v>
      </c>
      <c r="E43" s="39" t="s">
        <v>51</v>
      </c>
    </row>
    <row r="44" spans="1:5" ht="12.75">
      <c r="A44" s="35" t="s">
        <v>56</v>
      </c>
      <c r="E44" s="40" t="s">
        <v>395</v>
      </c>
    </row>
    <row r="45" spans="1:5" ht="89.25">
      <c r="A45" t="s">
        <v>58</v>
      </c>
      <c r="E45" s="39" t="s">
        <v>383</v>
      </c>
    </row>
    <row r="46" spans="1:16" ht="12.75">
      <c r="A46" t="s">
        <v>49</v>
      </c>
      <c s="34" t="s">
        <v>94</v>
      </c>
      <c s="34" t="s">
        <v>396</v>
      </c>
      <c s="35" t="s">
        <v>47</v>
      </c>
      <c s="6" t="s">
        <v>397</v>
      </c>
      <c s="36" t="s">
        <v>367</v>
      </c>
      <c s="37">
        <v>0.265</v>
      </c>
      <c s="36">
        <v>0</v>
      </c>
      <c s="36">
        <f>ROUND(G46*H46,6)</f>
      </c>
      <c r="L46" s="38">
        <v>0</v>
      </c>
      <c s="32">
        <f>ROUND(ROUND(L46,2)*ROUND(G46,3),2)</f>
      </c>
      <c s="36" t="s">
        <v>54</v>
      </c>
      <c>
        <f>(M46*21)/100</f>
      </c>
      <c t="s">
        <v>27</v>
      </c>
    </row>
    <row r="47" spans="1:5" ht="12.75">
      <c r="A47" s="35" t="s">
        <v>55</v>
      </c>
      <c r="E47" s="39" t="s">
        <v>51</v>
      </c>
    </row>
    <row r="48" spans="1:5" ht="12.75">
      <c r="A48" s="35" t="s">
        <v>56</v>
      </c>
      <c r="E48" s="40" t="s">
        <v>398</v>
      </c>
    </row>
    <row r="49" spans="1:5" ht="38.25">
      <c r="A49" t="s">
        <v>58</v>
      </c>
      <c r="E49" s="39" t="s">
        <v>399</v>
      </c>
    </row>
    <row r="50" spans="1:13" ht="12.75">
      <c r="A50" t="s">
        <v>46</v>
      </c>
      <c r="C50" s="31" t="s">
        <v>47</v>
      </c>
      <c r="E50" s="33" t="s">
        <v>400</v>
      </c>
      <c r="J50" s="32">
        <f>0</f>
      </c>
      <c s="32">
        <f>0</f>
      </c>
      <c s="32">
        <f>0+L51+L55+L59+L63+L67+L71+L75</f>
      </c>
      <c s="32">
        <f>0+M51+M55+M59+M63+M67+M71+M75</f>
      </c>
    </row>
    <row r="51" spans="1:16" ht="12.75">
      <c r="A51" t="s">
        <v>49</v>
      </c>
      <c s="34" t="s">
        <v>98</v>
      </c>
      <c s="34" t="s">
        <v>401</v>
      </c>
      <c s="35" t="s">
        <v>47</v>
      </c>
      <c s="6" t="s">
        <v>402</v>
      </c>
      <c s="36" t="s">
        <v>53</v>
      </c>
      <c s="37">
        <v>80</v>
      </c>
      <c s="36">
        <v>0</v>
      </c>
      <c s="36">
        <f>ROUND(G51*H51,6)</f>
      </c>
      <c r="L51" s="38">
        <v>0</v>
      </c>
      <c s="32">
        <f>ROUND(ROUND(L51,2)*ROUND(G51,3),2)</f>
      </c>
      <c s="36" t="s">
        <v>54</v>
      </c>
      <c>
        <f>(M51*21)/100</f>
      </c>
      <c t="s">
        <v>27</v>
      </c>
    </row>
    <row r="52" spans="1:5" ht="12.75">
      <c r="A52" s="35" t="s">
        <v>55</v>
      </c>
      <c r="E52" s="39" t="s">
        <v>51</v>
      </c>
    </row>
    <row r="53" spans="1:5" ht="12.75">
      <c r="A53" s="35" t="s">
        <v>56</v>
      </c>
      <c r="E53" s="40" t="s">
        <v>403</v>
      </c>
    </row>
    <row r="54" spans="1:5" ht="63.75">
      <c r="A54" t="s">
        <v>58</v>
      </c>
      <c r="E54" s="39" t="s">
        <v>404</v>
      </c>
    </row>
    <row r="55" spans="1:16" ht="12.75">
      <c r="A55" t="s">
        <v>49</v>
      </c>
      <c s="34" t="s">
        <v>103</v>
      </c>
      <c s="34" t="s">
        <v>405</v>
      </c>
      <c s="35" t="s">
        <v>47</v>
      </c>
      <c s="6" t="s">
        <v>406</v>
      </c>
      <c s="36" t="s">
        <v>84</v>
      </c>
      <c s="37">
        <v>1</v>
      </c>
      <c s="36">
        <v>0</v>
      </c>
      <c s="36">
        <f>ROUND(G55*H55,6)</f>
      </c>
      <c r="L55" s="38">
        <v>0</v>
      </c>
      <c s="32">
        <f>ROUND(ROUND(L55,2)*ROUND(G55,3),2)</f>
      </c>
      <c s="36" t="s">
        <v>54</v>
      </c>
      <c>
        <f>(M55*21)/100</f>
      </c>
      <c t="s">
        <v>27</v>
      </c>
    </row>
    <row r="56" spans="1:5" ht="12.75">
      <c r="A56" s="35" t="s">
        <v>55</v>
      </c>
      <c r="E56" s="39" t="s">
        <v>51</v>
      </c>
    </row>
    <row r="57" spans="1:5" ht="12.75">
      <c r="A57" s="35" t="s">
        <v>56</v>
      </c>
      <c r="E57" s="40" t="s">
        <v>407</v>
      </c>
    </row>
    <row r="58" spans="1:5" ht="267.75">
      <c r="A58" t="s">
        <v>58</v>
      </c>
      <c r="E58" s="39" t="s">
        <v>408</v>
      </c>
    </row>
    <row r="59" spans="1:16" ht="12.75">
      <c r="A59" t="s">
        <v>49</v>
      </c>
      <c s="34" t="s">
        <v>107</v>
      </c>
      <c s="34" t="s">
        <v>409</v>
      </c>
      <c s="35" t="s">
        <v>47</v>
      </c>
      <c s="6" t="s">
        <v>410</v>
      </c>
      <c s="36" t="s">
        <v>62</v>
      </c>
      <c s="37">
        <v>76.792</v>
      </c>
      <c s="36">
        <v>0</v>
      </c>
      <c s="36">
        <f>ROUND(G59*H59,6)</f>
      </c>
      <c r="L59" s="38">
        <v>0</v>
      </c>
      <c s="32">
        <f>ROUND(ROUND(L59,2)*ROUND(G59,3),2)</f>
      </c>
      <c s="36" t="s">
        <v>54</v>
      </c>
      <c>
        <f>(M59*21)/100</f>
      </c>
      <c t="s">
        <v>27</v>
      </c>
    </row>
    <row r="60" spans="1:5" ht="12.75">
      <c r="A60" s="35" t="s">
        <v>55</v>
      </c>
      <c r="E60" s="39" t="s">
        <v>51</v>
      </c>
    </row>
    <row r="61" spans="1:5" ht="12.75">
      <c r="A61" s="35" t="s">
        <v>56</v>
      </c>
      <c r="E61" s="40" t="s">
        <v>411</v>
      </c>
    </row>
    <row r="62" spans="1:5" ht="25.5">
      <c r="A62" t="s">
        <v>58</v>
      </c>
      <c r="E62" s="39" t="s">
        <v>412</v>
      </c>
    </row>
    <row r="63" spans="1:16" ht="12.75">
      <c r="A63" t="s">
        <v>49</v>
      </c>
      <c s="34" t="s">
        <v>112</v>
      </c>
      <c s="34" t="s">
        <v>413</v>
      </c>
      <c s="35" t="s">
        <v>47</v>
      </c>
      <c s="6" t="s">
        <v>414</v>
      </c>
      <c s="36" t="s">
        <v>62</v>
      </c>
      <c s="37">
        <v>355.005</v>
      </c>
      <c s="36">
        <v>0</v>
      </c>
      <c s="36">
        <f>ROUND(G63*H63,6)</f>
      </c>
      <c r="L63" s="38">
        <v>0</v>
      </c>
      <c s="32">
        <f>ROUND(ROUND(L63,2)*ROUND(G63,3),2)</f>
      </c>
      <c s="36" t="s">
        <v>54</v>
      </c>
      <c>
        <f>(M63*21)/100</f>
      </c>
      <c t="s">
        <v>27</v>
      </c>
    </row>
    <row r="64" spans="1:5" ht="12.75">
      <c r="A64" s="35" t="s">
        <v>55</v>
      </c>
      <c r="E64" s="39" t="s">
        <v>51</v>
      </c>
    </row>
    <row r="65" spans="1:5" ht="12.75">
      <c r="A65" s="35" t="s">
        <v>56</v>
      </c>
      <c r="E65" s="40" t="s">
        <v>415</v>
      </c>
    </row>
    <row r="66" spans="1:5" ht="344.25">
      <c r="A66" t="s">
        <v>58</v>
      </c>
      <c r="E66" s="39" t="s">
        <v>416</v>
      </c>
    </row>
    <row r="67" spans="1:16" ht="12.75">
      <c r="A67" t="s">
        <v>49</v>
      </c>
      <c s="34" t="s">
        <v>116</v>
      </c>
      <c s="34" t="s">
        <v>417</v>
      </c>
      <c s="35" t="s">
        <v>47</v>
      </c>
      <c s="6" t="s">
        <v>418</v>
      </c>
      <c s="36" t="s">
        <v>62</v>
      </c>
      <c s="37">
        <v>355.005</v>
      </c>
      <c s="36">
        <v>0</v>
      </c>
      <c s="36">
        <f>ROUND(G67*H67,6)</f>
      </c>
      <c r="L67" s="38">
        <v>0</v>
      </c>
      <c s="32">
        <f>ROUND(ROUND(L67,2)*ROUND(G67,3),2)</f>
      </c>
      <c s="36" t="s">
        <v>54</v>
      </c>
      <c>
        <f>(M67*21)/100</f>
      </c>
      <c t="s">
        <v>27</v>
      </c>
    </row>
    <row r="68" spans="1:5" ht="12.75">
      <c r="A68" s="35" t="s">
        <v>55</v>
      </c>
      <c r="E68" s="39" t="s">
        <v>51</v>
      </c>
    </row>
    <row r="69" spans="1:5" ht="12.75">
      <c r="A69" s="35" t="s">
        <v>56</v>
      </c>
      <c r="E69" s="40" t="s">
        <v>415</v>
      </c>
    </row>
    <row r="70" spans="1:5" ht="191.25">
      <c r="A70" t="s">
        <v>58</v>
      </c>
      <c r="E70" s="39" t="s">
        <v>419</v>
      </c>
    </row>
    <row r="71" spans="1:16" ht="12.75">
      <c r="A71" t="s">
        <v>49</v>
      </c>
      <c s="34" t="s">
        <v>119</v>
      </c>
      <c s="34" t="s">
        <v>420</v>
      </c>
      <c s="35" t="s">
        <v>47</v>
      </c>
      <c s="6" t="s">
        <v>421</v>
      </c>
      <c s="36" t="s">
        <v>62</v>
      </c>
      <c s="37">
        <v>29.75</v>
      </c>
      <c s="36">
        <v>0</v>
      </c>
      <c s="36">
        <f>ROUND(G71*H71,6)</f>
      </c>
      <c r="L71" s="38">
        <v>0</v>
      </c>
      <c s="32">
        <f>ROUND(ROUND(L71,2)*ROUND(G71,3),2)</f>
      </c>
      <c s="36" t="s">
        <v>54</v>
      </c>
      <c>
        <f>(M71*21)/100</f>
      </c>
      <c t="s">
        <v>27</v>
      </c>
    </row>
    <row r="72" spans="1:5" ht="12.75">
      <c r="A72" s="35" t="s">
        <v>55</v>
      </c>
      <c r="E72" s="39" t="s">
        <v>51</v>
      </c>
    </row>
    <row r="73" spans="1:5" ht="12.75">
      <c r="A73" s="35" t="s">
        <v>56</v>
      </c>
      <c r="E73" s="40" t="s">
        <v>422</v>
      </c>
    </row>
    <row r="74" spans="1:5" ht="229.5">
      <c r="A74" t="s">
        <v>58</v>
      </c>
      <c r="E74" s="39" t="s">
        <v>423</v>
      </c>
    </row>
    <row r="75" spans="1:16" ht="12.75">
      <c r="A75" t="s">
        <v>49</v>
      </c>
      <c s="34" t="s">
        <v>123</v>
      </c>
      <c s="34" t="s">
        <v>424</v>
      </c>
      <c s="35" t="s">
        <v>47</v>
      </c>
      <c s="6" t="s">
        <v>425</v>
      </c>
      <c s="36" t="s">
        <v>53</v>
      </c>
      <c s="37">
        <v>542.322</v>
      </c>
      <c s="36">
        <v>0</v>
      </c>
      <c s="36">
        <f>ROUND(G75*H75,6)</f>
      </c>
      <c r="L75" s="38">
        <v>0</v>
      </c>
      <c s="32">
        <f>ROUND(ROUND(L75,2)*ROUND(G75,3),2)</f>
      </c>
      <c s="36" t="s">
        <v>54</v>
      </c>
      <c>
        <f>(M75*21)/100</f>
      </c>
      <c t="s">
        <v>27</v>
      </c>
    </row>
    <row r="76" spans="1:5" ht="12.75">
      <c r="A76" s="35" t="s">
        <v>55</v>
      </c>
      <c r="E76" s="39" t="s">
        <v>51</v>
      </c>
    </row>
    <row r="77" spans="1:5" ht="12.75">
      <c r="A77" s="35" t="s">
        <v>56</v>
      </c>
      <c r="E77" s="40" t="s">
        <v>426</v>
      </c>
    </row>
    <row r="78" spans="1:5" ht="25.5">
      <c r="A78" t="s">
        <v>58</v>
      </c>
      <c r="E78" s="39" t="s">
        <v>427</v>
      </c>
    </row>
    <row r="79" spans="1:13" ht="12.75">
      <c r="A79" t="s">
        <v>46</v>
      </c>
      <c r="C79" s="31" t="s">
        <v>27</v>
      </c>
      <c r="E79" s="33" t="s">
        <v>428</v>
      </c>
      <c r="J79" s="32">
        <f>0</f>
      </c>
      <c s="32">
        <f>0</f>
      </c>
      <c s="32">
        <f>0+L80</f>
      </c>
      <c s="32">
        <f>0+M80</f>
      </c>
    </row>
    <row r="80" spans="1:16" ht="12.75">
      <c r="A80" t="s">
        <v>49</v>
      </c>
      <c s="34" t="s">
        <v>128</v>
      </c>
      <c s="34" t="s">
        <v>429</v>
      </c>
      <c s="35" t="s">
        <v>47</v>
      </c>
      <c s="6" t="s">
        <v>430</v>
      </c>
      <c s="36" t="s">
        <v>78</v>
      </c>
      <c s="37">
        <v>19.241</v>
      </c>
      <c s="36">
        <v>0</v>
      </c>
      <c s="36">
        <f>ROUND(G80*H80,6)</f>
      </c>
      <c r="L80" s="38">
        <v>0</v>
      </c>
      <c s="32">
        <f>ROUND(ROUND(L80,2)*ROUND(G80,3),2)</f>
      </c>
      <c s="36" t="s">
        <v>54</v>
      </c>
      <c>
        <f>(M80*21)/100</f>
      </c>
      <c t="s">
        <v>27</v>
      </c>
    </row>
    <row r="81" spans="1:5" ht="12.75">
      <c r="A81" s="35" t="s">
        <v>55</v>
      </c>
      <c r="E81" s="39" t="s">
        <v>51</v>
      </c>
    </row>
    <row r="82" spans="1:5" ht="12.75">
      <c r="A82" s="35" t="s">
        <v>56</v>
      </c>
      <c r="E82" s="40" t="s">
        <v>431</v>
      </c>
    </row>
    <row r="83" spans="1:5" ht="165.75">
      <c r="A83" t="s">
        <v>58</v>
      </c>
      <c r="E83" s="39" t="s">
        <v>432</v>
      </c>
    </row>
    <row r="84" spans="1:13" ht="12.75">
      <c r="A84" t="s">
        <v>46</v>
      </c>
      <c r="C84" s="31" t="s">
        <v>71</v>
      </c>
      <c r="E84" s="33" t="s">
        <v>433</v>
      </c>
      <c r="J84" s="32">
        <f>0</f>
      </c>
      <c s="32">
        <f>0</f>
      </c>
      <c s="32">
        <f>0+L85+L89+L93+L97+L101+L105+L109+L113+L117+L121+L125+L129+L133+L137+L141+L145</f>
      </c>
      <c s="32">
        <f>0+M85+M89+M93+M97+M101+M105+M109+M113+M117+M121+M125+M129+M133+M137+M141+M145</f>
      </c>
    </row>
    <row r="85" spans="1:16" ht="25.5">
      <c r="A85" t="s">
        <v>49</v>
      </c>
      <c s="34" t="s">
        <v>132</v>
      </c>
      <c s="34" t="s">
        <v>434</v>
      </c>
      <c s="35" t="s">
        <v>47</v>
      </c>
      <c s="6" t="s">
        <v>435</v>
      </c>
      <c s="36" t="s">
        <v>62</v>
      </c>
      <c s="37">
        <v>177.067</v>
      </c>
      <c s="36">
        <v>0</v>
      </c>
      <c s="36">
        <f>ROUND(G85*H85,6)</f>
      </c>
      <c r="L85" s="38">
        <v>0</v>
      </c>
      <c s="32">
        <f>ROUND(ROUND(L85,2)*ROUND(G85,3),2)</f>
      </c>
      <c s="36" t="s">
        <v>54</v>
      </c>
      <c>
        <f>(M85*21)/100</f>
      </c>
      <c t="s">
        <v>27</v>
      </c>
    </row>
    <row r="86" spans="1:5" ht="12.75">
      <c r="A86" s="35" t="s">
        <v>55</v>
      </c>
      <c r="E86" s="39" t="s">
        <v>51</v>
      </c>
    </row>
    <row r="87" spans="1:5" ht="12.75">
      <c r="A87" s="35" t="s">
        <v>56</v>
      </c>
      <c r="E87" s="40" t="s">
        <v>436</v>
      </c>
    </row>
    <row r="88" spans="1:5" ht="229.5">
      <c r="A88" t="s">
        <v>58</v>
      </c>
      <c r="E88" s="39" t="s">
        <v>437</v>
      </c>
    </row>
    <row r="89" spans="1:16" ht="25.5">
      <c r="A89" t="s">
        <v>49</v>
      </c>
      <c s="34" t="s">
        <v>136</v>
      </c>
      <c s="34" t="s">
        <v>438</v>
      </c>
      <c s="35" t="s">
        <v>47</v>
      </c>
      <c s="6" t="s">
        <v>439</v>
      </c>
      <c s="36" t="s">
        <v>62</v>
      </c>
      <c s="37">
        <v>36.911</v>
      </c>
      <c s="36">
        <v>0</v>
      </c>
      <c s="36">
        <f>ROUND(G89*H89,6)</f>
      </c>
      <c r="L89" s="38">
        <v>0</v>
      </c>
      <c s="32">
        <f>ROUND(ROUND(L89,2)*ROUND(G89,3),2)</f>
      </c>
      <c s="36" t="s">
        <v>54</v>
      </c>
      <c>
        <f>(M89*21)/100</f>
      </c>
      <c t="s">
        <v>27</v>
      </c>
    </row>
    <row r="90" spans="1:5" ht="12.75">
      <c r="A90" s="35" t="s">
        <v>55</v>
      </c>
      <c r="E90" s="39" t="s">
        <v>51</v>
      </c>
    </row>
    <row r="91" spans="1:5" ht="12.75">
      <c r="A91" s="35" t="s">
        <v>56</v>
      </c>
      <c r="E91" s="40" t="s">
        <v>440</v>
      </c>
    </row>
    <row r="92" spans="1:5" ht="267.75">
      <c r="A92" t="s">
        <v>58</v>
      </c>
      <c r="E92" s="39" t="s">
        <v>441</v>
      </c>
    </row>
    <row r="93" spans="1:16" ht="25.5">
      <c r="A93" t="s">
        <v>49</v>
      </c>
      <c s="34" t="s">
        <v>140</v>
      </c>
      <c s="34" t="s">
        <v>442</v>
      </c>
      <c s="35" t="s">
        <v>47</v>
      </c>
      <c s="6" t="s">
        <v>443</v>
      </c>
      <c s="36" t="s">
        <v>53</v>
      </c>
      <c s="37">
        <v>788.251</v>
      </c>
      <c s="36">
        <v>0</v>
      </c>
      <c s="36">
        <f>ROUND(G93*H93,6)</f>
      </c>
      <c r="L93" s="38">
        <v>0</v>
      </c>
      <c s="32">
        <f>ROUND(ROUND(L93,2)*ROUND(G93,3),2)</f>
      </c>
      <c s="36" t="s">
        <v>54</v>
      </c>
      <c>
        <f>(M93*21)/100</f>
      </c>
      <c t="s">
        <v>27</v>
      </c>
    </row>
    <row r="94" spans="1:5" ht="12.75">
      <c r="A94" s="35" t="s">
        <v>55</v>
      </c>
      <c r="E94" s="39" t="s">
        <v>51</v>
      </c>
    </row>
    <row r="95" spans="1:5" ht="12.75">
      <c r="A95" s="35" t="s">
        <v>56</v>
      </c>
      <c r="E95" s="40" t="s">
        <v>444</v>
      </c>
    </row>
    <row r="96" spans="1:5" ht="127.5">
      <c r="A96" t="s">
        <v>58</v>
      </c>
      <c r="E96" s="39" t="s">
        <v>445</v>
      </c>
    </row>
    <row r="97" spans="1:16" ht="12.75">
      <c r="A97" t="s">
        <v>49</v>
      </c>
      <c s="34" t="s">
        <v>144</v>
      </c>
      <c s="34" t="s">
        <v>446</v>
      </c>
      <c s="35" t="s">
        <v>47</v>
      </c>
      <c s="6" t="s">
        <v>447</v>
      </c>
      <c s="36" t="s">
        <v>62</v>
      </c>
      <c s="37">
        <v>132.985</v>
      </c>
      <c s="36">
        <v>0</v>
      </c>
      <c s="36">
        <f>ROUND(G97*H97,6)</f>
      </c>
      <c r="L97" s="38">
        <v>0</v>
      </c>
      <c s="32">
        <f>ROUND(ROUND(L97,2)*ROUND(G97,3),2)</f>
      </c>
      <c s="36" t="s">
        <v>54</v>
      </c>
      <c>
        <f>(M97*21)/100</f>
      </c>
      <c t="s">
        <v>27</v>
      </c>
    </row>
    <row r="98" spans="1:5" ht="12.75">
      <c r="A98" s="35" t="s">
        <v>55</v>
      </c>
      <c r="E98" s="39" t="s">
        <v>51</v>
      </c>
    </row>
    <row r="99" spans="1:5" ht="12.75">
      <c r="A99" s="35" t="s">
        <v>56</v>
      </c>
      <c r="E99" s="40" t="s">
        <v>448</v>
      </c>
    </row>
    <row r="100" spans="1:5" ht="38.25">
      <c r="A100" t="s">
        <v>58</v>
      </c>
      <c r="E100" s="39" t="s">
        <v>449</v>
      </c>
    </row>
    <row r="101" spans="1:16" ht="12.75">
      <c r="A101" t="s">
        <v>49</v>
      </c>
      <c s="34" t="s">
        <v>148</v>
      </c>
      <c s="34" t="s">
        <v>450</v>
      </c>
      <c s="35" t="s">
        <v>47</v>
      </c>
      <c s="6" t="s">
        <v>451</v>
      </c>
      <c s="36" t="s">
        <v>62</v>
      </c>
      <c s="37">
        <v>110.518</v>
      </c>
      <c s="36">
        <v>0</v>
      </c>
      <c s="36">
        <f>ROUND(G101*H101,6)</f>
      </c>
      <c r="L101" s="38">
        <v>0</v>
      </c>
      <c s="32">
        <f>ROUND(ROUND(L101,2)*ROUND(G101,3),2)</f>
      </c>
      <c s="36" t="s">
        <v>54</v>
      </c>
      <c>
        <f>(M101*21)/100</f>
      </c>
      <c t="s">
        <v>27</v>
      </c>
    </row>
    <row r="102" spans="1:5" ht="12.75">
      <c r="A102" s="35" t="s">
        <v>55</v>
      </c>
      <c r="E102" s="39" t="s">
        <v>51</v>
      </c>
    </row>
    <row r="103" spans="1:5" ht="25.5">
      <c r="A103" s="35" t="s">
        <v>56</v>
      </c>
      <c r="E103" s="40" t="s">
        <v>452</v>
      </c>
    </row>
    <row r="104" spans="1:5" ht="38.25">
      <c r="A104" t="s">
        <v>58</v>
      </c>
      <c r="E104" s="39" t="s">
        <v>449</v>
      </c>
    </row>
    <row r="105" spans="1:16" ht="12.75">
      <c r="A105" t="s">
        <v>49</v>
      </c>
      <c s="34" t="s">
        <v>152</v>
      </c>
      <c s="34" t="s">
        <v>453</v>
      </c>
      <c s="35" t="s">
        <v>47</v>
      </c>
      <c s="6" t="s">
        <v>454</v>
      </c>
      <c s="36" t="s">
        <v>62</v>
      </c>
      <c s="37">
        <v>267.221</v>
      </c>
      <c s="36">
        <v>0</v>
      </c>
      <c s="36">
        <f>ROUND(G105*H105,6)</f>
      </c>
      <c r="L105" s="38">
        <v>0</v>
      </c>
      <c s="32">
        <f>ROUND(ROUND(L105,2)*ROUND(G105,3),2)</f>
      </c>
      <c s="36" t="s">
        <v>54</v>
      </c>
      <c>
        <f>(M105*21)/100</f>
      </c>
      <c t="s">
        <v>27</v>
      </c>
    </row>
    <row r="106" spans="1:5" ht="12.75">
      <c r="A106" s="35" t="s">
        <v>55</v>
      </c>
      <c r="E106" s="39" t="s">
        <v>51</v>
      </c>
    </row>
    <row r="107" spans="1:5" ht="12.75">
      <c r="A107" s="35" t="s">
        <v>56</v>
      </c>
      <c r="E107" s="40" t="s">
        <v>455</v>
      </c>
    </row>
    <row r="108" spans="1:5" ht="102">
      <c r="A108" t="s">
        <v>58</v>
      </c>
      <c r="E108" s="39" t="s">
        <v>456</v>
      </c>
    </row>
    <row r="109" spans="1:16" ht="25.5">
      <c r="A109" t="s">
        <v>49</v>
      </c>
      <c s="34" t="s">
        <v>156</v>
      </c>
      <c s="34" t="s">
        <v>457</v>
      </c>
      <c s="35" t="s">
        <v>47</v>
      </c>
      <c s="6" t="s">
        <v>458</v>
      </c>
      <c s="36" t="s">
        <v>78</v>
      </c>
      <c s="37">
        <v>50</v>
      </c>
      <c s="36">
        <v>0</v>
      </c>
      <c s="36">
        <f>ROUND(G109*H109,6)</f>
      </c>
      <c r="L109" s="38">
        <v>0</v>
      </c>
      <c s="32">
        <f>ROUND(ROUND(L109,2)*ROUND(G109,3),2)</f>
      </c>
      <c s="36" t="s">
        <v>54</v>
      </c>
      <c>
        <f>(M109*21)/100</f>
      </c>
      <c t="s">
        <v>27</v>
      </c>
    </row>
    <row r="110" spans="1:5" ht="12.75">
      <c r="A110" s="35" t="s">
        <v>55</v>
      </c>
      <c r="E110" s="39" t="s">
        <v>51</v>
      </c>
    </row>
    <row r="111" spans="1:5" ht="12.75">
      <c r="A111" s="35" t="s">
        <v>56</v>
      </c>
      <c r="E111" s="40" t="s">
        <v>459</v>
      </c>
    </row>
    <row r="112" spans="1:5" ht="204">
      <c r="A112" t="s">
        <v>58</v>
      </c>
      <c r="E112" s="39" t="s">
        <v>460</v>
      </c>
    </row>
    <row r="113" spans="1:16" ht="12.75">
      <c r="A113" t="s">
        <v>49</v>
      </c>
      <c s="34" t="s">
        <v>161</v>
      </c>
      <c s="34" t="s">
        <v>461</v>
      </c>
      <c s="35" t="s">
        <v>47</v>
      </c>
      <c s="6" t="s">
        <v>462</v>
      </c>
      <c s="36" t="s">
        <v>84</v>
      </c>
      <c s="37">
        <v>8</v>
      </c>
      <c s="36">
        <v>0</v>
      </c>
      <c s="36">
        <f>ROUND(G113*H113,6)</f>
      </c>
      <c r="L113" s="38">
        <v>0</v>
      </c>
      <c s="32">
        <f>ROUND(ROUND(L113,2)*ROUND(G113,3),2)</f>
      </c>
      <c s="36" t="s">
        <v>54</v>
      </c>
      <c>
        <f>(M113*21)/100</f>
      </c>
      <c t="s">
        <v>27</v>
      </c>
    </row>
    <row r="114" spans="1:5" ht="12.75">
      <c r="A114" s="35" t="s">
        <v>55</v>
      </c>
      <c r="E114" s="39" t="s">
        <v>51</v>
      </c>
    </row>
    <row r="115" spans="1:5" ht="12.75">
      <c r="A115" s="35" t="s">
        <v>56</v>
      </c>
      <c r="E115" s="40" t="s">
        <v>463</v>
      </c>
    </row>
    <row r="116" spans="1:5" ht="204">
      <c r="A116" t="s">
        <v>58</v>
      </c>
      <c r="E116" s="39" t="s">
        <v>464</v>
      </c>
    </row>
    <row r="117" spans="1:16" ht="12.75">
      <c r="A117" t="s">
        <v>49</v>
      </c>
      <c s="34" t="s">
        <v>165</v>
      </c>
      <c s="34" t="s">
        <v>465</v>
      </c>
      <c s="35" t="s">
        <v>47</v>
      </c>
      <c s="6" t="s">
        <v>466</v>
      </c>
      <c s="36" t="s">
        <v>84</v>
      </c>
      <c s="37">
        <v>2</v>
      </c>
      <c s="36">
        <v>0</v>
      </c>
      <c s="36">
        <f>ROUND(G117*H117,6)</f>
      </c>
      <c r="L117" s="38">
        <v>0</v>
      </c>
      <c s="32">
        <f>ROUND(ROUND(L117,2)*ROUND(G117,3),2)</f>
      </c>
      <c s="36" t="s">
        <v>54</v>
      </c>
      <c>
        <f>(M117*21)/100</f>
      </c>
      <c t="s">
        <v>27</v>
      </c>
    </row>
    <row r="118" spans="1:5" ht="12.75">
      <c r="A118" s="35" t="s">
        <v>55</v>
      </c>
      <c r="E118" s="39" t="s">
        <v>51</v>
      </c>
    </row>
    <row r="119" spans="1:5" ht="12.75">
      <c r="A119" s="35" t="s">
        <v>56</v>
      </c>
      <c r="E119" s="40" t="s">
        <v>467</v>
      </c>
    </row>
    <row r="120" spans="1:5" ht="165.75">
      <c r="A120" t="s">
        <v>58</v>
      </c>
      <c r="E120" s="39" t="s">
        <v>468</v>
      </c>
    </row>
    <row r="121" spans="1:16" ht="12.75">
      <c r="A121" t="s">
        <v>49</v>
      </c>
      <c s="34" t="s">
        <v>169</v>
      </c>
      <c s="34" t="s">
        <v>469</v>
      </c>
      <c s="35" t="s">
        <v>47</v>
      </c>
      <c s="6" t="s">
        <v>470</v>
      </c>
      <c s="36" t="s">
        <v>78</v>
      </c>
      <c s="37">
        <v>155.255</v>
      </c>
      <c s="36">
        <v>0</v>
      </c>
      <c s="36">
        <f>ROUND(G121*H121,6)</f>
      </c>
      <c r="L121" s="38">
        <v>0</v>
      </c>
      <c s="32">
        <f>ROUND(ROUND(L121,2)*ROUND(G121,3),2)</f>
      </c>
      <c s="36" t="s">
        <v>54</v>
      </c>
      <c>
        <f>(M121*21)/100</f>
      </c>
      <c t="s">
        <v>27</v>
      </c>
    </row>
    <row r="122" spans="1:5" ht="12.75">
      <c r="A122" s="35" t="s">
        <v>55</v>
      </c>
      <c r="E122" s="39" t="s">
        <v>51</v>
      </c>
    </row>
    <row r="123" spans="1:5" ht="12.75">
      <c r="A123" s="35" t="s">
        <v>56</v>
      </c>
      <c r="E123" s="40" t="s">
        <v>471</v>
      </c>
    </row>
    <row r="124" spans="1:5" ht="114.75">
      <c r="A124" t="s">
        <v>58</v>
      </c>
      <c r="E124" s="39" t="s">
        <v>472</v>
      </c>
    </row>
    <row r="125" spans="1:16" ht="25.5">
      <c r="A125" t="s">
        <v>49</v>
      </c>
      <c s="34" t="s">
        <v>173</v>
      </c>
      <c s="34" t="s">
        <v>473</v>
      </c>
      <c s="35" t="s">
        <v>98</v>
      </c>
      <c s="6" t="s">
        <v>474</v>
      </c>
      <c s="36" t="s">
        <v>78</v>
      </c>
      <c s="37">
        <v>50</v>
      </c>
      <c s="36">
        <v>0</v>
      </c>
      <c s="36">
        <f>ROUND(G125*H125,6)</f>
      </c>
      <c r="L125" s="38">
        <v>0</v>
      </c>
      <c s="32">
        <f>ROUND(ROUND(L125,2)*ROUND(G125,3),2)</f>
      </c>
      <c s="36" t="s">
        <v>54</v>
      </c>
      <c>
        <f>(M125*21)/100</f>
      </c>
      <c t="s">
        <v>27</v>
      </c>
    </row>
    <row r="126" spans="1:5" ht="12.75">
      <c r="A126" s="35" t="s">
        <v>55</v>
      </c>
      <c r="E126" s="39" t="s">
        <v>51</v>
      </c>
    </row>
    <row r="127" spans="1:5" ht="12.75">
      <c r="A127" s="35" t="s">
        <v>56</v>
      </c>
      <c r="E127" s="40" t="s">
        <v>475</v>
      </c>
    </row>
    <row r="128" spans="1:5" ht="102">
      <c r="A128" t="s">
        <v>58</v>
      </c>
      <c r="E128" s="39" t="s">
        <v>476</v>
      </c>
    </row>
    <row r="129" spans="1:16" ht="25.5">
      <c r="A129" t="s">
        <v>49</v>
      </c>
      <c s="34" t="s">
        <v>177</v>
      </c>
      <c s="34" t="s">
        <v>477</v>
      </c>
      <c s="35" t="s">
        <v>47</v>
      </c>
      <c s="6" t="s">
        <v>478</v>
      </c>
      <c s="36" t="s">
        <v>78</v>
      </c>
      <c s="37">
        <v>55.255</v>
      </c>
      <c s="36">
        <v>0</v>
      </c>
      <c s="36">
        <f>ROUND(G129*H129,6)</f>
      </c>
      <c r="L129" s="38">
        <v>0</v>
      </c>
      <c s="32">
        <f>ROUND(ROUND(L129,2)*ROUND(G129,3),2)</f>
      </c>
      <c s="36" t="s">
        <v>54</v>
      </c>
      <c>
        <f>(M129*21)/100</f>
      </c>
      <c t="s">
        <v>27</v>
      </c>
    </row>
    <row r="130" spans="1:5" ht="12.75">
      <c r="A130" s="35" t="s">
        <v>55</v>
      </c>
      <c r="E130" s="39" t="s">
        <v>51</v>
      </c>
    </row>
    <row r="131" spans="1:5" ht="12.75">
      <c r="A131" s="35" t="s">
        <v>56</v>
      </c>
      <c r="E131" s="40" t="s">
        <v>479</v>
      </c>
    </row>
    <row r="132" spans="1:5" ht="114.75">
      <c r="A132" t="s">
        <v>58</v>
      </c>
      <c r="E132" s="39" t="s">
        <v>480</v>
      </c>
    </row>
    <row r="133" spans="1:16" ht="12.75">
      <c r="A133" t="s">
        <v>49</v>
      </c>
      <c s="34" t="s">
        <v>181</v>
      </c>
      <c s="34" t="s">
        <v>481</v>
      </c>
      <c s="35" t="s">
        <v>47</v>
      </c>
      <c s="6" t="s">
        <v>482</v>
      </c>
      <c s="36" t="s">
        <v>78</v>
      </c>
      <c s="37">
        <v>55.255</v>
      </c>
      <c s="36">
        <v>0</v>
      </c>
      <c s="36">
        <f>ROUND(G133*H133,6)</f>
      </c>
      <c r="L133" s="38">
        <v>0</v>
      </c>
      <c s="32">
        <f>ROUND(ROUND(L133,2)*ROUND(G133,3),2)</f>
      </c>
      <c s="36" t="s">
        <v>54</v>
      </c>
      <c>
        <f>(M133*21)/100</f>
      </c>
      <c t="s">
        <v>27</v>
      </c>
    </row>
    <row r="134" spans="1:5" ht="12.75">
      <c r="A134" s="35" t="s">
        <v>55</v>
      </c>
      <c r="E134" s="39" t="s">
        <v>51</v>
      </c>
    </row>
    <row r="135" spans="1:5" ht="12.75">
      <c r="A135" s="35" t="s">
        <v>56</v>
      </c>
      <c r="E135" s="40" t="s">
        <v>479</v>
      </c>
    </row>
    <row r="136" spans="1:5" ht="153">
      <c r="A136" t="s">
        <v>58</v>
      </c>
      <c r="E136" s="39" t="s">
        <v>483</v>
      </c>
    </row>
    <row r="137" spans="1:16" ht="25.5">
      <c r="A137" t="s">
        <v>49</v>
      </c>
      <c s="34" t="s">
        <v>185</v>
      </c>
      <c s="34" t="s">
        <v>484</v>
      </c>
      <c s="35" t="s">
        <v>47</v>
      </c>
      <c s="6" t="s">
        <v>485</v>
      </c>
      <c s="36" t="s">
        <v>84</v>
      </c>
      <c s="37">
        <v>6</v>
      </c>
      <c s="36">
        <v>0</v>
      </c>
      <c s="36">
        <f>ROUND(G137*H137,6)</f>
      </c>
      <c r="L137" s="38">
        <v>0</v>
      </c>
      <c s="32">
        <f>ROUND(ROUND(L137,2)*ROUND(G137,3),2)</f>
      </c>
      <c s="36" t="s">
        <v>54</v>
      </c>
      <c>
        <f>(M137*21)/100</f>
      </c>
      <c t="s">
        <v>27</v>
      </c>
    </row>
    <row r="138" spans="1:5" ht="12.75">
      <c r="A138" s="35" t="s">
        <v>55</v>
      </c>
      <c r="E138" s="39" t="s">
        <v>51</v>
      </c>
    </row>
    <row r="139" spans="1:5" ht="12.75">
      <c r="A139" s="35" t="s">
        <v>56</v>
      </c>
      <c r="E139" s="40" t="s">
        <v>486</v>
      </c>
    </row>
    <row r="140" spans="1:5" ht="153">
      <c r="A140" t="s">
        <v>58</v>
      </c>
      <c r="E140" s="39" t="s">
        <v>483</v>
      </c>
    </row>
    <row r="141" spans="1:16" ht="25.5">
      <c r="A141" t="s">
        <v>49</v>
      </c>
      <c s="34" t="s">
        <v>189</v>
      </c>
      <c s="34" t="s">
        <v>487</v>
      </c>
      <c s="35" t="s">
        <v>47</v>
      </c>
      <c s="6" t="s">
        <v>488</v>
      </c>
      <c s="36" t="s">
        <v>84</v>
      </c>
      <c s="37">
        <v>10</v>
      </c>
      <c s="36">
        <v>0</v>
      </c>
      <c s="36">
        <f>ROUND(G141*H141,6)</f>
      </c>
      <c r="L141" s="38">
        <v>0</v>
      </c>
      <c s="32">
        <f>ROUND(ROUND(L141,2)*ROUND(G141,3),2)</f>
      </c>
      <c s="36" t="s">
        <v>54</v>
      </c>
      <c>
        <f>(M141*21)/100</f>
      </c>
      <c t="s">
        <v>27</v>
      </c>
    </row>
    <row r="142" spans="1:5" ht="12.75">
      <c r="A142" s="35" t="s">
        <v>55</v>
      </c>
      <c r="E142" s="39" t="s">
        <v>51</v>
      </c>
    </row>
    <row r="143" spans="1:5" ht="12.75">
      <c r="A143" s="35" t="s">
        <v>56</v>
      </c>
      <c r="E143" s="40" t="s">
        <v>489</v>
      </c>
    </row>
    <row r="144" spans="1:5" ht="153">
      <c r="A144" t="s">
        <v>58</v>
      </c>
      <c r="E144" s="39" t="s">
        <v>483</v>
      </c>
    </row>
    <row r="145" spans="1:16" ht="25.5">
      <c r="A145" t="s">
        <v>49</v>
      </c>
      <c s="34" t="s">
        <v>193</v>
      </c>
      <c s="34" t="s">
        <v>473</v>
      </c>
      <c s="35" t="s">
        <v>47</v>
      </c>
      <c s="6" t="s">
        <v>474</v>
      </c>
      <c s="36" t="s">
        <v>78</v>
      </c>
      <c s="37">
        <v>50</v>
      </c>
      <c s="36">
        <v>0</v>
      </c>
      <c s="36">
        <f>ROUND(G145*H145,6)</f>
      </c>
      <c r="L145" s="38">
        <v>0</v>
      </c>
      <c s="32">
        <f>ROUND(ROUND(L145,2)*ROUND(G145,3),2)</f>
      </c>
      <c s="36" t="s">
        <v>54</v>
      </c>
      <c>
        <f>(M145*21)/100</f>
      </c>
      <c t="s">
        <v>27</v>
      </c>
    </row>
    <row r="146" spans="1:5" ht="12.75">
      <c r="A146" s="35" t="s">
        <v>55</v>
      </c>
      <c r="E146" s="39" t="s">
        <v>51</v>
      </c>
    </row>
    <row r="147" spans="1:5" ht="12.75">
      <c r="A147" s="35" t="s">
        <v>56</v>
      </c>
      <c r="E147" s="40" t="s">
        <v>475</v>
      </c>
    </row>
    <row r="148" spans="1:5" ht="102">
      <c r="A148" t="s">
        <v>58</v>
      </c>
      <c r="E148" s="39" t="s">
        <v>476</v>
      </c>
    </row>
    <row r="149" spans="1:13" ht="12.75">
      <c r="A149" t="s">
        <v>46</v>
      </c>
      <c r="C149" s="31" t="s">
        <v>86</v>
      </c>
      <c r="E149" s="33" t="s">
        <v>490</v>
      </c>
      <c r="J149" s="32">
        <f>0</f>
      </c>
      <c s="32">
        <f>0</f>
      </c>
      <c s="32">
        <f>0+L150</f>
      </c>
      <c s="32">
        <f>0+M150</f>
      </c>
    </row>
    <row r="150" spans="1:16" ht="12.75">
      <c r="A150" t="s">
        <v>49</v>
      </c>
      <c s="34" t="s">
        <v>197</v>
      </c>
      <c s="34" t="s">
        <v>491</v>
      </c>
      <c s="35" t="s">
        <v>47</v>
      </c>
      <c s="6" t="s">
        <v>492</v>
      </c>
      <c s="36" t="s">
        <v>84</v>
      </c>
      <c s="37">
        <v>1</v>
      </c>
      <c s="36">
        <v>0</v>
      </c>
      <c s="36">
        <f>ROUND(G150*H150,6)</f>
      </c>
      <c r="L150" s="38">
        <v>0</v>
      </c>
      <c s="32">
        <f>ROUND(ROUND(L150,2)*ROUND(G150,3),2)</f>
      </c>
      <c s="36" t="s">
        <v>54</v>
      </c>
      <c>
        <f>(M150*21)/100</f>
      </c>
      <c t="s">
        <v>27</v>
      </c>
    </row>
    <row r="151" spans="1:5" ht="12.75">
      <c r="A151" s="35" t="s">
        <v>55</v>
      </c>
      <c r="E151" s="39" t="s">
        <v>51</v>
      </c>
    </row>
    <row r="152" spans="1:5" ht="12.75">
      <c r="A152" s="35" t="s">
        <v>56</v>
      </c>
      <c r="E152" s="40" t="s">
        <v>407</v>
      </c>
    </row>
    <row r="153" spans="1:5" ht="89.25">
      <c r="A153" t="s">
        <v>58</v>
      </c>
      <c r="E153" s="39" t="s">
        <v>493</v>
      </c>
    </row>
    <row r="154" spans="1:13" ht="12.75">
      <c r="A154" t="s">
        <v>46</v>
      </c>
      <c r="C154" s="31" t="s">
        <v>90</v>
      </c>
      <c r="E154" s="33" t="s">
        <v>494</v>
      </c>
      <c r="J154" s="32">
        <f>0</f>
      </c>
      <c s="32">
        <f>0</f>
      </c>
      <c s="32">
        <f>0+L155+L159+L163+L167+L171+L175+L179+L183+L187+L191+L195</f>
      </c>
      <c s="32">
        <f>0+M155+M159+M163+M167+M171+M175+M179+M183+M187+M191+M195</f>
      </c>
    </row>
    <row r="155" spans="1:16" ht="12.75">
      <c r="A155" t="s">
        <v>49</v>
      </c>
      <c s="34" t="s">
        <v>201</v>
      </c>
      <c s="34" t="s">
        <v>495</v>
      </c>
      <c s="35" t="s">
        <v>47</v>
      </c>
      <c s="6" t="s">
        <v>496</v>
      </c>
      <c s="36" t="s">
        <v>78</v>
      </c>
      <c s="37">
        <v>9.2</v>
      </c>
      <c s="36">
        <v>0</v>
      </c>
      <c s="36">
        <f>ROUND(G155*H155,6)</f>
      </c>
      <c r="L155" s="38">
        <v>0</v>
      </c>
      <c s="32">
        <f>ROUND(ROUND(L155,2)*ROUND(G155,3),2)</f>
      </c>
      <c s="36" t="s">
        <v>54</v>
      </c>
      <c>
        <f>(M155*21)/100</f>
      </c>
      <c t="s">
        <v>27</v>
      </c>
    </row>
    <row r="156" spans="1:5" ht="12.75">
      <c r="A156" s="35" t="s">
        <v>55</v>
      </c>
      <c r="E156" s="39" t="s">
        <v>51</v>
      </c>
    </row>
    <row r="157" spans="1:5" ht="12.75">
      <c r="A157" s="35" t="s">
        <v>56</v>
      </c>
      <c r="E157" s="40" t="s">
        <v>497</v>
      </c>
    </row>
    <row r="158" spans="1:5" ht="89.25">
      <c r="A158" t="s">
        <v>58</v>
      </c>
      <c r="E158" s="39" t="s">
        <v>498</v>
      </c>
    </row>
    <row r="159" spans="1:16" ht="12.75">
      <c r="A159" t="s">
        <v>49</v>
      </c>
      <c s="34" t="s">
        <v>205</v>
      </c>
      <c s="34" t="s">
        <v>499</v>
      </c>
      <c s="35" t="s">
        <v>47</v>
      </c>
      <c s="6" t="s">
        <v>500</v>
      </c>
      <c s="36" t="s">
        <v>84</v>
      </c>
      <c s="37">
        <v>1</v>
      </c>
      <c s="36">
        <v>0</v>
      </c>
      <c s="36">
        <f>ROUND(G159*H159,6)</f>
      </c>
      <c r="L159" s="38">
        <v>0</v>
      </c>
      <c s="32">
        <f>ROUND(ROUND(L159,2)*ROUND(G159,3),2)</f>
      </c>
      <c s="36" t="s">
        <v>54</v>
      </c>
      <c>
        <f>(M159*21)/100</f>
      </c>
      <c t="s">
        <v>27</v>
      </c>
    </row>
    <row r="160" spans="1:5" ht="12.75">
      <c r="A160" s="35" t="s">
        <v>55</v>
      </c>
      <c r="E160" s="39" t="s">
        <v>51</v>
      </c>
    </row>
    <row r="161" spans="1:5" ht="12.75">
      <c r="A161" s="35" t="s">
        <v>56</v>
      </c>
      <c r="E161" s="40" t="s">
        <v>407</v>
      </c>
    </row>
    <row r="162" spans="1:5" ht="76.5">
      <c r="A162" t="s">
        <v>58</v>
      </c>
      <c r="E162" s="39" t="s">
        <v>501</v>
      </c>
    </row>
    <row r="163" spans="1:16" ht="12.75">
      <c r="A163" t="s">
        <v>49</v>
      </c>
      <c s="34" t="s">
        <v>209</v>
      </c>
      <c s="34" t="s">
        <v>502</v>
      </c>
      <c s="35" t="s">
        <v>47</v>
      </c>
      <c s="6" t="s">
        <v>503</v>
      </c>
      <c s="36" t="s">
        <v>62</v>
      </c>
      <c s="37">
        <v>122.5</v>
      </c>
      <c s="36">
        <v>0</v>
      </c>
      <c s="36">
        <f>ROUND(G163*H163,6)</f>
      </c>
      <c r="L163" s="38">
        <v>0</v>
      </c>
      <c s="32">
        <f>ROUND(ROUND(L163,2)*ROUND(G163,3),2)</f>
      </c>
      <c s="36" t="s">
        <v>54</v>
      </c>
      <c>
        <f>(M163*21)/100</f>
      </c>
      <c t="s">
        <v>27</v>
      </c>
    </row>
    <row r="164" spans="1:5" ht="12.75">
      <c r="A164" s="35" t="s">
        <v>55</v>
      </c>
      <c r="E164" s="39" t="s">
        <v>51</v>
      </c>
    </row>
    <row r="165" spans="1:5" ht="12.75">
      <c r="A165" s="35" t="s">
        <v>56</v>
      </c>
      <c r="E165" s="40" t="s">
        <v>504</v>
      </c>
    </row>
    <row r="166" spans="1:5" ht="89.25">
      <c r="A166" t="s">
        <v>58</v>
      </c>
      <c r="E166" s="39" t="s">
        <v>505</v>
      </c>
    </row>
    <row r="167" spans="1:16" ht="25.5">
      <c r="A167" t="s">
        <v>49</v>
      </c>
      <c s="34" t="s">
        <v>213</v>
      </c>
      <c s="34" t="s">
        <v>506</v>
      </c>
      <c s="35" t="s">
        <v>47</v>
      </c>
      <c s="6" t="s">
        <v>507</v>
      </c>
      <c s="36" t="s">
        <v>508</v>
      </c>
      <c s="37">
        <v>2450</v>
      </c>
      <c s="36">
        <v>0</v>
      </c>
      <c s="36">
        <f>ROUND(G167*H167,6)</f>
      </c>
      <c r="L167" s="38">
        <v>0</v>
      </c>
      <c s="32">
        <f>ROUND(ROUND(L167,2)*ROUND(G167,3),2)</f>
      </c>
      <c s="36" t="s">
        <v>54</v>
      </c>
      <c>
        <f>(M167*21)/100</f>
      </c>
      <c t="s">
        <v>27</v>
      </c>
    </row>
    <row r="168" spans="1:5" ht="12.75">
      <c r="A168" s="35" t="s">
        <v>55</v>
      </c>
      <c r="E168" s="39" t="s">
        <v>51</v>
      </c>
    </row>
    <row r="169" spans="1:5" ht="12.75">
      <c r="A169" s="35" t="s">
        <v>56</v>
      </c>
      <c r="E169" s="40" t="s">
        <v>509</v>
      </c>
    </row>
    <row r="170" spans="1:5" ht="76.5">
      <c r="A170" t="s">
        <v>58</v>
      </c>
      <c r="E170" s="39" t="s">
        <v>510</v>
      </c>
    </row>
    <row r="171" spans="1:16" ht="12.75">
      <c r="A171" t="s">
        <v>49</v>
      </c>
      <c s="34" t="s">
        <v>217</v>
      </c>
      <c s="34" t="s">
        <v>511</v>
      </c>
      <c s="35" t="s">
        <v>47</v>
      </c>
      <c s="6" t="s">
        <v>512</v>
      </c>
      <c s="36" t="s">
        <v>78</v>
      </c>
      <c s="37">
        <v>25</v>
      </c>
      <c s="36">
        <v>0</v>
      </c>
      <c s="36">
        <f>ROUND(G171*H171,6)</f>
      </c>
      <c r="L171" s="38">
        <v>0</v>
      </c>
      <c s="32">
        <f>ROUND(ROUND(L171,2)*ROUND(G171,3),2)</f>
      </c>
      <c s="36" t="s">
        <v>54</v>
      </c>
      <c>
        <f>(M171*21)/100</f>
      </c>
      <c t="s">
        <v>27</v>
      </c>
    </row>
    <row r="172" spans="1:5" ht="12.75">
      <c r="A172" s="35" t="s">
        <v>55</v>
      </c>
      <c r="E172" s="39" t="s">
        <v>51</v>
      </c>
    </row>
    <row r="173" spans="1:5" ht="12.75">
      <c r="A173" s="35" t="s">
        <v>56</v>
      </c>
      <c r="E173" s="40" t="s">
        <v>513</v>
      </c>
    </row>
    <row r="174" spans="1:5" ht="318.75">
      <c r="A174" t="s">
        <v>58</v>
      </c>
      <c r="E174" s="39" t="s">
        <v>514</v>
      </c>
    </row>
    <row r="175" spans="1:16" ht="25.5">
      <c r="A175" t="s">
        <v>49</v>
      </c>
      <c s="34" t="s">
        <v>221</v>
      </c>
      <c s="34" t="s">
        <v>515</v>
      </c>
      <c s="35" t="s">
        <v>47</v>
      </c>
      <c s="6" t="s">
        <v>516</v>
      </c>
      <c s="36" t="s">
        <v>517</v>
      </c>
      <c s="37">
        <v>276.5</v>
      </c>
      <c s="36">
        <v>0</v>
      </c>
      <c s="36">
        <f>ROUND(G175*H175,6)</f>
      </c>
      <c r="L175" s="38">
        <v>0</v>
      </c>
      <c s="32">
        <f>ROUND(ROUND(L175,2)*ROUND(G175,3),2)</f>
      </c>
      <c s="36" t="s">
        <v>54</v>
      </c>
      <c>
        <f>(M175*21)/100</f>
      </c>
      <c t="s">
        <v>27</v>
      </c>
    </row>
    <row r="176" spans="1:5" ht="12.75">
      <c r="A176" s="35" t="s">
        <v>55</v>
      </c>
      <c r="E176" s="39" t="s">
        <v>51</v>
      </c>
    </row>
    <row r="177" spans="1:5" ht="25.5">
      <c r="A177" s="35" t="s">
        <v>56</v>
      </c>
      <c r="E177" s="40" t="s">
        <v>518</v>
      </c>
    </row>
    <row r="178" spans="1:5" ht="409.5">
      <c r="A178" t="s">
        <v>58</v>
      </c>
      <c r="E178" s="39" t="s">
        <v>519</v>
      </c>
    </row>
    <row r="179" spans="1:16" ht="25.5">
      <c r="A179" t="s">
        <v>49</v>
      </c>
      <c s="34" t="s">
        <v>229</v>
      </c>
      <c s="34" t="s">
        <v>520</v>
      </c>
      <c s="35" t="s">
        <v>47</v>
      </c>
      <c s="6" t="s">
        <v>521</v>
      </c>
      <c s="36" t="s">
        <v>517</v>
      </c>
      <c s="37">
        <v>137.5</v>
      </c>
      <c s="36">
        <v>0</v>
      </c>
      <c s="36">
        <f>ROUND(G179*H179,6)</f>
      </c>
      <c r="L179" s="38">
        <v>0</v>
      </c>
      <c s="32">
        <f>ROUND(ROUND(L179,2)*ROUND(G179,3),2)</f>
      </c>
      <c s="36" t="s">
        <v>54</v>
      </c>
      <c>
        <f>(M179*21)/100</f>
      </c>
      <c t="s">
        <v>27</v>
      </c>
    </row>
    <row r="180" spans="1:5" ht="12.75">
      <c r="A180" s="35" t="s">
        <v>55</v>
      </c>
      <c r="E180" s="39" t="s">
        <v>51</v>
      </c>
    </row>
    <row r="181" spans="1:5" ht="12.75">
      <c r="A181" s="35" t="s">
        <v>56</v>
      </c>
      <c r="E181" s="40" t="s">
        <v>522</v>
      </c>
    </row>
    <row r="182" spans="1:5" ht="178.5">
      <c r="A182" t="s">
        <v>58</v>
      </c>
      <c r="E182" s="39" t="s">
        <v>523</v>
      </c>
    </row>
    <row r="183" spans="1:16" ht="12.75">
      <c r="A183" t="s">
        <v>49</v>
      </c>
      <c s="34" t="s">
        <v>233</v>
      </c>
      <c s="34" t="s">
        <v>524</v>
      </c>
      <c s="35" t="s">
        <v>47</v>
      </c>
      <c s="6" t="s">
        <v>525</v>
      </c>
      <c s="36" t="s">
        <v>84</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407</v>
      </c>
    </row>
    <row r="186" spans="1:5" ht="102">
      <c r="A186" t="s">
        <v>58</v>
      </c>
      <c r="E186" s="39" t="s">
        <v>526</v>
      </c>
    </row>
    <row r="187" spans="1:16" ht="25.5">
      <c r="A187" t="s">
        <v>49</v>
      </c>
      <c s="34" t="s">
        <v>237</v>
      </c>
      <c s="34" t="s">
        <v>527</v>
      </c>
      <c s="35" t="s">
        <v>47</v>
      </c>
      <c s="6" t="s">
        <v>528</v>
      </c>
      <c s="36" t="s">
        <v>517</v>
      </c>
      <c s="37">
        <v>3.14</v>
      </c>
      <c s="36">
        <v>0</v>
      </c>
      <c s="36">
        <f>ROUND(G187*H187,6)</f>
      </c>
      <c r="L187" s="38">
        <v>0</v>
      </c>
      <c s="32">
        <f>ROUND(ROUND(L187,2)*ROUND(G187,3),2)</f>
      </c>
      <c s="36" t="s">
        <v>54</v>
      </c>
      <c>
        <f>(M187*21)/100</f>
      </c>
      <c t="s">
        <v>27</v>
      </c>
    </row>
    <row r="188" spans="1:5" ht="12.75">
      <c r="A188" s="35" t="s">
        <v>55</v>
      </c>
      <c r="E188" s="39" t="s">
        <v>51</v>
      </c>
    </row>
    <row r="189" spans="1:5" ht="12.75">
      <c r="A189" s="35" t="s">
        <v>56</v>
      </c>
      <c r="E189" s="40" t="s">
        <v>529</v>
      </c>
    </row>
    <row r="190" spans="1:5" ht="89.25">
      <c r="A190" t="s">
        <v>58</v>
      </c>
      <c r="E190" s="39" t="s">
        <v>530</v>
      </c>
    </row>
    <row r="191" spans="1:16" ht="12.75">
      <c r="A191" t="s">
        <v>49</v>
      </c>
      <c s="34" t="s">
        <v>242</v>
      </c>
      <c s="34" t="s">
        <v>531</v>
      </c>
      <c s="35" t="s">
        <v>47</v>
      </c>
      <c s="6" t="s">
        <v>532</v>
      </c>
      <c s="36" t="s">
        <v>84</v>
      </c>
      <c s="37">
        <v>3</v>
      </c>
      <c s="36">
        <v>0</v>
      </c>
      <c s="36">
        <f>ROUND(G191*H191,6)</f>
      </c>
      <c r="L191" s="38">
        <v>0</v>
      </c>
      <c s="32">
        <f>ROUND(ROUND(L191,2)*ROUND(G191,3),2)</f>
      </c>
      <c s="36" t="s">
        <v>54</v>
      </c>
      <c>
        <f>(M191*21)/100</f>
      </c>
      <c t="s">
        <v>27</v>
      </c>
    </row>
    <row r="192" spans="1:5" ht="12.75">
      <c r="A192" s="35" t="s">
        <v>55</v>
      </c>
      <c r="E192" s="39" t="s">
        <v>51</v>
      </c>
    </row>
    <row r="193" spans="1:5" ht="12.75">
      <c r="A193" s="35" t="s">
        <v>56</v>
      </c>
      <c r="E193" s="40" t="s">
        <v>533</v>
      </c>
    </row>
    <row r="194" spans="1:5" ht="89.25">
      <c r="A194" t="s">
        <v>58</v>
      </c>
      <c r="E194" s="39" t="s">
        <v>534</v>
      </c>
    </row>
    <row r="195" spans="1:16" ht="12.75">
      <c r="A195" t="s">
        <v>49</v>
      </c>
      <c s="34" t="s">
        <v>246</v>
      </c>
      <c s="34" t="s">
        <v>535</v>
      </c>
      <c s="35" t="s">
        <v>51</v>
      </c>
      <c s="6" t="s">
        <v>536</v>
      </c>
      <c s="36" t="s">
        <v>78</v>
      </c>
      <c s="37">
        <v>25</v>
      </c>
      <c s="36">
        <v>0</v>
      </c>
      <c s="36">
        <f>ROUND(G195*H195,6)</f>
      </c>
      <c r="L195" s="38">
        <v>0</v>
      </c>
      <c s="32">
        <f>ROUND(ROUND(L195,2)*ROUND(G195,3),2)</f>
      </c>
      <c s="36" t="s">
        <v>54</v>
      </c>
      <c>
        <f>(M195*21)/100</f>
      </c>
      <c t="s">
        <v>27</v>
      </c>
    </row>
    <row r="196" spans="1:5" ht="12.75">
      <c r="A196" s="35" t="s">
        <v>55</v>
      </c>
      <c r="E196" s="39" t="s">
        <v>51</v>
      </c>
    </row>
    <row r="197" spans="1:5" ht="12.75">
      <c r="A197" s="35" t="s">
        <v>56</v>
      </c>
      <c r="E197" s="40" t="s">
        <v>513</v>
      </c>
    </row>
    <row r="198" spans="1:5" ht="178.5">
      <c r="A198" t="s">
        <v>58</v>
      </c>
      <c r="E198" s="39" t="s">
        <v>537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538</v>
      </c>
      <c s="41">
        <f>Rekapitulace!C16</f>
      </c>
      <c s="20" t="s">
        <v>0</v>
      </c>
      <c t="s">
        <v>23</v>
      </c>
      <c t="s">
        <v>27</v>
      </c>
    </row>
    <row r="4" spans="1:16" ht="32" customHeight="1">
      <c r="A4" s="24" t="s">
        <v>20</v>
      </c>
      <c s="25" t="s">
        <v>28</v>
      </c>
      <c s="27" t="s">
        <v>538</v>
      </c>
      <c r="E4" s="26" t="s">
        <v>539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542</v>
      </c>
      <c r="E8" s="30" t="s">
        <v>541</v>
      </c>
      <c r="J8" s="29">
        <f>0+J9+J22+J43+J52+J81</f>
      </c>
      <c s="29">
        <f>0+K9+K22+K43+K52+K81</f>
      </c>
      <c s="29">
        <f>0+L9+L22+L43+L52+L81</f>
      </c>
      <c s="29">
        <f>0+M9+M22+M43+M52+M81</f>
      </c>
    </row>
    <row r="9" spans="1:13" ht="12.75">
      <c r="A9" t="s">
        <v>46</v>
      </c>
      <c r="C9" s="31" t="s">
        <v>363</v>
      </c>
      <c r="E9" s="33" t="s">
        <v>364</v>
      </c>
      <c r="J9" s="32">
        <f>0</f>
      </c>
      <c s="32">
        <f>0</f>
      </c>
      <c s="32">
        <f>0+L10+L14+L18</f>
      </c>
      <c s="32">
        <f>0+M10+M14+M18</f>
      </c>
    </row>
    <row r="10" spans="1:16" ht="25.5">
      <c r="A10" t="s">
        <v>49</v>
      </c>
      <c s="34" t="s">
        <v>47</v>
      </c>
      <c s="34" t="s">
        <v>365</v>
      </c>
      <c s="35" t="s">
        <v>47</v>
      </c>
      <c s="6" t="s">
        <v>366</v>
      </c>
      <c s="36" t="s">
        <v>367</v>
      </c>
      <c s="37">
        <v>311.637</v>
      </c>
      <c s="36">
        <v>0</v>
      </c>
      <c s="36">
        <f>ROUND(G10*H10,6)</f>
      </c>
      <c r="L10" s="38">
        <v>0</v>
      </c>
      <c s="32">
        <f>ROUND(ROUND(L10,2)*ROUND(G10,3),2)</f>
      </c>
      <c s="36" t="s">
        <v>54</v>
      </c>
      <c>
        <f>(M10*21)/100</f>
      </c>
      <c t="s">
        <v>27</v>
      </c>
    </row>
    <row r="11" spans="1:5" ht="12.75">
      <c r="A11" s="35" t="s">
        <v>55</v>
      </c>
      <c r="E11" s="39" t="s">
        <v>51</v>
      </c>
    </row>
    <row r="12" spans="1:5" ht="12.75">
      <c r="A12" s="35" t="s">
        <v>56</v>
      </c>
      <c r="E12" s="40" t="s">
        <v>543</v>
      </c>
    </row>
    <row r="13" spans="1:5" ht="140.25">
      <c r="A13" t="s">
        <v>58</v>
      </c>
      <c r="E13" s="39" t="s">
        <v>369</v>
      </c>
    </row>
    <row r="14" spans="1:16" ht="25.5">
      <c r="A14" t="s">
        <v>49</v>
      </c>
      <c s="34" t="s">
        <v>27</v>
      </c>
      <c s="34" t="s">
        <v>544</v>
      </c>
      <c s="35" t="s">
        <v>47</v>
      </c>
      <c s="6" t="s">
        <v>545</v>
      </c>
      <c s="36" t="s">
        <v>367</v>
      </c>
      <c s="37">
        <v>75.543</v>
      </c>
      <c s="36">
        <v>0</v>
      </c>
      <c s="36">
        <f>ROUND(G14*H14,6)</f>
      </c>
      <c r="L14" s="38">
        <v>0</v>
      </c>
      <c s="32">
        <f>ROUND(ROUND(L14,2)*ROUND(G14,3),2)</f>
      </c>
      <c s="36" t="s">
        <v>54</v>
      </c>
      <c>
        <f>(M14*21)/100</f>
      </c>
      <c t="s">
        <v>27</v>
      </c>
    </row>
    <row r="15" spans="1:5" ht="12.75">
      <c r="A15" s="35" t="s">
        <v>55</v>
      </c>
      <c r="E15" s="39" t="s">
        <v>51</v>
      </c>
    </row>
    <row r="16" spans="1:5" ht="12.75">
      <c r="A16" s="35" t="s">
        <v>56</v>
      </c>
      <c r="E16" s="40" t="s">
        <v>546</v>
      </c>
    </row>
    <row r="17" spans="1:5" ht="140.25">
      <c r="A17" t="s">
        <v>58</v>
      </c>
      <c r="E17" s="39" t="s">
        <v>369</v>
      </c>
    </row>
    <row r="18" spans="1:16" ht="25.5">
      <c r="A18" t="s">
        <v>49</v>
      </c>
      <c s="34" t="s">
        <v>26</v>
      </c>
      <c s="34" t="s">
        <v>370</v>
      </c>
      <c s="35" t="s">
        <v>47</v>
      </c>
      <c s="6" t="s">
        <v>371</v>
      </c>
      <c s="36" t="s">
        <v>367</v>
      </c>
      <c s="37">
        <v>25</v>
      </c>
      <c s="36">
        <v>0</v>
      </c>
      <c s="36">
        <f>ROUND(G18*H18,6)</f>
      </c>
      <c r="L18" s="38">
        <v>0</v>
      </c>
      <c s="32">
        <f>ROUND(ROUND(L18,2)*ROUND(G18,3),2)</f>
      </c>
      <c s="36" t="s">
        <v>54</v>
      </c>
      <c>
        <f>(M18*21)/100</f>
      </c>
      <c t="s">
        <v>27</v>
      </c>
    </row>
    <row r="19" spans="1:5" ht="12.75">
      <c r="A19" s="35" t="s">
        <v>55</v>
      </c>
      <c r="E19" s="39" t="s">
        <v>51</v>
      </c>
    </row>
    <row r="20" spans="1:5" ht="12.75">
      <c r="A20" s="35" t="s">
        <v>56</v>
      </c>
      <c r="E20" s="40" t="s">
        <v>372</v>
      </c>
    </row>
    <row r="21" spans="1:5" ht="140.25">
      <c r="A21" t="s">
        <v>58</v>
      </c>
      <c r="E21" s="39" t="s">
        <v>369</v>
      </c>
    </row>
    <row r="22" spans="1:13" ht="12.75">
      <c r="A22" t="s">
        <v>46</v>
      </c>
      <c r="C22" s="31" t="s">
        <v>47</v>
      </c>
      <c r="E22" s="33" t="s">
        <v>400</v>
      </c>
      <c r="J22" s="32">
        <f>0</f>
      </c>
      <c s="32">
        <f>0</f>
      </c>
      <c s="32">
        <f>0+L23+L27+L31+L35+L39</f>
      </c>
      <c s="32">
        <f>0+M23+M27+M31+M35+M39</f>
      </c>
    </row>
    <row r="23" spans="1:16" ht="25.5">
      <c r="A23" t="s">
        <v>49</v>
      </c>
      <c s="34" t="s">
        <v>67</v>
      </c>
      <c s="34" t="s">
        <v>547</v>
      </c>
      <c s="35" t="s">
        <v>47</v>
      </c>
      <c s="6" t="s">
        <v>548</v>
      </c>
      <c s="36" t="s">
        <v>62</v>
      </c>
      <c s="37">
        <v>37.772</v>
      </c>
      <c s="36">
        <v>0</v>
      </c>
      <c s="36">
        <f>ROUND(G23*H23,6)</f>
      </c>
      <c r="L23" s="38">
        <v>0</v>
      </c>
      <c s="32">
        <f>ROUND(ROUND(L23,2)*ROUND(G23,3),2)</f>
      </c>
      <c s="36" t="s">
        <v>54</v>
      </c>
      <c>
        <f>(M23*21)/100</f>
      </c>
      <c t="s">
        <v>27</v>
      </c>
    </row>
    <row r="24" spans="1:5" ht="12.75">
      <c r="A24" s="35" t="s">
        <v>55</v>
      </c>
      <c r="E24" s="39" t="s">
        <v>51</v>
      </c>
    </row>
    <row r="25" spans="1:5" ht="12.75">
      <c r="A25" s="35" t="s">
        <v>56</v>
      </c>
      <c r="E25" s="40" t="s">
        <v>549</v>
      </c>
    </row>
    <row r="26" spans="1:5" ht="63.75">
      <c r="A26" t="s">
        <v>58</v>
      </c>
      <c r="E26" s="39" t="s">
        <v>550</v>
      </c>
    </row>
    <row r="27" spans="1:16" ht="12.75">
      <c r="A27" t="s">
        <v>49</v>
      </c>
      <c s="34" t="s">
        <v>71</v>
      </c>
      <c s="34" t="s">
        <v>409</v>
      </c>
      <c s="35" t="s">
        <v>47</v>
      </c>
      <c s="6" t="s">
        <v>410</v>
      </c>
      <c s="36" t="s">
        <v>62</v>
      </c>
      <c s="37">
        <v>38.551</v>
      </c>
      <c s="36">
        <v>0</v>
      </c>
      <c s="36">
        <f>ROUND(G27*H27,6)</f>
      </c>
      <c r="L27" s="38">
        <v>0</v>
      </c>
      <c s="32">
        <f>ROUND(ROUND(L27,2)*ROUND(G27,3),2)</f>
      </c>
      <c s="36" t="s">
        <v>54</v>
      </c>
      <c>
        <f>(M27*21)/100</f>
      </c>
      <c t="s">
        <v>27</v>
      </c>
    </row>
    <row r="28" spans="1:5" ht="12.75">
      <c r="A28" s="35" t="s">
        <v>55</v>
      </c>
      <c r="E28" s="39" t="s">
        <v>51</v>
      </c>
    </row>
    <row r="29" spans="1:5" ht="12.75">
      <c r="A29" s="35" t="s">
        <v>56</v>
      </c>
      <c r="E29" s="40" t="s">
        <v>551</v>
      </c>
    </row>
    <row r="30" spans="1:5" ht="25.5">
      <c r="A30" t="s">
        <v>58</v>
      </c>
      <c r="E30" s="39" t="s">
        <v>412</v>
      </c>
    </row>
    <row r="31" spans="1:16" ht="12.75">
      <c r="A31" t="s">
        <v>49</v>
      </c>
      <c s="34" t="s">
        <v>75</v>
      </c>
      <c s="34" t="s">
        <v>413</v>
      </c>
      <c s="35" t="s">
        <v>47</v>
      </c>
      <c s="6" t="s">
        <v>414</v>
      </c>
      <c s="36" t="s">
        <v>62</v>
      </c>
      <c s="37">
        <v>125.914</v>
      </c>
      <c s="36">
        <v>0</v>
      </c>
      <c s="36">
        <f>ROUND(G31*H31,6)</f>
      </c>
      <c r="L31" s="38">
        <v>0</v>
      </c>
      <c s="32">
        <f>ROUND(ROUND(L31,2)*ROUND(G31,3),2)</f>
      </c>
      <c s="36" t="s">
        <v>54</v>
      </c>
      <c>
        <f>(M31*21)/100</f>
      </c>
      <c t="s">
        <v>27</v>
      </c>
    </row>
    <row r="32" spans="1:5" ht="12.75">
      <c r="A32" s="35" t="s">
        <v>55</v>
      </c>
      <c r="E32" s="39" t="s">
        <v>51</v>
      </c>
    </row>
    <row r="33" spans="1:5" ht="12.75">
      <c r="A33" s="35" t="s">
        <v>56</v>
      </c>
      <c r="E33" s="40" t="s">
        <v>552</v>
      </c>
    </row>
    <row r="34" spans="1:5" ht="344.25">
      <c r="A34" t="s">
        <v>58</v>
      </c>
      <c r="E34" s="39" t="s">
        <v>416</v>
      </c>
    </row>
    <row r="35" spans="1:16" ht="12.75">
      <c r="A35" t="s">
        <v>49</v>
      </c>
      <c s="34" t="s">
        <v>81</v>
      </c>
      <c s="34" t="s">
        <v>553</v>
      </c>
      <c s="35" t="s">
        <v>47</v>
      </c>
      <c s="6" t="s">
        <v>554</v>
      </c>
      <c s="36" t="s">
        <v>62</v>
      </c>
      <c s="37">
        <v>79.833</v>
      </c>
      <c s="36">
        <v>0</v>
      </c>
      <c s="36">
        <f>ROUND(G35*H35,6)</f>
      </c>
      <c r="L35" s="38">
        <v>0</v>
      </c>
      <c s="32">
        <f>ROUND(ROUND(L35,2)*ROUND(G35,3),2)</f>
      </c>
      <c s="36" t="s">
        <v>54</v>
      </c>
      <c>
        <f>(M35*21)/100</f>
      </c>
      <c t="s">
        <v>27</v>
      </c>
    </row>
    <row r="36" spans="1:5" ht="12.75">
      <c r="A36" s="35" t="s">
        <v>55</v>
      </c>
      <c r="E36" s="39" t="s">
        <v>51</v>
      </c>
    </row>
    <row r="37" spans="1:5" ht="12.75">
      <c r="A37" s="35" t="s">
        <v>56</v>
      </c>
      <c r="E37" s="40" t="s">
        <v>555</v>
      </c>
    </row>
    <row r="38" spans="1:5" ht="267.75">
      <c r="A38" t="s">
        <v>58</v>
      </c>
      <c r="E38" s="39" t="s">
        <v>556</v>
      </c>
    </row>
    <row r="39" spans="1:16" ht="12.75">
      <c r="A39" t="s">
        <v>49</v>
      </c>
      <c s="34" t="s">
        <v>86</v>
      </c>
      <c s="34" t="s">
        <v>424</v>
      </c>
      <c s="35" t="s">
        <v>47</v>
      </c>
      <c s="6" t="s">
        <v>425</v>
      </c>
      <c s="36" t="s">
        <v>53</v>
      </c>
      <c s="37">
        <v>260.227</v>
      </c>
      <c s="36">
        <v>0</v>
      </c>
      <c s="36">
        <f>ROUND(G39*H39,6)</f>
      </c>
      <c r="L39" s="38">
        <v>0</v>
      </c>
      <c s="32">
        <f>ROUND(ROUND(L39,2)*ROUND(G39,3),2)</f>
      </c>
      <c s="36" t="s">
        <v>54</v>
      </c>
      <c>
        <f>(M39*21)/100</f>
      </c>
      <c t="s">
        <v>27</v>
      </c>
    </row>
    <row r="40" spans="1:5" ht="12.75">
      <c r="A40" s="35" t="s">
        <v>55</v>
      </c>
      <c r="E40" s="39" t="s">
        <v>51</v>
      </c>
    </row>
    <row r="41" spans="1:5" ht="12.75">
      <c r="A41" s="35" t="s">
        <v>56</v>
      </c>
      <c r="E41" s="40" t="s">
        <v>557</v>
      </c>
    </row>
    <row r="42" spans="1:5" ht="25.5">
      <c r="A42" t="s">
        <v>58</v>
      </c>
      <c r="E42" s="39" t="s">
        <v>427</v>
      </c>
    </row>
    <row r="43" spans="1:13" ht="12.75">
      <c r="A43" t="s">
        <v>46</v>
      </c>
      <c r="C43" s="31" t="s">
        <v>67</v>
      </c>
      <c r="E43" s="33" t="s">
        <v>558</v>
      </c>
      <c r="J43" s="32">
        <f>0</f>
      </c>
      <c s="32">
        <f>0</f>
      </c>
      <c s="32">
        <f>0+L44+L48</f>
      </c>
      <c s="32">
        <f>0+M44+M48</f>
      </c>
    </row>
    <row r="44" spans="1:16" ht="12.75">
      <c r="A44" t="s">
        <v>49</v>
      </c>
      <c s="34" t="s">
        <v>90</v>
      </c>
      <c s="34" t="s">
        <v>559</v>
      </c>
      <c s="35" t="s">
        <v>51</v>
      </c>
      <c s="6" t="s">
        <v>560</v>
      </c>
      <c s="36" t="s">
        <v>62</v>
      </c>
      <c s="37">
        <v>2.138</v>
      </c>
      <c s="36">
        <v>0</v>
      </c>
      <c s="36">
        <f>ROUND(G44*H44,6)</f>
      </c>
      <c r="L44" s="38">
        <v>0</v>
      </c>
      <c s="32">
        <f>ROUND(ROUND(L44,2)*ROUND(G44,3),2)</f>
      </c>
      <c s="36" t="s">
        <v>54</v>
      </c>
      <c>
        <f>(M44*21)/100</f>
      </c>
      <c t="s">
        <v>27</v>
      </c>
    </row>
    <row r="45" spans="1:5" ht="12.75">
      <c r="A45" s="35" t="s">
        <v>55</v>
      </c>
      <c r="E45" s="39" t="s">
        <v>51</v>
      </c>
    </row>
    <row r="46" spans="1:5" ht="12.75">
      <c r="A46" s="35" t="s">
        <v>56</v>
      </c>
      <c r="E46" s="40" t="s">
        <v>561</v>
      </c>
    </row>
    <row r="47" spans="1:5" ht="409.5">
      <c r="A47" t="s">
        <v>58</v>
      </c>
      <c r="E47" s="39" t="s">
        <v>562</v>
      </c>
    </row>
    <row r="48" spans="1:16" ht="12.75">
      <c r="A48" t="s">
        <v>49</v>
      </c>
      <c s="34" t="s">
        <v>94</v>
      </c>
      <c s="34" t="s">
        <v>563</v>
      </c>
      <c s="35" t="s">
        <v>51</v>
      </c>
      <c s="6" t="s">
        <v>564</v>
      </c>
      <c s="36" t="s">
        <v>62</v>
      </c>
      <c s="37">
        <v>0.871</v>
      </c>
      <c s="36">
        <v>0</v>
      </c>
      <c s="36">
        <f>ROUND(G48*H48,6)</f>
      </c>
      <c r="L48" s="38">
        <v>0</v>
      </c>
      <c s="32">
        <f>ROUND(ROUND(L48,2)*ROUND(G48,3),2)</f>
      </c>
      <c s="36" t="s">
        <v>54</v>
      </c>
      <c>
        <f>(M48*21)/100</f>
      </c>
      <c t="s">
        <v>27</v>
      </c>
    </row>
    <row r="49" spans="1:5" ht="12.75">
      <c r="A49" s="35" t="s">
        <v>55</v>
      </c>
      <c r="E49" s="39" t="s">
        <v>51</v>
      </c>
    </row>
    <row r="50" spans="1:5" ht="12.75">
      <c r="A50" s="35" t="s">
        <v>56</v>
      </c>
      <c r="E50" s="40" t="s">
        <v>51</v>
      </c>
    </row>
    <row r="51" spans="1:5" ht="12.75">
      <c r="A51" t="s">
        <v>58</v>
      </c>
      <c r="E51" s="39" t="s">
        <v>51</v>
      </c>
    </row>
    <row r="52" spans="1:13" ht="12.75">
      <c r="A52" t="s">
        <v>46</v>
      </c>
      <c r="C52" s="31" t="s">
        <v>71</v>
      </c>
      <c r="E52" s="33" t="s">
        <v>433</v>
      </c>
      <c r="J52" s="32">
        <f>0</f>
      </c>
      <c s="32">
        <f>0</f>
      </c>
      <c s="32">
        <f>0+L53+L57+L61+L65+L69+L73+L77</f>
      </c>
      <c s="32">
        <f>0+M53+M57+M61+M65+M69+M73+M77</f>
      </c>
    </row>
    <row r="53" spans="1:16" ht="25.5">
      <c r="A53" t="s">
        <v>49</v>
      </c>
      <c s="34" t="s">
        <v>98</v>
      </c>
      <c s="34" t="s">
        <v>565</v>
      </c>
      <c s="35" t="s">
        <v>47</v>
      </c>
      <c s="6" t="s">
        <v>566</v>
      </c>
      <c s="36" t="s">
        <v>53</v>
      </c>
      <c s="37">
        <v>260.227</v>
      </c>
      <c s="36">
        <v>0</v>
      </c>
      <c s="36">
        <f>ROUND(G53*H53,6)</f>
      </c>
      <c r="L53" s="38">
        <v>0</v>
      </c>
      <c s="32">
        <f>ROUND(ROUND(L53,2)*ROUND(G53,3),2)</f>
      </c>
      <c s="36" t="s">
        <v>54</v>
      </c>
      <c>
        <f>(M53*21)/100</f>
      </c>
      <c t="s">
        <v>27</v>
      </c>
    </row>
    <row r="54" spans="1:5" ht="12.75">
      <c r="A54" s="35" t="s">
        <v>55</v>
      </c>
      <c r="E54" s="39" t="s">
        <v>51</v>
      </c>
    </row>
    <row r="55" spans="1:5" ht="12.75">
      <c r="A55" s="35" t="s">
        <v>56</v>
      </c>
      <c r="E55" s="40" t="s">
        <v>567</v>
      </c>
    </row>
    <row r="56" spans="1:5" ht="51">
      <c r="A56" t="s">
        <v>58</v>
      </c>
      <c r="E56" s="39" t="s">
        <v>568</v>
      </c>
    </row>
    <row r="57" spans="1:16" ht="12.75">
      <c r="A57" t="s">
        <v>49</v>
      </c>
      <c s="34" t="s">
        <v>103</v>
      </c>
      <c s="34" t="s">
        <v>569</v>
      </c>
      <c s="35" t="s">
        <v>47</v>
      </c>
      <c s="6" t="s">
        <v>570</v>
      </c>
      <c s="36" t="s">
        <v>53</v>
      </c>
      <c s="37">
        <v>260.227</v>
      </c>
      <c s="36">
        <v>0</v>
      </c>
      <c s="36">
        <f>ROUND(G57*H57,6)</f>
      </c>
      <c r="L57" s="38">
        <v>0</v>
      </c>
      <c s="32">
        <f>ROUND(ROUND(L57,2)*ROUND(G57,3),2)</f>
      </c>
      <c s="36" t="s">
        <v>54</v>
      </c>
      <c>
        <f>(M57*21)/100</f>
      </c>
      <c t="s">
        <v>27</v>
      </c>
    </row>
    <row r="58" spans="1:5" ht="12.75">
      <c r="A58" s="35" t="s">
        <v>55</v>
      </c>
      <c r="E58" s="39" t="s">
        <v>51</v>
      </c>
    </row>
    <row r="59" spans="1:5" ht="12.75">
      <c r="A59" s="35" t="s">
        <v>56</v>
      </c>
      <c r="E59" s="40" t="s">
        <v>567</v>
      </c>
    </row>
    <row r="60" spans="1:5" ht="51">
      <c r="A60" t="s">
        <v>58</v>
      </c>
      <c r="E60" s="39" t="s">
        <v>568</v>
      </c>
    </row>
    <row r="61" spans="1:16" ht="12.75">
      <c r="A61" t="s">
        <v>49</v>
      </c>
      <c s="34" t="s">
        <v>107</v>
      </c>
      <c s="34" t="s">
        <v>571</v>
      </c>
      <c s="35" t="s">
        <v>47</v>
      </c>
      <c s="6" t="s">
        <v>572</v>
      </c>
      <c s="36" t="s">
        <v>53</v>
      </c>
      <c s="37">
        <v>260.227</v>
      </c>
      <c s="36">
        <v>0</v>
      </c>
      <c s="36">
        <f>ROUND(G61*H61,6)</f>
      </c>
      <c r="L61" s="38">
        <v>0</v>
      </c>
      <c s="32">
        <f>ROUND(ROUND(L61,2)*ROUND(G61,3),2)</f>
      </c>
      <c s="36" t="s">
        <v>54</v>
      </c>
      <c>
        <f>(M61*21)/100</f>
      </c>
      <c t="s">
        <v>27</v>
      </c>
    </row>
    <row r="62" spans="1:5" ht="12.75">
      <c r="A62" s="35" t="s">
        <v>55</v>
      </c>
      <c r="E62" s="39" t="s">
        <v>51</v>
      </c>
    </row>
    <row r="63" spans="1:5" ht="12.75">
      <c r="A63" s="35" t="s">
        <v>56</v>
      </c>
      <c r="E63" s="40" t="s">
        <v>567</v>
      </c>
    </row>
    <row r="64" spans="1:5" ht="51">
      <c r="A64" t="s">
        <v>58</v>
      </c>
      <c r="E64" s="39" t="s">
        <v>573</v>
      </c>
    </row>
    <row r="65" spans="1:16" ht="12.75">
      <c r="A65" t="s">
        <v>49</v>
      </c>
      <c s="34" t="s">
        <v>112</v>
      </c>
      <c s="34" t="s">
        <v>574</v>
      </c>
      <c s="35" t="s">
        <v>47</v>
      </c>
      <c s="6" t="s">
        <v>575</v>
      </c>
      <c s="36" t="s">
        <v>53</v>
      </c>
      <c s="37">
        <v>260.227</v>
      </c>
      <c s="36">
        <v>0</v>
      </c>
      <c s="36">
        <f>ROUND(G65*H65,6)</f>
      </c>
      <c r="L65" s="38">
        <v>0</v>
      </c>
      <c s="32">
        <f>ROUND(ROUND(L65,2)*ROUND(G65,3),2)</f>
      </c>
      <c s="36" t="s">
        <v>54</v>
      </c>
      <c>
        <f>(M65*21)/100</f>
      </c>
      <c t="s">
        <v>27</v>
      </c>
    </row>
    <row r="66" spans="1:5" ht="12.75">
      <c r="A66" s="35" t="s">
        <v>55</v>
      </c>
      <c r="E66" s="39" t="s">
        <v>51</v>
      </c>
    </row>
    <row r="67" spans="1:5" ht="12.75">
      <c r="A67" s="35" t="s">
        <v>56</v>
      </c>
      <c r="E67" s="40" t="s">
        <v>567</v>
      </c>
    </row>
    <row r="68" spans="1:5" ht="51">
      <c r="A68" t="s">
        <v>58</v>
      </c>
      <c r="E68" s="39" t="s">
        <v>573</v>
      </c>
    </row>
    <row r="69" spans="1:16" ht="12.75">
      <c r="A69" t="s">
        <v>49</v>
      </c>
      <c s="34" t="s">
        <v>116</v>
      </c>
      <c s="34" t="s">
        <v>576</v>
      </c>
      <c s="35" t="s">
        <v>47</v>
      </c>
      <c s="6" t="s">
        <v>577</v>
      </c>
      <c s="36" t="s">
        <v>62</v>
      </c>
      <c s="37">
        <v>10.41</v>
      </c>
      <c s="36">
        <v>0</v>
      </c>
      <c s="36">
        <f>ROUND(G69*H69,6)</f>
      </c>
      <c r="L69" s="38">
        <v>0</v>
      </c>
      <c s="32">
        <f>ROUND(ROUND(L69,2)*ROUND(G69,3),2)</f>
      </c>
      <c s="36" t="s">
        <v>54</v>
      </c>
      <c>
        <f>(M69*21)/100</f>
      </c>
      <c t="s">
        <v>27</v>
      </c>
    </row>
    <row r="70" spans="1:5" ht="12.75">
      <c r="A70" s="35" t="s">
        <v>55</v>
      </c>
      <c r="E70" s="39" t="s">
        <v>51</v>
      </c>
    </row>
    <row r="71" spans="1:5" ht="12.75">
      <c r="A71" s="35" t="s">
        <v>56</v>
      </c>
      <c r="E71" s="40" t="s">
        <v>578</v>
      </c>
    </row>
    <row r="72" spans="1:5" ht="140.25">
      <c r="A72" t="s">
        <v>58</v>
      </c>
      <c r="E72" s="39" t="s">
        <v>579</v>
      </c>
    </row>
    <row r="73" spans="1:16" ht="12.75">
      <c r="A73" t="s">
        <v>49</v>
      </c>
      <c s="34" t="s">
        <v>119</v>
      </c>
      <c s="34" t="s">
        <v>580</v>
      </c>
      <c s="35" t="s">
        <v>47</v>
      </c>
      <c s="6" t="s">
        <v>581</v>
      </c>
      <c s="36" t="s">
        <v>62</v>
      </c>
      <c s="37">
        <v>20.819</v>
      </c>
      <c s="36">
        <v>0</v>
      </c>
      <c s="36">
        <f>ROUND(G73*H73,6)</f>
      </c>
      <c r="L73" s="38">
        <v>0</v>
      </c>
      <c s="32">
        <f>ROUND(ROUND(L73,2)*ROUND(G73,3),2)</f>
      </c>
      <c s="36" t="s">
        <v>54</v>
      </c>
      <c>
        <f>(M73*21)/100</f>
      </c>
      <c t="s">
        <v>27</v>
      </c>
    </row>
    <row r="74" spans="1:5" ht="12.75">
      <c r="A74" s="35" t="s">
        <v>55</v>
      </c>
      <c r="E74" s="39" t="s">
        <v>51</v>
      </c>
    </row>
    <row r="75" spans="1:5" ht="12.75">
      <c r="A75" s="35" t="s">
        <v>56</v>
      </c>
      <c r="E75" s="40" t="s">
        <v>582</v>
      </c>
    </row>
    <row r="76" spans="1:5" ht="140.25">
      <c r="A76" t="s">
        <v>58</v>
      </c>
      <c r="E76" s="39" t="s">
        <v>579</v>
      </c>
    </row>
    <row r="77" spans="1:16" ht="12.75">
      <c r="A77" t="s">
        <v>49</v>
      </c>
      <c s="34" t="s">
        <v>123</v>
      </c>
      <c s="34" t="s">
        <v>583</v>
      </c>
      <c s="35" t="s">
        <v>47</v>
      </c>
      <c s="6" t="s">
        <v>584</v>
      </c>
      <c s="36" t="s">
        <v>78</v>
      </c>
      <c s="37">
        <v>25.827</v>
      </c>
      <c s="36">
        <v>0</v>
      </c>
      <c s="36">
        <f>ROUND(G77*H77,6)</f>
      </c>
      <c r="L77" s="38">
        <v>0</v>
      </c>
      <c s="32">
        <f>ROUND(ROUND(L77,2)*ROUND(G77,3),2)</f>
      </c>
      <c s="36" t="s">
        <v>54</v>
      </c>
      <c>
        <f>(M77*21)/100</f>
      </c>
      <c t="s">
        <v>27</v>
      </c>
    </row>
    <row r="78" spans="1:5" ht="12.75">
      <c r="A78" s="35" t="s">
        <v>55</v>
      </c>
      <c r="E78" s="39" t="s">
        <v>51</v>
      </c>
    </row>
    <row r="79" spans="1:5" ht="12.75">
      <c r="A79" s="35" t="s">
        <v>56</v>
      </c>
      <c r="E79" s="40" t="s">
        <v>585</v>
      </c>
    </row>
    <row r="80" spans="1:5" ht="242.25">
      <c r="A80" t="s">
        <v>58</v>
      </c>
      <c r="E80" s="39" t="s">
        <v>586</v>
      </c>
    </row>
    <row r="81" spans="1:13" ht="12.75">
      <c r="A81" t="s">
        <v>46</v>
      </c>
      <c r="C81" s="31" t="s">
        <v>90</v>
      </c>
      <c r="E81" s="33" t="s">
        <v>494</v>
      </c>
      <c r="J81" s="32">
        <f>0</f>
      </c>
      <c s="32">
        <f>0</f>
      </c>
      <c s="32">
        <f>0+L82+L86+L90+L94+L98+L102+L106</f>
      </c>
      <c s="32">
        <f>0+M82+M86+M90+M94+M98+M102+M106</f>
      </c>
    </row>
    <row r="82" spans="1:16" ht="25.5">
      <c r="A82" t="s">
        <v>49</v>
      </c>
      <c s="34" t="s">
        <v>128</v>
      </c>
      <c s="34" t="s">
        <v>587</v>
      </c>
      <c s="35" t="s">
        <v>47</v>
      </c>
      <c s="6" t="s">
        <v>588</v>
      </c>
      <c s="36" t="s">
        <v>84</v>
      </c>
      <c s="37">
        <v>15</v>
      </c>
      <c s="36">
        <v>0</v>
      </c>
      <c s="36">
        <f>ROUND(G82*H82,6)</f>
      </c>
      <c r="L82" s="38">
        <v>0</v>
      </c>
      <c s="32">
        <f>ROUND(ROUND(L82,2)*ROUND(G82,3),2)</f>
      </c>
      <c s="36" t="s">
        <v>54</v>
      </c>
      <c>
        <f>(M82*21)/100</f>
      </c>
      <c t="s">
        <v>27</v>
      </c>
    </row>
    <row r="83" spans="1:5" ht="12.75">
      <c r="A83" s="35" t="s">
        <v>55</v>
      </c>
      <c r="E83" s="39" t="s">
        <v>51</v>
      </c>
    </row>
    <row r="84" spans="1:5" ht="12.75">
      <c r="A84" s="35" t="s">
        <v>56</v>
      </c>
      <c r="E84" s="40" t="s">
        <v>589</v>
      </c>
    </row>
    <row r="85" spans="1:5" ht="25.5">
      <c r="A85" t="s">
        <v>58</v>
      </c>
      <c r="E85" s="39" t="s">
        <v>590</v>
      </c>
    </row>
    <row r="86" spans="1:16" ht="12.75">
      <c r="A86" t="s">
        <v>49</v>
      </c>
      <c s="34" t="s">
        <v>132</v>
      </c>
      <c s="34" t="s">
        <v>591</v>
      </c>
      <c s="35" t="s">
        <v>47</v>
      </c>
      <c s="6" t="s">
        <v>592</v>
      </c>
      <c s="36" t="s">
        <v>84</v>
      </c>
      <c s="37">
        <v>3</v>
      </c>
      <c s="36">
        <v>0</v>
      </c>
      <c s="36">
        <f>ROUND(G86*H86,6)</f>
      </c>
      <c r="L86" s="38">
        <v>0</v>
      </c>
      <c s="32">
        <f>ROUND(ROUND(L86,2)*ROUND(G86,3),2)</f>
      </c>
      <c s="36" t="s">
        <v>54</v>
      </c>
      <c>
        <f>(M86*21)/100</f>
      </c>
      <c t="s">
        <v>27</v>
      </c>
    </row>
    <row r="87" spans="1:5" ht="12.75">
      <c r="A87" s="35" t="s">
        <v>55</v>
      </c>
      <c r="E87" s="39" t="s">
        <v>51</v>
      </c>
    </row>
    <row r="88" spans="1:5" ht="12.75">
      <c r="A88" s="35" t="s">
        <v>56</v>
      </c>
      <c r="E88" s="40" t="s">
        <v>593</v>
      </c>
    </row>
    <row r="89" spans="1:5" ht="25.5">
      <c r="A89" t="s">
        <v>58</v>
      </c>
      <c r="E89" s="39" t="s">
        <v>594</v>
      </c>
    </row>
    <row r="90" spans="1:16" ht="12.75">
      <c r="A90" t="s">
        <v>49</v>
      </c>
      <c s="34" t="s">
        <v>136</v>
      </c>
      <c s="34" t="s">
        <v>595</v>
      </c>
      <c s="35" t="s">
        <v>47</v>
      </c>
      <c s="6" t="s">
        <v>596</v>
      </c>
      <c s="36" t="s">
        <v>84</v>
      </c>
      <c s="37">
        <v>8</v>
      </c>
      <c s="36">
        <v>0</v>
      </c>
      <c s="36">
        <f>ROUND(G90*H90,6)</f>
      </c>
      <c r="L90" s="38">
        <v>0</v>
      </c>
      <c s="32">
        <f>ROUND(ROUND(L90,2)*ROUND(G90,3),2)</f>
      </c>
      <c s="36" t="s">
        <v>54</v>
      </c>
      <c>
        <f>(M90*21)/100</f>
      </c>
      <c t="s">
        <v>27</v>
      </c>
    </row>
    <row r="91" spans="1:5" ht="12.75">
      <c r="A91" s="35" t="s">
        <v>55</v>
      </c>
      <c r="E91" s="39" t="s">
        <v>51</v>
      </c>
    </row>
    <row r="92" spans="1:5" ht="12.75">
      <c r="A92" s="35" t="s">
        <v>56</v>
      </c>
      <c r="E92" s="40" t="s">
        <v>597</v>
      </c>
    </row>
    <row r="93" spans="1:5" ht="25.5">
      <c r="A93" t="s">
        <v>58</v>
      </c>
      <c r="E93" s="39" t="s">
        <v>598</v>
      </c>
    </row>
    <row r="94" spans="1:16" ht="25.5">
      <c r="A94" t="s">
        <v>49</v>
      </c>
      <c s="34" t="s">
        <v>140</v>
      </c>
      <c s="34" t="s">
        <v>599</v>
      </c>
      <c s="35" t="s">
        <v>47</v>
      </c>
      <c s="6" t="s">
        <v>600</v>
      </c>
      <c s="36" t="s">
        <v>53</v>
      </c>
      <c s="37">
        <v>21.199</v>
      </c>
      <c s="36">
        <v>0</v>
      </c>
      <c s="36">
        <f>ROUND(G94*H94,6)</f>
      </c>
      <c r="L94" s="38">
        <v>0</v>
      </c>
      <c s="32">
        <f>ROUND(ROUND(L94,2)*ROUND(G94,3),2)</f>
      </c>
      <c s="36" t="s">
        <v>54</v>
      </c>
      <c>
        <f>(M94*21)/100</f>
      </c>
      <c t="s">
        <v>27</v>
      </c>
    </row>
    <row r="95" spans="1:5" ht="12.75">
      <c r="A95" s="35" t="s">
        <v>55</v>
      </c>
      <c r="E95" s="39" t="s">
        <v>51</v>
      </c>
    </row>
    <row r="96" spans="1:5" ht="12.75">
      <c r="A96" s="35" t="s">
        <v>56</v>
      </c>
      <c r="E96" s="40" t="s">
        <v>601</v>
      </c>
    </row>
    <row r="97" spans="1:5" ht="38.25">
      <c r="A97" t="s">
        <v>58</v>
      </c>
      <c r="E97" s="39" t="s">
        <v>602</v>
      </c>
    </row>
    <row r="98" spans="1:16" ht="12.75">
      <c r="A98" t="s">
        <v>49</v>
      </c>
      <c s="34" t="s">
        <v>144</v>
      </c>
      <c s="34" t="s">
        <v>603</v>
      </c>
      <c s="35" t="s">
        <v>47</v>
      </c>
      <c s="6" t="s">
        <v>604</v>
      </c>
      <c s="36" t="s">
        <v>53</v>
      </c>
      <c s="37">
        <v>34.164</v>
      </c>
      <c s="36">
        <v>0</v>
      </c>
      <c s="36">
        <f>ROUND(G98*H98,6)</f>
      </c>
      <c r="L98" s="38">
        <v>0</v>
      </c>
      <c s="32">
        <f>ROUND(ROUND(L98,2)*ROUND(G98,3),2)</f>
      </c>
      <c s="36" t="s">
        <v>54</v>
      </c>
      <c>
        <f>(M98*21)/100</f>
      </c>
      <c t="s">
        <v>27</v>
      </c>
    </row>
    <row r="99" spans="1:5" ht="12.75">
      <c r="A99" s="35" t="s">
        <v>55</v>
      </c>
      <c r="E99" s="39" t="s">
        <v>51</v>
      </c>
    </row>
    <row r="100" spans="1:5" ht="12.75">
      <c r="A100" s="35" t="s">
        <v>56</v>
      </c>
      <c r="E100" s="40" t="s">
        <v>605</v>
      </c>
    </row>
    <row r="101" spans="1:5" ht="267.75">
      <c r="A101" t="s">
        <v>58</v>
      </c>
      <c r="E101" s="39" t="s">
        <v>606</v>
      </c>
    </row>
    <row r="102" spans="1:16" ht="12.75">
      <c r="A102" t="s">
        <v>49</v>
      </c>
      <c s="34" t="s">
        <v>148</v>
      </c>
      <c s="34" t="s">
        <v>607</v>
      </c>
      <c s="35" t="s">
        <v>47</v>
      </c>
      <c s="6" t="s">
        <v>608</v>
      </c>
      <c s="36" t="s">
        <v>53</v>
      </c>
      <c s="37">
        <v>40.226</v>
      </c>
      <c s="36">
        <v>0</v>
      </c>
      <c s="36">
        <f>ROUND(G102*H102,6)</f>
      </c>
      <c r="L102" s="38">
        <v>0</v>
      </c>
      <c s="32">
        <f>ROUND(ROUND(L102,2)*ROUND(G102,3),2)</f>
      </c>
      <c s="36" t="s">
        <v>54</v>
      </c>
      <c>
        <f>(M102*21)/100</f>
      </c>
      <c t="s">
        <v>27</v>
      </c>
    </row>
    <row r="103" spans="1:5" ht="12.75">
      <c r="A103" s="35" t="s">
        <v>55</v>
      </c>
      <c r="E103" s="39" t="s">
        <v>51</v>
      </c>
    </row>
    <row r="104" spans="1:5" ht="12.75">
      <c r="A104" s="35" t="s">
        <v>56</v>
      </c>
      <c r="E104" s="40" t="s">
        <v>609</v>
      </c>
    </row>
    <row r="105" spans="1:5" ht="178.5">
      <c r="A105" t="s">
        <v>58</v>
      </c>
      <c r="E105" s="39" t="s">
        <v>610</v>
      </c>
    </row>
    <row r="106" spans="1:16" ht="25.5">
      <c r="A106" t="s">
        <v>49</v>
      </c>
      <c s="34" t="s">
        <v>152</v>
      </c>
      <c s="34" t="s">
        <v>611</v>
      </c>
      <c s="35" t="s">
        <v>47</v>
      </c>
      <c s="6" t="s">
        <v>516</v>
      </c>
      <c s="36" t="s">
        <v>517</v>
      </c>
      <c s="37">
        <v>321.808</v>
      </c>
      <c s="36">
        <v>0</v>
      </c>
      <c s="36">
        <f>ROUND(G106*H106,6)</f>
      </c>
      <c r="L106" s="38">
        <v>0</v>
      </c>
      <c s="32">
        <f>ROUND(ROUND(L106,2)*ROUND(G106,3),2)</f>
      </c>
      <c s="36" t="s">
        <v>54</v>
      </c>
      <c>
        <f>(M106*21)/100</f>
      </c>
      <c t="s">
        <v>27</v>
      </c>
    </row>
    <row r="107" spans="1:5" ht="12.75">
      <c r="A107" s="35" t="s">
        <v>55</v>
      </c>
      <c r="E107" s="39" t="s">
        <v>51</v>
      </c>
    </row>
    <row r="108" spans="1:5" ht="12.75">
      <c r="A108" s="35" t="s">
        <v>56</v>
      </c>
      <c r="E108" s="40" t="s">
        <v>612</v>
      </c>
    </row>
    <row r="109" spans="1:5" ht="178.5">
      <c r="A109" t="s">
        <v>58</v>
      </c>
      <c r="E109" s="39" t="s">
        <v>523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613</v>
      </c>
      <c s="41">
        <f>Rekapitulace!C18</f>
      </c>
      <c s="20" t="s">
        <v>0</v>
      </c>
      <c t="s">
        <v>23</v>
      </c>
      <c t="s">
        <v>27</v>
      </c>
    </row>
    <row r="4" spans="1:16" ht="32" customHeight="1">
      <c r="A4" s="24" t="s">
        <v>20</v>
      </c>
      <c s="25" t="s">
        <v>28</v>
      </c>
      <c s="27" t="s">
        <v>613</v>
      </c>
      <c r="E4" s="26" t="s">
        <v>614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617</v>
      </c>
      <c r="E8" s="30" t="s">
        <v>616</v>
      </c>
      <c r="J8" s="29">
        <f>0+J9+J86</f>
      </c>
      <c s="29">
        <f>0+K9+K86</f>
      </c>
      <c s="29">
        <f>0+L9+L86</f>
      </c>
      <c s="29">
        <f>0+M9+M86</f>
      </c>
    </row>
    <row r="9" spans="1:13" ht="12.75">
      <c r="A9" t="s">
        <v>46</v>
      </c>
      <c r="C9" s="31" t="s">
        <v>47</v>
      </c>
      <c r="E9" s="33" t="s">
        <v>618</v>
      </c>
      <c r="J9" s="32">
        <f>0</f>
      </c>
      <c s="32">
        <f>0</f>
      </c>
      <c s="32">
        <f>0+L10+L14+L18+L22+L26+L30+L34+L38+L42+L46+L50+L54+L58+L62+L66+L70+L74+L78+L82</f>
      </c>
      <c s="32">
        <f>0+M10+M14+M18+M22+M26+M30+M34+M38+M42+M46+M50+M54+M58+M62+M66+M70+M74+M78+M82</f>
      </c>
    </row>
    <row r="10" spans="1:16" ht="12.75">
      <c r="A10" t="s">
        <v>49</v>
      </c>
      <c s="34" t="s">
        <v>47</v>
      </c>
      <c s="34" t="s">
        <v>619</v>
      </c>
      <c s="35" t="s">
        <v>47</v>
      </c>
      <c s="6" t="s">
        <v>620</v>
      </c>
      <c s="36" t="s">
        <v>84</v>
      </c>
      <c s="37">
        <v>1</v>
      </c>
      <c s="36">
        <v>0</v>
      </c>
      <c s="36">
        <f>ROUND(G10*H10,6)</f>
      </c>
      <c r="L10" s="38">
        <v>0</v>
      </c>
      <c s="32">
        <f>ROUND(ROUND(L10,2)*ROUND(G10,3),2)</f>
      </c>
      <c s="36" t="s">
        <v>54</v>
      </c>
      <c>
        <f>(M10*21)/100</f>
      </c>
      <c t="s">
        <v>27</v>
      </c>
    </row>
    <row r="11" spans="1:5" ht="12.75">
      <c r="A11" s="35" t="s">
        <v>55</v>
      </c>
      <c r="E11" s="39" t="s">
        <v>621</v>
      </c>
    </row>
    <row r="12" spans="1:5" ht="12.75">
      <c r="A12" s="35" t="s">
        <v>56</v>
      </c>
      <c r="E12" s="40" t="s">
        <v>622</v>
      </c>
    </row>
    <row r="13" spans="1:5" ht="102">
      <c r="A13" t="s">
        <v>58</v>
      </c>
      <c r="E13" s="39" t="s">
        <v>623</v>
      </c>
    </row>
    <row r="14" spans="1:16" ht="12.75">
      <c r="A14" t="s">
        <v>49</v>
      </c>
      <c s="34" t="s">
        <v>27</v>
      </c>
      <c s="34" t="s">
        <v>624</v>
      </c>
      <c s="35" t="s">
        <v>47</v>
      </c>
      <c s="6" t="s">
        <v>625</v>
      </c>
      <c s="36" t="s">
        <v>84</v>
      </c>
      <c s="37">
        <v>3</v>
      </c>
      <c s="36">
        <v>0</v>
      </c>
      <c s="36">
        <f>ROUND(G14*H14,6)</f>
      </c>
      <c r="L14" s="38">
        <v>0</v>
      </c>
      <c s="32">
        <f>ROUND(ROUND(L14,2)*ROUND(G14,3),2)</f>
      </c>
      <c s="36" t="s">
        <v>54</v>
      </c>
      <c>
        <f>(M14*21)/100</f>
      </c>
      <c t="s">
        <v>27</v>
      </c>
    </row>
    <row r="15" spans="1:5" ht="12.75">
      <c r="A15" s="35" t="s">
        <v>55</v>
      </c>
      <c r="E15" s="39" t="s">
        <v>51</v>
      </c>
    </row>
    <row r="16" spans="1:5" ht="12.75">
      <c r="A16" s="35" t="s">
        <v>56</v>
      </c>
      <c r="E16" s="40" t="s">
        <v>51</v>
      </c>
    </row>
    <row r="17" spans="1:5" ht="89.25">
      <c r="A17" t="s">
        <v>58</v>
      </c>
      <c r="E17" s="39" t="s">
        <v>626</v>
      </c>
    </row>
    <row r="18" spans="1:16" ht="12.75">
      <c r="A18" t="s">
        <v>49</v>
      </c>
      <c s="34" t="s">
        <v>26</v>
      </c>
      <c s="34" t="s">
        <v>627</v>
      </c>
      <c s="35" t="s">
        <v>47</v>
      </c>
      <c s="6" t="s">
        <v>628</v>
      </c>
      <c s="36" t="s">
        <v>84</v>
      </c>
      <c s="37">
        <v>1</v>
      </c>
      <c s="36">
        <v>0</v>
      </c>
      <c s="36">
        <f>ROUND(G18*H18,6)</f>
      </c>
      <c r="L18" s="38">
        <v>0</v>
      </c>
      <c s="32">
        <f>ROUND(ROUND(L18,2)*ROUND(G18,3),2)</f>
      </c>
      <c s="36" t="s">
        <v>54</v>
      </c>
      <c>
        <f>(M18*21)/100</f>
      </c>
      <c t="s">
        <v>27</v>
      </c>
    </row>
    <row r="19" spans="1:5" ht="12.75">
      <c r="A19" s="35" t="s">
        <v>55</v>
      </c>
      <c r="E19" s="39" t="s">
        <v>51</v>
      </c>
    </row>
    <row r="20" spans="1:5" ht="12.75">
      <c r="A20" s="35" t="s">
        <v>56</v>
      </c>
      <c r="E20" s="40" t="s">
        <v>51</v>
      </c>
    </row>
    <row r="21" spans="1:5" ht="114.75">
      <c r="A21" t="s">
        <v>58</v>
      </c>
      <c r="E21" s="39" t="s">
        <v>629</v>
      </c>
    </row>
    <row r="22" spans="1:16" ht="12.75">
      <c r="A22" t="s">
        <v>49</v>
      </c>
      <c s="34" t="s">
        <v>67</v>
      </c>
      <c s="34" t="s">
        <v>630</v>
      </c>
      <c s="35" t="s">
        <v>47</v>
      </c>
      <c s="6" t="s">
        <v>631</v>
      </c>
      <c s="36" t="s">
        <v>84</v>
      </c>
      <c s="37">
        <v>1</v>
      </c>
      <c s="36">
        <v>0</v>
      </c>
      <c s="36">
        <f>ROUND(G22*H22,6)</f>
      </c>
      <c r="L22" s="38">
        <v>0</v>
      </c>
      <c s="32">
        <f>ROUND(ROUND(L22,2)*ROUND(G22,3),2)</f>
      </c>
      <c s="36" t="s">
        <v>54</v>
      </c>
      <c>
        <f>(M22*21)/100</f>
      </c>
      <c t="s">
        <v>27</v>
      </c>
    </row>
    <row r="23" spans="1:5" ht="12.75">
      <c r="A23" s="35" t="s">
        <v>55</v>
      </c>
      <c r="E23" s="39" t="s">
        <v>51</v>
      </c>
    </row>
    <row r="24" spans="1:5" ht="12.75">
      <c r="A24" s="35" t="s">
        <v>56</v>
      </c>
      <c r="E24" s="40" t="s">
        <v>51</v>
      </c>
    </row>
    <row r="25" spans="1:5" ht="114.75">
      <c r="A25" t="s">
        <v>58</v>
      </c>
      <c r="E25" s="39" t="s">
        <v>629</v>
      </c>
    </row>
    <row r="26" spans="1:16" ht="12.75">
      <c r="A26" t="s">
        <v>49</v>
      </c>
      <c s="34" t="s">
        <v>71</v>
      </c>
      <c s="34" t="s">
        <v>632</v>
      </c>
      <c s="35" t="s">
        <v>47</v>
      </c>
      <c s="6" t="s">
        <v>633</v>
      </c>
      <c s="36" t="s">
        <v>78</v>
      </c>
      <c s="37">
        <v>124</v>
      </c>
      <c s="36">
        <v>0</v>
      </c>
      <c s="36">
        <f>ROUND(G26*H26,6)</f>
      </c>
      <c r="L26" s="38">
        <v>0</v>
      </c>
      <c s="32">
        <f>ROUND(ROUND(L26,2)*ROUND(G26,3),2)</f>
      </c>
      <c s="36" t="s">
        <v>54</v>
      </c>
      <c>
        <f>(M26*21)/100</f>
      </c>
      <c t="s">
        <v>27</v>
      </c>
    </row>
    <row r="27" spans="1:5" ht="12.75">
      <c r="A27" s="35" t="s">
        <v>55</v>
      </c>
      <c r="E27" s="39" t="s">
        <v>51</v>
      </c>
    </row>
    <row r="28" spans="1:5" ht="12.75">
      <c r="A28" s="35" t="s">
        <v>56</v>
      </c>
      <c r="E28" s="40" t="s">
        <v>51</v>
      </c>
    </row>
    <row r="29" spans="1:5" ht="89.25">
      <c r="A29" t="s">
        <v>58</v>
      </c>
      <c r="E29" s="39" t="s">
        <v>634</v>
      </c>
    </row>
    <row r="30" spans="1:16" ht="12.75">
      <c r="A30" t="s">
        <v>49</v>
      </c>
      <c s="34" t="s">
        <v>75</v>
      </c>
      <c s="34" t="s">
        <v>635</v>
      </c>
      <c s="35" t="s">
        <v>47</v>
      </c>
      <c s="6" t="s">
        <v>636</v>
      </c>
      <c s="36" t="s">
        <v>78</v>
      </c>
      <c s="37">
        <v>120</v>
      </c>
      <c s="36">
        <v>0</v>
      </c>
      <c s="36">
        <f>ROUND(G30*H30,6)</f>
      </c>
      <c r="L30" s="38">
        <v>0</v>
      </c>
      <c s="32">
        <f>ROUND(ROUND(L30,2)*ROUND(G30,3),2)</f>
      </c>
      <c s="36" t="s">
        <v>54</v>
      </c>
      <c>
        <f>(M30*21)/100</f>
      </c>
      <c t="s">
        <v>27</v>
      </c>
    </row>
    <row r="31" spans="1:5" ht="12.75">
      <c r="A31" s="35" t="s">
        <v>55</v>
      </c>
      <c r="E31" s="39" t="s">
        <v>51</v>
      </c>
    </row>
    <row r="32" spans="1:5" ht="12.75">
      <c r="A32" s="35" t="s">
        <v>56</v>
      </c>
      <c r="E32" s="40" t="s">
        <v>51</v>
      </c>
    </row>
    <row r="33" spans="1:5" ht="102">
      <c r="A33" t="s">
        <v>58</v>
      </c>
      <c r="E33" s="39" t="s">
        <v>637</v>
      </c>
    </row>
    <row r="34" spans="1:16" ht="12.75">
      <c r="A34" t="s">
        <v>49</v>
      </c>
      <c s="34" t="s">
        <v>81</v>
      </c>
      <c s="34" t="s">
        <v>638</v>
      </c>
      <c s="35" t="s">
        <v>47</v>
      </c>
      <c s="6" t="s">
        <v>639</v>
      </c>
      <c s="36" t="s">
        <v>78</v>
      </c>
      <c s="37">
        <v>120</v>
      </c>
      <c s="36">
        <v>0</v>
      </c>
      <c s="36">
        <f>ROUND(G34*H34,6)</f>
      </c>
      <c r="L34" s="38">
        <v>0</v>
      </c>
      <c s="32">
        <f>ROUND(ROUND(L34,2)*ROUND(G34,3),2)</f>
      </c>
      <c s="36" t="s">
        <v>54</v>
      </c>
      <c>
        <f>(M34*21)/100</f>
      </c>
      <c t="s">
        <v>27</v>
      </c>
    </row>
    <row r="35" spans="1:5" ht="12.75">
      <c r="A35" s="35" t="s">
        <v>55</v>
      </c>
      <c r="E35" s="39" t="s">
        <v>51</v>
      </c>
    </row>
    <row r="36" spans="1:5" ht="12.75">
      <c r="A36" s="35" t="s">
        <v>56</v>
      </c>
      <c r="E36" s="40" t="s">
        <v>51</v>
      </c>
    </row>
    <row r="37" spans="1:5" ht="140.25">
      <c r="A37" t="s">
        <v>58</v>
      </c>
      <c r="E37" s="39" t="s">
        <v>640</v>
      </c>
    </row>
    <row r="38" spans="1:16" ht="12.75">
      <c r="A38" t="s">
        <v>49</v>
      </c>
      <c s="34" t="s">
        <v>86</v>
      </c>
      <c s="34" t="s">
        <v>641</v>
      </c>
      <c s="35" t="s">
        <v>47</v>
      </c>
      <c s="6" t="s">
        <v>642</v>
      </c>
      <c s="36" t="s">
        <v>78</v>
      </c>
      <c s="37">
        <v>120</v>
      </c>
      <c s="36">
        <v>0</v>
      </c>
      <c s="36">
        <f>ROUND(G38*H38,6)</f>
      </c>
      <c r="L38" s="38">
        <v>0</v>
      </c>
      <c s="32">
        <f>ROUND(ROUND(L38,2)*ROUND(G38,3),2)</f>
      </c>
      <c s="36" t="s">
        <v>54</v>
      </c>
      <c>
        <f>(M38*21)/100</f>
      </c>
      <c t="s">
        <v>27</v>
      </c>
    </row>
    <row r="39" spans="1:5" ht="12.75">
      <c r="A39" s="35" t="s">
        <v>55</v>
      </c>
      <c r="E39" s="39" t="s">
        <v>51</v>
      </c>
    </row>
    <row r="40" spans="1:5" ht="12.75">
      <c r="A40" s="35" t="s">
        <v>56</v>
      </c>
      <c r="E40" s="40" t="s">
        <v>51</v>
      </c>
    </row>
    <row r="41" spans="1:5" ht="76.5">
      <c r="A41" t="s">
        <v>58</v>
      </c>
      <c r="E41" s="39" t="s">
        <v>643</v>
      </c>
    </row>
    <row r="42" spans="1:16" ht="12.75">
      <c r="A42" t="s">
        <v>49</v>
      </c>
      <c s="34" t="s">
        <v>90</v>
      </c>
      <c s="34" t="s">
        <v>644</v>
      </c>
      <c s="35" t="s">
        <v>47</v>
      </c>
      <c s="6" t="s">
        <v>645</v>
      </c>
      <c s="36" t="s">
        <v>84</v>
      </c>
      <c s="37">
        <v>2</v>
      </c>
      <c s="36">
        <v>0</v>
      </c>
      <c s="36">
        <f>ROUND(G42*H42,6)</f>
      </c>
      <c r="L42" s="38">
        <v>0</v>
      </c>
      <c s="32">
        <f>ROUND(ROUND(L42,2)*ROUND(G42,3),2)</f>
      </c>
      <c s="36" t="s">
        <v>54</v>
      </c>
      <c>
        <f>(M42*21)/100</f>
      </c>
      <c t="s">
        <v>27</v>
      </c>
    </row>
    <row r="43" spans="1:5" ht="12.75">
      <c r="A43" s="35" t="s">
        <v>55</v>
      </c>
      <c r="E43" s="39" t="s">
        <v>51</v>
      </c>
    </row>
    <row r="44" spans="1:5" ht="12.75">
      <c r="A44" s="35" t="s">
        <v>56</v>
      </c>
      <c r="E44" s="40" t="s">
        <v>51</v>
      </c>
    </row>
    <row r="45" spans="1:5" ht="102">
      <c r="A45" t="s">
        <v>58</v>
      </c>
      <c r="E45" s="39" t="s">
        <v>646</v>
      </c>
    </row>
    <row r="46" spans="1:16" ht="12.75">
      <c r="A46" t="s">
        <v>49</v>
      </c>
      <c s="34" t="s">
        <v>94</v>
      </c>
      <c s="34" t="s">
        <v>647</v>
      </c>
      <c s="35" t="s">
        <v>47</v>
      </c>
      <c s="6" t="s">
        <v>648</v>
      </c>
      <c s="36" t="s">
        <v>78</v>
      </c>
      <c s="37">
        <v>60</v>
      </c>
      <c s="36">
        <v>0</v>
      </c>
      <c s="36">
        <f>ROUND(G46*H46,6)</f>
      </c>
      <c r="L46" s="38">
        <v>0</v>
      </c>
      <c s="32">
        <f>ROUND(ROUND(L46,2)*ROUND(G46,3),2)</f>
      </c>
      <c s="36" t="s">
        <v>54</v>
      </c>
      <c>
        <f>(M46*21)/100</f>
      </c>
      <c t="s">
        <v>27</v>
      </c>
    </row>
    <row r="47" spans="1:5" ht="12.75">
      <c r="A47" s="35" t="s">
        <v>55</v>
      </c>
      <c r="E47" s="39" t="s">
        <v>51</v>
      </c>
    </row>
    <row r="48" spans="1:5" ht="12.75">
      <c r="A48" s="35" t="s">
        <v>56</v>
      </c>
      <c r="E48" s="40" t="s">
        <v>51</v>
      </c>
    </row>
    <row r="49" spans="1:5" ht="127.5">
      <c r="A49" t="s">
        <v>58</v>
      </c>
      <c r="E49" s="39" t="s">
        <v>649</v>
      </c>
    </row>
    <row r="50" spans="1:16" ht="12.75">
      <c r="A50" t="s">
        <v>49</v>
      </c>
      <c s="34" t="s">
        <v>98</v>
      </c>
      <c s="34" t="s">
        <v>650</v>
      </c>
      <c s="35" t="s">
        <v>47</v>
      </c>
      <c s="6" t="s">
        <v>651</v>
      </c>
      <c s="36" t="s">
        <v>84</v>
      </c>
      <c s="37">
        <v>1</v>
      </c>
      <c s="36">
        <v>0</v>
      </c>
      <c s="36">
        <f>ROUND(G50*H50,6)</f>
      </c>
      <c r="L50" s="38">
        <v>0</v>
      </c>
      <c s="32">
        <f>ROUND(ROUND(L50,2)*ROUND(G50,3),2)</f>
      </c>
      <c s="36" t="s">
        <v>54</v>
      </c>
      <c>
        <f>(M50*21)/100</f>
      </c>
      <c t="s">
        <v>27</v>
      </c>
    </row>
    <row r="51" spans="1:5" ht="12.75">
      <c r="A51" s="35" t="s">
        <v>55</v>
      </c>
      <c r="E51" s="39" t="s">
        <v>51</v>
      </c>
    </row>
    <row r="52" spans="1:5" ht="12.75">
      <c r="A52" s="35" t="s">
        <v>56</v>
      </c>
      <c r="E52" s="40" t="s">
        <v>51</v>
      </c>
    </row>
    <row r="53" spans="1:5" ht="76.5">
      <c r="A53" t="s">
        <v>58</v>
      </c>
      <c r="E53" s="39" t="s">
        <v>652</v>
      </c>
    </row>
    <row r="54" spans="1:16" ht="12.75">
      <c r="A54" t="s">
        <v>49</v>
      </c>
      <c s="34" t="s">
        <v>103</v>
      </c>
      <c s="34" t="s">
        <v>653</v>
      </c>
      <c s="35" t="s">
        <v>47</v>
      </c>
      <c s="6" t="s">
        <v>654</v>
      </c>
      <c s="36" t="s">
        <v>84</v>
      </c>
      <c s="37">
        <v>1</v>
      </c>
      <c s="36">
        <v>0</v>
      </c>
      <c s="36">
        <f>ROUND(G54*H54,6)</f>
      </c>
      <c r="L54" s="38">
        <v>0</v>
      </c>
      <c s="32">
        <f>ROUND(ROUND(L54,2)*ROUND(G54,3),2)</f>
      </c>
      <c s="36" t="s">
        <v>54</v>
      </c>
      <c>
        <f>(M54*21)/100</f>
      </c>
      <c t="s">
        <v>27</v>
      </c>
    </row>
    <row r="55" spans="1:5" ht="12.75">
      <c r="A55" s="35" t="s">
        <v>55</v>
      </c>
      <c r="E55" s="39" t="s">
        <v>51</v>
      </c>
    </row>
    <row r="56" spans="1:5" ht="12.75">
      <c r="A56" s="35" t="s">
        <v>56</v>
      </c>
      <c r="E56" s="40" t="s">
        <v>51</v>
      </c>
    </row>
    <row r="57" spans="1:5" ht="76.5">
      <c r="A57" t="s">
        <v>58</v>
      </c>
      <c r="E57" s="39" t="s">
        <v>652</v>
      </c>
    </row>
    <row r="58" spans="1:16" ht="12.75">
      <c r="A58" t="s">
        <v>49</v>
      </c>
      <c s="34" t="s">
        <v>107</v>
      </c>
      <c s="34" t="s">
        <v>655</v>
      </c>
      <c s="35" t="s">
        <v>47</v>
      </c>
      <c s="6" t="s">
        <v>656</v>
      </c>
      <c s="36" t="s">
        <v>84</v>
      </c>
      <c s="37">
        <v>2</v>
      </c>
      <c s="36">
        <v>0</v>
      </c>
      <c s="36">
        <f>ROUND(G58*H58,6)</f>
      </c>
      <c r="L58" s="38">
        <v>0</v>
      </c>
      <c s="32">
        <f>ROUND(ROUND(L58,2)*ROUND(G58,3),2)</f>
      </c>
      <c s="36" t="s">
        <v>54</v>
      </c>
      <c>
        <f>(M58*21)/100</f>
      </c>
      <c t="s">
        <v>27</v>
      </c>
    </row>
    <row r="59" spans="1:5" ht="12.75">
      <c r="A59" s="35" t="s">
        <v>55</v>
      </c>
      <c r="E59" s="39" t="s">
        <v>51</v>
      </c>
    </row>
    <row r="60" spans="1:5" ht="12.75">
      <c r="A60" s="35" t="s">
        <v>56</v>
      </c>
      <c r="E60" s="40" t="s">
        <v>51</v>
      </c>
    </row>
    <row r="61" spans="1:5" ht="114.75">
      <c r="A61" t="s">
        <v>58</v>
      </c>
      <c r="E61" s="39" t="s">
        <v>629</v>
      </c>
    </row>
    <row r="62" spans="1:16" ht="12.75">
      <c r="A62" t="s">
        <v>49</v>
      </c>
      <c s="34" t="s">
        <v>112</v>
      </c>
      <c s="34" t="s">
        <v>657</v>
      </c>
      <c s="35" t="s">
        <v>47</v>
      </c>
      <c s="6" t="s">
        <v>658</v>
      </c>
      <c s="36" t="s">
        <v>84</v>
      </c>
      <c s="37">
        <v>1</v>
      </c>
      <c s="36">
        <v>0</v>
      </c>
      <c s="36">
        <f>ROUND(G62*H62,6)</f>
      </c>
      <c r="L62" s="38">
        <v>0</v>
      </c>
      <c s="32">
        <f>ROUND(ROUND(L62,2)*ROUND(G62,3),2)</f>
      </c>
      <c s="36" t="s">
        <v>54</v>
      </c>
      <c>
        <f>(M62*21)/100</f>
      </c>
      <c t="s">
        <v>27</v>
      </c>
    </row>
    <row r="63" spans="1:5" ht="12.75">
      <c r="A63" s="35" t="s">
        <v>55</v>
      </c>
      <c r="E63" s="39" t="s">
        <v>51</v>
      </c>
    </row>
    <row r="64" spans="1:5" ht="12.75">
      <c r="A64" s="35" t="s">
        <v>56</v>
      </c>
      <c r="E64" s="40" t="s">
        <v>51</v>
      </c>
    </row>
    <row r="65" spans="1:5" ht="114.75">
      <c r="A65" t="s">
        <v>58</v>
      </c>
      <c r="E65" s="39" t="s">
        <v>629</v>
      </c>
    </row>
    <row r="66" spans="1:16" ht="12.75">
      <c r="A66" t="s">
        <v>49</v>
      </c>
      <c s="34" t="s">
        <v>116</v>
      </c>
      <c s="34" t="s">
        <v>659</v>
      </c>
      <c s="35" t="s">
        <v>47</v>
      </c>
      <c s="6" t="s">
        <v>660</v>
      </c>
      <c s="36" t="s">
        <v>84</v>
      </c>
      <c s="37">
        <v>1</v>
      </c>
      <c s="36">
        <v>0</v>
      </c>
      <c s="36">
        <f>ROUND(G66*H66,6)</f>
      </c>
      <c r="L66" s="38">
        <v>0</v>
      </c>
      <c s="32">
        <f>ROUND(ROUND(L66,2)*ROUND(G66,3),2)</f>
      </c>
      <c s="36" t="s">
        <v>54</v>
      </c>
      <c>
        <f>(M66*21)/100</f>
      </c>
      <c t="s">
        <v>27</v>
      </c>
    </row>
    <row r="67" spans="1:5" ht="12.75">
      <c r="A67" s="35" t="s">
        <v>55</v>
      </c>
      <c r="E67" s="39" t="s">
        <v>51</v>
      </c>
    </row>
    <row r="68" spans="1:5" ht="12.75">
      <c r="A68" s="35" t="s">
        <v>56</v>
      </c>
      <c r="E68" s="40" t="s">
        <v>51</v>
      </c>
    </row>
    <row r="69" spans="1:5" ht="114.75">
      <c r="A69" t="s">
        <v>58</v>
      </c>
      <c r="E69" s="39" t="s">
        <v>629</v>
      </c>
    </row>
    <row r="70" spans="1:16" ht="12.75">
      <c r="A70" t="s">
        <v>49</v>
      </c>
      <c s="34" t="s">
        <v>119</v>
      </c>
      <c s="34" t="s">
        <v>661</v>
      </c>
      <c s="35" t="s">
        <v>47</v>
      </c>
      <c s="6" t="s">
        <v>662</v>
      </c>
      <c s="36" t="s">
        <v>78</v>
      </c>
      <c s="37">
        <v>20</v>
      </c>
      <c s="36">
        <v>0</v>
      </c>
      <c s="36">
        <f>ROUND(G70*H70,6)</f>
      </c>
      <c r="L70" s="38">
        <v>0</v>
      </c>
      <c s="32">
        <f>ROUND(ROUND(L70,2)*ROUND(G70,3),2)</f>
      </c>
      <c s="36" t="s">
        <v>54</v>
      </c>
      <c>
        <f>(M70*21)/100</f>
      </c>
      <c t="s">
        <v>27</v>
      </c>
    </row>
    <row r="71" spans="1:5" ht="12.75">
      <c r="A71" s="35" t="s">
        <v>55</v>
      </c>
      <c r="E71" s="39" t="s">
        <v>51</v>
      </c>
    </row>
    <row r="72" spans="1:5" ht="12.75">
      <c r="A72" s="35" t="s">
        <v>56</v>
      </c>
      <c r="E72" s="40" t="s">
        <v>51</v>
      </c>
    </row>
    <row r="73" spans="1:5" ht="102">
      <c r="A73" t="s">
        <v>58</v>
      </c>
      <c r="E73" s="39" t="s">
        <v>663</v>
      </c>
    </row>
    <row r="74" spans="1:16" ht="12.75">
      <c r="A74" t="s">
        <v>49</v>
      </c>
      <c s="34" t="s">
        <v>123</v>
      </c>
      <c s="34" t="s">
        <v>664</v>
      </c>
      <c s="35" t="s">
        <v>47</v>
      </c>
      <c s="6" t="s">
        <v>665</v>
      </c>
      <c s="36" t="s">
        <v>240</v>
      </c>
      <c s="37">
        <v>8</v>
      </c>
      <c s="36">
        <v>0</v>
      </c>
      <c s="36">
        <f>ROUND(G74*H74,6)</f>
      </c>
      <c r="L74" s="38">
        <v>0</v>
      </c>
      <c s="32">
        <f>ROUND(ROUND(L74,2)*ROUND(G74,3),2)</f>
      </c>
      <c s="36" t="s">
        <v>54</v>
      </c>
      <c>
        <f>(M74*21)/100</f>
      </c>
      <c t="s">
        <v>27</v>
      </c>
    </row>
    <row r="75" spans="1:5" ht="12.75">
      <c r="A75" s="35" t="s">
        <v>55</v>
      </c>
      <c r="E75" s="39" t="s">
        <v>51</v>
      </c>
    </row>
    <row r="76" spans="1:5" ht="12.75">
      <c r="A76" s="35" t="s">
        <v>56</v>
      </c>
      <c r="E76" s="40" t="s">
        <v>51</v>
      </c>
    </row>
    <row r="77" spans="1:5" ht="102">
      <c r="A77" t="s">
        <v>58</v>
      </c>
      <c r="E77" s="39" t="s">
        <v>666</v>
      </c>
    </row>
    <row r="78" spans="1:16" ht="25.5">
      <c r="A78" t="s">
        <v>49</v>
      </c>
      <c s="34" t="s">
        <v>128</v>
      </c>
      <c s="34" t="s">
        <v>667</v>
      </c>
      <c s="35" t="s">
        <v>47</v>
      </c>
      <c s="6" t="s">
        <v>668</v>
      </c>
      <c s="36" t="s">
        <v>84</v>
      </c>
      <c s="37">
        <v>4</v>
      </c>
      <c s="36">
        <v>0</v>
      </c>
      <c s="36">
        <f>ROUND(G78*H78,6)</f>
      </c>
      <c r="L78" s="38">
        <v>0</v>
      </c>
      <c s="32">
        <f>ROUND(ROUND(L78,2)*ROUND(G78,3),2)</f>
      </c>
      <c s="36" t="s">
        <v>54</v>
      </c>
      <c>
        <f>(M78*21)/100</f>
      </c>
      <c t="s">
        <v>27</v>
      </c>
    </row>
    <row r="79" spans="1:5" ht="12.75">
      <c r="A79" s="35" t="s">
        <v>55</v>
      </c>
      <c r="E79" s="39" t="s">
        <v>51</v>
      </c>
    </row>
    <row r="80" spans="1:5" ht="12.75">
      <c r="A80" s="35" t="s">
        <v>56</v>
      </c>
      <c r="E80" s="40" t="s">
        <v>51</v>
      </c>
    </row>
    <row r="81" spans="1:5" ht="102">
      <c r="A81" t="s">
        <v>58</v>
      </c>
      <c r="E81" s="39" t="s">
        <v>669</v>
      </c>
    </row>
    <row r="82" spans="1:16" ht="25.5">
      <c r="A82" t="s">
        <v>49</v>
      </c>
      <c s="34" t="s">
        <v>132</v>
      </c>
      <c s="34" t="s">
        <v>670</v>
      </c>
      <c s="35" t="s">
        <v>47</v>
      </c>
      <c s="6" t="s">
        <v>671</v>
      </c>
      <c s="36" t="s">
        <v>84</v>
      </c>
      <c s="37">
        <v>1</v>
      </c>
      <c s="36">
        <v>0</v>
      </c>
      <c s="36">
        <f>ROUND(G82*H82,6)</f>
      </c>
      <c r="L82" s="38">
        <v>0</v>
      </c>
      <c s="32">
        <f>ROUND(ROUND(L82,2)*ROUND(G82,3),2)</f>
      </c>
      <c s="36" t="s">
        <v>54</v>
      </c>
      <c>
        <f>(M82*21)/100</f>
      </c>
      <c t="s">
        <v>27</v>
      </c>
    </row>
    <row r="83" spans="1:5" ht="12.75">
      <c r="A83" s="35" t="s">
        <v>55</v>
      </c>
      <c r="E83" s="39" t="s">
        <v>51</v>
      </c>
    </row>
    <row r="84" spans="1:5" ht="12.75">
      <c r="A84" s="35" t="s">
        <v>56</v>
      </c>
      <c r="E84" s="40" t="s">
        <v>51</v>
      </c>
    </row>
    <row r="85" spans="1:5" ht="114.75">
      <c r="A85" t="s">
        <v>58</v>
      </c>
      <c r="E85" s="39" t="s">
        <v>672</v>
      </c>
    </row>
    <row r="86" spans="1:13" ht="12.75">
      <c r="A86" t="s">
        <v>46</v>
      </c>
      <c r="C86" s="31" t="s">
        <v>27</v>
      </c>
      <c r="E86" s="33" t="s">
        <v>48</v>
      </c>
      <c r="J86" s="32">
        <f>0</f>
      </c>
      <c s="32">
        <f>0</f>
      </c>
      <c s="32">
        <f>0+L87+L91</f>
      </c>
      <c s="32">
        <f>0+M87+M91</f>
      </c>
    </row>
    <row r="87" spans="1:16" ht="12.75">
      <c r="A87" t="s">
        <v>49</v>
      </c>
      <c s="34" t="s">
        <v>136</v>
      </c>
      <c s="34" t="s">
        <v>673</v>
      </c>
      <c s="35" t="s">
        <v>47</v>
      </c>
      <c s="6" t="s">
        <v>674</v>
      </c>
      <c s="36" t="s">
        <v>62</v>
      </c>
      <c s="37">
        <v>15</v>
      </c>
      <c s="36">
        <v>0</v>
      </c>
      <c s="36">
        <f>ROUND(G87*H87,6)</f>
      </c>
      <c r="L87" s="38">
        <v>0</v>
      </c>
      <c s="32">
        <f>ROUND(ROUND(L87,2)*ROUND(G87,3),2)</f>
      </c>
      <c s="36" t="s">
        <v>54</v>
      </c>
      <c>
        <f>(M87*21)/100</f>
      </c>
      <c t="s">
        <v>27</v>
      </c>
    </row>
    <row r="88" spans="1:5" ht="12.75">
      <c r="A88" s="35" t="s">
        <v>55</v>
      </c>
      <c r="E88" s="39" t="s">
        <v>51</v>
      </c>
    </row>
    <row r="89" spans="1:5" ht="12.75">
      <c r="A89" s="35" t="s">
        <v>56</v>
      </c>
      <c r="E89" s="40" t="s">
        <v>51</v>
      </c>
    </row>
    <row r="90" spans="1:5" ht="318.75">
      <c r="A90" t="s">
        <v>58</v>
      </c>
      <c r="E90" s="39" t="s">
        <v>74</v>
      </c>
    </row>
    <row r="91" spans="1:16" ht="12.75">
      <c r="A91" t="s">
        <v>49</v>
      </c>
      <c s="34" t="s">
        <v>140</v>
      </c>
      <c s="34" t="s">
        <v>64</v>
      </c>
      <c s="35" t="s">
        <v>47</v>
      </c>
      <c s="6" t="s">
        <v>65</v>
      </c>
      <c s="36" t="s">
        <v>62</v>
      </c>
      <c s="37">
        <v>15</v>
      </c>
      <c s="36">
        <v>0</v>
      </c>
      <c s="36">
        <f>ROUND(G91*H91,6)</f>
      </c>
      <c r="L91" s="38">
        <v>0</v>
      </c>
      <c s="32">
        <f>ROUND(ROUND(L91,2)*ROUND(G91,3),2)</f>
      </c>
      <c s="36" t="s">
        <v>54</v>
      </c>
      <c>
        <f>(M91*21)/100</f>
      </c>
      <c t="s">
        <v>27</v>
      </c>
    </row>
    <row r="92" spans="1:5" ht="12.75">
      <c r="A92" s="35" t="s">
        <v>55</v>
      </c>
      <c r="E92" s="39" t="s">
        <v>51</v>
      </c>
    </row>
    <row r="93" spans="1:5" ht="12.75">
      <c r="A93" s="35" t="s">
        <v>56</v>
      </c>
      <c r="E93" s="40" t="s">
        <v>51</v>
      </c>
    </row>
    <row r="94" spans="1:5" ht="229.5">
      <c r="A94" t="s">
        <v>58</v>
      </c>
      <c r="E94" s="39" t="s">
        <v>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