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702" sheetId="3" r:id="rId3"/>
    <sheet name="SO 401" sheetId="4" r:id="rId4"/>
    <sheet name="SO 402.1" sheetId="5" r:id="rId5"/>
    <sheet name="SO 402.2" sheetId="6" r:id="rId6"/>
    <sheet name="SO 402.3" sheetId="7" r:id="rId7"/>
    <sheet name="SO 301" sheetId="8" r:id="rId8"/>
    <sheet name="SO 302" sheetId="9" r:id="rId9"/>
    <sheet name="SO 303" sheetId="10" r:id="rId10"/>
    <sheet name="SO 101" sheetId="11" r:id="rId11"/>
    <sheet name="SO 102" sheetId="12" r:id="rId12"/>
    <sheet name="SO 103" sheetId="13" r:id="rId13"/>
    <sheet name="SO 104" sheetId="14" r:id="rId14"/>
    <sheet name="SO 001.01" sheetId="15" r:id="rId15"/>
    <sheet name="SO 001.02" sheetId="16" r:id="rId16"/>
    <sheet name="SO 701" sheetId="17" r:id="rId17"/>
    <sheet name="SO 405" sheetId="18" r:id="rId18"/>
  </sheets>
  <definedNames/>
  <calcPr/>
  <webPublishing/>
</workbook>
</file>

<file path=xl/sharedStrings.xml><?xml version="1.0" encoding="utf-8"?>
<sst xmlns="http://schemas.openxmlformats.org/spreadsheetml/2006/main" count="5125" uniqueCount="733">
  <si>
    <t>Aspe</t>
  </si>
  <si>
    <t>Rekapitulace ceny</t>
  </si>
  <si>
    <t>Zm01_5313510021</t>
  </si>
  <si>
    <t>Přestupní terminál Soběslav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</si>
  <si>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</si>
  <si>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</si>
  <si>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</si>
  <si>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</si>
  <si>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</si>
  <si>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</si>
  <si>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</si>
  <si>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</si>
  <si>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</si>
  <si>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</si>
  <si>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</si>
  <si>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</si>
  <si>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</si>
  <si>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</si>
  <si>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</si>
  <si>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</si>
  <si>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</si>
  <si>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</si>
  <si>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</si>
  <si>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</si>
  <si>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</si>
  <si>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</si>
  <si>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</si>
  <si>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</si>
  <si>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</si>
  <si>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</si>
  <si>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</si>
  <si>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</si>
  <si>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</si>
  <si>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</si>
  <si>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</si>
  <si>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</si>
  <si>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</si>
  <si>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</si>
  <si>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</si>
  <si>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</si>
  <si>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</si>
  <si>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</si>
  <si>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</si>
  <si>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</si>
  <si>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</si>
  <si>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</si>
  <si>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</si>
  <si>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</si>
  <si>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</si>
  <si>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R-VSEOB001</t>
  </si>
  <si>
    <t>Geodetická dokumentace skutečného provedení stavby</t>
  </si>
  <si>
    <t>KPL</t>
  </si>
  <si>
    <t>[bez vazby na CS]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</si>
  <si>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</si>
  <si>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</si>
  <si>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</si>
  <si>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</si>
  <si>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</si>
  <si>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</si>
  <si>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R-VSEOB002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</si>
  <si>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</si>
  <si>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</si>
  <si>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</si>
  <si>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R-VSEOB003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</si>
  <si>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</si>
  <si>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</si>
  <si>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</si>
  <si>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</si>
  <si>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4</t>
  </si>
  <si>
    <t>R-VSEOB006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</si>
  <si>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</si>
  <si>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</si>
  <si>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</t>
  </si>
  <si>
    <t>5</t>
  </si>
  <si>
    <t>R-VSEOB007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</si>
  <si>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</si>
  <si>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</si>
  <si>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E.1.10</t>
  </si>
  <si>
    <t>Protihlukové objekty</t>
  </si>
  <si>
    <t xml:space="preserve">  SO 702</t>
  </si>
  <si>
    <t>Protihluková stěna</t>
  </si>
  <si>
    <t>SO 702</t>
  </si>
  <si>
    <t>0</t>
  </si>
  <si>
    <t>Všeobecné konstrukce a práce</t>
  </si>
  <si>
    <t>R015111</t>
  </si>
  <si>
    <t>901</t>
  </si>
  <si>
    <t>POPLATKY ZA LIKVIDACŮ ODPADŮ NEKONTAMINOVANÝCH - 17 05 04 VYTĚŽENÉ ZEMINY A HORNINY - I. TŘÍDA TĚŽITELNOSTI VČETNĚ DOPRAV VČETNĚ DOPRAVY</t>
  </si>
  <si>
    <t>T</t>
  </si>
  <si>
    <t>z vývrtu pilot =3*11*pi()*0,4*0,4*1,8 + z výkopu 9,457*1,8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</si>
  <si>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 - náklady spojené s naložením a manipulací s materiálem.  
3. Způsob měření:   
 - měrná jednotka tuna určující množství odpadu vytříděného v souladu se zákonem č. 185/2001 Sb., o nakládání s odpady, v platném znění</t>
  </si>
  <si>
    <t>Zemní práce</t>
  </si>
  <si>
    <t>13273A</t>
  </si>
  <si>
    <t>HLOUBENÍ RÝH ŠÍŘ DO 2M PAŽ I NEPAŽ TŘ. I - BEZ DOPRAVY</t>
  </si>
  <si>
    <t>M3</t>
  </si>
  <si>
    <t>2021_OTSKP</t>
  </si>
  <si>
    <t>materiál je určen k likvidaci</t>
  </si>
  <si>
    <t>pata stěny =47,28*1,0*0,2</t>
  </si>
  <si>
    <t>Technická specifikace položky odpovídá příslušné cenové soustavě.</t>
  </si>
  <si>
    <t>R1001001</t>
  </si>
  <si>
    <t>OHUMUSOVÁNÍ A VÝSADBA POPÍNAVÝCH ROSTLIN PODÉL STĚNY</t>
  </si>
  <si>
    <t>M</t>
  </si>
  <si>
    <t>včetně dodávky materiálu</t>
  </si>
  <si>
    <t>17180</t>
  </si>
  <si>
    <t>ULOŽENÍ SYPANINY DO NÁSYPŮ Z NAKUPOVANÝCH MATERIÁLŮ</t>
  </si>
  <si>
    <t>štěrkodrť 6/32 mm</t>
  </si>
  <si>
    <t>pata stěny =47,28*0,4</t>
  </si>
  <si>
    <t>Základy</t>
  </si>
  <si>
    <t>224325</t>
  </si>
  <si>
    <t>PILOTY ZE ŽELEZOBETONU C30/37</t>
  </si>
  <si>
    <t>viz Výkres tvaru piloty 15,53 m3</t>
  </si>
  <si>
    <t>6</t>
  </si>
  <si>
    <t>224365</t>
  </si>
  <si>
    <t>VÝZTUŽ PILOT Z OCELI 10505, B500B</t>
  </si>
  <si>
    <t>viz Výkres vyztužení piloty</t>
  </si>
  <si>
    <t>7</t>
  </si>
  <si>
    <t>264330</t>
  </si>
  <si>
    <t>VRTY PRO PILOTY TŘ. III D DO 800MM</t>
  </si>
  <si>
    <t>3,0 m * 11 ks</t>
  </si>
  <si>
    <t>Svislé konstrukce</t>
  </si>
  <si>
    <t>8</t>
  </si>
  <si>
    <t>33712</t>
  </si>
  <si>
    <t>SLOUPKY PROTIHLUKOVÝCH STĚN ZE ŽELEZOBETONOVÝCH DÍLCŮ</t>
  </si>
  <si>
    <t>3,29*0,35*0,45*11</t>
  </si>
  <si>
    <t>9</t>
  </si>
  <si>
    <t>347125</t>
  </si>
  <si>
    <t>STĚNY PROTIHLUKOVÉ Z DÍLCŮ ŽELEZOBETON DO C30/37</t>
  </si>
  <si>
    <t>M2</t>
  </si>
  <si>
    <t>včetně těsnění, vč. barevného provedení panelů</t>
  </si>
  <si>
    <t>4,0*1,0*22+4,0*0,8*11+3,28*1,0*2+3,28*0,8+3,28*0,4/2</t>
  </si>
  <si>
    <t>E.1.5</t>
  </si>
  <si>
    <t>Ostatní inženýrské objekty</t>
  </si>
  <si>
    <t xml:space="preserve">  SO 401</t>
  </si>
  <si>
    <t>Rozvod veřejného osvětlení</t>
  </si>
  <si>
    <t>SO 401</t>
  </si>
  <si>
    <t>10</t>
  </si>
  <si>
    <t>12573</t>
  </si>
  <si>
    <t>VYKOPÁVKY ZE ZEMNÍKŮ A SKLÁDEK TŘ. I</t>
  </si>
  <si>
    <t>pro zpětný zásyp</t>
  </si>
  <si>
    <t>13273</t>
  </si>
  <si>
    <t>HLOUBENÍ RÝH ŠÍŘ DO 2M PAŽ I NEPAŽ TŘ. I</t>
  </si>
  <si>
    <t>včetně odvozu na mezideponii, materiál není určen k likvidaci, je určen ke zpětnému zásypu</t>
  </si>
  <si>
    <t>pro zásyp 78m3</t>
  </si>
  <si>
    <t>Technická specifikace položky odpovídá příslušné cenové soustavě</t>
  </si>
  <si>
    <t>110m3-78m3</t>
  </si>
  <si>
    <t>13173</t>
  </si>
  <si>
    <t>HLOUBENÍ JAM ZAPAŽ I NEPAŽ TŘ. I</t>
  </si>
  <si>
    <t>132739</t>
  </si>
  <si>
    <t>PŘÍPLATEK ZA DALŠÍ 1KM DOPRAVY ZEMINY</t>
  </si>
  <si>
    <t>17120</t>
  </si>
  <si>
    <t>ULOŽENÍ SYPANINY DO NÁSYPŮ A NA SKLÁDKY BEZ ZHUTNĚNÍ</t>
  </si>
  <si>
    <t>uložení na mezideponii</t>
  </si>
  <si>
    <t>17411</t>
  </si>
  <si>
    <t>ZÁSYP JAM A RÝH ZEMINOU SE ZHUTNĚNÍM</t>
  </si>
  <si>
    <t>18110</t>
  </si>
  <si>
    <t>ÚPRAVA PLÁNĚ SE ZHUTNĚNÍM V HORNINĚ TŘ. I</t>
  </si>
  <si>
    <t>20</t>
  </si>
  <si>
    <t>R701BBB</t>
  </si>
  <si>
    <t>BETONOVÝ ZÁKLAD DO ROSTLÉ ZEMINY DO BEDNĚNÍ PRO STOŽÁR / VĚŽ, VČETNĚ OCEL. VÝSTUŽE A STOŽÁROVÉHO POUZDRA / ZÁKLADOVÉ KONSTRUKCE</t>
  </si>
  <si>
    <t>1. Položka obsahuje: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 
 – dodávku, dopravu a uložení betonové směsi včetně všech technologických opatření spojené s realizací základu podle TKP  
2. Položka neobsahuje:  
 – zemní práce  
3. Způsob měření:  
Měří se metry kubické uložené betonové směsi.</t>
  </si>
  <si>
    <t>27231</t>
  </si>
  <si>
    <t>ZÁKLADY Z PROSTÉHO BETONU</t>
  </si>
  <si>
    <t>11</t>
  </si>
  <si>
    <t>R709BBB</t>
  </si>
  <si>
    <t>DEMONTÁŽ - BETONOVÝ ZÁKLAD DO ROSTLÉ ZEMINY DO BEDNĚNÍ PRO STOŽÁR / VĚŽ, VČETNĚ OCEL. VÝSTUŽE A STOŽÁROVÉHO POUZDRA / ZÁKLADOVÉ KONSTRUKCE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</si>
  <si>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</si>
  <si>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70</t>
  </si>
  <si>
    <t>Všeobecné práce pro silnoproud a slaboproud</t>
  </si>
  <si>
    <t>42</t>
  </si>
  <si>
    <t>702212</t>
  </si>
  <si>
    <t>KABELOVÁ CHRÁNIČKA ZEMNÍ DN PŘES 100 DO 200 MM</t>
  </si>
  <si>
    <t>43</t>
  </si>
  <si>
    <t>702311</t>
  </si>
  <si>
    <t>ZAKRYTÍ KABELŮ VÝSTRAŽNOU FÓLIÍ ŠÍŘKY DO 20 CM</t>
  </si>
  <si>
    <t>44</t>
  </si>
  <si>
    <t>R701CFD-09</t>
  </si>
  <si>
    <t>OBETONOVÁNÍ CHRÁNIČEK DO FÍ 200mm V RÝZE DO Š.100cm, TL.VRSTVY 12CM</t>
  </si>
  <si>
    <t>Položka obsahuje: Dodání betonu do rýhy, pokrytí chrániček souvislou vrstvou urovnaného betonu do tloušťky 12cm nad horní okraj chráničky.Dále obsahuje cenu za pom. mechanismy včetně všech ostatních vedlejších nákladů.</t>
  </si>
  <si>
    <t>45</t>
  </si>
  <si>
    <t>709210</t>
  </si>
  <si>
    <t>KŘIŽOVATKA KABELOVÝCH VEDENÍ SE STÁVAJÍCÍ INŽENÝRSKOU SÍTÍ (KABELEM, POTRUBÍM APOD.)</t>
  </si>
  <si>
    <t>KUS</t>
  </si>
  <si>
    <t>46</t>
  </si>
  <si>
    <t>742P13</t>
  </si>
  <si>
    <t>ZATAŽENÍ KABELU DO CHRÁNIČKY - KABEL DO 4 KG/M</t>
  </si>
  <si>
    <t>47</t>
  </si>
  <si>
    <t>701001</t>
  </si>
  <si>
    <t>OZNAČOVACÍ ŠTÍTEK KABELOVÉHO VEDENÍ, SPOJKY NEBO KABELOVÉ SKŘÍNĚ (VČETNĚ OBJÍMKY)</t>
  </si>
  <si>
    <t>48</t>
  </si>
  <si>
    <t>742P15</t>
  </si>
  <si>
    <t>OZNAČOVACÍ ŠTÍTEK NA KABEL</t>
  </si>
  <si>
    <t>49</t>
  </si>
  <si>
    <t>R02911-10</t>
  </si>
  <si>
    <t>GEODETICKÉ ZAMĚŘENÍ</t>
  </si>
  <si>
    <t>HOD</t>
  </si>
  <si>
    <t>1. Položka obsahuje:  
 –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  
– doprava do 100+100 km  
 – technický popis viz. projektová dokumentace  
2. Položka neobsahuje:  
 - x  
3. Způsob měření:  
- x</t>
  </si>
  <si>
    <t>74</t>
  </si>
  <si>
    <t>Silnoproudé rozvody</t>
  </si>
  <si>
    <t>12</t>
  </si>
  <si>
    <t>741811</t>
  </si>
  <si>
    <t>UZEMŇOVACÍ VODIČ NA POVRCHU FEZN DO 120 MM2</t>
  </si>
  <si>
    <t>vodič v místě osvětlovacího stožáru opatřete nátěrem případně návlekem v barvě ZŽ</t>
  </si>
  <si>
    <t>13</t>
  </si>
  <si>
    <t>741911</t>
  </si>
  <si>
    <t>UZEMŇOVACÍ VODIČ V ZEMI FEZN DO 120 MM2</t>
  </si>
  <si>
    <t>14</t>
  </si>
  <si>
    <t>741A11</t>
  </si>
  <si>
    <t>UZEMŇOVACÍ VODIČ V ZÁKLADECH FEZN DO 120 MM2</t>
  </si>
  <si>
    <t>15</t>
  </si>
  <si>
    <t>741C02</t>
  </si>
  <si>
    <t>UZEMŇOVACÍ SVORKA</t>
  </si>
  <si>
    <t>16</t>
  </si>
  <si>
    <t>741C05</t>
  </si>
  <si>
    <t>SPOJOVÁNÍ UZEMŇOVACÍCH VODIČŮ</t>
  </si>
  <si>
    <t>17</t>
  </si>
  <si>
    <t>742H12</t>
  </si>
  <si>
    <t>KABEL NN ČTYŘ- A PĚTIŽÍLOVÝ CU S PLASTOVOU IZOLACÍ OD 4 DO 16 MM2</t>
  </si>
  <si>
    <t>CYKY-J 4x10</t>
  </si>
  <si>
    <t>18</t>
  </si>
  <si>
    <t>742G11</t>
  </si>
  <si>
    <t>KABEL NN DVOU- A TŘÍŽÍLOVÝ CU S PLASTOVOU IZOLACÍ DO 2,5 MM2</t>
  </si>
  <si>
    <t>CYKY-J 3x2,5</t>
  </si>
  <si>
    <t>19</t>
  </si>
  <si>
    <t>742L12</t>
  </si>
  <si>
    <t>UKONČENÍ DVOU AŽ PĚTIŽÍLOVÉHO KABELU V ROZVADĚČI NEBO NA PŘÍSTROJI OD 4 DO 16 MM2</t>
  </si>
  <si>
    <t>2x 18 sloupů + dva vývody z rozv. RVO</t>
  </si>
  <si>
    <t>742L11</t>
  </si>
  <si>
    <t>UKONČENÍ DVOU AŽ PĚTIŽÍLOVÉHO KABELU V ROZVADĚČI NEBO NA PŘÍSTROJI DO 2,5 MM2</t>
  </si>
  <si>
    <t>3x přístřešek + tři vývody z rozv. RVO</t>
  </si>
  <si>
    <t>21</t>
  </si>
  <si>
    <t>743712</t>
  </si>
  <si>
    <t>ROZVADĚČ PRO VEŘEJNÉ OSVĚTLENÍ S MĚŘENÍM SPOTŘEBY EL. ENERGIE PŘES 4 KS TŘÍFÁZOVÝCH VĚTVÍ</t>
  </si>
  <si>
    <t>22</t>
  </si>
  <si>
    <t>743122</t>
  </si>
  <si>
    <t>OSVĚTLOVACÍ STOŽÁR PEVNÝ ŽÁROVĚ ZINKOVANÝ DÉLKY PŘES 6,5 DO 12 M</t>
  </si>
  <si>
    <t>8x osvětlovací stožár výšky 6m + 8x osvětlovací stožár výšky 10m</t>
  </si>
  <si>
    <t>23</t>
  </si>
  <si>
    <t>743142</t>
  </si>
  <si>
    <t>OSVĚTLOVACÍ STOŽÁR PŘECHODOVÝ - VÝLOŽNÍK S DÉLKOU VYLOŽENÍ DO 3 M</t>
  </si>
  <si>
    <t>24</t>
  </si>
  <si>
    <t>743151</t>
  </si>
  <si>
    <t>OSVĚTLOVACÍ STOŽÁR - STOŽÁROVÁ ROZVODNICE S 1-2 JISTÍCÍMI PRVKY</t>
  </si>
  <si>
    <t>25</t>
  </si>
  <si>
    <t>743152</t>
  </si>
  <si>
    <t>OSVĚTLOVACÍ STOŽÁR - STOŽÁROVÁ ROZVODNICE S 3-4 JISTÍCÍMI PRVKY</t>
  </si>
  <si>
    <t>26</t>
  </si>
  <si>
    <t>743554</t>
  </si>
  <si>
    <t>SVÍTIDLO VENKOVNÍ VŠEOBECNÉ LED, MIN. IP 44, PŘES 45 W</t>
  </si>
  <si>
    <t>27</t>
  </si>
  <si>
    <t>743486</t>
  </si>
  <si>
    <t>MONTÁŽ SVÍTIDLA NA OSVĚTLOVACÍ STOŽÁR DO VÝŠKY 15 M</t>
  </si>
  <si>
    <t>28</t>
  </si>
  <si>
    <t>743Z11</t>
  </si>
  <si>
    <t>DEMONTÁŽ OSVĚTLOVACÍHO STOŽÁRU ULIČNÍHO VÝŠKY DO 15 M</t>
  </si>
  <si>
    <t>29</t>
  </si>
  <si>
    <t>743Z35</t>
  </si>
  <si>
    <t>DEMONTÁŽ SVÍTIDLA Z OSVĚTLOVACÍHO STOŽÁRU VÝŠKY DO 15 M</t>
  </si>
  <si>
    <t>30</t>
  </si>
  <si>
    <t>743Z34</t>
  </si>
  <si>
    <t>DEMONTÁŽ NÁSTĚNNÉHO, PŘISAZENÉHO NEBO ZÁVĚSNÉHO SVÍTIDLA</t>
  </si>
  <si>
    <t>31</t>
  </si>
  <si>
    <t>742Z23</t>
  </si>
  <si>
    <t>DEMONTÁŽ KABELOVÉHO VEDENÍ NN</t>
  </si>
  <si>
    <t>32</t>
  </si>
  <si>
    <t>742Z22</t>
  </si>
  <si>
    <t>DEMONTÁŽ VENKOVNÍHO VEDENÍ NN (4X)</t>
  </si>
  <si>
    <t>33</t>
  </si>
  <si>
    <t>748242</t>
  </si>
  <si>
    <t>PÍSMENA A ČÍSLICE VÝŠKY PŘES 40 DO 100 MM</t>
  </si>
  <si>
    <t>34</t>
  </si>
  <si>
    <t>747213</t>
  </si>
  <si>
    <t>CELKOVÁ PROHLÍDKA, ZKOUŠENÍ, MĚŘENÍ A VYHOTOVENÍ VÝCHOZÍ REVIZNÍ ZPRÁVY, PRO OBJEM IN PŘES 500 DO 1000 TIS. KČ</t>
  </si>
  <si>
    <t>35</t>
  </si>
  <si>
    <t>747214</t>
  </si>
  <si>
    <t>CELKOVÁ PROHLÍDKA, ZKOUŠENÍ, MĚŘENÍ A VYHOTOVENÍ VÝCHOZÍ REVIZNÍ ZPRÁVY, PRO OBJEM IN - PŘÍPLATEK ZA KAŽDÝCH DALŠÍCH I ZAPOČATÝCH 500 TIS. KČ</t>
  </si>
  <si>
    <t>36</t>
  </si>
  <si>
    <t>747541</t>
  </si>
  <si>
    <t>MĚŘENÍ INTENZITY OSVĚTLENÍ INSTALOVANÉHO V ROZSAHU TOHOTO SO/PS</t>
  </si>
  <si>
    <t>37</t>
  </si>
  <si>
    <t>747703</t>
  </si>
  <si>
    <t>ZKUŠEBNÍ PROVOZ</t>
  </si>
  <si>
    <t>38</t>
  </si>
  <si>
    <t>747704</t>
  </si>
  <si>
    <t>ZAŠKOLENÍ OBSLUHY</t>
  </si>
  <si>
    <t>39</t>
  </si>
  <si>
    <t>747705</t>
  </si>
  <si>
    <t>MANIPULACE NA ZAŘÍZENÍCH PROVÁDĚNÉ PROVOZOVATELEM</t>
  </si>
  <si>
    <t>40</t>
  </si>
  <si>
    <t>747701</t>
  </si>
  <si>
    <t>DOKONČOVACÍ MONTÁŽNÍ PRÁCE NA ELEKTRICKÉM ZAŘÍZENÍ</t>
  </si>
  <si>
    <t>41</t>
  </si>
  <si>
    <t>743Z92</t>
  </si>
  <si>
    <t>DEMONTÁŽ - ODVOZ (NA LIKVIDACI ODPADŮ NEBO JINÉ URČENÉ MÍSTO)</t>
  </si>
  <si>
    <t>t.km</t>
  </si>
  <si>
    <t>990</t>
  </si>
  <si>
    <t>Poplatky za likvidaci odpadů</t>
  </si>
  <si>
    <t>50</t>
  </si>
  <si>
    <t>51</t>
  </si>
  <si>
    <t>R015140</t>
  </si>
  <si>
    <t>904</t>
  </si>
  <si>
    <t>POPLATKY ZA LIKVIDACŮ ODPADŮ NEKONTAMINOVANÝCH - 17 01 01 BETON Z DEMOLIC OBJEKTŮ, ZÁKLADŮ TV VČETNĚ DOPRAV</t>
  </si>
  <si>
    <t>52</t>
  </si>
  <si>
    <t>R015420</t>
  </si>
  <si>
    <t>908</t>
  </si>
  <si>
    <t>POPLATKY ZA LIKVIDACŮ ODPADŮ NEKONTAMINOVANÝCH - 17 06 04 ZBYTKY IZOLAČNÍCH MATERIÁLŮ VČETNĚ DOPRAVY</t>
  </si>
  <si>
    <t>53</t>
  </si>
  <si>
    <t>R015310</t>
  </si>
  <si>
    <t>906</t>
  </si>
  <si>
    <t>POPLATKY ZA LIKVIDACI ODPADŮ NEKONTAMINOVANÝCH - 16 02 14 ELEKTROŠROT (VYŘAZENÁ EL. ZAŘÍZENÍ A PŘÍSTR. - AL, CU A VZ. KOVY) VČETNĚ DOPRAV VČETNĚ DOPRAVY</t>
  </si>
  <si>
    <t>54</t>
  </si>
  <si>
    <t>R015622</t>
  </si>
  <si>
    <t>909</t>
  </si>
  <si>
    <t>POPLATKY ZA LIKVIDACI ODPADŮ NEBEZPEČNÝCH - SVÍTIDLA A JEJICH SOUČÁSTI OBSAHUJÍCÍ NEBEZPEČNÉ ČI TOXICKÉ LÁTKY VČETNĚ DOPRAV VČETNĚ DOPRAVY</t>
  </si>
  <si>
    <t xml:space="preserve">  SO 402.1</t>
  </si>
  <si>
    <t>Rozvody SLP a NN informačního systému - sdělovací část</t>
  </si>
  <si>
    <t>SO 402.1</t>
  </si>
  <si>
    <t>75</t>
  </si>
  <si>
    <t>slaboproud</t>
  </si>
  <si>
    <t>R75-001</t>
  </si>
  <si>
    <t>zobrazovací panel jednostranný 4 ř - SŽ</t>
  </si>
  <si>
    <t>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</si>
  <si>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</si>
  <si>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R75-002</t>
  </si>
  <si>
    <t>zobrazovací panel jednostranný 4 ř - BUS</t>
  </si>
  <si>
    <t>R75-003</t>
  </si>
  <si>
    <t>server + ovládací PC IS BUS</t>
  </si>
  <si>
    <t>R75-004</t>
  </si>
  <si>
    <t>kabelové připojení SŽ tabule</t>
  </si>
  <si>
    <t>1. Položka obsahuje:  
 – dodávku specifikované kabelizace včetně potřebného drobného montážního materiálu  
 – kabelové konstrukce  
 – dopravu a skladování  
2. Položka neobsahuje:  
 X  
3. Způsob měření:  
Dodávka specifikované kabelizace se měří v délce vedení udané v metrech.</t>
  </si>
  <si>
    <t>R75-005</t>
  </si>
  <si>
    <t>kabelové připojení BUS tabule</t>
  </si>
  <si>
    <t>R75-006</t>
  </si>
  <si>
    <t>výkop komplet</t>
  </si>
  <si>
    <t>Položka obsahuje veškeré zemní práce pro zřízení kabelového vedení: odstranění povrchů, výkop, zásyp, odvoz a likvidace přebytečného výkopku, obnova povrchů</t>
  </si>
  <si>
    <t>R75-007</t>
  </si>
  <si>
    <t>stožárek pro 2 panely vč. základu</t>
  </si>
  <si>
    <t>1. Položka obsahuje:  
 – dodávku a osazení stožárku v požadovaném provedení  
 – vykopání jamky, osazení a zabetonování stožárku  
 – všechny potřebné pomůcky, stroje, nářadí a pomocný materiál  
2. Položka neobsahuje:  
 X  
3. Způsob měření:  
Udává se počet kusů kompletní konstrukce nebo práce.</t>
  </si>
  <si>
    <t>R75-008</t>
  </si>
  <si>
    <t>připojení - úprava SŽ tabule</t>
  </si>
  <si>
    <t>R75-009</t>
  </si>
  <si>
    <t>meření kabelů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</si>
  <si>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kusů.</t>
  </si>
  <si>
    <t>R75-010</t>
  </si>
  <si>
    <t>montáž, oživení celého informačního systému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</si>
  <si>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</si>
  <si>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R75-011</t>
  </si>
  <si>
    <t>licence řídícího systému dopravy</t>
  </si>
  <si>
    <t>R75-012</t>
  </si>
  <si>
    <t>rack-skříň pro zakončení venkovních kabelů - vybavená</t>
  </si>
  <si>
    <t>R75-013</t>
  </si>
  <si>
    <t>vnitřní rozvody - sekání, lišty, trubky</t>
  </si>
  <si>
    <t>kompletní práce pro provedení vnitřních rozvodů, včetně začištění, včetně odvozu a likvidace odpadu</t>
  </si>
  <si>
    <t>R75-014</t>
  </si>
  <si>
    <t>kabelové zakončení - konektory</t>
  </si>
  <si>
    <t>dodávka a montáž</t>
  </si>
  <si>
    <t>R75-015</t>
  </si>
  <si>
    <t>komplexní vyzkoušení</t>
  </si>
  <si>
    <t>1. Položka obsahuje:  
 – cenu za kontrolu, revizi, seřízení a uvedení do provozu zařízení dle příslušných norem a předpisů, včetně vystavení protokolu  
2. Položka neobsahuje:  
 X  
3. Způsob měření:  
Udává se čas v hodinách.</t>
  </si>
  <si>
    <t>R75-016</t>
  </si>
  <si>
    <t>revize</t>
  </si>
  <si>
    <t>R75-017</t>
  </si>
  <si>
    <t>školení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</si>
  <si>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</si>
  <si>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R75-018</t>
  </si>
  <si>
    <t>Zastávkový označník - dodávka a montáž, včetně základu</t>
  </si>
  <si>
    <t>1. Položka obsahuje:  
 – dodávku a osazení označníku v požadovaném provedení  
 – vykopání jamky, osazení a zabetonování označníku  
 – všechny potřebné pomůcky, stroje, nářadí a pomocný materiál  
2. Položka neobsahuje:  
 X  
3. Způsob měření:  
Udává se počet kusů kompletní konstrukce nebo práce.</t>
  </si>
  <si>
    <t xml:space="preserve">  SO 402.2</t>
  </si>
  <si>
    <t>Rozvody SLP a NN informačního systému, napájení</t>
  </si>
  <si>
    <t>SO 402.2</t>
  </si>
  <si>
    <t>703412</t>
  </si>
  <si>
    <t>ELEKTROINSTALAČNÍ TRUBKA PLASTOVÁ VČETNĚ UPEVNĚNÍ A PŘÍSLUŠENSTVÍ DN PRŮMĚRU PŘES 25 DO 40 MM</t>
  </si>
  <si>
    <t>fasáda VB</t>
  </si>
  <si>
    <t>743C11</t>
  </si>
  <si>
    <t>SKŘÍŇ PŘÍPOJKOVÁ POJISTKOVÁ NA STOŽÁR/STĚNU NEBO DO VÝKLENKU DO 63 A, DO 50 MM2, S 1-2 SADAMI JISTÍCÍCH PRVKŮ</t>
  </si>
  <si>
    <t>na fasádě VB</t>
  </si>
  <si>
    <t xml:space="preserve">  SO 402.3</t>
  </si>
  <si>
    <t>Rozvody SLP a NN informačního systému - kamerový systém</t>
  </si>
  <si>
    <t>SO 402.3</t>
  </si>
  <si>
    <t>R75-101</t>
  </si>
  <si>
    <t>demontáž kabelové trasy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</si>
  <si>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</si>
  <si>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R75-102</t>
  </si>
  <si>
    <t>demontáž kamerového stanoviště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</si>
  <si>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</si>
  <si>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R75-103</t>
  </si>
  <si>
    <t>Kabel CYKY 3C×2,5mm2 - montáž</t>
  </si>
  <si>
    <t>montáž specifikovaného materiálu</t>
  </si>
  <si>
    <t>R75-104</t>
  </si>
  <si>
    <t>Trubka HDPE 40 - montáž</t>
  </si>
  <si>
    <t>R75-105</t>
  </si>
  <si>
    <t>Mikrotrubičkový svazek 4*12/8mm - montáž</t>
  </si>
  <si>
    <t>R75-106</t>
  </si>
  <si>
    <t>zpětná montáž kamerového systému</t>
  </si>
  <si>
    <t>R75-107</t>
  </si>
  <si>
    <t>kontrolní a závěrečné měření na kabelu</t>
  </si>
  <si>
    <t>žíla</t>
  </si>
  <si>
    <t>R75-108</t>
  </si>
  <si>
    <t>oživení a revize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</si>
  <si>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</si>
  <si>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R75-109</t>
  </si>
  <si>
    <t>zemnění stožáru vč. zemního pásku</t>
  </si>
  <si>
    <t>1. Položka obsahuje:  
 – pásek FeZn 30x4, výkop pro pásek, napojení na sloup, dělení, spojování, nátěr  
 – veškeré příslušenství  
2. Položka neobsahuje:  
 X  
3. Způsob měření:  
Udává se počet kusů kompletní konstrukce nebo práce.</t>
  </si>
  <si>
    <t>R75-110</t>
  </si>
  <si>
    <t>kabel CYKY-J 3×2,5mm2 - dodávka</t>
  </si>
  <si>
    <t>dodávka specifikovaého materiálu</t>
  </si>
  <si>
    <t>R75-111</t>
  </si>
  <si>
    <t>mikrotrubičkový svazek 4*12/8mm - dodávka</t>
  </si>
  <si>
    <t>R75-112</t>
  </si>
  <si>
    <t>trubka HDPE 40 mm - dodávka</t>
  </si>
  <si>
    <t>E.1.6</t>
  </si>
  <si>
    <t>Potrubní vedení (voda, plyn, kanalizace)</t>
  </si>
  <si>
    <t xml:space="preserve">  SO 301</t>
  </si>
  <si>
    <t>Dešťová kanalizace (odvodnění místní komunikace, nástupiště)</t>
  </si>
  <si>
    <t>SO 301</t>
  </si>
  <si>
    <t>1,8 t/m3</t>
  </si>
  <si>
    <t>POPLATKY ZA LIKVIDACŮ ODPADŮ NEKONTAMINOVANÝCH - 17 01 01 BETON Z DEMOLIC OBJEKTŮ, ZÁKLADŮ TV VČETNĚ DOPRAV VČETNĚ DOPRAVY</t>
  </si>
  <si>
    <t>=25*2,3</t>
  </si>
  <si>
    <t>materiál není určen na skládku, zpětný zásyp</t>
  </si>
  <si>
    <t>17581</t>
  </si>
  <si>
    <t>OBSYP POTRUBÍ A OBJEKTŮ Z NAKUPOVANÝCH MATERIÁLŮ</t>
  </si>
  <si>
    <t>lože a obsyp</t>
  </si>
  <si>
    <t>Vodorovné konstrukce</t>
  </si>
  <si>
    <t>451312</t>
  </si>
  <si>
    <t>PODKLADNÍ A VÝPLŇOVÉ VRSTVY Z PROSTÉHO BETONU C12/15</t>
  </si>
  <si>
    <t>=(85+30+110)*0,25*1</t>
  </si>
  <si>
    <t>Trubní vedení</t>
  </si>
  <si>
    <t>81445</t>
  </si>
  <si>
    <t>POTRUBÍ Z TRUB BETONOVÝCH DN DO 300MM</t>
  </si>
  <si>
    <t>83434</t>
  </si>
  <si>
    <t>POTRUBÍ Z TRUB KAMENINOVÝCH DN DO 200MM</t>
  </si>
  <si>
    <t>83445</t>
  </si>
  <si>
    <t>POTRUBÍ Z TRUB KAMENINOVÝCH DN DO 300MM</t>
  </si>
  <si>
    <t>894145</t>
  </si>
  <si>
    <t>ŠACHTY KANALIZAČNÍ Z BETON DÍLCŮ NA POTRUBÍ DN DO 300MM</t>
  </si>
  <si>
    <t>Typová šachta hloubka do 4m</t>
  </si>
  <si>
    <t>4+1</t>
  </si>
  <si>
    <t>89980</t>
  </si>
  <si>
    <t>TELEVIZNÍ PROHLÍDKA POTRUBÍ</t>
  </si>
  <si>
    <t>899309</t>
  </si>
  <si>
    <t>DOPLŇKY NA POTRUBÍ - VÝSTRAŽNÁ FÓLIE</t>
  </si>
  <si>
    <t>899641</t>
  </si>
  <si>
    <t>TLAKOVÉ ZKOUŠKY POTRUBÍ DN DO 200MM</t>
  </si>
  <si>
    <t>899651</t>
  </si>
  <si>
    <t>TLAKOVÉ ZKOUŠKY POTRUBÍ DN DO 300MM</t>
  </si>
  <si>
    <t>89945</t>
  </si>
  <si>
    <t>VÝŘEZ, VÝSEK, ÚTES NA POTRUBÍ DN DO 300MM</t>
  </si>
  <si>
    <t>UV1, UV2/UV3, UV4, UV8</t>
  </si>
  <si>
    <t>Ostatní konstrukce a práce, bourání</t>
  </si>
  <si>
    <t>96615A</t>
  </si>
  <si>
    <t>BOURÁNÍ KONSTRUKCÍ Z PROSTÉHO BETONU - BEZ DOPRAVY</t>
  </si>
  <si>
    <t>Bourání betonového základu 25 m3</t>
  </si>
  <si>
    <t>969245</t>
  </si>
  <si>
    <t>VYBOURÁNÍ POTRUBÍ DN DO 300MM KANALIZAČ</t>
  </si>
  <si>
    <t>vč. odvozu a likvidace</t>
  </si>
  <si>
    <t xml:space="preserve">  SO 302</t>
  </si>
  <si>
    <t>Dešťová kanalizace (odvodnění parkovací plochy)</t>
  </si>
  <si>
    <t>SO 302</t>
  </si>
  <si>
    <t>=(41+35)*0,25*1</t>
  </si>
  <si>
    <t>Zabetonování/zaslepení potrubí DN DO 300MM</t>
  </si>
  <si>
    <t xml:space="preserve">  SO 303</t>
  </si>
  <si>
    <t>Odlučovač ropných látek</t>
  </si>
  <si>
    <t>SO 303</t>
  </si>
  <si>
    <t>R8990001</t>
  </si>
  <si>
    <t>Typový ORL na 30l/s - dodávka a montáž vč. zemních a ostatních souvisejících prací</t>
  </si>
  <si>
    <t>dle dokumentace D.2.1.6, příloha 007</t>
  </si>
  <si>
    <t>Položka zahrnuje veškerý materiál, výrobky a polotovary, včetně mimostaveništní a vnitrostaveništní dopravy (rovněž přesuny), včetně naložení a složení, případně s uložením.   
Veškeré zemní práce, včetně dodání nakupovaných materiálů pro zásypy/podsypy/obsypy, včetně odvozu a likvidace odpadu</t>
  </si>
  <si>
    <t>E.1.8</t>
  </si>
  <si>
    <t>Pozemní komunikace</t>
  </si>
  <si>
    <t xml:space="preserve">  SO 101</t>
  </si>
  <si>
    <t>Místní komunikace, nástupiště</t>
  </si>
  <si>
    <t>SO 101</t>
  </si>
  <si>
    <t>790*1,8</t>
  </si>
  <si>
    <t>R015130</t>
  </si>
  <si>
    <t>903</t>
  </si>
  <si>
    <t>POPLATKY ZA LIKVIDACŮ ODPADŮ NEKONTAMINOVANÝCH - 17 03 02 VYBOURANÝ ASFALTOVÝ BETON BEZ DEHTU VČETNĚ DOPRAV VČETNĚ DOPRAVY</t>
  </si>
  <si>
    <t>(112,7+96)*2,6</t>
  </si>
  <si>
    <t>(30+11,44)*2,2</t>
  </si>
  <si>
    <t>11313A</t>
  </si>
  <si>
    <t>ODSTRANĚNÍ KRYTU ZPEVNĚNÝCH PLOCH S ASFALTOVÝM POJIVEM - BEZ DOPRAVY</t>
  </si>
  <si>
    <t>11315A</t>
  </si>
  <si>
    <t>ODSTRANĚNÍ KRYTU ZPEVNĚNÝCH PLOCH Z BETONU - BEZ DOPRAVY</t>
  </si>
  <si>
    <t>11318A</t>
  </si>
  <si>
    <t>ODSTRANĚNÍ KRYTU ZPEVNĚNÝCH PLOCH Z DLAŽDIC - BEZ DOPRAVY</t>
  </si>
  <si>
    <t>143*0,08</t>
  </si>
  <si>
    <t>11372A</t>
  </si>
  <si>
    <t>FRÉZOVÁNÍ ZPEVNĚNÝCH PLOCH ASFALTOVÝCH - BEZ DOPRAVY</t>
  </si>
  <si>
    <t>960*0,1</t>
  </si>
  <si>
    <t>12373A</t>
  </si>
  <si>
    <t>ODKOP PRO SPOD STAVBU SILNIC A ŽELEZNIC TŘ. I - BEZ DOPRAVY</t>
  </si>
  <si>
    <t>(1485+715+130)*1,1</t>
  </si>
  <si>
    <t>212625</t>
  </si>
  <si>
    <t>TRATIVODY KOMPL Z TRUB Z PLAST HM DN DO 100MM, RÝHA TŘ I</t>
  </si>
  <si>
    <t>Komunikace</t>
  </si>
  <si>
    <t>574I54</t>
  </si>
  <si>
    <t>ASFALTOVÝ KOBEREC MASTIXOVÝ SMA 11+, 11S TL. 40MM</t>
  </si>
  <si>
    <t>1485+960</t>
  </si>
  <si>
    <t>574C66</t>
  </si>
  <si>
    <t>ASFALTOVÝ BETON PRO LOŽNÍ VRSTVY ACL 16+, 16S TL. 70MM</t>
  </si>
  <si>
    <t>1485*1,05+960</t>
  </si>
  <si>
    <t>574E56</t>
  </si>
  <si>
    <t>ASFALTOVÝ BETON PRO PODKLADNÍ VRSTVY ACP 16+, 16S TL. 60MM</t>
  </si>
  <si>
    <t>1485*1,1</t>
  </si>
  <si>
    <t>561421</t>
  </si>
  <si>
    <t>KAMENIVO ZPEVNĚNÉ CEMENTEM TŘ. I TL. DO 100MM</t>
  </si>
  <si>
    <t>vrstva stmelená cementovým pojivem SC C8/10  170 mm</t>
  </si>
  <si>
    <t>1485*1,16</t>
  </si>
  <si>
    <t>56335</t>
  </si>
  <si>
    <t>VOZOVKOVÉ VRSTVY ZE ŠTĚRKODRTI TL. DO 250MM</t>
  </si>
  <si>
    <t>1485*1,25</t>
  </si>
  <si>
    <t>572213</t>
  </si>
  <si>
    <t>SPOJOVACÍ POSTŘIK Z EMULZE DO 0,5KG/M2</t>
  </si>
  <si>
    <t>1485+1485*1,05+960</t>
  </si>
  <si>
    <t>572123</t>
  </si>
  <si>
    <t>INFILTRAČNÍ POSTŘIK Z EMULZE DO 1,0KG/M2</t>
  </si>
  <si>
    <t>582611</t>
  </si>
  <si>
    <t>KRYTY Z BETON DLAŽDIC SE ZÁMKEM ŠEDÝCH TL 60MM DO LOŽE Z KAM</t>
  </si>
  <si>
    <t>58261A</t>
  </si>
  <si>
    <t>KRYTY Z BETON DLAŽDIC SE ZÁMKEM BAREV RELIÉF TL 60MM DO LOŽE Z KAM</t>
  </si>
  <si>
    <t>56333</t>
  </si>
  <si>
    <t>VOZOVKOVÉ VRSTVY ZE ŠTĚRKODRTI TL. DO 150MM</t>
  </si>
  <si>
    <t>(715+66)*1,25</t>
  </si>
  <si>
    <t>R590001</t>
  </si>
  <si>
    <t>ODRAZNÝ PÁS - KOMPLETNÍ SKLADBA</t>
  </si>
  <si>
    <t>89712</t>
  </si>
  <si>
    <t>VPUSŤ KANALIZAČNÍ ULIČNÍ KOMPLETNÍ Z BETONOVÝCH DÍLCŮ</t>
  </si>
  <si>
    <t>917426</t>
  </si>
  <si>
    <t>CHODNÍKOVÉ OBRUBY Z KAMENNÝCH OBRUBNÍKŮ ŠÍŘ 250MM</t>
  </si>
  <si>
    <t>91725</t>
  </si>
  <si>
    <t>NÁSTUPIŠTNÍ OBRUBNÍKY BETONOVÉ</t>
  </si>
  <si>
    <t xml:space="preserve">  SO 102</t>
  </si>
  <si>
    <t>Parkovací plocha</t>
  </si>
  <si>
    <t>SO 102</t>
  </si>
  <si>
    <t>130*2,6</t>
  </si>
  <si>
    <t>(105+28)*2,2</t>
  </si>
  <si>
    <t>18233</t>
  </si>
  <si>
    <t>ROZPROSTŘENÍ ORNICE V ROVINĚ V TL DO 0,20M</t>
  </si>
  <si>
    <t>18242</t>
  </si>
  <si>
    <t>ZALOŽENÍ TRÁVNÍKU HYDROOSEVEM NA ORNICI</t>
  </si>
  <si>
    <t>18247</t>
  </si>
  <si>
    <t>OŠETŘOVÁNÍ TRÁVNÍKU</t>
  </si>
  <si>
    <t>183511</t>
  </si>
  <si>
    <t>CHEMICKÉ ODPLEVELENÍ CELOPLOŠNÉ</t>
  </si>
  <si>
    <t>18600</t>
  </si>
  <si>
    <t>ZALÉVÁNÍ VODOU</t>
  </si>
  <si>
    <t>R182001</t>
  </si>
  <si>
    <t>NÁKUP A DOPRAVA VHODNÉHO SUBSTRÁTU PRO ZALOŽENÍ TRÁVNÍKU</t>
  </si>
  <si>
    <t>290*0,2</t>
  </si>
  <si>
    <t>Položka obsahuje nákup materiálu a jeho dopravu na místo uložení</t>
  </si>
  <si>
    <t>(1038+730+26)*1,1</t>
  </si>
  <si>
    <t>574A33</t>
  </si>
  <si>
    <t>ASFALTOVÝ BETON PRO OBRUSNÉ VRSTVY ACO 11 TL. 40MM</t>
  </si>
  <si>
    <t>574E76</t>
  </si>
  <si>
    <t>ASFALTOVÝ BETON PRO PODKLADNÍ VRSTVY ACP 16+, 16S TL. 80MM</t>
  </si>
  <si>
    <t>1038*1,05</t>
  </si>
  <si>
    <t>56313</t>
  </si>
  <si>
    <t>VOZOVKOVÉ VRSTVY Z MECHANICKY ZPEVNĚNÉHO KAMENIVA TL. DO 150MM</t>
  </si>
  <si>
    <t>1038*1,1</t>
  </si>
  <si>
    <t>56334</t>
  </si>
  <si>
    <t>VOZOVKOVÉ VRSTVY ZE ŠTĚRKODRTI TL. DO 200MM</t>
  </si>
  <si>
    <t>(1038+26)*1,25</t>
  </si>
  <si>
    <t>582612</t>
  </si>
  <si>
    <t>KRYTY Z BETON DLAŽDIC SE ZÁMKEM ŠEDÝCH TL 80MM DO LOŽE Z KAM</t>
  </si>
  <si>
    <t>730*1,25</t>
  </si>
  <si>
    <t>917224</t>
  </si>
  <si>
    <t>SILNIČNÍ A CHODNÍKOVÉ OBRUBY Z BETONOVÝCH OBRUBNÍKŮ ŠÍŘ 150MM</t>
  </si>
  <si>
    <t>917212</t>
  </si>
  <si>
    <t>ZÁHONOVÉ OBRUBY Z BETONOVÝCH OBRUBNÍKŮ ŠÍŘ 80MM</t>
  </si>
  <si>
    <t xml:space="preserve">  SO 103</t>
  </si>
  <si>
    <t>Komunikace pro pěší</t>
  </si>
  <si>
    <t>SO 103</t>
  </si>
  <si>
    <t>13,077*2,6</t>
  </si>
  <si>
    <t>5,16*2,2</t>
  </si>
  <si>
    <t>86*0,06</t>
  </si>
  <si>
    <t>(635+57+30)*1,1</t>
  </si>
  <si>
    <t>R30001</t>
  </si>
  <si>
    <t>BETONOVÁ ZÍDKA</t>
  </si>
  <si>
    <t>(635+30+30)*1,25</t>
  </si>
  <si>
    <t>57*1,25</t>
  </si>
  <si>
    <t xml:space="preserve">  SO 104</t>
  </si>
  <si>
    <t>Dopravně inženýrská opatření vč. PDZ</t>
  </si>
  <si>
    <t>SO 104</t>
  </si>
  <si>
    <t>915111</t>
  </si>
  <si>
    <t>VODOROVNÉ DOPRAVNÍ ZNAČENÍ BARVOU HLADKÉ - DODÁVKA A POKLÁDKA</t>
  </si>
  <si>
    <t>3. etapa 7 m2</t>
  </si>
  <si>
    <t>915115</t>
  </si>
  <si>
    <t>VODOR DOPRAV ZNAČ BARVOU HLADKÉ - ODSTRANĚNÍ VODNÍM PAPRSKEM</t>
  </si>
  <si>
    <t>915211</t>
  </si>
  <si>
    <t>VODOROVNÉ DOPRAVNÍ ZNAČENÍ PLASTEM HLADKÉ - DODÁVKA A POKLÁDKA</t>
  </si>
  <si>
    <t>DDZ 233 m2</t>
  </si>
  <si>
    <t>položka zahrnuje:  
- dodání a pokládku nátěrového materiálu (měří se pouze natíraná plocha)  
- předznačení a reflexní úpravu</t>
  </si>
  <si>
    <t>914161</t>
  </si>
  <si>
    <t>DOPRAVNÍ ZNAČKY ZÁKLADNÍ VELIKOSTI HLINÍKOVÉ FÓLIE TŘ 1 - DODÁVKA A MONTÁŽ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</si>
  <si>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</si>
  <si>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</si>
  <si>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</si>
  <si>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914162</t>
  </si>
  <si>
    <t>DOPRAVNÍ ZNAČKY ZÁKLADNÍ VELIKOSTI HLINÍKOVÉ FÓLIE TŘ 1 - MONTÁŽ S PŘEMÍSTĚNÍM</t>
  </si>
  <si>
    <t>914163</t>
  </si>
  <si>
    <t>DOPRAVNÍ ZNAČKY ZÁKLADNÍ VELIKOSTI HLINÍKOVÉ FÓLIE TŘ 1 - DEMONTÁŽ</t>
  </si>
  <si>
    <t>914169</t>
  </si>
  <si>
    <t>DOPRAV ZNAČKY ZÁKL VEL HLINÍK FÓLIE TŘ 1 - NÁJEMNÉ</t>
  </si>
  <si>
    <t>KSDEN</t>
  </si>
  <si>
    <t>1.et vyp   14   7 dnů   98 ks/den  
2.et vyp   7   7 dnů   49 ks/den  
3.et vyp   29   7 dnů   203 ks/den  
1.et   24   16 dnů   384 ks/den  
2.et   47   95 dnů   4465 ks/den  
3.et   40   73 dnů   2920 ks/den  
4.et   8   24 dnů   192 ks/den</t>
  </si>
  <si>
    <t>914922</t>
  </si>
  <si>
    <t>SLOUPKY A STOJKY DZ Z OCEL TRUBEK DO PATKY MONTÁŽ S PŘESUNEM</t>
  </si>
  <si>
    <t>914923</t>
  </si>
  <si>
    <t>SLOUPKY A STOJKY DZ Z OCEL TRUBEK DO PATKY DEMONTÁŽ</t>
  </si>
  <si>
    <t>914929</t>
  </si>
  <si>
    <t>SLOUPKY A STOJKY DZ Z OCEL TRUBEK DO PATKY NÁJEMNÉ</t>
  </si>
  <si>
    <t>1.et vyp   6   7 dnů   42 ks/den  
2.et vyp   4   7 dnů   28 ks/den  
3.et vyp   11   7 dnů   77 ks/den  
1.et   24   16 dnů   384 ks/den  
2.et   43   95 dnů   4085 ks/den  
3.et   35   73 dnů   2555 ks/den  
4.et   6   24 dnů   144 ks/den</t>
  </si>
  <si>
    <t>R9140091</t>
  </si>
  <si>
    <t>PROVIZORNÍ LÁVKY</t>
  </si>
  <si>
    <t>montáž, nájemné, demontáž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</si>
  <si>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sazbu za pronájem zařízení. Počet měrných jednotek se určí jako součin délky zařízení a počtu dní použití.  
- odstranění, demontáž a odklizení materiálu s odvozem na předepsané místo</t>
  </si>
  <si>
    <t>R9140092</t>
  </si>
  <si>
    <t>OPLOCENKY</t>
  </si>
  <si>
    <t>E.2</t>
  </si>
  <si>
    <t>Pozemní stavební objekty</t>
  </si>
  <si>
    <t xml:space="preserve">  SO 001.01</t>
  </si>
  <si>
    <t>Příprava území, demolice skladiště</t>
  </si>
  <si>
    <t>SO 001.01</t>
  </si>
  <si>
    <t>R015120</t>
  </si>
  <si>
    <t>902</t>
  </si>
  <si>
    <t>POPLATKY ZA LIKVIDACŮ ODPADŮ NEKONTAMINOVANÝCH - 17 01 02 STAVEBNÍ A DEMOLIČNÍ SUŤ (CIHLY) VČETNĚ DOPRAV VČETNĚ DOPRAVY</t>
  </si>
  <si>
    <t>14*1,8 +290*0,2*1,8</t>
  </si>
  <si>
    <t>42*2,3+29,4*2,5+490*0,3*2,5</t>
  </si>
  <si>
    <t>R015680</t>
  </si>
  <si>
    <t>910</t>
  </si>
  <si>
    <t>POPLATKY ZA LIKVIDACŮ ODPADŮ NEBEZPEČNÝCH - 17 06 05* STAVEBNÍ MATERIÁLY OBSAHUJÍCÍ AZBEST VČETNĚ DOPRAV VČETNĚ DOPRAVY</t>
  </si>
  <si>
    <t>střešní krytina 490 m2 *0,01*2,1</t>
  </si>
  <si>
    <t>R015330</t>
  </si>
  <si>
    <t>907</t>
  </si>
  <si>
    <t>POPLATKY ZA LIKVIDACŮ ODPADŮ NEKONTAMINOVANÝCH - 17 05 04 KAMENNÁ SUŤ VČETNĚ DOPRAV VČETNĚ DOPRAVY</t>
  </si>
  <si>
    <t>62*2,5</t>
  </si>
  <si>
    <t>R015170</t>
  </si>
  <si>
    <t>905</t>
  </si>
  <si>
    <t>POPLATKY ZA LIKVIDACI ODPADŮ NEKONTAMINOVANÝCH - 17 02 01 DŘEVO PO STAVEBNÍM POUŽITÍ, Z DEMOLIC VČETNĚ DOPRAV VČETNĚ DOPRAVY</t>
  </si>
  <si>
    <t>58,8 m3 *0,7</t>
  </si>
  <si>
    <t>11010</t>
  </si>
  <si>
    <t>VŠEOBECNÉ VYKLIZENÍ ZASTAVĚNÉHO ÚZEMÍ</t>
  </si>
  <si>
    <t>17481</t>
  </si>
  <si>
    <t>ZÁSYP JAM A RÝH Z NAKUPOVANÝCH MATERIÁLŮ</t>
  </si>
  <si>
    <t>96613A</t>
  </si>
  <si>
    <t>BOURÁNÍ KONSTRUKCÍ Z KAMENE NA MC - BEZ DOPRAVY</t>
  </si>
  <si>
    <t>lícové stěny ramp 39,8*(1,1+0,9)*0,4+37,7*(1,1+0,9)*0,4</t>
  </si>
  <si>
    <t>96614A</t>
  </si>
  <si>
    <t>BOURÁNÍ KONSTRUKCÍ Z CIHEL A TVÁRNIC - BEZ DOPRAVY</t>
  </si>
  <si>
    <t>rampy</t>
  </si>
  <si>
    <t>rampy, schody a ostatní</t>
  </si>
  <si>
    <t>96616A</t>
  </si>
  <si>
    <t>BOURÁNÍ KONSTRUKCÍ ZE ŽELEZOBETONU - BEZ DOPRAVY</t>
  </si>
  <si>
    <t>opěrná zídky délky 14 m</t>
  </si>
  <si>
    <t>98116A</t>
  </si>
  <si>
    <t>DEMOLICE BUDOV DŘEVĚNÝCH - BEZ DOPRAVY</t>
  </si>
  <si>
    <t>M3OP</t>
  </si>
  <si>
    <t>98123A</t>
  </si>
  <si>
    <t>DEMOLICE BUDOV CIHELNÝCH S PODÍLEM KONSTRUKCÍ DO 20% - BEZ DOPRAVY</t>
  </si>
  <si>
    <t>98135A</t>
  </si>
  <si>
    <t>DEMOLICE BUDOV ŽELEZOBETON S PODÍLEM KONSTR DO 30% - BEZ DOPRAVY</t>
  </si>
  <si>
    <t>základové konstrukce</t>
  </si>
  <si>
    <t>R999011</t>
  </si>
  <si>
    <t>ODPOJENÍ OD STÁVAJÍCÍCH SÍTÍ - ELEKTRO</t>
  </si>
  <si>
    <t>včetně inženýrské činnosti</t>
  </si>
  <si>
    <t>R999012</t>
  </si>
  <si>
    <t>ODPOJENÍ OD STÁVAJÍCÍCH SÍTÍ - TELEFONÍ ROZVOD</t>
  </si>
  <si>
    <t>R999013</t>
  </si>
  <si>
    <t>ODPOJENÍ OD STÁVAJÍCÍCH SÍTÍ - KANALIZACE</t>
  </si>
  <si>
    <t>R999014</t>
  </si>
  <si>
    <t>ODPOJENÍ OD STÁVAJÍCÍCH SÍTÍ - VODOVOD</t>
  </si>
  <si>
    <t xml:space="preserve">  SO 001.02</t>
  </si>
  <si>
    <t>Příprava území, demolice autobusového nádraží</t>
  </si>
  <si>
    <t>SO 001.02</t>
  </si>
  <si>
    <t>956*1,8</t>
  </si>
  <si>
    <t>717*2,6</t>
  </si>
  <si>
    <t>27,5*2,3</t>
  </si>
  <si>
    <t>2390*0,3</t>
  </si>
  <si>
    <t>11332A</t>
  </si>
  <si>
    <t>ODSTRANĚNÍ PODKLADŮ ZPEVNĚNÝCH PLOCH Z KAMENIVA NESTMELENÉHO - BEZ DOPRAVY</t>
  </si>
  <si>
    <t>2390*0,4</t>
  </si>
  <si>
    <t>96618A</t>
  </si>
  <si>
    <t>BOURÁNÍ KONSTRUKCÍ KOVOVÝCH - BEZ DOPRAVY</t>
  </si>
  <si>
    <t>Ocelové nosníky IPE330, UPE200, IPE160 15,1 T + VSŽ plech 406m2*0,01T/M2 + Žlab r.š. 0,9 m DL. 96 m* 0,008 + Zábradlí TR50 dl. 8,3 m 9 ks / 990 kg</t>
  </si>
  <si>
    <t>96922</t>
  </si>
  <si>
    <t>VYBOURÁNÍ POTRUBÍ DN DO 100MM KANALIZAČ</t>
  </si>
  <si>
    <t>R9690001</t>
  </si>
  <si>
    <t>ODSTRANĚNÍ LAVIČEK VČ. ODVOZU A LIKVIDACE</t>
  </si>
  <si>
    <t>včetně odvozu a likvidace odpadu</t>
  </si>
  <si>
    <t>R9690002</t>
  </si>
  <si>
    <t>ODSTRANĚNÍ OZNAČNÍKU ZASTÁVKY VČ. ODVOZU A LIKVIDACE</t>
  </si>
  <si>
    <t>R9690003</t>
  </si>
  <si>
    <t>DEMONTÁŽ ELEKTROINSTALACE A SVÍTIDEL VČ. ODVOZU A LIKVIDACE</t>
  </si>
  <si>
    <t xml:space="preserve">  SO 701</t>
  </si>
  <si>
    <t>Zastřešení nástupiště</t>
  </si>
  <si>
    <t>SO 701</t>
  </si>
  <si>
    <t>9,597*1,8</t>
  </si>
  <si>
    <t>13173A</t>
  </si>
  <si>
    <t>HLOUBENÍ JAM ZAPAŽ I NEPAŽ TŘ. I - BEZ DOPRAVY</t>
  </si>
  <si>
    <t>272325</t>
  </si>
  <si>
    <t>ZÁKLADY ZE ŽELEZOBETONU DO C30/37</t>
  </si>
  <si>
    <t>3*(2*1,2*1,8*0,6+0,5*0,5*0,6)</t>
  </si>
  <si>
    <t>272365</t>
  </si>
  <si>
    <t>VÝZTUŽ ZÁKLADŮ Z OCELI 10505, B500B</t>
  </si>
  <si>
    <t>3*(2*1,2*1,8*0,1+0,5*0,5*0,1)</t>
  </si>
  <si>
    <t>Ostatní konstrukce a práce</t>
  </si>
  <si>
    <t>93767</t>
  </si>
  <si>
    <t>MOBILIÁŘ - PŘÍSTŘEŠKY PRO ZASTÁVKY VEŘEJNÉ DOPRAVY</t>
  </si>
  <si>
    <t>délka 5620 mm, šířka 3560 mm, výška 2690 mm, ATYP: zinkovaný trapézový plech ve střeše, 2x svítidlo, odpadkový koš LN116 s popelníkem, oboustranná lavička LVS70 s opěradly, vč. kotvení</t>
  </si>
  <si>
    <t>E.3.6</t>
  </si>
  <si>
    <t>Rozvodny vn, nn, osvětlení a dálkové ovládání odpojovačů</t>
  </si>
  <si>
    <t xml:space="preserve">  SO 405</t>
  </si>
  <si>
    <t>Přeložka silnoproudých rozvodů SŽ, SEE</t>
  </si>
  <si>
    <t>SO 405</t>
  </si>
  <si>
    <t>742P17</t>
  </si>
  <si>
    <t>VYHLEDÁNÍ STÁVAJÍCÍHO KABELU (MĚŘENÍ, SONDA)</t>
  </si>
  <si>
    <t>kabel WL108 a WL156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</si>
  <si>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</si>
  <si>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</si>
  <si>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</si>
  <si>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</si>
  <si>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</si>
  <si>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</si>
  <si>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</si>
  <si>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</si>
  <si>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742L24</t>
  </si>
  <si>
    <t>UKONČENÍ DVOU AŽ PĚTIŽÍLOVÉHO KABELU KABELOVOU SPOJKOU OD 70 DO 120 MM2</t>
  </si>
  <si>
    <t>742L25</t>
  </si>
  <si>
    <t>UKONČENÍ DVOU AŽ PĚTIŽÍLOVÉHO KABELU KABELOVOU SPOJKOU OD 150 DO 240 MM2</t>
  </si>
  <si>
    <t>743Z71</t>
  </si>
  <si>
    <t>DEMONTÁŽ KABELOVÉ SKŘÍNĚ</t>
  </si>
  <si>
    <t>rozvaděč KS07</t>
  </si>
  <si>
    <t>743Z72</t>
  </si>
  <si>
    <t>DEMONTÁŽ KABELOVÉ SKŘÍNĚ ZDĚNÉ NEBO BETONOVÉ</t>
  </si>
  <si>
    <t>skříň měření</t>
  </si>
  <si>
    <t>kabel WL107-10m,  WL108-80m a WL156-60m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</si>
</sst>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sharedStrings" Target="sharedStrings.xml" /><Relationship Id="rId2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4</v>
      </c>
    </row>
    <row r="6" spans="2:3" ht="12.75" customHeight="1">
      <c r="B6" s="8" t="s">
        <v>5</v>
      </c>
      <c s="10">
        <f>0+C10+C12+C14+C19+C23+C28+C32</f>
      </c>
    </row>
    <row r="7" spans="2:3" ht="12.75" customHeight="1">
      <c r="B7" s="8" t="s">
        <v>6</v>
      </c>
      <c s="10">
        <f>0+E10+E12+E14+E19+E23+E28+E32</f>
      </c>
    </row>
    <row r="9" spans="1:6" ht="12.75" customHeight="1">
      <c r="A9" s="9" t="s">
        <v>7</v>
      </c>
      <c s="9" t="s">
        <v>8</v>
      </c>
      <c s="9" t="s">
        <v>9</v>
      </c>
      <c s="9" t="s">
        <v>10</v>
      </c>
      <c s="9" t="s">
        <v>11</v>
      </c>
      <c s="9" t="s">
        <v>12</v>
      </c>
    </row>
    <row r="10" spans="1:6" ht="12.75">
      <c r="A10" s="11" t="s">
        <v>13</v>
      </c>
      <c s="12" t="s">
        <v>14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15</v>
      </c>
      <c s="12" t="s">
        <v>16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77</v>
      </c>
      <c s="12" t="s">
        <v>78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79</v>
      </c>
      <c s="12" t="s">
        <v>80</v>
      </c>
      <c s="14">
        <f>'SO 702'!K8+'SO 702'!M8</f>
      </c>
      <c s="14">
        <f>C13*0.21</f>
      </c>
      <c s="14">
        <f>C13+D13</f>
      </c>
      <c s="13">
        <f>'SO 702'!T7</f>
      </c>
    </row>
    <row r="14" spans="1:6" ht="12.75">
      <c r="A14" s="11" t="s">
        <v>129</v>
      </c>
      <c s="12" t="s">
        <v>130</v>
      </c>
      <c s="14">
        <f>0+C15+C16+C17+C18</f>
      </c>
      <c s="14">
        <f>C14*0.21</f>
      </c>
      <c s="14">
        <f>0+E15+E16+E17+E18</f>
      </c>
      <c s="13">
        <f>0+F15+F16+F17+F18</f>
      </c>
    </row>
    <row r="15" spans="1:6" ht="12.75">
      <c r="A15" s="11" t="s">
        <v>131</v>
      </c>
      <c s="12" t="s">
        <v>132</v>
      </c>
      <c s="14">
        <f>'SO 401'!K8+'SO 401'!M8</f>
      </c>
      <c s="14">
        <f>C15*0.21</f>
      </c>
      <c s="14">
        <f>C15+D15</f>
      </c>
      <c s="13">
        <f>'SO 401'!T7</f>
      </c>
    </row>
    <row r="16" spans="1:6" ht="12.75">
      <c r="A16" s="11" t="s">
        <v>312</v>
      </c>
      <c s="12" t="s">
        <v>313</v>
      </c>
      <c s="14">
        <f>'SO 402.1'!K8+'SO 402.1'!M8</f>
      </c>
      <c s="14">
        <f>C16*0.21</f>
      </c>
      <c s="14">
        <f>C16+D16</f>
      </c>
      <c s="13">
        <f>'SO 402.1'!T7</f>
      </c>
    </row>
    <row r="17" spans="1:6" ht="12.75">
      <c r="A17" s="11" t="s">
        <v>365</v>
      </c>
      <c s="12" t="s">
        <v>366</v>
      </c>
      <c s="14">
        <f>'SO 402.2'!K8+'SO 402.2'!M8</f>
      </c>
      <c s="14">
        <f>C17*0.21</f>
      </c>
      <c s="14">
        <f>C17+D17</f>
      </c>
      <c s="13">
        <f>'SO 402.2'!T7</f>
      </c>
    </row>
    <row r="18" spans="1:6" ht="12.75">
      <c r="A18" s="11" t="s">
        <v>374</v>
      </c>
      <c s="12" t="s">
        <v>375</v>
      </c>
      <c s="14">
        <f>'SO 402.3'!K8+'SO 402.3'!M8</f>
      </c>
      <c s="14">
        <f>C18*0.21</f>
      </c>
      <c s="14">
        <f>C18+D18</f>
      </c>
      <c s="13">
        <f>'SO 402.3'!T7</f>
      </c>
    </row>
    <row r="19" spans="1:6" ht="12.75">
      <c r="A19" s="11" t="s">
        <v>408</v>
      </c>
      <c s="12" t="s">
        <v>409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410</v>
      </c>
      <c s="12" t="s">
        <v>411</v>
      </c>
      <c s="14">
        <f>'SO 301'!K8+'SO 301'!M8</f>
      </c>
      <c s="14">
        <f>C20*0.21</f>
      </c>
      <c s="14">
        <f>C20+D20</f>
      </c>
      <c s="13">
        <f>'SO 301'!T7</f>
      </c>
    </row>
    <row r="21" spans="1:6" ht="12.75">
      <c r="A21" s="11" t="s">
        <v>453</v>
      </c>
      <c s="12" t="s">
        <v>454</v>
      </c>
      <c s="14">
        <f>'SO 302'!K8+'SO 302'!M8</f>
      </c>
      <c s="14">
        <f>C21*0.21</f>
      </c>
      <c s="14">
        <f>C21+D21</f>
      </c>
      <c s="13">
        <f>'SO 302'!T7</f>
      </c>
    </row>
    <row r="22" spans="1:6" ht="12.75">
      <c r="A22" s="11" t="s">
        <v>458</v>
      </c>
      <c s="12" t="s">
        <v>459</v>
      </c>
      <c s="14">
        <f>'SO 303'!K8+'SO 303'!M8</f>
      </c>
      <c s="14">
        <f>C22*0.21</f>
      </c>
      <c s="14">
        <f>C22+D22</f>
      </c>
      <c s="13">
        <f>'SO 303'!T7</f>
      </c>
    </row>
    <row r="23" spans="1:6" ht="12.75">
      <c r="A23" s="11" t="s">
        <v>465</v>
      </c>
      <c s="12" t="s">
        <v>466</v>
      </c>
      <c s="14">
        <f>0+C24+C25+C26+C27</f>
      </c>
      <c s="14">
        <f>C23*0.21</f>
      </c>
      <c s="14">
        <f>0+E24+E25+E26+E27</f>
      </c>
      <c s="13">
        <f>0+F24+F25+F26+F27</f>
      </c>
    </row>
    <row r="24" spans="1:6" ht="12.75">
      <c r="A24" s="11" t="s">
        <v>467</v>
      </c>
      <c s="12" t="s">
        <v>468</v>
      </c>
      <c s="14">
        <f>'SO 101'!K8+'SO 101'!M8</f>
      </c>
      <c s="14">
        <f>C24*0.21</f>
      </c>
      <c s="14">
        <f>C24+D24</f>
      </c>
      <c s="13">
        <f>'SO 101'!T7</f>
      </c>
    </row>
    <row r="25" spans="1:6" ht="12.75">
      <c r="A25" s="11" t="s">
        <v>528</v>
      </c>
      <c s="12" t="s">
        <v>529</v>
      </c>
      <c s="14">
        <f>'SO 102'!K8+'SO 102'!M8</f>
      </c>
      <c s="14">
        <f>C25*0.21</f>
      </c>
      <c s="14">
        <f>C25+D25</f>
      </c>
      <c s="13">
        <f>'SO 102'!T7</f>
      </c>
    </row>
    <row r="26" spans="1:6" ht="12.75">
      <c r="A26" s="11" t="s">
        <v>566</v>
      </c>
      <c s="12" t="s">
        <v>567</v>
      </c>
      <c s="14">
        <f>'SO 103'!K8+'SO 103'!M8</f>
      </c>
      <c s="14">
        <f>C26*0.21</f>
      </c>
      <c s="14">
        <f>C26+D26</f>
      </c>
      <c s="13">
        <f>'SO 103'!T7</f>
      </c>
    </row>
    <row r="27" spans="1:6" ht="12.75">
      <c r="A27" s="11" t="s">
        <v>577</v>
      </c>
      <c s="12" t="s">
        <v>578</v>
      </c>
      <c s="14">
        <f>'SO 104'!K8+'SO 104'!M8</f>
      </c>
      <c s="14">
        <f>C27*0.21</f>
      </c>
      <c s="14">
        <f>C27+D27</f>
      </c>
      <c s="13">
        <f>'SO 104'!T7</f>
      </c>
    </row>
    <row r="28" spans="1:6" ht="12.75">
      <c r="A28" s="11" t="s">
        <v>615</v>
      </c>
      <c s="12" t="s">
        <v>616</v>
      </c>
      <c s="14">
        <f>0+C29+C30+C31</f>
      </c>
      <c s="14">
        <f>C28*0.21</f>
      </c>
      <c s="14">
        <f>0+E29+E30+E31</f>
      </c>
      <c s="13">
        <f>0+F29+F30+F31</f>
      </c>
    </row>
    <row r="29" spans="1:6" ht="12.75">
      <c r="A29" s="11" t="s">
        <v>617</v>
      </c>
      <c s="12" t="s">
        <v>618</v>
      </c>
      <c s="14">
        <f>'SO 001.01'!K8+'SO 001.01'!M8</f>
      </c>
      <c s="14">
        <f>C29*0.21</f>
      </c>
      <c s="14">
        <f>C29+D29</f>
      </c>
      <c s="13">
        <f>'SO 001.01'!T7</f>
      </c>
    </row>
    <row r="30" spans="1:6" ht="12.75">
      <c r="A30" s="11" t="s">
        <v>668</v>
      </c>
      <c s="12" t="s">
        <v>669</v>
      </c>
      <c s="14">
        <f>'SO 001.02'!K8+'SO 001.02'!M8</f>
      </c>
      <c s="14">
        <f>C30*0.21</f>
      </c>
      <c s="14">
        <f>C30+D30</f>
      </c>
      <c s="13">
        <f>'SO 001.02'!T7</f>
      </c>
    </row>
    <row r="31" spans="1:6" ht="12.75">
      <c r="A31" s="11" t="s">
        <v>690</v>
      </c>
      <c s="12" t="s">
        <v>691</v>
      </c>
      <c s="14">
        <f>'SO 701'!K8+'SO 701'!M8</f>
      </c>
      <c s="14">
        <f>C31*0.21</f>
      </c>
      <c s="14">
        <f>C31+D31</f>
      </c>
      <c s="13">
        <f>'SO 701'!T7</f>
      </c>
    </row>
    <row r="32" spans="1:6" ht="12.75">
      <c r="A32" s="11" t="s">
        <v>706</v>
      </c>
      <c s="12" t="s">
        <v>707</v>
      </c>
      <c s="14">
        <f>0+C33</f>
      </c>
      <c s="14">
        <f>C32*0.21</f>
      </c>
      <c s="14">
        <f>0+E33</f>
      </c>
      <c s="13">
        <f>0+F33</f>
      </c>
    </row>
    <row r="33" spans="1:6" ht="12.75">
      <c r="A33" s="11" t="s">
        <v>708</v>
      </c>
      <c s="12" t="s">
        <v>709</v>
      </c>
      <c s="14">
        <f>'SO 405'!K8+'SO 405'!M8</f>
      </c>
      <c s="14">
        <f>C33*0.21</f>
      </c>
      <c s="14">
        <f>C33+D33</f>
      </c>
      <c s="13">
        <f>'SO 405'!T7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408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408</v>
      </c>
      <c r="E4" s="26" t="s">
        <v>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460</v>
      </c>
      <c r="E8" s="30" t="s">
        <v>459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119</v>
      </c>
      <c r="E9" s="33" t="s">
        <v>424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46</v>
      </c>
      <c s="34" t="s">
        <v>461</v>
      </c>
      <c s="35" t="s">
        <v>4</v>
      </c>
      <c s="6" t="s">
        <v>462</v>
      </c>
      <c s="36" t="s">
        <v>319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463</v>
      </c>
    </row>
    <row r="13" spans="1:5" ht="63.75">
      <c r="A13" t="s">
        <v>57</v>
      </c>
      <c r="E13" s="39" t="s">
        <v>464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465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465</v>
      </c>
      <c r="E4" s="26" t="s">
        <v>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COUNTIFS(L8:L107,"=0",A8:A107,"P")+COUNTIFS(L8:L107,"",A8:A107,"P")+SUM(Q8:Q107)</f>
      </c>
    </row>
    <row r="8" spans="1:13" ht="12.75">
      <c r="A8" t="s">
        <v>43</v>
      </c>
      <c r="C8" s="28" t="s">
        <v>469</v>
      </c>
      <c r="E8" s="30" t="s">
        <v>468</v>
      </c>
      <c r="J8" s="29">
        <f>0+J9+J22+J47+J52+J97+J102</f>
      </c>
      <c s="29">
        <f>0+K9+K22+K47+K52+K97+K102</f>
      </c>
      <c s="29">
        <f>0+L9+L22+L47+L52+L97+L102</f>
      </c>
      <c s="29">
        <f>0+M9+M22+M47+M52+M97+M102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48</v>
      </c>
      <c s="34" t="s">
        <v>46</v>
      </c>
      <c s="34" t="s">
        <v>84</v>
      </c>
      <c s="35" t="s">
        <v>85</v>
      </c>
      <c s="6" t="s">
        <v>86</v>
      </c>
      <c s="36" t="s">
        <v>87</v>
      </c>
      <c s="37">
        <v>1422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470</v>
      </c>
    </row>
    <row r="13" spans="1:5" ht="165.75">
      <c r="A13" t="s">
        <v>57</v>
      </c>
      <c r="E13" s="39" t="s">
        <v>89</v>
      </c>
    </row>
    <row r="14" spans="1:16" ht="38.25">
      <c r="A14" t="s">
        <v>48</v>
      </c>
      <c s="34" t="s">
        <v>26</v>
      </c>
      <c s="34" t="s">
        <v>471</v>
      </c>
      <c s="35" t="s">
        <v>472</v>
      </c>
      <c s="6" t="s">
        <v>473</v>
      </c>
      <c s="36" t="s">
        <v>87</v>
      </c>
      <c s="37">
        <v>542.62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474</v>
      </c>
    </row>
    <row r="17" spans="1:5" ht="165.75">
      <c r="A17" t="s">
        <v>57</v>
      </c>
      <c r="E17" s="39" t="s">
        <v>89</v>
      </c>
    </row>
    <row r="18" spans="1:16" ht="25.5">
      <c r="A18" t="s">
        <v>48</v>
      </c>
      <c s="34" t="s">
        <v>25</v>
      </c>
      <c s="34" t="s">
        <v>297</v>
      </c>
      <c s="35" t="s">
        <v>298</v>
      </c>
      <c s="6" t="s">
        <v>414</v>
      </c>
      <c s="36" t="s">
        <v>87</v>
      </c>
      <c s="37">
        <v>91.168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4</v>
      </c>
    </row>
    <row r="20" spans="1:5" ht="12.75">
      <c r="A20" s="35" t="s">
        <v>55</v>
      </c>
      <c r="E20" s="40" t="s">
        <v>475</v>
      </c>
    </row>
    <row r="21" spans="1:5" ht="165.75">
      <c r="A21" t="s">
        <v>57</v>
      </c>
      <c r="E21" s="39" t="s">
        <v>89</v>
      </c>
    </row>
    <row r="22" spans="1:13" ht="12.75">
      <c r="A22" t="s">
        <v>45</v>
      </c>
      <c r="C22" s="31" t="s">
        <v>46</v>
      </c>
      <c r="E22" s="33" t="s">
        <v>90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25.5">
      <c r="A23" t="s">
        <v>48</v>
      </c>
      <c s="34" t="s">
        <v>68</v>
      </c>
      <c s="34" t="s">
        <v>476</v>
      </c>
      <c s="35" t="s">
        <v>4</v>
      </c>
      <c s="6" t="s">
        <v>477</v>
      </c>
      <c s="36" t="s">
        <v>93</v>
      </c>
      <c s="37">
        <v>112.7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94</v>
      </c>
      <c>
        <f>(M23*21)/100</f>
      </c>
      <c t="s">
        <v>26</v>
      </c>
    </row>
    <row r="24" spans="1:5" ht="12.75">
      <c r="A24" s="35" t="s">
        <v>53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2.75">
      <c r="A26" t="s">
        <v>57</v>
      </c>
      <c r="E26" s="39" t="s">
        <v>97</v>
      </c>
    </row>
    <row r="27" spans="1:16" ht="12.75">
      <c r="A27" t="s">
        <v>48</v>
      </c>
      <c s="34" t="s">
        <v>73</v>
      </c>
      <c s="34" t="s">
        <v>478</v>
      </c>
      <c s="35" t="s">
        <v>4</v>
      </c>
      <c s="6" t="s">
        <v>479</v>
      </c>
      <c s="36" t="s">
        <v>93</v>
      </c>
      <c s="37">
        <v>30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94</v>
      </c>
      <c>
        <f>(M27*21)/100</f>
      </c>
      <c t="s">
        <v>26</v>
      </c>
    </row>
    <row r="28" spans="1:5" ht="12.75">
      <c r="A28" s="35" t="s">
        <v>53</v>
      </c>
      <c r="E28" s="39" t="s">
        <v>4</v>
      </c>
    </row>
    <row r="29" spans="1:5" ht="12.75">
      <c r="A29" s="35" t="s">
        <v>55</v>
      </c>
      <c r="E29" s="40" t="s">
        <v>4</v>
      </c>
    </row>
    <row r="30" spans="1:5" ht="12.75">
      <c r="A30" t="s">
        <v>57</v>
      </c>
      <c r="E30" s="39" t="s">
        <v>97</v>
      </c>
    </row>
    <row r="31" spans="1:16" ht="12.75">
      <c r="A31" t="s">
        <v>48</v>
      </c>
      <c s="34" t="s">
        <v>110</v>
      </c>
      <c s="34" t="s">
        <v>480</v>
      </c>
      <c s="35" t="s">
        <v>4</v>
      </c>
      <c s="6" t="s">
        <v>481</v>
      </c>
      <c s="36" t="s">
        <v>93</v>
      </c>
      <c s="37">
        <v>11.44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94</v>
      </c>
      <c>
        <f>(M31*21)/100</f>
      </c>
      <c t="s">
        <v>26</v>
      </c>
    </row>
    <row r="32" spans="1:5" ht="12.75">
      <c r="A32" s="35" t="s">
        <v>53</v>
      </c>
      <c r="E32" s="39" t="s">
        <v>4</v>
      </c>
    </row>
    <row r="33" spans="1:5" ht="12.75">
      <c r="A33" s="35" t="s">
        <v>55</v>
      </c>
      <c r="E33" s="40" t="s">
        <v>482</v>
      </c>
    </row>
    <row r="34" spans="1:5" ht="12.75">
      <c r="A34" t="s">
        <v>57</v>
      </c>
      <c r="E34" s="39" t="s">
        <v>97</v>
      </c>
    </row>
    <row r="35" spans="1:16" ht="12.75">
      <c r="A35" t="s">
        <v>48</v>
      </c>
      <c s="34" t="s">
        <v>114</v>
      </c>
      <c s="34" t="s">
        <v>483</v>
      </c>
      <c s="35" t="s">
        <v>4</v>
      </c>
      <c s="6" t="s">
        <v>484</v>
      </c>
      <c s="36" t="s">
        <v>93</v>
      </c>
      <c s="37">
        <v>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94</v>
      </c>
      <c>
        <f>(M35*21)/100</f>
      </c>
      <c t="s">
        <v>26</v>
      </c>
    </row>
    <row r="36" spans="1:5" ht="12.75">
      <c r="A36" s="35" t="s">
        <v>53</v>
      </c>
      <c r="E36" s="39" t="s">
        <v>4</v>
      </c>
    </row>
    <row r="37" spans="1:5" ht="12.75">
      <c r="A37" s="35" t="s">
        <v>55</v>
      </c>
      <c r="E37" s="40" t="s">
        <v>485</v>
      </c>
    </row>
    <row r="38" spans="1:5" ht="12.75">
      <c r="A38" t="s">
        <v>57</v>
      </c>
      <c r="E38" s="39" t="s">
        <v>97</v>
      </c>
    </row>
    <row r="39" spans="1:16" ht="12.75">
      <c r="A39" t="s">
        <v>48</v>
      </c>
      <c s="34" t="s">
        <v>119</v>
      </c>
      <c s="34" t="s">
        <v>486</v>
      </c>
      <c s="35" t="s">
        <v>4</v>
      </c>
      <c s="6" t="s">
        <v>487</v>
      </c>
      <c s="36" t="s">
        <v>93</v>
      </c>
      <c s="37">
        <v>790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94</v>
      </c>
      <c>
        <f>(M39*21)/100</f>
      </c>
      <c t="s">
        <v>26</v>
      </c>
    </row>
    <row r="40" spans="1:5" ht="12.75">
      <c r="A40" s="35" t="s">
        <v>53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57</v>
      </c>
      <c r="E42" s="39" t="s">
        <v>97</v>
      </c>
    </row>
    <row r="43" spans="1:16" ht="12.75">
      <c r="A43" t="s">
        <v>48</v>
      </c>
      <c s="34" t="s">
        <v>238</v>
      </c>
      <c s="34" t="s">
        <v>153</v>
      </c>
      <c s="35" t="s">
        <v>4</v>
      </c>
      <c s="6" t="s">
        <v>154</v>
      </c>
      <c s="36" t="s">
        <v>126</v>
      </c>
      <c s="37">
        <v>2563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94</v>
      </c>
      <c>
        <f>(M43*21)/100</f>
      </c>
      <c t="s">
        <v>26</v>
      </c>
    </row>
    <row r="44" spans="1:5" ht="12.75">
      <c r="A44" s="35" t="s">
        <v>53</v>
      </c>
      <c r="E44" s="39" t="s">
        <v>4</v>
      </c>
    </row>
    <row r="45" spans="1:5" ht="12.75">
      <c r="A45" s="35" t="s">
        <v>55</v>
      </c>
      <c r="E45" s="40" t="s">
        <v>488</v>
      </c>
    </row>
    <row r="46" spans="1:5" ht="12.75">
      <c r="A46" t="s">
        <v>57</v>
      </c>
      <c r="E46" s="39" t="s">
        <v>97</v>
      </c>
    </row>
    <row r="47" spans="1:13" ht="12.75">
      <c r="A47" t="s">
        <v>45</v>
      </c>
      <c r="C47" s="31" t="s">
        <v>26</v>
      </c>
      <c r="E47" s="33" t="s">
        <v>106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123</v>
      </c>
      <c s="34" t="s">
        <v>489</v>
      </c>
      <c s="35" t="s">
        <v>4</v>
      </c>
      <c s="6" t="s">
        <v>490</v>
      </c>
      <c s="36" t="s">
        <v>100</v>
      </c>
      <c s="37">
        <v>240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94</v>
      </c>
      <c>
        <f>(M48*21)/100</f>
      </c>
      <c t="s">
        <v>26</v>
      </c>
    </row>
    <row r="49" spans="1:5" ht="12.75">
      <c r="A49" s="35" t="s">
        <v>53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12.75">
      <c r="A51" t="s">
        <v>57</v>
      </c>
      <c r="E51" s="39" t="s">
        <v>97</v>
      </c>
    </row>
    <row r="52" spans="1:13" ht="12.75">
      <c r="A52" t="s">
        <v>45</v>
      </c>
      <c r="C52" s="31" t="s">
        <v>73</v>
      </c>
      <c r="E52" s="33" t="s">
        <v>491</v>
      </c>
      <c r="J52" s="32">
        <f>0</f>
      </c>
      <c s="32">
        <f>0</f>
      </c>
      <c s="32">
        <f>0+L53+L57+L61+L65+L69+L73+L77+L81+L85+L89+L93</f>
      </c>
      <c s="32">
        <f>0+M53+M57+M61+M65+M69+M73+M77+M81+M85+M89+M93</f>
      </c>
    </row>
    <row r="53" spans="1:16" ht="12.75">
      <c r="A53" t="s">
        <v>48</v>
      </c>
      <c s="34" t="s">
        <v>134</v>
      </c>
      <c s="34" t="s">
        <v>492</v>
      </c>
      <c s="35" t="s">
        <v>4</v>
      </c>
      <c s="6" t="s">
        <v>493</v>
      </c>
      <c s="36" t="s">
        <v>126</v>
      </c>
      <c s="37">
        <v>2445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94</v>
      </c>
      <c>
        <f>(M53*21)/100</f>
      </c>
      <c t="s">
        <v>26</v>
      </c>
    </row>
    <row r="54" spans="1:5" ht="12.75">
      <c r="A54" s="35" t="s">
        <v>53</v>
      </c>
      <c r="E54" s="39" t="s">
        <v>4</v>
      </c>
    </row>
    <row r="55" spans="1:5" ht="12.75">
      <c r="A55" s="35" t="s">
        <v>55</v>
      </c>
      <c r="E55" s="40" t="s">
        <v>494</v>
      </c>
    </row>
    <row r="56" spans="1:5" ht="12.75">
      <c r="A56" t="s">
        <v>57</v>
      </c>
      <c r="E56" s="39" t="s">
        <v>97</v>
      </c>
    </row>
    <row r="57" spans="1:16" ht="12.75">
      <c r="A57" t="s">
        <v>48</v>
      </c>
      <c s="34" t="s">
        <v>161</v>
      </c>
      <c s="34" t="s">
        <v>495</v>
      </c>
      <c s="35" t="s">
        <v>4</v>
      </c>
      <c s="6" t="s">
        <v>496</v>
      </c>
      <c s="36" t="s">
        <v>126</v>
      </c>
      <c s="37">
        <v>2519.25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94</v>
      </c>
      <c>
        <f>(M57*21)/100</f>
      </c>
      <c t="s">
        <v>26</v>
      </c>
    </row>
    <row r="58" spans="1:5" ht="12.75">
      <c r="A58" s="35" t="s">
        <v>53</v>
      </c>
      <c r="E58" s="39" t="s">
        <v>4</v>
      </c>
    </row>
    <row r="59" spans="1:5" ht="12.75">
      <c r="A59" s="35" t="s">
        <v>55</v>
      </c>
      <c r="E59" s="40" t="s">
        <v>497</v>
      </c>
    </row>
    <row r="60" spans="1:5" ht="12.75">
      <c r="A60" t="s">
        <v>57</v>
      </c>
      <c r="E60" s="39" t="s">
        <v>97</v>
      </c>
    </row>
    <row r="61" spans="1:16" ht="12.75">
      <c r="A61" t="s">
        <v>48</v>
      </c>
      <c s="34" t="s">
        <v>197</v>
      </c>
      <c s="34" t="s">
        <v>498</v>
      </c>
      <c s="35" t="s">
        <v>4</v>
      </c>
      <c s="6" t="s">
        <v>499</v>
      </c>
      <c s="36" t="s">
        <v>126</v>
      </c>
      <c s="37">
        <v>1633.5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94</v>
      </c>
      <c>
        <f>(M61*21)/100</f>
      </c>
      <c t="s">
        <v>26</v>
      </c>
    </row>
    <row r="62" spans="1:5" ht="12.75">
      <c r="A62" s="35" t="s">
        <v>53</v>
      </c>
      <c r="E62" s="39" t="s">
        <v>4</v>
      </c>
    </row>
    <row r="63" spans="1:5" ht="12.75">
      <c r="A63" s="35" t="s">
        <v>55</v>
      </c>
      <c r="E63" s="40" t="s">
        <v>500</v>
      </c>
    </row>
    <row r="64" spans="1:5" ht="12.75">
      <c r="A64" t="s">
        <v>57</v>
      </c>
      <c r="E64" s="39" t="s">
        <v>97</v>
      </c>
    </row>
    <row r="65" spans="1:16" ht="12.75">
      <c r="A65" t="s">
        <v>48</v>
      </c>
      <c s="34" t="s">
        <v>201</v>
      </c>
      <c s="34" t="s">
        <v>501</v>
      </c>
      <c s="35" t="s">
        <v>4</v>
      </c>
      <c s="6" t="s">
        <v>502</v>
      </c>
      <c s="36" t="s">
        <v>126</v>
      </c>
      <c s="37">
        <v>1722.6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94</v>
      </c>
      <c>
        <f>(M65*21)/100</f>
      </c>
      <c t="s">
        <v>26</v>
      </c>
    </row>
    <row r="66" spans="1:5" ht="12.75">
      <c r="A66" s="35" t="s">
        <v>53</v>
      </c>
      <c r="E66" s="39" t="s">
        <v>503</v>
      </c>
    </row>
    <row r="67" spans="1:5" ht="12.75">
      <c r="A67" s="35" t="s">
        <v>55</v>
      </c>
      <c r="E67" s="40" t="s">
        <v>504</v>
      </c>
    </row>
    <row r="68" spans="1:5" ht="12.75">
      <c r="A68" t="s">
        <v>57</v>
      </c>
      <c r="E68" s="39" t="s">
        <v>97</v>
      </c>
    </row>
    <row r="69" spans="1:16" ht="12.75">
      <c r="A69" t="s">
        <v>48</v>
      </c>
      <c s="34" t="s">
        <v>204</v>
      </c>
      <c s="34" t="s">
        <v>505</v>
      </c>
      <c s="35" t="s">
        <v>4</v>
      </c>
      <c s="6" t="s">
        <v>506</v>
      </c>
      <c s="36" t="s">
        <v>126</v>
      </c>
      <c s="37">
        <v>1856.25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94</v>
      </c>
      <c>
        <f>(M69*21)/100</f>
      </c>
      <c t="s">
        <v>26</v>
      </c>
    </row>
    <row r="70" spans="1:5" ht="12.75">
      <c r="A70" s="35" t="s">
        <v>53</v>
      </c>
      <c r="E70" s="39" t="s">
        <v>4</v>
      </c>
    </row>
    <row r="71" spans="1:5" ht="12.75">
      <c r="A71" s="35" t="s">
        <v>55</v>
      </c>
      <c r="E71" s="40" t="s">
        <v>507</v>
      </c>
    </row>
    <row r="72" spans="1:5" ht="12.75">
      <c r="A72" t="s">
        <v>57</v>
      </c>
      <c r="E72" s="39" t="s">
        <v>97</v>
      </c>
    </row>
    <row r="73" spans="1:16" ht="12.75">
      <c r="A73" t="s">
        <v>48</v>
      </c>
      <c s="34" t="s">
        <v>207</v>
      </c>
      <c s="34" t="s">
        <v>508</v>
      </c>
      <c s="35" t="s">
        <v>4</v>
      </c>
      <c s="6" t="s">
        <v>509</v>
      </c>
      <c s="36" t="s">
        <v>126</v>
      </c>
      <c s="37">
        <v>4004.25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94</v>
      </c>
      <c>
        <f>(M73*21)/100</f>
      </c>
      <c t="s">
        <v>26</v>
      </c>
    </row>
    <row r="74" spans="1:5" ht="12.75">
      <c r="A74" s="35" t="s">
        <v>53</v>
      </c>
      <c r="E74" s="39" t="s">
        <v>4</v>
      </c>
    </row>
    <row r="75" spans="1:5" ht="12.75">
      <c r="A75" s="35" t="s">
        <v>55</v>
      </c>
      <c r="E75" s="40" t="s">
        <v>510</v>
      </c>
    </row>
    <row r="76" spans="1:5" ht="12.75">
      <c r="A76" t="s">
        <v>57</v>
      </c>
      <c r="E76" s="39" t="s">
        <v>97</v>
      </c>
    </row>
    <row r="77" spans="1:16" ht="12.75">
      <c r="A77" t="s">
        <v>48</v>
      </c>
      <c s="34" t="s">
        <v>210</v>
      </c>
      <c s="34" t="s">
        <v>511</v>
      </c>
      <c s="35" t="s">
        <v>4</v>
      </c>
      <c s="6" t="s">
        <v>512</v>
      </c>
      <c s="36" t="s">
        <v>126</v>
      </c>
      <c s="37">
        <v>1633.5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94</v>
      </c>
      <c>
        <f>(M77*21)/100</f>
      </c>
      <c t="s">
        <v>26</v>
      </c>
    </row>
    <row r="78" spans="1:5" ht="12.75">
      <c r="A78" s="35" t="s">
        <v>53</v>
      </c>
      <c r="E78" s="39" t="s">
        <v>4</v>
      </c>
    </row>
    <row r="79" spans="1:5" ht="12.75">
      <c r="A79" s="35" t="s">
        <v>55</v>
      </c>
      <c r="E79" s="40" t="s">
        <v>500</v>
      </c>
    </row>
    <row r="80" spans="1:5" ht="12.75">
      <c r="A80" t="s">
        <v>57</v>
      </c>
      <c r="E80" s="39" t="s">
        <v>97</v>
      </c>
    </row>
    <row r="81" spans="1:16" ht="12.75">
      <c r="A81" t="s">
        <v>48</v>
      </c>
      <c s="34" t="s">
        <v>213</v>
      </c>
      <c s="34" t="s">
        <v>513</v>
      </c>
      <c s="35" t="s">
        <v>4</v>
      </c>
      <c s="6" t="s">
        <v>514</v>
      </c>
      <c s="36" t="s">
        <v>126</v>
      </c>
      <c s="37">
        <v>715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94</v>
      </c>
      <c>
        <f>(M81*21)/100</f>
      </c>
      <c t="s">
        <v>26</v>
      </c>
    </row>
    <row r="82" spans="1:5" ht="12.75">
      <c r="A82" s="35" t="s">
        <v>53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12.75">
      <c r="A84" t="s">
        <v>57</v>
      </c>
      <c r="E84" s="39" t="s">
        <v>97</v>
      </c>
    </row>
    <row r="85" spans="1:16" ht="25.5">
      <c r="A85" t="s">
        <v>48</v>
      </c>
      <c s="34" t="s">
        <v>217</v>
      </c>
      <c s="34" t="s">
        <v>515</v>
      </c>
      <c s="35" t="s">
        <v>4</v>
      </c>
      <c s="6" t="s">
        <v>516</v>
      </c>
      <c s="36" t="s">
        <v>126</v>
      </c>
      <c s="37">
        <v>66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94</v>
      </c>
      <c>
        <f>(M85*21)/100</f>
      </c>
      <c t="s">
        <v>26</v>
      </c>
    </row>
    <row r="86" spans="1:5" ht="12.75">
      <c r="A86" s="35" t="s">
        <v>53</v>
      </c>
      <c r="E86" s="39" t="s">
        <v>4</v>
      </c>
    </row>
    <row r="87" spans="1:5" ht="12.75">
      <c r="A87" s="35" t="s">
        <v>55</v>
      </c>
      <c r="E87" s="40" t="s">
        <v>4</v>
      </c>
    </row>
    <row r="88" spans="1:5" ht="12.75">
      <c r="A88" t="s">
        <v>57</v>
      </c>
      <c r="E88" s="39" t="s">
        <v>97</v>
      </c>
    </row>
    <row r="89" spans="1:16" ht="12.75">
      <c r="A89" t="s">
        <v>48</v>
      </c>
      <c s="34" t="s">
        <v>221</v>
      </c>
      <c s="34" t="s">
        <v>517</v>
      </c>
      <c s="35" t="s">
        <v>4</v>
      </c>
      <c s="6" t="s">
        <v>518</v>
      </c>
      <c s="36" t="s">
        <v>126</v>
      </c>
      <c s="37">
        <v>976.25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94</v>
      </c>
      <c>
        <f>(M89*21)/100</f>
      </c>
      <c t="s">
        <v>26</v>
      </c>
    </row>
    <row r="90" spans="1:5" ht="12.75">
      <c r="A90" s="35" t="s">
        <v>53</v>
      </c>
      <c r="E90" s="39" t="s">
        <v>4</v>
      </c>
    </row>
    <row r="91" spans="1:5" ht="12.75">
      <c r="A91" s="35" t="s">
        <v>55</v>
      </c>
      <c r="E91" s="40" t="s">
        <v>519</v>
      </c>
    </row>
    <row r="92" spans="1:5" ht="12.75">
      <c r="A92" t="s">
        <v>57</v>
      </c>
      <c r="E92" s="39" t="s">
        <v>97</v>
      </c>
    </row>
    <row r="93" spans="1:16" ht="12.75">
      <c r="A93" t="s">
        <v>48</v>
      </c>
      <c s="34" t="s">
        <v>155</v>
      </c>
      <c s="34" t="s">
        <v>520</v>
      </c>
      <c s="35" t="s">
        <v>4</v>
      </c>
      <c s="6" t="s">
        <v>521</v>
      </c>
      <c s="36" t="s">
        <v>126</v>
      </c>
      <c s="37">
        <v>130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26</v>
      </c>
    </row>
    <row r="94" spans="1:5" ht="12.75">
      <c r="A94" s="35" t="s">
        <v>53</v>
      </c>
      <c r="E94" s="39" t="s">
        <v>4</v>
      </c>
    </row>
    <row r="95" spans="1:5" ht="12.75">
      <c r="A95" s="35" t="s">
        <v>55</v>
      </c>
      <c r="E95" s="40" t="s">
        <v>4</v>
      </c>
    </row>
    <row r="96" spans="1:5" ht="12.75">
      <c r="A96" t="s">
        <v>57</v>
      </c>
      <c r="E96" s="39" t="s">
        <v>4</v>
      </c>
    </row>
    <row r="97" spans="1:13" ht="12.75">
      <c r="A97" t="s">
        <v>45</v>
      </c>
      <c r="C97" s="31" t="s">
        <v>119</v>
      </c>
      <c r="E97" s="33" t="s">
        <v>424</v>
      </c>
      <c r="J97" s="32">
        <f>0</f>
      </c>
      <c s="32">
        <f>0</f>
      </c>
      <c s="32">
        <f>0+L98</f>
      </c>
      <c s="32">
        <f>0+M98</f>
      </c>
    </row>
    <row r="98" spans="1:16" ht="12.75">
      <c r="A98" t="s">
        <v>48</v>
      </c>
      <c s="34" t="s">
        <v>228</v>
      </c>
      <c s="34" t="s">
        <v>522</v>
      </c>
      <c s="35" t="s">
        <v>4</v>
      </c>
      <c s="6" t="s">
        <v>523</v>
      </c>
      <c s="36" t="s">
        <v>180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94</v>
      </c>
      <c>
        <f>(M98*21)/100</f>
      </c>
      <c t="s">
        <v>26</v>
      </c>
    </row>
    <row r="99" spans="1:5" ht="12.75">
      <c r="A99" s="35" t="s">
        <v>53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57</v>
      </c>
      <c r="E101" s="39" t="s">
        <v>97</v>
      </c>
    </row>
    <row r="102" spans="1:13" ht="12.75">
      <c r="A102" t="s">
        <v>45</v>
      </c>
      <c r="C102" s="31" t="s">
        <v>123</v>
      </c>
      <c r="E102" s="33" t="s">
        <v>446</v>
      </c>
      <c r="J102" s="32">
        <f>0</f>
      </c>
      <c s="32">
        <f>0</f>
      </c>
      <c s="32">
        <f>0+L103+L107</f>
      </c>
      <c s="32">
        <f>0+M103+M107</f>
      </c>
    </row>
    <row r="103" spans="1:16" ht="12.75">
      <c r="A103" t="s">
        <v>48</v>
      </c>
      <c s="34" t="s">
        <v>231</v>
      </c>
      <c s="34" t="s">
        <v>524</v>
      </c>
      <c s="35" t="s">
        <v>4</v>
      </c>
      <c s="6" t="s">
        <v>525</v>
      </c>
      <c s="36" t="s">
        <v>100</v>
      </c>
      <c s="37">
        <v>375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94</v>
      </c>
      <c>
        <f>(M103*21)/100</f>
      </c>
      <c t="s">
        <v>26</v>
      </c>
    </row>
    <row r="104" spans="1:5" ht="12.75">
      <c r="A104" s="35" t="s">
        <v>53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57</v>
      </c>
      <c r="E106" s="39" t="s">
        <v>97</v>
      </c>
    </row>
    <row r="107" spans="1:16" ht="12.75">
      <c r="A107" t="s">
        <v>48</v>
      </c>
      <c s="34" t="s">
        <v>235</v>
      </c>
      <c s="34" t="s">
        <v>526</v>
      </c>
      <c s="35" t="s">
        <v>4</v>
      </c>
      <c s="6" t="s">
        <v>527</v>
      </c>
      <c s="36" t="s">
        <v>100</v>
      </c>
      <c s="37">
        <v>150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94</v>
      </c>
      <c>
        <f>(M107*21)/100</f>
      </c>
      <c t="s">
        <v>26</v>
      </c>
    </row>
    <row r="108" spans="1:5" ht="12.75">
      <c r="A108" s="35" t="s">
        <v>53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57</v>
      </c>
      <c r="E110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465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465</v>
      </c>
      <c r="E4" s="26" t="s">
        <v>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COUNTIFS(L8:L111,"=0",A8:A111,"P")+COUNTIFS(L8:L111,"",A8:A111,"P")+SUM(Q8:Q111)</f>
      </c>
    </row>
    <row r="8" spans="1:13" ht="12.75">
      <c r="A8" t="s">
        <v>43</v>
      </c>
      <c r="C8" s="28" t="s">
        <v>530</v>
      </c>
      <c r="E8" s="30" t="s">
        <v>529</v>
      </c>
      <c r="J8" s="29">
        <f>0+J9+J18+J59+J64+J101+J106</f>
      </c>
      <c s="29">
        <f>0+K9+K18+K59+K64+K101+K106</f>
      </c>
      <c s="29">
        <f>0+L9+L18+L59+L64+L101+L106</f>
      </c>
      <c s="29">
        <f>0+M9+M18+M59+M64+M101+M106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46</v>
      </c>
      <c s="34" t="s">
        <v>471</v>
      </c>
      <c s="35" t="s">
        <v>472</v>
      </c>
      <c s="6" t="s">
        <v>473</v>
      </c>
      <c s="36" t="s">
        <v>87</v>
      </c>
      <c s="37">
        <v>338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531</v>
      </c>
    </row>
    <row r="13" spans="1:5" ht="165.75">
      <c r="A13" t="s">
        <v>57</v>
      </c>
      <c r="E13" s="39" t="s">
        <v>89</v>
      </c>
    </row>
    <row r="14" spans="1:16" ht="25.5">
      <c r="A14" t="s">
        <v>48</v>
      </c>
      <c s="34" t="s">
        <v>26</v>
      </c>
      <c s="34" t="s">
        <v>297</v>
      </c>
      <c s="35" t="s">
        <v>298</v>
      </c>
      <c s="6" t="s">
        <v>414</v>
      </c>
      <c s="36" t="s">
        <v>87</v>
      </c>
      <c s="37">
        <v>292.6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532</v>
      </c>
    </row>
    <row r="17" spans="1:5" ht="165.75">
      <c r="A17" t="s">
        <v>57</v>
      </c>
      <c r="E17" s="39" t="s">
        <v>89</v>
      </c>
    </row>
    <row r="18" spans="1:13" ht="12.75">
      <c r="A18" t="s">
        <v>45</v>
      </c>
      <c r="C18" s="31" t="s">
        <v>46</v>
      </c>
      <c r="E18" s="33" t="s">
        <v>90</v>
      </c>
      <c r="J18" s="32">
        <f>0</f>
      </c>
      <c s="32">
        <f>0</f>
      </c>
      <c s="32">
        <f>0+L19+L23+L27+L31+L35+L39+L43+L47+L51+L55</f>
      </c>
      <c s="32">
        <f>0+M19+M23+M27+M31+M35+M39+M43+M47+M51+M55</f>
      </c>
    </row>
    <row r="19" spans="1:16" ht="25.5">
      <c r="A19" t="s">
        <v>48</v>
      </c>
      <c s="34" t="s">
        <v>25</v>
      </c>
      <c s="34" t="s">
        <v>476</v>
      </c>
      <c s="35" t="s">
        <v>4</v>
      </c>
      <c s="6" t="s">
        <v>477</v>
      </c>
      <c s="36" t="s">
        <v>93</v>
      </c>
      <c s="37">
        <v>130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94</v>
      </c>
      <c>
        <f>(M19*21)/100</f>
      </c>
      <c t="s">
        <v>26</v>
      </c>
    </row>
    <row r="20" spans="1:5" ht="12.75">
      <c r="A20" s="35" t="s">
        <v>53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2.75">
      <c r="A22" t="s">
        <v>57</v>
      </c>
      <c r="E22" s="39" t="s">
        <v>97</v>
      </c>
    </row>
    <row r="23" spans="1:16" ht="12.75">
      <c r="A23" t="s">
        <v>48</v>
      </c>
      <c s="34" t="s">
        <v>68</v>
      </c>
      <c s="34" t="s">
        <v>478</v>
      </c>
      <c s="35" t="s">
        <v>4</v>
      </c>
      <c s="6" t="s">
        <v>479</v>
      </c>
      <c s="36" t="s">
        <v>93</v>
      </c>
      <c s="37">
        <v>105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94</v>
      </c>
      <c>
        <f>(M23*21)/100</f>
      </c>
      <c t="s">
        <v>26</v>
      </c>
    </row>
    <row r="24" spans="1:5" ht="12.75">
      <c r="A24" s="35" t="s">
        <v>53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2.75">
      <c r="A26" t="s">
        <v>57</v>
      </c>
      <c r="E26" s="39" t="s">
        <v>97</v>
      </c>
    </row>
    <row r="27" spans="1:16" ht="12.75">
      <c r="A27" t="s">
        <v>48</v>
      </c>
      <c s="34" t="s">
        <v>73</v>
      </c>
      <c s="34" t="s">
        <v>480</v>
      </c>
      <c s="35" t="s">
        <v>4</v>
      </c>
      <c s="6" t="s">
        <v>481</v>
      </c>
      <c s="36" t="s">
        <v>93</v>
      </c>
      <c s="37">
        <v>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94</v>
      </c>
      <c>
        <f>(M27*21)/100</f>
      </c>
      <c t="s">
        <v>26</v>
      </c>
    </row>
    <row r="28" spans="1:5" ht="12.75">
      <c r="A28" s="35" t="s">
        <v>53</v>
      </c>
      <c r="E28" s="39" t="s">
        <v>4</v>
      </c>
    </row>
    <row r="29" spans="1:5" ht="12.75">
      <c r="A29" s="35" t="s">
        <v>55</v>
      </c>
      <c r="E29" s="40" t="s">
        <v>4</v>
      </c>
    </row>
    <row r="30" spans="1:5" ht="12.75">
      <c r="A30" t="s">
        <v>57</v>
      </c>
      <c r="E30" s="39" t="s">
        <v>97</v>
      </c>
    </row>
    <row r="31" spans="1:16" ht="12.75">
      <c r="A31" t="s">
        <v>48</v>
      </c>
      <c s="34" t="s">
        <v>110</v>
      </c>
      <c s="34" t="s">
        <v>533</v>
      </c>
      <c s="35" t="s">
        <v>4</v>
      </c>
      <c s="6" t="s">
        <v>534</v>
      </c>
      <c s="36" t="s">
        <v>126</v>
      </c>
      <c s="37">
        <v>290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94</v>
      </c>
      <c>
        <f>(M31*21)/100</f>
      </c>
      <c t="s">
        <v>26</v>
      </c>
    </row>
    <row r="32" spans="1:5" ht="12.75">
      <c r="A32" s="35" t="s">
        <v>53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2.75">
      <c r="A34" t="s">
        <v>57</v>
      </c>
      <c r="E34" s="39" t="s">
        <v>97</v>
      </c>
    </row>
    <row r="35" spans="1:16" ht="12.75">
      <c r="A35" t="s">
        <v>48</v>
      </c>
      <c s="34" t="s">
        <v>114</v>
      </c>
      <c s="34" t="s">
        <v>535</v>
      </c>
      <c s="35" t="s">
        <v>4</v>
      </c>
      <c s="6" t="s">
        <v>536</v>
      </c>
      <c s="36" t="s">
        <v>126</v>
      </c>
      <c s="37">
        <v>290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94</v>
      </c>
      <c>
        <f>(M35*21)/100</f>
      </c>
      <c t="s">
        <v>26</v>
      </c>
    </row>
    <row r="36" spans="1:5" ht="12.75">
      <c r="A36" s="35" t="s">
        <v>53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2.75">
      <c r="A38" t="s">
        <v>57</v>
      </c>
      <c r="E38" s="39" t="s">
        <v>97</v>
      </c>
    </row>
    <row r="39" spans="1:16" ht="12.75">
      <c r="A39" t="s">
        <v>48</v>
      </c>
      <c s="34" t="s">
        <v>119</v>
      </c>
      <c s="34" t="s">
        <v>537</v>
      </c>
      <c s="35" t="s">
        <v>4</v>
      </c>
      <c s="6" t="s">
        <v>538</v>
      </c>
      <c s="36" t="s">
        <v>126</v>
      </c>
      <c s="37">
        <v>1160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94</v>
      </c>
      <c>
        <f>(M39*21)/100</f>
      </c>
      <c t="s">
        <v>26</v>
      </c>
    </row>
    <row r="40" spans="1:5" ht="12.75">
      <c r="A40" s="35" t="s">
        <v>53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57</v>
      </c>
      <c r="E42" s="39" t="s">
        <v>97</v>
      </c>
    </row>
    <row r="43" spans="1:16" ht="12.75">
      <c r="A43" t="s">
        <v>48</v>
      </c>
      <c s="34" t="s">
        <v>123</v>
      </c>
      <c s="34" t="s">
        <v>539</v>
      </c>
      <c s="35" t="s">
        <v>4</v>
      </c>
      <c s="6" t="s">
        <v>540</v>
      </c>
      <c s="36" t="s">
        <v>126</v>
      </c>
      <c s="37">
        <v>290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94</v>
      </c>
      <c>
        <f>(M43*21)/100</f>
      </c>
      <c t="s">
        <v>26</v>
      </c>
    </row>
    <row r="44" spans="1:5" ht="12.75">
      <c r="A44" s="35" t="s">
        <v>53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57</v>
      </c>
      <c r="E46" s="39" t="s">
        <v>97</v>
      </c>
    </row>
    <row r="47" spans="1:16" ht="12.75">
      <c r="A47" t="s">
        <v>48</v>
      </c>
      <c s="34" t="s">
        <v>134</v>
      </c>
      <c s="34" t="s">
        <v>541</v>
      </c>
      <c s="35" t="s">
        <v>4</v>
      </c>
      <c s="6" t="s">
        <v>542</v>
      </c>
      <c s="36" t="s">
        <v>93</v>
      </c>
      <c s="37">
        <v>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94</v>
      </c>
      <c>
        <f>(M47*21)/100</f>
      </c>
      <c t="s">
        <v>26</v>
      </c>
    </row>
    <row r="48" spans="1:5" ht="12.75">
      <c r="A48" s="35" t="s">
        <v>53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57</v>
      </c>
      <c r="E50" s="39" t="s">
        <v>97</v>
      </c>
    </row>
    <row r="51" spans="1:16" ht="12.75">
      <c r="A51" t="s">
        <v>48</v>
      </c>
      <c s="34" t="s">
        <v>238</v>
      </c>
      <c s="34" t="s">
        <v>543</v>
      </c>
      <c s="35" t="s">
        <v>4</v>
      </c>
      <c s="6" t="s">
        <v>544</v>
      </c>
      <c s="36" t="s">
        <v>93</v>
      </c>
      <c s="37">
        <v>58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26</v>
      </c>
    </row>
    <row r="52" spans="1:5" ht="12.75">
      <c r="A52" s="35" t="s">
        <v>53</v>
      </c>
      <c r="E52" s="39" t="s">
        <v>4</v>
      </c>
    </row>
    <row r="53" spans="1:5" ht="12.75">
      <c r="A53" s="35" t="s">
        <v>55</v>
      </c>
      <c r="E53" s="40" t="s">
        <v>545</v>
      </c>
    </row>
    <row r="54" spans="1:5" ht="12.75">
      <c r="A54" t="s">
        <v>57</v>
      </c>
      <c r="E54" s="39" t="s">
        <v>546</v>
      </c>
    </row>
    <row r="55" spans="1:16" ht="12.75">
      <c r="A55" t="s">
        <v>48</v>
      </c>
      <c s="34" t="s">
        <v>241</v>
      </c>
      <c s="34" t="s">
        <v>153</v>
      </c>
      <c s="35" t="s">
        <v>4</v>
      </c>
      <c s="6" t="s">
        <v>154</v>
      </c>
      <c s="36" t="s">
        <v>126</v>
      </c>
      <c s="37">
        <v>1973.4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94</v>
      </c>
      <c>
        <f>(M55*21)/100</f>
      </c>
      <c t="s">
        <v>26</v>
      </c>
    </row>
    <row r="56" spans="1:5" ht="12.75">
      <c r="A56" s="35" t="s">
        <v>53</v>
      </c>
      <c r="E56" s="39" t="s">
        <v>4</v>
      </c>
    </row>
    <row r="57" spans="1:5" ht="12.75">
      <c r="A57" s="35" t="s">
        <v>55</v>
      </c>
      <c r="E57" s="40" t="s">
        <v>547</v>
      </c>
    </row>
    <row r="58" spans="1:5" ht="12.75">
      <c r="A58" t="s">
        <v>57</v>
      </c>
      <c r="E58" s="39" t="s">
        <v>97</v>
      </c>
    </row>
    <row r="59" spans="1:13" ht="12.75">
      <c r="A59" t="s">
        <v>45</v>
      </c>
      <c r="C59" s="31" t="s">
        <v>26</v>
      </c>
      <c r="E59" s="33" t="s">
        <v>106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161</v>
      </c>
      <c s="34" t="s">
        <v>489</v>
      </c>
      <c s="35" t="s">
        <v>4</v>
      </c>
      <c s="6" t="s">
        <v>490</v>
      </c>
      <c s="36" t="s">
        <v>100</v>
      </c>
      <c s="37">
        <v>98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94</v>
      </c>
      <c>
        <f>(M60*21)/100</f>
      </c>
      <c t="s">
        <v>26</v>
      </c>
    </row>
    <row r="61" spans="1:5" ht="12.75">
      <c r="A61" s="35" t="s">
        <v>53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12.75">
      <c r="A63" t="s">
        <v>57</v>
      </c>
      <c r="E63" s="39" t="s">
        <v>97</v>
      </c>
    </row>
    <row r="64" spans="1:13" ht="12.75">
      <c r="A64" t="s">
        <v>45</v>
      </c>
      <c r="C64" s="31" t="s">
        <v>73</v>
      </c>
      <c r="E64" s="33" t="s">
        <v>491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12.75">
      <c r="A65" t="s">
        <v>48</v>
      </c>
      <c s="34" t="s">
        <v>197</v>
      </c>
      <c s="34" t="s">
        <v>548</v>
      </c>
      <c s="35" t="s">
        <v>4</v>
      </c>
      <c s="6" t="s">
        <v>549</v>
      </c>
      <c s="36" t="s">
        <v>126</v>
      </c>
      <c s="37">
        <v>1038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94</v>
      </c>
      <c>
        <f>(M65*21)/100</f>
      </c>
      <c t="s">
        <v>26</v>
      </c>
    </row>
    <row r="66" spans="1:5" ht="12.75">
      <c r="A66" s="35" t="s">
        <v>53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57</v>
      </c>
      <c r="E68" s="39" t="s">
        <v>97</v>
      </c>
    </row>
    <row r="69" spans="1:16" ht="12.75">
      <c r="A69" t="s">
        <v>48</v>
      </c>
      <c s="34" t="s">
        <v>201</v>
      </c>
      <c s="34" t="s">
        <v>550</v>
      </c>
      <c s="35" t="s">
        <v>4</v>
      </c>
      <c s="6" t="s">
        <v>551</v>
      </c>
      <c s="36" t="s">
        <v>126</v>
      </c>
      <c s="37">
        <v>1089.9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94</v>
      </c>
      <c>
        <f>(M69*21)/100</f>
      </c>
      <c t="s">
        <v>26</v>
      </c>
    </row>
    <row r="70" spans="1:5" ht="12.75">
      <c r="A70" s="35" t="s">
        <v>53</v>
      </c>
      <c r="E70" s="39" t="s">
        <v>4</v>
      </c>
    </row>
    <row r="71" spans="1:5" ht="12.75">
      <c r="A71" s="35" t="s">
        <v>55</v>
      </c>
      <c r="E71" s="40" t="s">
        <v>552</v>
      </c>
    </row>
    <row r="72" spans="1:5" ht="12.75">
      <c r="A72" t="s">
        <v>57</v>
      </c>
      <c r="E72" s="39" t="s">
        <v>97</v>
      </c>
    </row>
    <row r="73" spans="1:16" ht="25.5">
      <c r="A73" t="s">
        <v>48</v>
      </c>
      <c s="34" t="s">
        <v>204</v>
      </c>
      <c s="34" t="s">
        <v>553</v>
      </c>
      <c s="35" t="s">
        <v>4</v>
      </c>
      <c s="6" t="s">
        <v>554</v>
      </c>
      <c s="36" t="s">
        <v>126</v>
      </c>
      <c s="37">
        <v>1141.8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94</v>
      </c>
      <c>
        <f>(M73*21)/100</f>
      </c>
      <c t="s">
        <v>26</v>
      </c>
    </row>
    <row r="74" spans="1:5" ht="12.75">
      <c r="A74" s="35" t="s">
        <v>53</v>
      </c>
      <c r="E74" s="39" t="s">
        <v>4</v>
      </c>
    </row>
    <row r="75" spans="1:5" ht="12.75">
      <c r="A75" s="35" t="s">
        <v>55</v>
      </c>
      <c r="E75" s="40" t="s">
        <v>555</v>
      </c>
    </row>
    <row r="76" spans="1:5" ht="12.75">
      <c r="A76" t="s">
        <v>57</v>
      </c>
      <c r="E76" s="39" t="s">
        <v>97</v>
      </c>
    </row>
    <row r="77" spans="1:16" ht="12.75">
      <c r="A77" t="s">
        <v>48</v>
      </c>
      <c s="34" t="s">
        <v>207</v>
      </c>
      <c s="34" t="s">
        <v>556</v>
      </c>
      <c s="35" t="s">
        <v>4</v>
      </c>
      <c s="6" t="s">
        <v>557</v>
      </c>
      <c s="36" t="s">
        <v>126</v>
      </c>
      <c s="37">
        <v>1330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94</v>
      </c>
      <c>
        <f>(M77*21)/100</f>
      </c>
      <c t="s">
        <v>26</v>
      </c>
    </row>
    <row r="78" spans="1:5" ht="12.75">
      <c r="A78" s="35" t="s">
        <v>53</v>
      </c>
      <c r="E78" s="39" t="s">
        <v>4</v>
      </c>
    </row>
    <row r="79" spans="1:5" ht="12.75">
      <c r="A79" s="35" t="s">
        <v>55</v>
      </c>
      <c r="E79" s="40" t="s">
        <v>558</v>
      </c>
    </row>
    <row r="80" spans="1:5" ht="12.75">
      <c r="A80" t="s">
        <v>57</v>
      </c>
      <c r="E80" s="39" t="s">
        <v>97</v>
      </c>
    </row>
    <row r="81" spans="1:16" ht="12.75">
      <c r="A81" t="s">
        <v>48</v>
      </c>
      <c s="34" t="s">
        <v>210</v>
      </c>
      <c s="34" t="s">
        <v>508</v>
      </c>
      <c s="35" t="s">
        <v>4</v>
      </c>
      <c s="6" t="s">
        <v>509</v>
      </c>
      <c s="36" t="s">
        <v>126</v>
      </c>
      <c s="37">
        <v>1038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94</v>
      </c>
      <c>
        <f>(M81*21)/100</f>
      </c>
      <c t="s">
        <v>26</v>
      </c>
    </row>
    <row r="82" spans="1:5" ht="12.75">
      <c r="A82" s="35" t="s">
        <v>53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12.75">
      <c r="A84" t="s">
        <v>57</v>
      </c>
      <c r="E84" s="39" t="s">
        <v>97</v>
      </c>
    </row>
    <row r="85" spans="1:16" ht="12.75">
      <c r="A85" t="s">
        <v>48</v>
      </c>
      <c s="34" t="s">
        <v>213</v>
      </c>
      <c s="34" t="s">
        <v>511</v>
      </c>
      <c s="35" t="s">
        <v>4</v>
      </c>
      <c s="6" t="s">
        <v>512</v>
      </c>
      <c s="36" t="s">
        <v>126</v>
      </c>
      <c s="37">
        <v>1089.9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94</v>
      </c>
      <c>
        <f>(M85*21)/100</f>
      </c>
      <c t="s">
        <v>26</v>
      </c>
    </row>
    <row r="86" spans="1:5" ht="12.75">
      <c r="A86" s="35" t="s">
        <v>53</v>
      </c>
      <c r="E86" s="39" t="s">
        <v>4</v>
      </c>
    </row>
    <row r="87" spans="1:5" ht="12.75">
      <c r="A87" s="35" t="s">
        <v>55</v>
      </c>
      <c r="E87" s="40" t="s">
        <v>552</v>
      </c>
    </row>
    <row r="88" spans="1:5" ht="12.75">
      <c r="A88" t="s">
        <v>57</v>
      </c>
      <c r="E88" s="39" t="s">
        <v>97</v>
      </c>
    </row>
    <row r="89" spans="1:16" ht="12.75">
      <c r="A89" t="s">
        <v>48</v>
      </c>
      <c s="34" t="s">
        <v>217</v>
      </c>
      <c s="34" t="s">
        <v>513</v>
      </c>
      <c s="35" t="s">
        <v>4</v>
      </c>
      <c s="6" t="s">
        <v>514</v>
      </c>
      <c s="36" t="s">
        <v>126</v>
      </c>
      <c s="37">
        <v>730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94</v>
      </c>
      <c>
        <f>(M89*21)/100</f>
      </c>
      <c t="s">
        <v>26</v>
      </c>
    </row>
    <row r="90" spans="1:5" ht="12.75">
      <c r="A90" s="35" t="s">
        <v>53</v>
      </c>
      <c r="E90" s="39" t="s">
        <v>4</v>
      </c>
    </row>
    <row r="91" spans="1:5" ht="12.75">
      <c r="A91" s="35" t="s">
        <v>55</v>
      </c>
      <c r="E91" s="40" t="s">
        <v>4</v>
      </c>
    </row>
    <row r="92" spans="1:5" ht="12.75">
      <c r="A92" t="s">
        <v>57</v>
      </c>
      <c r="E92" s="39" t="s">
        <v>97</v>
      </c>
    </row>
    <row r="93" spans="1:16" ht="12.75">
      <c r="A93" t="s">
        <v>48</v>
      </c>
      <c s="34" t="s">
        <v>221</v>
      </c>
      <c s="34" t="s">
        <v>559</v>
      </c>
      <c s="35" t="s">
        <v>4</v>
      </c>
      <c s="6" t="s">
        <v>560</v>
      </c>
      <c s="36" t="s">
        <v>126</v>
      </c>
      <c s="37">
        <v>26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94</v>
      </c>
      <c>
        <f>(M93*21)/100</f>
      </c>
      <c t="s">
        <v>26</v>
      </c>
    </row>
    <row r="94" spans="1:5" ht="12.75">
      <c r="A94" s="35" t="s">
        <v>53</v>
      </c>
      <c r="E94" s="39" t="s">
        <v>4</v>
      </c>
    </row>
    <row r="95" spans="1:5" ht="12.75">
      <c r="A95" s="35" t="s">
        <v>55</v>
      </c>
      <c r="E95" s="40" t="s">
        <v>4</v>
      </c>
    </row>
    <row r="96" spans="1:5" ht="12.75">
      <c r="A96" t="s">
        <v>57</v>
      </c>
      <c r="E96" s="39" t="s">
        <v>97</v>
      </c>
    </row>
    <row r="97" spans="1:16" ht="12.75">
      <c r="A97" t="s">
        <v>48</v>
      </c>
      <c s="34" t="s">
        <v>155</v>
      </c>
      <c s="34" t="s">
        <v>517</v>
      </c>
      <c s="35" t="s">
        <v>4</v>
      </c>
      <c s="6" t="s">
        <v>518</v>
      </c>
      <c s="36" t="s">
        <v>126</v>
      </c>
      <c s="37">
        <v>912.5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94</v>
      </c>
      <c>
        <f>(M97*21)/100</f>
      </c>
      <c t="s">
        <v>26</v>
      </c>
    </row>
    <row r="98" spans="1:5" ht="12.75">
      <c r="A98" s="35" t="s">
        <v>53</v>
      </c>
      <c r="E98" s="39" t="s">
        <v>4</v>
      </c>
    </row>
    <row r="99" spans="1:5" ht="12.75">
      <c r="A99" s="35" t="s">
        <v>55</v>
      </c>
      <c r="E99" s="40" t="s">
        <v>561</v>
      </c>
    </row>
    <row r="100" spans="1:5" ht="12.75">
      <c r="A100" t="s">
        <v>57</v>
      </c>
      <c r="E100" s="39" t="s">
        <v>97</v>
      </c>
    </row>
    <row r="101" spans="1:13" ht="12.75">
      <c r="A101" t="s">
        <v>45</v>
      </c>
      <c r="C101" s="31" t="s">
        <v>119</v>
      </c>
      <c r="E101" s="33" t="s">
        <v>424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228</v>
      </c>
      <c s="34" t="s">
        <v>522</v>
      </c>
      <c s="35" t="s">
        <v>4</v>
      </c>
      <c s="6" t="s">
        <v>523</v>
      </c>
      <c s="36" t="s">
        <v>180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94</v>
      </c>
      <c>
        <f>(M102*21)/100</f>
      </c>
      <c t="s">
        <v>26</v>
      </c>
    </row>
    <row r="103" spans="1:5" ht="12.75">
      <c r="A103" s="35" t="s">
        <v>53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57</v>
      </c>
      <c r="E105" s="39" t="s">
        <v>97</v>
      </c>
    </row>
    <row r="106" spans="1:13" ht="12.75">
      <c r="A106" t="s">
        <v>45</v>
      </c>
      <c r="C106" s="31" t="s">
        <v>123</v>
      </c>
      <c r="E106" s="33" t="s">
        <v>446</v>
      </c>
      <c r="J106" s="32">
        <f>0</f>
      </c>
      <c s="32">
        <f>0</f>
      </c>
      <c s="32">
        <f>0+L107+L111</f>
      </c>
      <c s="32">
        <f>0+M107+M111</f>
      </c>
    </row>
    <row r="107" spans="1:16" ht="12.75">
      <c r="A107" t="s">
        <v>48</v>
      </c>
      <c s="34" t="s">
        <v>231</v>
      </c>
      <c s="34" t="s">
        <v>562</v>
      </c>
      <c s="35" t="s">
        <v>4</v>
      </c>
      <c s="6" t="s">
        <v>563</v>
      </c>
      <c s="36" t="s">
        <v>100</v>
      </c>
      <c s="37">
        <v>296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94</v>
      </c>
      <c>
        <f>(M107*21)/100</f>
      </c>
      <c t="s">
        <v>26</v>
      </c>
    </row>
    <row r="108" spans="1:5" ht="12.75">
      <c r="A108" s="35" t="s">
        <v>53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57</v>
      </c>
      <c r="E110" s="39" t="s">
        <v>97</v>
      </c>
    </row>
    <row r="111" spans="1:16" ht="12.75">
      <c r="A111" t="s">
        <v>48</v>
      </c>
      <c s="34" t="s">
        <v>235</v>
      </c>
      <c s="34" t="s">
        <v>564</v>
      </c>
      <c s="35" t="s">
        <v>4</v>
      </c>
      <c s="6" t="s">
        <v>565</v>
      </c>
      <c s="36" t="s">
        <v>100</v>
      </c>
      <c s="37">
        <v>165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94</v>
      </c>
      <c>
        <f>(M111*21)/100</f>
      </c>
      <c t="s">
        <v>26</v>
      </c>
    </row>
    <row r="112" spans="1:5" ht="12.75">
      <c r="A112" s="35" t="s">
        <v>53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57</v>
      </c>
      <c r="E114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465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465</v>
      </c>
      <c r="E4" s="26" t="s">
        <v>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COUNTIFS(L8:L53,"=0",A8:A53,"P")+COUNTIFS(L8:L53,"",A8:A53,"P")+SUM(Q8:Q53)</f>
      </c>
    </row>
    <row r="8" spans="1:13" ht="12.75">
      <c r="A8" t="s">
        <v>43</v>
      </c>
      <c r="C8" s="28" t="s">
        <v>568</v>
      </c>
      <c r="E8" s="30" t="s">
        <v>567</v>
      </c>
      <c r="J8" s="29">
        <f>0+J9+J18+J31+J36</f>
      </c>
      <c s="29">
        <f>0+K9+K18+K31+K36</f>
      </c>
      <c s="29">
        <f>0+L9+L18+L31+L36</f>
      </c>
      <c s="29">
        <f>0+M9+M18+M31+M36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46</v>
      </c>
      <c s="34" t="s">
        <v>471</v>
      </c>
      <c s="35" t="s">
        <v>472</v>
      </c>
      <c s="6" t="s">
        <v>473</v>
      </c>
      <c s="36" t="s">
        <v>87</v>
      </c>
      <c s="37">
        <v>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569</v>
      </c>
    </row>
    <row r="13" spans="1:5" ht="165.75">
      <c r="A13" t="s">
        <v>57</v>
      </c>
      <c r="E13" s="39" t="s">
        <v>89</v>
      </c>
    </row>
    <row r="14" spans="1:16" ht="25.5">
      <c r="A14" t="s">
        <v>48</v>
      </c>
      <c s="34" t="s">
        <v>26</v>
      </c>
      <c s="34" t="s">
        <v>297</v>
      </c>
      <c s="35" t="s">
        <v>298</v>
      </c>
      <c s="6" t="s">
        <v>414</v>
      </c>
      <c s="36" t="s">
        <v>87</v>
      </c>
      <c s="37">
        <v>11.352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570</v>
      </c>
    </row>
    <row r="17" spans="1:5" ht="165.75">
      <c r="A17" t="s">
        <v>57</v>
      </c>
      <c r="E17" s="39" t="s">
        <v>89</v>
      </c>
    </row>
    <row r="18" spans="1:13" ht="12.75">
      <c r="A18" t="s">
        <v>45</v>
      </c>
      <c r="C18" s="31" t="s">
        <v>46</v>
      </c>
      <c r="E18" s="33" t="s">
        <v>90</v>
      </c>
      <c r="J18" s="32">
        <f>0</f>
      </c>
      <c s="32">
        <f>0</f>
      </c>
      <c s="32">
        <f>0+L19+L23+L27</f>
      </c>
      <c s="32">
        <f>0+M19+M23+M27</f>
      </c>
    </row>
    <row r="19" spans="1:16" ht="25.5">
      <c r="A19" t="s">
        <v>48</v>
      </c>
      <c s="34" t="s">
        <v>25</v>
      </c>
      <c s="34" t="s">
        <v>476</v>
      </c>
      <c s="35" t="s">
        <v>4</v>
      </c>
      <c s="6" t="s">
        <v>477</v>
      </c>
      <c s="36" t="s">
        <v>93</v>
      </c>
      <c s="37">
        <v>13.077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94</v>
      </c>
      <c>
        <f>(M19*21)/100</f>
      </c>
      <c t="s">
        <v>26</v>
      </c>
    </row>
    <row r="20" spans="1:5" ht="12.75">
      <c r="A20" s="35" t="s">
        <v>53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2.75">
      <c r="A22" t="s">
        <v>57</v>
      </c>
      <c r="E22" s="39" t="s">
        <v>97</v>
      </c>
    </row>
    <row r="23" spans="1:16" ht="12.75">
      <c r="A23" t="s">
        <v>48</v>
      </c>
      <c s="34" t="s">
        <v>68</v>
      </c>
      <c s="34" t="s">
        <v>480</v>
      </c>
      <c s="35" t="s">
        <v>4</v>
      </c>
      <c s="6" t="s">
        <v>481</v>
      </c>
      <c s="36" t="s">
        <v>93</v>
      </c>
      <c s="37">
        <v>5.16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94</v>
      </c>
      <c>
        <f>(M23*21)/100</f>
      </c>
      <c t="s">
        <v>26</v>
      </c>
    </row>
    <row r="24" spans="1:5" ht="12.75">
      <c r="A24" s="35" t="s">
        <v>53</v>
      </c>
      <c r="E24" s="39" t="s">
        <v>4</v>
      </c>
    </row>
    <row r="25" spans="1:5" ht="12.75">
      <c r="A25" s="35" t="s">
        <v>55</v>
      </c>
      <c r="E25" s="40" t="s">
        <v>571</v>
      </c>
    </row>
    <row r="26" spans="1:5" ht="12.75">
      <c r="A26" t="s">
        <v>57</v>
      </c>
      <c r="E26" s="39" t="s">
        <v>97</v>
      </c>
    </row>
    <row r="27" spans="1:16" ht="12.75">
      <c r="A27" t="s">
        <v>48</v>
      </c>
      <c s="34" t="s">
        <v>204</v>
      </c>
      <c s="34" t="s">
        <v>153</v>
      </c>
      <c s="35" t="s">
        <v>4</v>
      </c>
      <c s="6" t="s">
        <v>154</v>
      </c>
      <c s="36" t="s">
        <v>126</v>
      </c>
      <c s="37">
        <v>794.2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94</v>
      </c>
      <c>
        <f>(M27*21)/100</f>
      </c>
      <c t="s">
        <v>26</v>
      </c>
    </row>
    <row r="28" spans="1:5" ht="12.75">
      <c r="A28" s="35" t="s">
        <v>53</v>
      </c>
      <c r="E28" s="39" t="s">
        <v>4</v>
      </c>
    </row>
    <row r="29" spans="1:5" ht="12.75">
      <c r="A29" s="35" t="s">
        <v>55</v>
      </c>
      <c r="E29" s="40" t="s">
        <v>572</v>
      </c>
    </row>
    <row r="30" spans="1:5" ht="12.75">
      <c r="A30" t="s">
        <v>57</v>
      </c>
      <c r="E30" s="39" t="s">
        <v>97</v>
      </c>
    </row>
    <row r="31" spans="1:13" ht="12.75">
      <c r="A31" t="s">
        <v>45</v>
      </c>
      <c r="C31" s="31" t="s">
        <v>25</v>
      </c>
      <c r="E31" s="33" t="s">
        <v>118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48</v>
      </c>
      <c s="34" t="s">
        <v>73</v>
      </c>
      <c s="34" t="s">
        <v>573</v>
      </c>
      <c s="35" t="s">
        <v>4</v>
      </c>
      <c s="6" t="s">
        <v>574</v>
      </c>
      <c s="36" t="s">
        <v>100</v>
      </c>
      <c s="37">
        <v>7.25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94</v>
      </c>
      <c>
        <f>(M32*21)/100</f>
      </c>
      <c t="s">
        <v>26</v>
      </c>
    </row>
    <row r="33" spans="1:5" ht="12.75">
      <c r="A33" s="35" t="s">
        <v>53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12.75">
      <c r="A35" t="s">
        <v>57</v>
      </c>
      <c r="E35" s="39" t="s">
        <v>97</v>
      </c>
    </row>
    <row r="36" spans="1:13" ht="12.75">
      <c r="A36" t="s">
        <v>45</v>
      </c>
      <c r="C36" s="31" t="s">
        <v>73</v>
      </c>
      <c r="E36" s="33" t="s">
        <v>491</v>
      </c>
      <c r="J36" s="32">
        <f>0</f>
      </c>
      <c s="32">
        <f>0</f>
      </c>
      <c s="32">
        <f>0+L37+L41+L45+L49+L53</f>
      </c>
      <c s="32">
        <f>0+M37+M41+M45+M49+M53</f>
      </c>
    </row>
    <row r="37" spans="1:16" ht="12.75">
      <c r="A37" t="s">
        <v>48</v>
      </c>
      <c s="34" t="s">
        <v>110</v>
      </c>
      <c s="34" t="s">
        <v>513</v>
      </c>
      <c s="35" t="s">
        <v>4</v>
      </c>
      <c s="6" t="s">
        <v>514</v>
      </c>
      <c s="36" t="s">
        <v>126</v>
      </c>
      <c s="37">
        <v>665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94</v>
      </c>
      <c>
        <f>(M37*21)/100</f>
      </c>
      <c t="s">
        <v>26</v>
      </c>
    </row>
    <row r="38" spans="1:5" ht="12.75">
      <c r="A38" s="35" t="s">
        <v>53</v>
      </c>
      <c r="E38" s="39" t="s">
        <v>4</v>
      </c>
    </row>
    <row r="39" spans="1:5" ht="12.75">
      <c r="A39" s="35" t="s">
        <v>55</v>
      </c>
      <c r="E39" s="40" t="s">
        <v>4</v>
      </c>
    </row>
    <row r="40" spans="1:5" ht="12.75">
      <c r="A40" t="s">
        <v>57</v>
      </c>
      <c r="E40" s="39" t="s">
        <v>97</v>
      </c>
    </row>
    <row r="41" spans="1:16" ht="25.5">
      <c r="A41" t="s">
        <v>48</v>
      </c>
      <c s="34" t="s">
        <v>114</v>
      </c>
      <c s="34" t="s">
        <v>515</v>
      </c>
      <c s="35" t="s">
        <v>4</v>
      </c>
      <c s="6" t="s">
        <v>516</v>
      </c>
      <c s="36" t="s">
        <v>126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94</v>
      </c>
      <c>
        <f>(M41*21)/100</f>
      </c>
      <c t="s">
        <v>26</v>
      </c>
    </row>
    <row r="42" spans="1:5" ht="12.75">
      <c r="A42" s="35" t="s">
        <v>53</v>
      </c>
      <c r="E42" s="39" t="s">
        <v>4</v>
      </c>
    </row>
    <row r="43" spans="1:5" ht="12.75">
      <c r="A43" s="35" t="s">
        <v>55</v>
      </c>
      <c r="E43" s="40" t="s">
        <v>4</v>
      </c>
    </row>
    <row r="44" spans="1:5" ht="12.75">
      <c r="A44" t="s">
        <v>57</v>
      </c>
      <c r="E44" s="39" t="s">
        <v>97</v>
      </c>
    </row>
    <row r="45" spans="1:16" ht="12.75">
      <c r="A45" t="s">
        <v>48</v>
      </c>
      <c s="34" t="s">
        <v>119</v>
      </c>
      <c s="34" t="s">
        <v>559</v>
      </c>
      <c s="35" t="s">
        <v>4</v>
      </c>
      <c s="6" t="s">
        <v>560</v>
      </c>
      <c s="36" t="s">
        <v>126</v>
      </c>
      <c s="37">
        <v>57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94</v>
      </c>
      <c>
        <f>(M45*21)/100</f>
      </c>
      <c t="s">
        <v>26</v>
      </c>
    </row>
    <row r="46" spans="1:5" ht="12.75">
      <c r="A46" s="35" t="s">
        <v>53</v>
      </c>
      <c r="E46" s="39" t="s">
        <v>4</v>
      </c>
    </row>
    <row r="47" spans="1:5" ht="12.75">
      <c r="A47" s="35" t="s">
        <v>55</v>
      </c>
      <c r="E47" s="40" t="s">
        <v>4</v>
      </c>
    </row>
    <row r="48" spans="1:5" ht="12.75">
      <c r="A48" t="s">
        <v>57</v>
      </c>
      <c r="E48" s="39" t="s">
        <v>97</v>
      </c>
    </row>
    <row r="49" spans="1:16" ht="12.75">
      <c r="A49" t="s">
        <v>48</v>
      </c>
      <c s="34" t="s">
        <v>123</v>
      </c>
      <c s="34" t="s">
        <v>517</v>
      </c>
      <c s="35" t="s">
        <v>4</v>
      </c>
      <c s="6" t="s">
        <v>518</v>
      </c>
      <c s="36" t="s">
        <v>126</v>
      </c>
      <c s="37">
        <v>868.75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94</v>
      </c>
      <c>
        <f>(M49*21)/100</f>
      </c>
      <c t="s">
        <v>26</v>
      </c>
    </row>
    <row r="50" spans="1:5" ht="12.75">
      <c r="A50" s="35" t="s">
        <v>53</v>
      </c>
      <c r="E50" s="39" t="s">
        <v>4</v>
      </c>
    </row>
    <row r="51" spans="1:5" ht="12.75">
      <c r="A51" s="35" t="s">
        <v>55</v>
      </c>
      <c r="E51" s="40" t="s">
        <v>575</v>
      </c>
    </row>
    <row r="52" spans="1:5" ht="12.75">
      <c r="A52" t="s">
        <v>57</v>
      </c>
      <c r="E52" s="39" t="s">
        <v>97</v>
      </c>
    </row>
    <row r="53" spans="1:16" ht="12.75">
      <c r="A53" t="s">
        <v>48</v>
      </c>
      <c s="34" t="s">
        <v>134</v>
      </c>
      <c s="34" t="s">
        <v>556</v>
      </c>
      <c s="35" t="s">
        <v>4</v>
      </c>
      <c s="6" t="s">
        <v>557</v>
      </c>
      <c s="36" t="s">
        <v>126</v>
      </c>
      <c s="37">
        <v>71.25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94</v>
      </c>
      <c>
        <f>(M53*21)/100</f>
      </c>
      <c t="s">
        <v>26</v>
      </c>
    </row>
    <row r="54" spans="1:5" ht="12.75">
      <c r="A54" s="35" t="s">
        <v>53</v>
      </c>
      <c r="E54" s="39" t="s">
        <v>4</v>
      </c>
    </row>
    <row r="55" spans="1:5" ht="12.75">
      <c r="A55" s="35" t="s">
        <v>55</v>
      </c>
      <c r="E55" s="40" t="s">
        <v>576</v>
      </c>
    </row>
    <row r="56" spans="1:5" ht="12.75">
      <c r="A56" t="s">
        <v>57</v>
      </c>
      <c r="E56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465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465</v>
      </c>
      <c r="E4" s="26" t="s">
        <v>466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579</v>
      </c>
      <c r="E8" s="30" t="s">
        <v>578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123</v>
      </c>
      <c r="E9" s="33" t="s">
        <v>446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46</v>
      </c>
      <c s="34" t="s">
        <v>580</v>
      </c>
      <c s="35" t="s">
        <v>4</v>
      </c>
      <c s="6" t="s">
        <v>581</v>
      </c>
      <c s="36" t="s">
        <v>126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582</v>
      </c>
    </row>
    <row r="13" spans="1:5" ht="12.75">
      <c r="A13" t="s">
        <v>57</v>
      </c>
      <c r="E13" s="39" t="s">
        <v>97</v>
      </c>
    </row>
    <row r="14" spans="1:16" ht="12.75">
      <c r="A14" t="s">
        <v>48</v>
      </c>
      <c s="34" t="s">
        <v>26</v>
      </c>
      <c s="34" t="s">
        <v>583</v>
      </c>
      <c s="35" t="s">
        <v>4</v>
      </c>
      <c s="6" t="s">
        <v>584</v>
      </c>
      <c s="36" t="s">
        <v>126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582</v>
      </c>
    </row>
    <row r="17" spans="1:5" ht="12.75">
      <c r="A17" t="s">
        <v>57</v>
      </c>
      <c r="E17" s="39" t="s">
        <v>97</v>
      </c>
    </row>
    <row r="18" spans="1:16" ht="25.5">
      <c r="A18" t="s">
        <v>48</v>
      </c>
      <c s="34" t="s">
        <v>25</v>
      </c>
      <c s="34" t="s">
        <v>585</v>
      </c>
      <c s="35" t="s">
        <v>4</v>
      </c>
      <c s="6" t="s">
        <v>586</v>
      </c>
      <c s="36" t="s">
        <v>126</v>
      </c>
      <c s="37">
        <v>233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26</v>
      </c>
    </row>
    <row r="19" spans="1:5" ht="12.75">
      <c r="A19" s="35" t="s">
        <v>53</v>
      </c>
      <c r="E19" s="39" t="s">
        <v>4</v>
      </c>
    </row>
    <row r="20" spans="1:5" ht="12.75">
      <c r="A20" s="35" t="s">
        <v>55</v>
      </c>
      <c r="E20" s="40" t="s">
        <v>587</v>
      </c>
    </row>
    <row r="21" spans="1:5" ht="38.25">
      <c r="A21" t="s">
        <v>57</v>
      </c>
      <c r="E21" s="39" t="s">
        <v>588</v>
      </c>
    </row>
    <row r="22" spans="1:16" ht="25.5">
      <c r="A22" t="s">
        <v>48</v>
      </c>
      <c s="34" t="s">
        <v>68</v>
      </c>
      <c s="34" t="s">
        <v>589</v>
      </c>
      <c s="35" t="s">
        <v>4</v>
      </c>
      <c s="6" t="s">
        <v>590</v>
      </c>
      <c s="36" t="s">
        <v>180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26</v>
      </c>
    </row>
    <row r="23" spans="1:5" ht="12.75">
      <c r="A23" s="35" t="s">
        <v>53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57</v>
      </c>
      <c r="E25" s="39" t="s">
        <v>97</v>
      </c>
    </row>
    <row r="26" spans="1:16" ht="25.5">
      <c r="A26" t="s">
        <v>48</v>
      </c>
      <c s="34" t="s">
        <v>73</v>
      </c>
      <c s="34" t="s">
        <v>591</v>
      </c>
      <c s="35" t="s">
        <v>4</v>
      </c>
      <c s="6" t="s">
        <v>592</v>
      </c>
      <c s="36" t="s">
        <v>180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26</v>
      </c>
    </row>
    <row r="27" spans="1:5" ht="12.75">
      <c r="A27" s="35" t="s">
        <v>53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25.5">
      <c r="A29" t="s">
        <v>57</v>
      </c>
      <c r="E29" s="39" t="s">
        <v>593</v>
      </c>
    </row>
    <row r="30" spans="1:16" ht="25.5">
      <c r="A30" t="s">
        <v>48</v>
      </c>
      <c s="34" t="s">
        <v>110</v>
      </c>
      <c s="34" t="s">
        <v>594</v>
      </c>
      <c s="35" t="s">
        <v>4</v>
      </c>
      <c s="6" t="s">
        <v>595</v>
      </c>
      <c s="36" t="s">
        <v>180</v>
      </c>
      <c s="37">
        <v>169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94</v>
      </c>
      <c>
        <f>(M30*21)/100</f>
      </c>
      <c t="s">
        <v>26</v>
      </c>
    </row>
    <row r="31" spans="1:5" ht="12.75">
      <c r="A31" s="35" t="s">
        <v>53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57</v>
      </c>
      <c r="E33" s="39" t="s">
        <v>97</v>
      </c>
    </row>
    <row r="34" spans="1:16" ht="12.75">
      <c r="A34" t="s">
        <v>48</v>
      </c>
      <c s="34" t="s">
        <v>114</v>
      </c>
      <c s="34" t="s">
        <v>596</v>
      </c>
      <c s="35" t="s">
        <v>4</v>
      </c>
      <c s="6" t="s">
        <v>597</v>
      </c>
      <c s="36" t="s">
        <v>180</v>
      </c>
      <c s="37">
        <v>169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94</v>
      </c>
      <c>
        <f>(M34*21)/100</f>
      </c>
      <c t="s">
        <v>26</v>
      </c>
    </row>
    <row r="35" spans="1:5" ht="12.75">
      <c r="A35" s="35" t="s">
        <v>53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57</v>
      </c>
      <c r="E37" s="39" t="s">
        <v>97</v>
      </c>
    </row>
    <row r="38" spans="1:16" ht="12.75">
      <c r="A38" t="s">
        <v>48</v>
      </c>
      <c s="34" t="s">
        <v>119</v>
      </c>
      <c s="34" t="s">
        <v>598</v>
      </c>
      <c s="35" t="s">
        <v>4</v>
      </c>
      <c s="6" t="s">
        <v>599</v>
      </c>
      <c s="36" t="s">
        <v>600</v>
      </c>
      <c s="37">
        <v>8311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94</v>
      </c>
      <c>
        <f>(M38*21)/100</f>
      </c>
      <c t="s">
        <v>26</v>
      </c>
    </row>
    <row r="39" spans="1:5" ht="12.75">
      <c r="A39" s="35" t="s">
        <v>53</v>
      </c>
      <c r="E39" s="39" t="s">
        <v>4</v>
      </c>
    </row>
    <row r="40" spans="1:5" ht="89.25">
      <c r="A40" s="35" t="s">
        <v>55</v>
      </c>
      <c r="E40" s="40" t="s">
        <v>601</v>
      </c>
    </row>
    <row r="41" spans="1:5" ht="12.75">
      <c r="A41" t="s">
        <v>57</v>
      </c>
      <c r="E41" s="39" t="s">
        <v>97</v>
      </c>
    </row>
    <row r="42" spans="1:16" ht="12.75">
      <c r="A42" t="s">
        <v>48</v>
      </c>
      <c s="34" t="s">
        <v>123</v>
      </c>
      <c s="34" t="s">
        <v>602</v>
      </c>
      <c s="35" t="s">
        <v>4</v>
      </c>
      <c s="6" t="s">
        <v>603</v>
      </c>
      <c s="36" t="s">
        <v>180</v>
      </c>
      <c s="37">
        <v>129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94</v>
      </c>
      <c>
        <f>(M42*21)/100</f>
      </c>
      <c t="s">
        <v>26</v>
      </c>
    </row>
    <row r="43" spans="1:5" ht="12.75">
      <c r="A43" s="35" t="s">
        <v>53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.75">
      <c r="A45" t="s">
        <v>57</v>
      </c>
      <c r="E45" s="39" t="s">
        <v>97</v>
      </c>
    </row>
    <row r="46" spans="1:16" ht="12.75">
      <c r="A46" t="s">
        <v>48</v>
      </c>
      <c s="34" t="s">
        <v>134</v>
      </c>
      <c s="34" t="s">
        <v>604</v>
      </c>
      <c s="35" t="s">
        <v>4</v>
      </c>
      <c s="6" t="s">
        <v>605</v>
      </c>
      <c s="36" t="s">
        <v>180</v>
      </c>
      <c s="37">
        <v>129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94</v>
      </c>
      <c>
        <f>(M46*21)/100</f>
      </c>
      <c t="s">
        <v>26</v>
      </c>
    </row>
    <row r="47" spans="1:5" ht="12.75">
      <c r="A47" s="35" t="s">
        <v>53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57</v>
      </c>
      <c r="E49" s="39" t="s">
        <v>97</v>
      </c>
    </row>
    <row r="50" spans="1:16" ht="12.75">
      <c r="A50" t="s">
        <v>48</v>
      </c>
      <c s="34" t="s">
        <v>161</v>
      </c>
      <c s="34" t="s">
        <v>606</v>
      </c>
      <c s="35" t="s">
        <v>4</v>
      </c>
      <c s="6" t="s">
        <v>607</v>
      </c>
      <c s="36" t="s">
        <v>600</v>
      </c>
      <c s="37">
        <v>7315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94</v>
      </c>
      <c>
        <f>(M50*21)/100</f>
      </c>
      <c t="s">
        <v>26</v>
      </c>
    </row>
    <row r="51" spans="1:5" ht="12.75">
      <c r="A51" s="35" t="s">
        <v>53</v>
      </c>
      <c r="E51" s="39" t="s">
        <v>4</v>
      </c>
    </row>
    <row r="52" spans="1:5" ht="89.25">
      <c r="A52" s="35" t="s">
        <v>55</v>
      </c>
      <c r="E52" s="40" t="s">
        <v>608</v>
      </c>
    </row>
    <row r="53" spans="1:5" ht="12.75">
      <c r="A53" t="s">
        <v>57</v>
      </c>
      <c r="E53" s="39" t="s">
        <v>97</v>
      </c>
    </row>
    <row r="54" spans="1:16" ht="12.75">
      <c r="A54" t="s">
        <v>48</v>
      </c>
      <c s="34" t="s">
        <v>197</v>
      </c>
      <c s="34" t="s">
        <v>609</v>
      </c>
      <c s="35" t="s">
        <v>4</v>
      </c>
      <c s="6" t="s">
        <v>610</v>
      </c>
      <c s="36" t="s">
        <v>180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611</v>
      </c>
    </row>
    <row r="56" spans="1:5" ht="12.75">
      <c r="A56" s="35" t="s">
        <v>55</v>
      </c>
      <c r="E56" s="40" t="s">
        <v>4</v>
      </c>
    </row>
    <row r="57" spans="1:5" ht="102">
      <c r="A57" t="s">
        <v>57</v>
      </c>
      <c r="E57" s="39" t="s">
        <v>612</v>
      </c>
    </row>
    <row r="58" spans="1:16" ht="12.75">
      <c r="A58" t="s">
        <v>48</v>
      </c>
      <c s="34" t="s">
        <v>201</v>
      </c>
      <c s="34" t="s">
        <v>613</v>
      </c>
      <c s="35" t="s">
        <v>4</v>
      </c>
      <c s="6" t="s">
        <v>614</v>
      </c>
      <c s="36" t="s">
        <v>100</v>
      </c>
      <c s="37">
        <v>272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611</v>
      </c>
    </row>
    <row r="60" spans="1:5" ht="12.75">
      <c r="A60" s="35" t="s">
        <v>55</v>
      </c>
      <c r="E60" s="40" t="s">
        <v>4</v>
      </c>
    </row>
    <row r="61" spans="1:5" ht="102">
      <c r="A61" t="s">
        <v>57</v>
      </c>
      <c r="E61" s="39" t="s">
        <v>612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615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615</v>
      </c>
      <c r="E4" s="26" t="s">
        <v>616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COUNTIFS(L8:L80,"=0",A8:A80,"P")+COUNTIFS(L8:L80,"",A8:A80,"P")+SUM(Q8:Q80)</f>
      </c>
    </row>
    <row r="8" spans="1:13" ht="12.75">
      <c r="A8" t="s">
        <v>43</v>
      </c>
      <c r="C8" s="28" t="s">
        <v>619</v>
      </c>
      <c r="E8" s="30" t="s">
        <v>618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46</v>
      </c>
      <c s="34" t="s">
        <v>620</v>
      </c>
      <c s="35" t="s">
        <v>621</v>
      </c>
      <c s="6" t="s">
        <v>622</v>
      </c>
      <c s="36" t="s">
        <v>87</v>
      </c>
      <c s="37">
        <v>129.6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623</v>
      </c>
    </row>
    <row r="13" spans="1:5" ht="165.75">
      <c r="A13" t="s">
        <v>57</v>
      </c>
      <c r="E13" s="39" t="s">
        <v>89</v>
      </c>
    </row>
    <row r="14" spans="1:16" ht="25.5">
      <c r="A14" t="s">
        <v>48</v>
      </c>
      <c s="34" t="s">
        <v>26</v>
      </c>
      <c s="34" t="s">
        <v>297</v>
      </c>
      <c s="35" t="s">
        <v>298</v>
      </c>
      <c s="6" t="s">
        <v>414</v>
      </c>
      <c s="36" t="s">
        <v>87</v>
      </c>
      <c s="37">
        <v>537.6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624</v>
      </c>
    </row>
    <row r="17" spans="1:5" ht="165.75">
      <c r="A17" t="s">
        <v>57</v>
      </c>
      <c r="E17" s="39" t="s">
        <v>89</v>
      </c>
    </row>
    <row r="18" spans="1:16" ht="25.5">
      <c r="A18" t="s">
        <v>48</v>
      </c>
      <c s="34" t="s">
        <v>25</v>
      </c>
      <c s="34" t="s">
        <v>625</v>
      </c>
      <c s="35" t="s">
        <v>626</v>
      </c>
      <c s="6" t="s">
        <v>627</v>
      </c>
      <c s="36" t="s">
        <v>87</v>
      </c>
      <c s="37">
        <v>10.29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4</v>
      </c>
    </row>
    <row r="20" spans="1:5" ht="12.75">
      <c r="A20" s="35" t="s">
        <v>55</v>
      </c>
      <c r="E20" s="40" t="s">
        <v>628</v>
      </c>
    </row>
    <row r="21" spans="1:5" ht="165.75">
      <c r="A21" t="s">
        <v>57</v>
      </c>
      <c r="E21" s="39" t="s">
        <v>89</v>
      </c>
    </row>
    <row r="22" spans="1:16" ht="25.5">
      <c r="A22" t="s">
        <v>48</v>
      </c>
      <c s="34" t="s">
        <v>68</v>
      </c>
      <c s="34" t="s">
        <v>629</v>
      </c>
      <c s="35" t="s">
        <v>630</v>
      </c>
      <c s="6" t="s">
        <v>631</v>
      </c>
      <c s="36" t="s">
        <v>87</v>
      </c>
      <c s="37">
        <v>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4</v>
      </c>
    </row>
    <row r="24" spans="1:5" ht="12.75">
      <c r="A24" s="35" t="s">
        <v>55</v>
      </c>
      <c r="E24" s="40" t="s">
        <v>632</v>
      </c>
    </row>
    <row r="25" spans="1:5" ht="165.75">
      <c r="A25" t="s">
        <v>57</v>
      </c>
      <c r="E25" s="39" t="s">
        <v>89</v>
      </c>
    </row>
    <row r="26" spans="1:16" ht="25.5">
      <c r="A26" t="s">
        <v>48</v>
      </c>
      <c s="34" t="s">
        <v>73</v>
      </c>
      <c s="34" t="s">
        <v>633</v>
      </c>
      <c s="35" t="s">
        <v>634</v>
      </c>
      <c s="6" t="s">
        <v>635</v>
      </c>
      <c s="36" t="s">
        <v>87</v>
      </c>
      <c s="37">
        <v>41.16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4</v>
      </c>
    </row>
    <row r="28" spans="1:5" ht="12.75">
      <c r="A28" s="35" t="s">
        <v>55</v>
      </c>
      <c r="E28" s="40" t="s">
        <v>636</v>
      </c>
    </row>
    <row r="29" spans="1:5" ht="165.75">
      <c r="A29" t="s">
        <v>57</v>
      </c>
      <c r="E29" s="39" t="s">
        <v>89</v>
      </c>
    </row>
    <row r="30" spans="1:13" ht="12.75">
      <c r="A30" t="s">
        <v>45</v>
      </c>
      <c r="C30" s="31" t="s">
        <v>46</v>
      </c>
      <c r="E30" s="33" t="s">
        <v>90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48</v>
      </c>
      <c s="34" t="s">
        <v>110</v>
      </c>
      <c s="34" t="s">
        <v>637</v>
      </c>
      <c s="35" t="s">
        <v>4</v>
      </c>
      <c s="6" t="s">
        <v>638</v>
      </c>
      <c s="36" t="s">
        <v>126</v>
      </c>
      <c s="37">
        <v>400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94</v>
      </c>
      <c>
        <f>(M31*21)/100</f>
      </c>
      <c t="s">
        <v>26</v>
      </c>
    </row>
    <row r="32" spans="1:5" ht="12.75">
      <c r="A32" s="35" t="s">
        <v>53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2.75">
      <c r="A34" t="s">
        <v>57</v>
      </c>
      <c r="E34" s="39" t="s">
        <v>97</v>
      </c>
    </row>
    <row r="35" spans="1:16" ht="12.75">
      <c r="A35" t="s">
        <v>48</v>
      </c>
      <c s="34" t="s">
        <v>114</v>
      </c>
      <c s="34" t="s">
        <v>639</v>
      </c>
      <c s="35" t="s">
        <v>4</v>
      </c>
      <c s="6" t="s">
        <v>640</v>
      </c>
      <c s="36" t="s">
        <v>93</v>
      </c>
      <c s="37">
        <v>460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94</v>
      </c>
      <c>
        <f>(M35*21)/100</f>
      </c>
      <c t="s">
        <v>26</v>
      </c>
    </row>
    <row r="36" spans="1:5" ht="12.75">
      <c r="A36" s="35" t="s">
        <v>53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2.75">
      <c r="A38" t="s">
        <v>57</v>
      </c>
      <c r="E38" s="39" t="s">
        <v>97</v>
      </c>
    </row>
    <row r="39" spans="1:13" ht="12.75">
      <c r="A39" t="s">
        <v>45</v>
      </c>
      <c r="C39" s="31" t="s">
        <v>123</v>
      </c>
      <c r="E39" s="33" t="s">
        <v>446</v>
      </c>
      <c r="J39" s="32">
        <f>0</f>
      </c>
      <c s="32">
        <f>0</f>
      </c>
      <c s="32">
        <f>0+L40+L44+L48+L52+L56+L60+L64+L68+L72+L76+L80</f>
      </c>
      <c s="32">
        <f>0+M40+M44+M48+M52+M56+M60+M64+M68+M72+M76+M80</f>
      </c>
    </row>
    <row r="40" spans="1:16" ht="12.75">
      <c r="A40" t="s">
        <v>48</v>
      </c>
      <c s="34" t="s">
        <v>119</v>
      </c>
      <c s="34" t="s">
        <v>641</v>
      </c>
      <c s="35" t="s">
        <v>4</v>
      </c>
      <c s="6" t="s">
        <v>642</v>
      </c>
      <c s="36" t="s">
        <v>93</v>
      </c>
      <c s="37">
        <v>62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94</v>
      </c>
      <c>
        <f>(M40*21)/100</f>
      </c>
      <c t="s">
        <v>26</v>
      </c>
    </row>
    <row r="41" spans="1:5" ht="12.75">
      <c r="A41" s="35" t="s">
        <v>53</v>
      </c>
      <c r="E41" s="39" t="s">
        <v>4</v>
      </c>
    </row>
    <row r="42" spans="1:5" ht="12.75">
      <c r="A42" s="35" t="s">
        <v>55</v>
      </c>
      <c r="E42" s="40" t="s">
        <v>643</v>
      </c>
    </row>
    <row r="43" spans="1:5" ht="12.75">
      <c r="A43" t="s">
        <v>57</v>
      </c>
      <c r="E43" s="39" t="s">
        <v>97</v>
      </c>
    </row>
    <row r="44" spans="1:16" ht="12.75">
      <c r="A44" t="s">
        <v>48</v>
      </c>
      <c s="34" t="s">
        <v>123</v>
      </c>
      <c s="34" t="s">
        <v>644</v>
      </c>
      <c s="35" t="s">
        <v>4</v>
      </c>
      <c s="6" t="s">
        <v>645</v>
      </c>
      <c s="36" t="s">
        <v>93</v>
      </c>
      <c s="37">
        <v>14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94</v>
      </c>
      <c>
        <f>(M44*21)/100</f>
      </c>
      <c t="s">
        <v>26</v>
      </c>
    </row>
    <row r="45" spans="1:5" ht="12.75">
      <c r="A45" s="35" t="s">
        <v>53</v>
      </c>
      <c r="E45" s="39" t="s">
        <v>4</v>
      </c>
    </row>
    <row r="46" spans="1:5" ht="12.75">
      <c r="A46" s="35" t="s">
        <v>55</v>
      </c>
      <c r="E46" s="40" t="s">
        <v>646</v>
      </c>
    </row>
    <row r="47" spans="1:5" ht="12.75">
      <c r="A47" t="s">
        <v>57</v>
      </c>
      <c r="E47" s="39" t="s">
        <v>97</v>
      </c>
    </row>
    <row r="48" spans="1:16" ht="12.75">
      <c r="A48" t="s">
        <v>48</v>
      </c>
      <c s="34" t="s">
        <v>134</v>
      </c>
      <c s="34" t="s">
        <v>447</v>
      </c>
      <c s="35" t="s">
        <v>4</v>
      </c>
      <c s="6" t="s">
        <v>448</v>
      </c>
      <c s="36" t="s">
        <v>93</v>
      </c>
      <c s="37">
        <v>42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94</v>
      </c>
      <c>
        <f>(M48*21)/100</f>
      </c>
      <c t="s">
        <v>26</v>
      </c>
    </row>
    <row r="49" spans="1:5" ht="12.75">
      <c r="A49" s="35" t="s">
        <v>53</v>
      </c>
      <c r="E49" s="39" t="s">
        <v>4</v>
      </c>
    </row>
    <row r="50" spans="1:5" ht="12.75">
      <c r="A50" s="35" t="s">
        <v>55</v>
      </c>
      <c r="E50" s="40" t="s">
        <v>647</v>
      </c>
    </row>
    <row r="51" spans="1:5" ht="12.75">
      <c r="A51" t="s">
        <v>57</v>
      </c>
      <c r="E51" s="39" t="s">
        <v>97</v>
      </c>
    </row>
    <row r="52" spans="1:16" ht="12.75">
      <c r="A52" t="s">
        <v>48</v>
      </c>
      <c s="34" t="s">
        <v>161</v>
      </c>
      <c s="34" t="s">
        <v>648</v>
      </c>
      <c s="35" t="s">
        <v>4</v>
      </c>
      <c s="6" t="s">
        <v>649</v>
      </c>
      <c s="36" t="s">
        <v>93</v>
      </c>
      <c s="37">
        <v>29.4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94</v>
      </c>
      <c>
        <f>(M52*21)/100</f>
      </c>
      <c t="s">
        <v>26</v>
      </c>
    </row>
    <row r="53" spans="1:5" ht="12.75">
      <c r="A53" s="35" t="s">
        <v>53</v>
      </c>
      <c r="E53" s="39" t="s">
        <v>4</v>
      </c>
    </row>
    <row r="54" spans="1:5" ht="12.75">
      <c r="A54" s="35" t="s">
        <v>55</v>
      </c>
      <c r="E54" s="40" t="s">
        <v>650</v>
      </c>
    </row>
    <row r="55" spans="1:5" ht="12.75">
      <c r="A55" t="s">
        <v>57</v>
      </c>
      <c r="E55" s="39" t="s">
        <v>97</v>
      </c>
    </row>
    <row r="56" spans="1:16" ht="12.75">
      <c r="A56" t="s">
        <v>48</v>
      </c>
      <c s="34" t="s">
        <v>197</v>
      </c>
      <c s="34" t="s">
        <v>651</v>
      </c>
      <c s="35" t="s">
        <v>4</v>
      </c>
      <c s="6" t="s">
        <v>652</v>
      </c>
      <c s="36" t="s">
        <v>653</v>
      </c>
      <c s="37">
        <v>1520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94</v>
      </c>
      <c>
        <f>(M56*21)/100</f>
      </c>
      <c t="s">
        <v>26</v>
      </c>
    </row>
    <row r="57" spans="1:5" ht="12.75">
      <c r="A57" s="35" t="s">
        <v>53</v>
      </c>
      <c r="E57" s="39" t="s">
        <v>4</v>
      </c>
    </row>
    <row r="58" spans="1:5" ht="12.75">
      <c r="A58" s="35" t="s">
        <v>55</v>
      </c>
      <c r="E58" s="40" t="s">
        <v>4</v>
      </c>
    </row>
    <row r="59" spans="1:5" ht="12.75">
      <c r="A59" t="s">
        <v>57</v>
      </c>
      <c r="E59" s="39" t="s">
        <v>97</v>
      </c>
    </row>
    <row r="60" spans="1:16" ht="25.5">
      <c r="A60" t="s">
        <v>48</v>
      </c>
      <c s="34" t="s">
        <v>201</v>
      </c>
      <c s="34" t="s">
        <v>654</v>
      </c>
      <c s="35" t="s">
        <v>4</v>
      </c>
      <c s="6" t="s">
        <v>655</v>
      </c>
      <c s="36" t="s">
        <v>653</v>
      </c>
      <c s="37">
        <v>290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94</v>
      </c>
      <c>
        <f>(M60*21)/100</f>
      </c>
      <c t="s">
        <v>26</v>
      </c>
    </row>
    <row r="61" spans="1:5" ht="12.75">
      <c r="A61" s="35" t="s">
        <v>53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12.75">
      <c r="A63" t="s">
        <v>57</v>
      </c>
      <c r="E63" s="39" t="s">
        <v>97</v>
      </c>
    </row>
    <row r="64" spans="1:16" ht="25.5">
      <c r="A64" t="s">
        <v>48</v>
      </c>
      <c s="34" t="s">
        <v>204</v>
      </c>
      <c s="34" t="s">
        <v>656</v>
      </c>
      <c s="35" t="s">
        <v>4</v>
      </c>
      <c s="6" t="s">
        <v>657</v>
      </c>
      <c s="36" t="s">
        <v>653</v>
      </c>
      <c s="37">
        <v>490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94</v>
      </c>
      <c>
        <f>(M64*21)/100</f>
      </c>
      <c t="s">
        <v>26</v>
      </c>
    </row>
    <row r="65" spans="1:5" ht="12.75">
      <c r="A65" s="35" t="s">
        <v>53</v>
      </c>
      <c r="E65" s="39" t="s">
        <v>4</v>
      </c>
    </row>
    <row r="66" spans="1:5" ht="12.75">
      <c r="A66" s="35" t="s">
        <v>55</v>
      </c>
      <c r="E66" s="40" t="s">
        <v>658</v>
      </c>
    </row>
    <row r="67" spans="1:5" ht="12.75">
      <c r="A67" t="s">
        <v>57</v>
      </c>
      <c r="E67" s="39" t="s">
        <v>97</v>
      </c>
    </row>
    <row r="68" spans="1:16" ht="12.75">
      <c r="A68" t="s">
        <v>48</v>
      </c>
      <c s="34" t="s">
        <v>207</v>
      </c>
      <c s="34" t="s">
        <v>659</v>
      </c>
      <c s="35" t="s">
        <v>4</v>
      </c>
      <c s="6" t="s">
        <v>660</v>
      </c>
      <c s="36" t="s">
        <v>51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26</v>
      </c>
    </row>
    <row r="69" spans="1:5" ht="12.75">
      <c r="A69" s="35" t="s">
        <v>53</v>
      </c>
      <c r="E69" s="39" t="s">
        <v>4</v>
      </c>
    </row>
    <row r="70" spans="1:5" ht="12.75">
      <c r="A70" s="35" t="s">
        <v>55</v>
      </c>
      <c r="E70" s="40" t="s">
        <v>4</v>
      </c>
    </row>
    <row r="71" spans="1:5" ht="12.75">
      <c r="A71" t="s">
        <v>57</v>
      </c>
      <c r="E71" s="39" t="s">
        <v>661</v>
      </c>
    </row>
    <row r="72" spans="1:16" ht="12.75">
      <c r="A72" t="s">
        <v>48</v>
      </c>
      <c s="34" t="s">
        <v>210</v>
      </c>
      <c s="34" t="s">
        <v>662</v>
      </c>
      <c s="35" t="s">
        <v>4</v>
      </c>
      <c s="6" t="s">
        <v>663</v>
      </c>
      <c s="36" t="s">
        <v>51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26</v>
      </c>
    </row>
    <row r="73" spans="1:5" ht="12.75">
      <c r="A73" s="35" t="s">
        <v>53</v>
      </c>
      <c r="E73" s="39" t="s">
        <v>4</v>
      </c>
    </row>
    <row r="74" spans="1:5" ht="12.75">
      <c r="A74" s="35" t="s">
        <v>55</v>
      </c>
      <c r="E74" s="40" t="s">
        <v>4</v>
      </c>
    </row>
    <row r="75" spans="1:5" ht="12.75">
      <c r="A75" t="s">
        <v>57</v>
      </c>
      <c r="E75" s="39" t="s">
        <v>661</v>
      </c>
    </row>
    <row r="76" spans="1:16" ht="12.75">
      <c r="A76" t="s">
        <v>48</v>
      </c>
      <c s="34" t="s">
        <v>213</v>
      </c>
      <c s="34" t="s">
        <v>664</v>
      </c>
      <c s="35" t="s">
        <v>4</v>
      </c>
      <c s="6" t="s">
        <v>665</v>
      </c>
      <c s="36" t="s">
        <v>51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</v>
      </c>
      <c>
        <f>(M76*21)/100</f>
      </c>
      <c t="s">
        <v>26</v>
      </c>
    </row>
    <row r="77" spans="1:5" ht="12.75">
      <c r="A77" s="35" t="s">
        <v>53</v>
      </c>
      <c r="E77" s="39" t="s">
        <v>4</v>
      </c>
    </row>
    <row r="78" spans="1:5" ht="12.75">
      <c r="A78" s="35" t="s">
        <v>55</v>
      </c>
      <c r="E78" s="40" t="s">
        <v>4</v>
      </c>
    </row>
    <row r="79" spans="1:5" ht="12.75">
      <c r="A79" t="s">
        <v>57</v>
      </c>
      <c r="E79" s="39" t="s">
        <v>661</v>
      </c>
    </row>
    <row r="80" spans="1:16" ht="12.75">
      <c r="A80" t="s">
        <v>48</v>
      </c>
      <c s="34" t="s">
        <v>217</v>
      </c>
      <c s="34" t="s">
        <v>666</v>
      </c>
      <c s="35" t="s">
        <v>4</v>
      </c>
      <c s="6" t="s">
        <v>667</v>
      </c>
      <c s="36" t="s">
        <v>51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52</v>
      </c>
      <c>
        <f>(M80*21)/100</f>
      </c>
      <c t="s">
        <v>26</v>
      </c>
    </row>
    <row r="81" spans="1:5" ht="12.75">
      <c r="A81" s="35" t="s">
        <v>53</v>
      </c>
      <c r="E81" s="39" t="s">
        <v>4</v>
      </c>
    </row>
    <row r="82" spans="1:5" ht="12.75">
      <c r="A82" s="35" t="s">
        <v>55</v>
      </c>
      <c r="E82" s="40" t="s">
        <v>4</v>
      </c>
    </row>
    <row r="83" spans="1:5" ht="12.75">
      <c r="A83" t="s">
        <v>57</v>
      </c>
      <c r="E83" s="39" t="s">
        <v>661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615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615</v>
      </c>
      <c r="E4" s="26" t="s">
        <v>616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COUNTIFS(L8:L52,"=0",A8:A52,"P")+COUNTIFS(L8:L52,"",A8:A52,"P")+SUM(Q8:Q52)</f>
      </c>
    </row>
    <row r="8" spans="1:13" ht="12.75">
      <c r="A8" t="s">
        <v>43</v>
      </c>
      <c r="C8" s="28" t="s">
        <v>670</v>
      </c>
      <c r="E8" s="30" t="s">
        <v>669</v>
      </c>
      <c r="J8" s="29">
        <f>0+J9+J22+J31</f>
      </c>
      <c s="29">
        <f>0+K9+K22+K31</f>
      </c>
      <c s="29">
        <f>0+L9+L22+L31</f>
      </c>
      <c s="29">
        <f>0+M9+M22+M31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48</v>
      </c>
      <c s="34" t="s">
        <v>46</v>
      </c>
      <c s="34" t="s">
        <v>84</v>
      </c>
      <c s="35" t="s">
        <v>85</v>
      </c>
      <c s="6" t="s">
        <v>86</v>
      </c>
      <c s="36" t="s">
        <v>87</v>
      </c>
      <c s="37">
        <v>1720.8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671</v>
      </c>
    </row>
    <row r="13" spans="1:5" ht="165.75">
      <c r="A13" t="s">
        <v>57</v>
      </c>
      <c r="E13" s="39" t="s">
        <v>89</v>
      </c>
    </row>
    <row r="14" spans="1:16" ht="38.25">
      <c r="A14" t="s">
        <v>48</v>
      </c>
      <c s="34" t="s">
        <v>26</v>
      </c>
      <c s="34" t="s">
        <v>471</v>
      </c>
      <c s="35" t="s">
        <v>472</v>
      </c>
      <c s="6" t="s">
        <v>473</v>
      </c>
      <c s="36" t="s">
        <v>87</v>
      </c>
      <c s="37">
        <v>1864.2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672</v>
      </c>
    </row>
    <row r="17" spans="1:5" ht="165.75">
      <c r="A17" t="s">
        <v>57</v>
      </c>
      <c r="E17" s="39" t="s">
        <v>89</v>
      </c>
    </row>
    <row r="18" spans="1:16" ht="25.5">
      <c r="A18" t="s">
        <v>48</v>
      </c>
      <c s="34" t="s">
        <v>25</v>
      </c>
      <c s="34" t="s">
        <v>297</v>
      </c>
      <c s="35" t="s">
        <v>298</v>
      </c>
      <c s="6" t="s">
        <v>414</v>
      </c>
      <c s="36" t="s">
        <v>87</v>
      </c>
      <c s="37">
        <v>63.25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4</v>
      </c>
    </row>
    <row r="20" spans="1:5" ht="12.75">
      <c r="A20" s="35" t="s">
        <v>55</v>
      </c>
      <c r="E20" s="40" t="s">
        <v>673</v>
      </c>
    </row>
    <row r="21" spans="1:5" ht="165.75">
      <c r="A21" t="s">
        <v>57</v>
      </c>
      <c r="E21" s="39" t="s">
        <v>89</v>
      </c>
    </row>
    <row r="22" spans="1:13" ht="12.75">
      <c r="A22" t="s">
        <v>45</v>
      </c>
      <c r="C22" s="31" t="s">
        <v>46</v>
      </c>
      <c r="E22" s="33" t="s">
        <v>90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68</v>
      </c>
      <c s="34" t="s">
        <v>476</v>
      </c>
      <c s="35" t="s">
        <v>4</v>
      </c>
      <c s="6" t="s">
        <v>477</v>
      </c>
      <c s="36" t="s">
        <v>93</v>
      </c>
      <c s="37">
        <v>717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94</v>
      </c>
      <c>
        <f>(M23*21)/100</f>
      </c>
      <c t="s">
        <v>26</v>
      </c>
    </row>
    <row r="24" spans="1:5" ht="12.75">
      <c r="A24" s="35" t="s">
        <v>53</v>
      </c>
      <c r="E24" s="39" t="s">
        <v>4</v>
      </c>
    </row>
    <row r="25" spans="1:5" ht="12.75">
      <c r="A25" s="35" t="s">
        <v>55</v>
      </c>
      <c r="E25" s="40" t="s">
        <v>674</v>
      </c>
    </row>
    <row r="26" spans="1:5" ht="12.75">
      <c r="A26" t="s">
        <v>57</v>
      </c>
      <c r="E26" s="39" t="s">
        <v>97</v>
      </c>
    </row>
    <row r="27" spans="1:16" ht="25.5">
      <c r="A27" t="s">
        <v>48</v>
      </c>
      <c s="34" t="s">
        <v>73</v>
      </c>
      <c s="34" t="s">
        <v>675</v>
      </c>
      <c s="35" t="s">
        <v>4</v>
      </c>
      <c s="6" t="s">
        <v>676</v>
      </c>
      <c s="36" t="s">
        <v>93</v>
      </c>
      <c s="37">
        <v>956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94</v>
      </c>
      <c>
        <f>(M27*21)/100</f>
      </c>
      <c t="s">
        <v>26</v>
      </c>
    </row>
    <row r="28" spans="1:5" ht="12.75">
      <c r="A28" s="35" t="s">
        <v>53</v>
      </c>
      <c r="E28" s="39" t="s">
        <v>4</v>
      </c>
    </row>
    <row r="29" spans="1:5" ht="12.75">
      <c r="A29" s="35" t="s">
        <v>55</v>
      </c>
      <c r="E29" s="40" t="s">
        <v>677</v>
      </c>
    </row>
    <row r="30" spans="1:5" ht="12.75">
      <c r="A30" t="s">
        <v>57</v>
      </c>
      <c r="E30" s="39" t="s">
        <v>97</v>
      </c>
    </row>
    <row r="31" spans="1:13" ht="12.75">
      <c r="A31" t="s">
        <v>45</v>
      </c>
      <c r="C31" s="31" t="s">
        <v>123</v>
      </c>
      <c r="E31" s="33" t="s">
        <v>446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110</v>
      </c>
      <c s="34" t="s">
        <v>678</v>
      </c>
      <c s="35" t="s">
        <v>4</v>
      </c>
      <c s="6" t="s">
        <v>679</v>
      </c>
      <c s="36" t="s">
        <v>87</v>
      </c>
      <c s="37">
        <v>20.918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94</v>
      </c>
      <c>
        <f>(M32*21)/100</f>
      </c>
      <c t="s">
        <v>26</v>
      </c>
    </row>
    <row r="33" spans="1:5" ht="12.75">
      <c r="A33" s="35" t="s">
        <v>53</v>
      </c>
      <c r="E33" s="39" t="s">
        <v>4</v>
      </c>
    </row>
    <row r="34" spans="1:5" ht="25.5">
      <c r="A34" s="35" t="s">
        <v>55</v>
      </c>
      <c r="E34" s="40" t="s">
        <v>680</v>
      </c>
    </row>
    <row r="35" spans="1:5" ht="12.75">
      <c r="A35" t="s">
        <v>57</v>
      </c>
      <c r="E35" s="39" t="s">
        <v>97</v>
      </c>
    </row>
    <row r="36" spans="1:16" ht="12.75">
      <c r="A36" t="s">
        <v>48</v>
      </c>
      <c s="34" t="s">
        <v>114</v>
      </c>
      <c s="34" t="s">
        <v>447</v>
      </c>
      <c s="35" t="s">
        <v>4</v>
      </c>
      <c s="6" t="s">
        <v>448</v>
      </c>
      <c s="36" t="s">
        <v>93</v>
      </c>
      <c s="37">
        <v>27.5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94</v>
      </c>
      <c>
        <f>(M36*21)/100</f>
      </c>
      <c t="s">
        <v>26</v>
      </c>
    </row>
    <row r="37" spans="1:5" ht="12.75">
      <c r="A37" s="35" t="s">
        <v>53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12.75">
      <c r="A39" t="s">
        <v>57</v>
      </c>
      <c r="E39" s="39" t="s">
        <v>97</v>
      </c>
    </row>
    <row r="40" spans="1:16" ht="12.75">
      <c r="A40" t="s">
        <v>48</v>
      </c>
      <c s="34" t="s">
        <v>119</v>
      </c>
      <c s="34" t="s">
        <v>681</v>
      </c>
      <c s="35" t="s">
        <v>4</v>
      </c>
      <c s="6" t="s">
        <v>682</v>
      </c>
      <c s="36" t="s">
        <v>100</v>
      </c>
      <c s="37">
        <v>42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94</v>
      </c>
      <c>
        <f>(M40*21)/100</f>
      </c>
      <c t="s">
        <v>26</v>
      </c>
    </row>
    <row r="41" spans="1:5" ht="12.75">
      <c r="A41" s="35" t="s">
        <v>53</v>
      </c>
      <c r="E41" s="39" t="s">
        <v>452</v>
      </c>
    </row>
    <row r="42" spans="1:5" ht="12.75">
      <c r="A42" s="35" t="s">
        <v>55</v>
      </c>
      <c r="E42" s="40" t="s">
        <v>4</v>
      </c>
    </row>
    <row r="43" spans="1:5" ht="12.75">
      <c r="A43" t="s">
        <v>57</v>
      </c>
      <c r="E43" s="39" t="s">
        <v>97</v>
      </c>
    </row>
    <row r="44" spans="1:16" ht="12.75">
      <c r="A44" t="s">
        <v>48</v>
      </c>
      <c s="34" t="s">
        <v>123</v>
      </c>
      <c s="34" t="s">
        <v>683</v>
      </c>
      <c s="35" t="s">
        <v>4</v>
      </c>
      <c s="6" t="s">
        <v>684</v>
      </c>
      <c s="36" t="s">
        <v>180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26</v>
      </c>
    </row>
    <row r="45" spans="1:5" ht="12.75">
      <c r="A45" s="35" t="s">
        <v>53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2.75">
      <c r="A47" t="s">
        <v>57</v>
      </c>
      <c r="E47" s="39" t="s">
        <v>685</v>
      </c>
    </row>
    <row r="48" spans="1:16" ht="12.75">
      <c r="A48" t="s">
        <v>48</v>
      </c>
      <c s="34" t="s">
        <v>134</v>
      </c>
      <c s="34" t="s">
        <v>686</v>
      </c>
      <c s="35" t="s">
        <v>4</v>
      </c>
      <c s="6" t="s">
        <v>687</v>
      </c>
      <c s="36" t="s">
        <v>180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26</v>
      </c>
    </row>
    <row r="49" spans="1:5" ht="12.75">
      <c r="A49" s="35" t="s">
        <v>53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12.75">
      <c r="A51" t="s">
        <v>57</v>
      </c>
      <c r="E51" s="39" t="s">
        <v>685</v>
      </c>
    </row>
    <row r="52" spans="1:16" ht="12.75">
      <c r="A52" t="s">
        <v>48</v>
      </c>
      <c s="34" t="s">
        <v>161</v>
      </c>
      <c s="34" t="s">
        <v>688</v>
      </c>
      <c s="35" t="s">
        <v>4</v>
      </c>
      <c s="6" t="s">
        <v>689</v>
      </c>
      <c s="36" t="s">
        <v>51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26</v>
      </c>
    </row>
    <row r="53" spans="1:5" ht="12.75">
      <c r="A53" s="35" t="s">
        <v>53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12.75">
      <c r="A55" t="s">
        <v>57</v>
      </c>
      <c r="E55" s="39" t="s">
        <v>685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615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615</v>
      </c>
      <c r="E4" s="26" t="s">
        <v>616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COUNTIFS(L8:L34,"=0",A8:A34,"P")+COUNTIFS(L8:L34,"",A8:A34,"P")+SUM(Q8:Q34)</f>
      </c>
    </row>
    <row r="8" spans="1:13" ht="12.75">
      <c r="A8" t="s">
        <v>43</v>
      </c>
      <c r="C8" s="28" t="s">
        <v>692</v>
      </c>
      <c r="E8" s="30" t="s">
        <v>691</v>
      </c>
      <c r="J8" s="29">
        <f>0+J9+J14+J19+J28+J33</f>
      </c>
      <c s="29">
        <f>0+K9+K14+K19+K28+K33</f>
      </c>
      <c s="29">
        <f>0+L9+L14+L19+L28+L33</f>
      </c>
      <c s="29">
        <f>0+M9+M14+M19+M28+M33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48</v>
      </c>
      <c s="34" t="s">
        <v>46</v>
      </c>
      <c s="34" t="s">
        <v>84</v>
      </c>
      <c s="35" t="s">
        <v>85</v>
      </c>
      <c s="6" t="s">
        <v>86</v>
      </c>
      <c s="36" t="s">
        <v>87</v>
      </c>
      <c s="37">
        <v>17.275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693</v>
      </c>
    </row>
    <row r="13" spans="1:5" ht="165.75">
      <c r="A13" t="s">
        <v>57</v>
      </c>
      <c r="E13" s="39" t="s">
        <v>89</v>
      </c>
    </row>
    <row r="14" spans="1:13" ht="12.75">
      <c r="A14" t="s">
        <v>45</v>
      </c>
      <c r="C14" s="31" t="s">
        <v>46</v>
      </c>
      <c r="E14" s="33" t="s">
        <v>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694</v>
      </c>
      <c s="35" t="s">
        <v>4</v>
      </c>
      <c s="6" t="s">
        <v>695</v>
      </c>
      <c s="36" t="s">
        <v>93</v>
      </c>
      <c s="37">
        <v>9.597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94</v>
      </c>
      <c>
        <f>(M15*21)/100</f>
      </c>
      <c t="s">
        <v>26</v>
      </c>
    </row>
    <row r="16" spans="1:5" ht="12.75">
      <c r="A16" s="35" t="s">
        <v>53</v>
      </c>
      <c r="E16" s="39" t="s">
        <v>4</v>
      </c>
    </row>
    <row r="17" spans="1:5" ht="12.75">
      <c r="A17" s="35" t="s">
        <v>55</v>
      </c>
      <c r="E17" s="40" t="s">
        <v>4</v>
      </c>
    </row>
    <row r="18" spans="1:5" ht="12.75">
      <c r="A18" t="s">
        <v>57</v>
      </c>
      <c r="E18" s="39" t="s">
        <v>97</v>
      </c>
    </row>
    <row r="19" spans="1:13" ht="12.75">
      <c r="A19" t="s">
        <v>45</v>
      </c>
      <c r="C19" s="31" t="s">
        <v>26</v>
      </c>
      <c r="E19" s="33" t="s">
        <v>106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48</v>
      </c>
      <c s="34" t="s">
        <v>25</v>
      </c>
      <c s="34" t="s">
        <v>696</v>
      </c>
      <c s="35" t="s">
        <v>4</v>
      </c>
      <c s="6" t="s">
        <v>697</v>
      </c>
      <c s="36" t="s">
        <v>93</v>
      </c>
      <c s="37">
        <v>8.226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94</v>
      </c>
      <c>
        <f>(M20*21)/100</f>
      </c>
      <c t="s">
        <v>26</v>
      </c>
    </row>
    <row r="21" spans="1:5" ht="12.75">
      <c r="A21" s="35" t="s">
        <v>53</v>
      </c>
      <c r="E21" s="39" t="s">
        <v>4</v>
      </c>
    </row>
    <row r="22" spans="1:5" ht="12.75">
      <c r="A22" s="35" t="s">
        <v>55</v>
      </c>
      <c r="E22" s="40" t="s">
        <v>698</v>
      </c>
    </row>
    <row r="23" spans="1:5" ht="12.75">
      <c r="A23" t="s">
        <v>57</v>
      </c>
      <c r="E23" s="39" t="s">
        <v>97</v>
      </c>
    </row>
    <row r="24" spans="1:16" ht="12.75">
      <c r="A24" t="s">
        <v>48</v>
      </c>
      <c s="34" t="s">
        <v>68</v>
      </c>
      <c s="34" t="s">
        <v>699</v>
      </c>
      <c s="35" t="s">
        <v>4</v>
      </c>
      <c s="6" t="s">
        <v>700</v>
      </c>
      <c s="36" t="s">
        <v>87</v>
      </c>
      <c s="37">
        <v>0.7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94</v>
      </c>
      <c>
        <f>(M24*21)/100</f>
      </c>
      <c t="s">
        <v>26</v>
      </c>
    </row>
    <row r="25" spans="1:5" ht="12.75">
      <c r="A25" s="35" t="s">
        <v>53</v>
      </c>
      <c r="E25" s="39" t="s">
        <v>4</v>
      </c>
    </row>
    <row r="26" spans="1:5" ht="12.75">
      <c r="A26" s="35" t="s">
        <v>55</v>
      </c>
      <c r="E26" s="40" t="s">
        <v>4</v>
      </c>
    </row>
    <row r="27" spans="1:5" ht="12.75">
      <c r="A27" t="s">
        <v>57</v>
      </c>
      <c r="E27" s="39" t="s">
        <v>97</v>
      </c>
    </row>
    <row r="28" spans="1:13" ht="12.75">
      <c r="A28" t="s">
        <v>45</v>
      </c>
      <c r="C28" s="31" t="s">
        <v>68</v>
      </c>
      <c r="E28" s="33" t="s">
        <v>420</v>
      </c>
      <c r="J28" s="32">
        <f>0</f>
      </c>
      <c s="32">
        <f>0</f>
      </c>
      <c s="32">
        <f>0+L29</f>
      </c>
      <c s="32">
        <f>0+M29</f>
      </c>
    </row>
    <row r="29" spans="1:16" ht="12.75">
      <c r="A29" t="s">
        <v>48</v>
      </c>
      <c s="34" t="s">
        <v>73</v>
      </c>
      <c s="34" t="s">
        <v>421</v>
      </c>
      <c s="35" t="s">
        <v>4</v>
      </c>
      <c s="6" t="s">
        <v>422</v>
      </c>
      <c s="36" t="s">
        <v>93</v>
      </c>
      <c s="37">
        <v>1.371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94</v>
      </c>
      <c>
        <f>(M29*21)/100</f>
      </c>
      <c t="s">
        <v>26</v>
      </c>
    </row>
    <row r="30" spans="1:5" ht="12.75">
      <c r="A30" s="35" t="s">
        <v>53</v>
      </c>
      <c r="E30" s="39" t="s">
        <v>4</v>
      </c>
    </row>
    <row r="31" spans="1:5" ht="12.75">
      <c r="A31" s="35" t="s">
        <v>55</v>
      </c>
      <c r="E31" s="40" t="s">
        <v>701</v>
      </c>
    </row>
    <row r="32" spans="1:5" ht="12.75">
      <c r="A32" t="s">
        <v>57</v>
      </c>
      <c r="E32" s="39" t="s">
        <v>97</v>
      </c>
    </row>
    <row r="33" spans="1:13" ht="12.75">
      <c r="A33" t="s">
        <v>45</v>
      </c>
      <c r="C33" s="31" t="s">
        <v>123</v>
      </c>
      <c r="E33" s="33" t="s">
        <v>702</v>
      </c>
      <c r="J33" s="32">
        <f>0</f>
      </c>
      <c s="32">
        <f>0</f>
      </c>
      <c s="32">
        <f>0+L34</f>
      </c>
      <c s="32">
        <f>0+M34</f>
      </c>
    </row>
    <row r="34" spans="1:16" ht="12.75">
      <c r="A34" t="s">
        <v>48</v>
      </c>
      <c s="34" t="s">
        <v>110</v>
      </c>
      <c s="34" t="s">
        <v>703</v>
      </c>
      <c s="35" t="s">
        <v>4</v>
      </c>
      <c s="6" t="s">
        <v>704</v>
      </c>
      <c s="36" t="s">
        <v>180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94</v>
      </c>
      <c>
        <f>(M34*21)/100</f>
      </c>
      <c t="s">
        <v>26</v>
      </c>
    </row>
    <row r="35" spans="1:5" ht="38.25">
      <c r="A35" s="35" t="s">
        <v>53</v>
      </c>
      <c r="E35" s="39" t="s">
        <v>705</v>
      </c>
    </row>
    <row r="36" spans="1:5" ht="12.75">
      <c r="A36" s="35" t="s">
        <v>55</v>
      </c>
      <c r="E36" s="40" t="s">
        <v>4</v>
      </c>
    </row>
    <row r="37" spans="1:5" ht="12.75">
      <c r="A37" t="s">
        <v>57</v>
      </c>
      <c r="E37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706</v>
      </c>
      <c s="41">
        <f>Rekapitulace!C32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706</v>
      </c>
      <c r="E4" s="26" t="s">
        <v>707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COUNTIFS(L8:L142,"=0",A8:A142,"P")+COUNTIFS(L8:L142,"",A8:A142,"P")+SUM(Q8:Q142)</f>
      </c>
    </row>
    <row r="8" spans="1:13" ht="12.75">
      <c r="A8" t="s">
        <v>43</v>
      </c>
      <c r="C8" s="28" t="s">
        <v>710</v>
      </c>
      <c r="E8" s="30" t="s">
        <v>709</v>
      </c>
      <c r="J8" s="29">
        <f>0+J9+J30+J35+J64+J129</f>
      </c>
      <c s="29">
        <f>0+K9+K30+K35+K64+K129</f>
      </c>
      <c s="29">
        <f>0+L9+L30+L35+L64+L129</f>
      </c>
      <c s="29">
        <f>0+M9+M30+M35+M64+M129</f>
      </c>
    </row>
    <row r="9" spans="1:13" ht="12.75">
      <c r="A9" t="s">
        <v>45</v>
      </c>
      <c r="C9" s="31" t="s">
        <v>134</v>
      </c>
      <c r="E9" s="33" t="s">
        <v>90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46</v>
      </c>
      <c s="34" t="s">
        <v>135</v>
      </c>
      <c s="35" t="s">
        <v>4</v>
      </c>
      <c s="6" t="s">
        <v>136</v>
      </c>
      <c s="36" t="s">
        <v>93</v>
      </c>
      <c s="37">
        <v>19.2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26</v>
      </c>
    </row>
    <row r="11" spans="1:5" ht="12.75">
      <c r="A11" s="35" t="s">
        <v>53</v>
      </c>
      <c r="E11" s="39" t="s">
        <v>137</v>
      </c>
    </row>
    <row r="12" spans="1:5" ht="12.75">
      <c r="A12" s="35" t="s">
        <v>55</v>
      </c>
      <c r="E12" s="40" t="s">
        <v>4</v>
      </c>
    </row>
    <row r="13" spans="1:5" ht="12.75">
      <c r="A13" t="s">
        <v>57</v>
      </c>
      <c r="E13" s="39" t="s">
        <v>97</v>
      </c>
    </row>
    <row r="14" spans="1:16" ht="12.75">
      <c r="A14" t="s">
        <v>48</v>
      </c>
      <c s="34" t="s">
        <v>26</v>
      </c>
      <c s="34" t="s">
        <v>138</v>
      </c>
      <c s="35" t="s">
        <v>4</v>
      </c>
      <c s="6" t="s">
        <v>139</v>
      </c>
      <c s="36" t="s">
        <v>93</v>
      </c>
      <c s="37">
        <v>19.2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26</v>
      </c>
    </row>
    <row r="15" spans="1:5" ht="25.5">
      <c r="A15" s="35" t="s">
        <v>53</v>
      </c>
      <c r="E15" s="39" t="s">
        <v>140</v>
      </c>
    </row>
    <row r="16" spans="1:5" ht="12.75">
      <c r="A16" s="35" t="s">
        <v>55</v>
      </c>
      <c r="E16" s="40" t="s">
        <v>4</v>
      </c>
    </row>
    <row r="17" spans="1:5" ht="12.75">
      <c r="A17" t="s">
        <v>57</v>
      </c>
      <c r="E17" s="39" t="s">
        <v>142</v>
      </c>
    </row>
    <row r="18" spans="1:16" ht="12.75">
      <c r="A18" t="s">
        <v>48</v>
      </c>
      <c s="34" t="s">
        <v>25</v>
      </c>
      <c s="34" t="s">
        <v>91</v>
      </c>
      <c s="35" t="s">
        <v>4</v>
      </c>
      <c s="6" t="s">
        <v>92</v>
      </c>
      <c s="36" t="s">
        <v>93</v>
      </c>
      <c s="37">
        <v>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26</v>
      </c>
    </row>
    <row r="19" spans="1:5" ht="12.75">
      <c r="A19" s="35" t="s">
        <v>53</v>
      </c>
      <c r="E19" s="39" t="s">
        <v>95</v>
      </c>
    </row>
    <row r="20" spans="1:5" ht="12.75">
      <c r="A20" s="35" t="s">
        <v>55</v>
      </c>
      <c r="E20" s="40" t="s">
        <v>4</v>
      </c>
    </row>
    <row r="21" spans="1:5" ht="12.75">
      <c r="A21" t="s">
        <v>57</v>
      </c>
      <c r="E21" s="39" t="s">
        <v>142</v>
      </c>
    </row>
    <row r="22" spans="1:16" ht="12.75">
      <c r="A22" t="s">
        <v>48</v>
      </c>
      <c s="34" t="s">
        <v>68</v>
      </c>
      <c s="34" t="s">
        <v>151</v>
      </c>
      <c s="35" t="s">
        <v>4</v>
      </c>
      <c s="6" t="s">
        <v>152</v>
      </c>
      <c s="36" t="s">
        <v>93</v>
      </c>
      <c s="37">
        <v>19.2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26</v>
      </c>
    </row>
    <row r="23" spans="1:5" ht="12.75">
      <c r="A23" s="35" t="s">
        <v>53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57</v>
      </c>
      <c r="E25" s="39" t="s">
        <v>142</v>
      </c>
    </row>
    <row r="26" spans="1:16" ht="12.75">
      <c r="A26" t="s">
        <v>48</v>
      </c>
      <c s="34" t="s">
        <v>73</v>
      </c>
      <c s="34" t="s">
        <v>153</v>
      </c>
      <c s="35" t="s">
        <v>4</v>
      </c>
      <c s="6" t="s">
        <v>154</v>
      </c>
      <c s="36" t="s">
        <v>126</v>
      </c>
      <c s="37">
        <v>80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26</v>
      </c>
    </row>
    <row r="27" spans="1:5" ht="12.75">
      <c r="A27" s="35" t="s">
        <v>53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57</v>
      </c>
      <c r="E29" s="39" t="s">
        <v>142</v>
      </c>
    </row>
    <row r="30" spans="1:13" ht="12.75">
      <c r="A30" t="s">
        <v>45</v>
      </c>
      <c r="C30" s="31" t="s">
        <v>155</v>
      </c>
      <c r="E30" s="33" t="s">
        <v>106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48</v>
      </c>
      <c s="34" t="s">
        <v>110</v>
      </c>
      <c s="34" t="s">
        <v>162</v>
      </c>
      <c s="35" t="s">
        <v>4</v>
      </c>
      <c s="6" t="s">
        <v>163</v>
      </c>
      <c s="36" t="s">
        <v>93</v>
      </c>
      <c s="37">
        <v>0.4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26</v>
      </c>
    </row>
    <row r="32" spans="1:5" ht="12.75">
      <c r="A32" s="35" t="s">
        <v>53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89.25">
      <c r="A34" t="s">
        <v>57</v>
      </c>
      <c r="E34" s="39" t="s">
        <v>164</v>
      </c>
    </row>
    <row r="35" spans="1:13" ht="12.75">
      <c r="A35" t="s">
        <v>45</v>
      </c>
      <c r="C35" s="31" t="s">
        <v>165</v>
      </c>
      <c r="E35" s="33" t="s">
        <v>166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12.75">
      <c r="A36" t="s">
        <v>48</v>
      </c>
      <c s="34" t="s">
        <v>235</v>
      </c>
      <c s="34" t="s">
        <v>168</v>
      </c>
      <c s="35" t="s">
        <v>4</v>
      </c>
      <c s="6" t="s">
        <v>169</v>
      </c>
      <c s="36" t="s">
        <v>100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94</v>
      </c>
      <c>
        <f>(M36*21)/100</f>
      </c>
      <c t="s">
        <v>26</v>
      </c>
    </row>
    <row r="37" spans="1:5" ht="12.75">
      <c r="A37" s="35" t="s">
        <v>53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12.75">
      <c r="A39" t="s">
        <v>57</v>
      </c>
      <c r="E39" s="39" t="s">
        <v>97</v>
      </c>
    </row>
    <row r="40" spans="1:16" ht="12.75">
      <c r="A40" t="s">
        <v>48</v>
      </c>
      <c s="34" t="s">
        <v>238</v>
      </c>
      <c s="34" t="s">
        <v>171</v>
      </c>
      <c s="35" t="s">
        <v>4</v>
      </c>
      <c s="6" t="s">
        <v>172</v>
      </c>
      <c s="36" t="s">
        <v>100</v>
      </c>
      <c s="37">
        <v>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94</v>
      </c>
      <c>
        <f>(M40*21)/100</f>
      </c>
      <c t="s">
        <v>26</v>
      </c>
    </row>
    <row r="41" spans="1:5" ht="12.75">
      <c r="A41" s="35" t="s">
        <v>53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2.75">
      <c r="A43" t="s">
        <v>57</v>
      </c>
      <c r="E43" s="39" t="s">
        <v>142</v>
      </c>
    </row>
    <row r="44" spans="1:16" ht="12.75">
      <c r="A44" t="s">
        <v>48</v>
      </c>
      <c s="34" t="s">
        <v>241</v>
      </c>
      <c s="34" t="s">
        <v>182</v>
      </c>
      <c s="35" t="s">
        <v>4</v>
      </c>
      <c s="6" t="s">
        <v>183</v>
      </c>
      <c s="36" t="s">
        <v>100</v>
      </c>
      <c s="37">
        <v>100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94</v>
      </c>
      <c>
        <f>(M44*21)/100</f>
      </c>
      <c t="s">
        <v>26</v>
      </c>
    </row>
    <row r="45" spans="1:5" ht="12.75">
      <c r="A45" s="35" t="s">
        <v>53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2.75">
      <c r="A47" t="s">
        <v>57</v>
      </c>
      <c r="E47" s="39" t="s">
        <v>97</v>
      </c>
    </row>
    <row r="48" spans="1:16" ht="12.75">
      <c r="A48" t="s">
        <v>48</v>
      </c>
      <c s="34" t="s">
        <v>244</v>
      </c>
      <c s="34" t="s">
        <v>188</v>
      </c>
      <c s="35" t="s">
        <v>4</v>
      </c>
      <c s="6" t="s">
        <v>189</v>
      </c>
      <c s="36" t="s">
        <v>180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94</v>
      </c>
      <c>
        <f>(M48*21)/100</f>
      </c>
      <c t="s">
        <v>26</v>
      </c>
    </row>
    <row r="49" spans="1:5" ht="12.75">
      <c r="A49" s="35" t="s">
        <v>53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12.75">
      <c r="A51" t="s">
        <v>57</v>
      </c>
      <c r="E51" s="39" t="s">
        <v>97</v>
      </c>
    </row>
    <row r="52" spans="1:16" ht="25.5">
      <c r="A52" t="s">
        <v>48</v>
      </c>
      <c s="34" t="s">
        <v>247</v>
      </c>
      <c s="34" t="s">
        <v>185</v>
      </c>
      <c s="35" t="s">
        <v>4</v>
      </c>
      <c s="6" t="s">
        <v>186</v>
      </c>
      <c s="36" t="s">
        <v>180</v>
      </c>
      <c s="37">
        <v>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94</v>
      </c>
      <c>
        <f>(M52*21)/100</f>
      </c>
      <c t="s">
        <v>26</v>
      </c>
    </row>
    <row r="53" spans="1:5" ht="12.75">
      <c r="A53" s="35" t="s">
        <v>53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12.75">
      <c r="A55" t="s">
        <v>57</v>
      </c>
      <c r="E55" s="39" t="s">
        <v>142</v>
      </c>
    </row>
    <row r="56" spans="1:16" ht="12.75">
      <c r="A56" t="s">
        <v>48</v>
      </c>
      <c s="34" t="s">
        <v>250</v>
      </c>
      <c s="34" t="s">
        <v>711</v>
      </c>
      <c s="35" t="s">
        <v>4</v>
      </c>
      <c s="6" t="s">
        <v>712</v>
      </c>
      <c s="36" t="s">
        <v>180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94</v>
      </c>
      <c>
        <f>(M56*21)/100</f>
      </c>
      <c t="s">
        <v>26</v>
      </c>
    </row>
    <row r="57" spans="1:5" ht="12.75">
      <c r="A57" s="35" t="s">
        <v>53</v>
      </c>
      <c r="E57" s="39" t="s">
        <v>713</v>
      </c>
    </row>
    <row r="58" spans="1:5" ht="12.75">
      <c r="A58" s="35" t="s">
        <v>55</v>
      </c>
      <c r="E58" s="40" t="s">
        <v>4</v>
      </c>
    </row>
    <row r="59" spans="1:5" ht="12.75">
      <c r="A59" t="s">
        <v>57</v>
      </c>
      <c r="E59" s="39" t="s">
        <v>97</v>
      </c>
    </row>
    <row r="60" spans="1:16" ht="12.75">
      <c r="A60" t="s">
        <v>48</v>
      </c>
      <c s="34" t="s">
        <v>253</v>
      </c>
      <c s="34" t="s">
        <v>191</v>
      </c>
      <c s="35" t="s">
        <v>4</v>
      </c>
      <c s="6" t="s">
        <v>192</v>
      </c>
      <c s="36" t="s">
        <v>193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153">
      <c r="A63" t="s">
        <v>57</v>
      </c>
      <c r="E63" s="39" t="s">
        <v>194</v>
      </c>
    </row>
    <row r="64" spans="1:13" ht="12.75">
      <c r="A64" t="s">
        <v>45</v>
      </c>
      <c r="C64" s="31" t="s">
        <v>195</v>
      </c>
      <c r="E64" s="33" t="s">
        <v>196</v>
      </c>
      <c r="J64" s="32">
        <f>0</f>
      </c>
      <c s="32">
        <f>0</f>
      </c>
      <c s="32">
        <f>0+L65+L69+L73+L77+L81+L85+L89+L93+L97+L101+L105+L109+L113+L117+L121+L125</f>
      </c>
      <c s="32">
        <f>0+M65+M69+M73+M77+M81+M85+M89+M93+M97+M101+M105+M109+M113+M117+M121+M125</f>
      </c>
    </row>
    <row r="65" spans="1:16" ht="12.75">
      <c r="A65" t="s">
        <v>48</v>
      </c>
      <c s="34" t="s">
        <v>114</v>
      </c>
      <c s="34" t="s">
        <v>714</v>
      </c>
      <c s="35" t="s">
        <v>4</v>
      </c>
      <c s="6" t="s">
        <v>715</v>
      </c>
      <c s="36" t="s">
        <v>100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94</v>
      </c>
      <c>
        <f>(M65*21)/100</f>
      </c>
      <c t="s">
        <v>26</v>
      </c>
    </row>
    <row r="66" spans="1:5" ht="12.75">
      <c r="A66" s="35" t="s">
        <v>53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57</v>
      </c>
      <c r="E68" s="39" t="s">
        <v>97</v>
      </c>
    </row>
    <row r="69" spans="1:16" ht="25.5">
      <c r="A69" t="s">
        <v>48</v>
      </c>
      <c s="34" t="s">
        <v>119</v>
      </c>
      <c s="34" t="s">
        <v>716</v>
      </c>
      <c s="35" t="s">
        <v>4</v>
      </c>
      <c s="6" t="s">
        <v>717</v>
      </c>
      <c s="36" t="s">
        <v>100</v>
      </c>
      <c s="37">
        <v>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94</v>
      </c>
      <c>
        <f>(M69*21)/100</f>
      </c>
      <c t="s">
        <v>26</v>
      </c>
    </row>
    <row r="70" spans="1:5" ht="12.75">
      <c r="A70" s="35" t="s">
        <v>53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2.75">
      <c r="A72" t="s">
        <v>57</v>
      </c>
      <c r="E72" s="39" t="s">
        <v>97</v>
      </c>
    </row>
    <row r="73" spans="1:16" ht="25.5">
      <c r="A73" t="s">
        <v>48</v>
      </c>
      <c s="34" t="s">
        <v>123</v>
      </c>
      <c s="34" t="s">
        <v>718</v>
      </c>
      <c s="35" t="s">
        <v>4</v>
      </c>
      <c s="6" t="s">
        <v>719</v>
      </c>
      <c s="36" t="s">
        <v>180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94</v>
      </c>
      <c>
        <f>(M73*21)/100</f>
      </c>
      <c t="s">
        <v>26</v>
      </c>
    </row>
    <row r="74" spans="1:5" ht="12.75">
      <c r="A74" s="35" t="s">
        <v>53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12.75">
      <c r="A76" t="s">
        <v>57</v>
      </c>
      <c r="E76" s="39" t="s">
        <v>97</v>
      </c>
    </row>
    <row r="77" spans="1:16" ht="25.5">
      <c r="A77" t="s">
        <v>48</v>
      </c>
      <c s="34" t="s">
        <v>134</v>
      </c>
      <c s="34" t="s">
        <v>720</v>
      </c>
      <c s="35" t="s">
        <v>4</v>
      </c>
      <c s="6" t="s">
        <v>721</v>
      </c>
      <c s="36" t="s">
        <v>180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94</v>
      </c>
      <c>
        <f>(M77*21)/100</f>
      </c>
      <c t="s">
        <v>26</v>
      </c>
    </row>
    <row r="78" spans="1:5" ht="12.75">
      <c r="A78" s="35" t="s">
        <v>53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12.75">
      <c r="A80" t="s">
        <v>57</v>
      </c>
      <c r="E80" s="39" t="s">
        <v>97</v>
      </c>
    </row>
    <row r="81" spans="1:16" ht="25.5">
      <c r="A81" t="s">
        <v>48</v>
      </c>
      <c s="34" t="s">
        <v>161</v>
      </c>
      <c s="34" t="s">
        <v>722</v>
      </c>
      <c s="35" t="s">
        <v>4</v>
      </c>
      <c s="6" t="s">
        <v>723</v>
      </c>
      <c s="36" t="s">
        <v>180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94</v>
      </c>
      <c>
        <f>(M81*21)/100</f>
      </c>
      <c t="s">
        <v>26</v>
      </c>
    </row>
    <row r="82" spans="1:5" ht="12.75">
      <c r="A82" s="35" t="s">
        <v>53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12.75">
      <c r="A84" t="s">
        <v>57</v>
      </c>
      <c r="E84" s="39" t="s">
        <v>97</v>
      </c>
    </row>
    <row r="85" spans="1:16" ht="25.5">
      <c r="A85" t="s">
        <v>48</v>
      </c>
      <c s="34" t="s">
        <v>197</v>
      </c>
      <c s="34" t="s">
        <v>724</v>
      </c>
      <c s="35" t="s">
        <v>4</v>
      </c>
      <c s="6" t="s">
        <v>725</v>
      </c>
      <c s="36" t="s">
        <v>180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94</v>
      </c>
      <c>
        <f>(M85*21)/100</f>
      </c>
      <c t="s">
        <v>26</v>
      </c>
    </row>
    <row r="86" spans="1:5" ht="12.75">
      <c r="A86" s="35" t="s">
        <v>53</v>
      </c>
      <c r="E86" s="39" t="s">
        <v>4</v>
      </c>
    </row>
    <row r="87" spans="1:5" ht="12.75">
      <c r="A87" s="35" t="s">
        <v>55</v>
      </c>
      <c r="E87" s="40" t="s">
        <v>4</v>
      </c>
    </row>
    <row r="88" spans="1:5" ht="12.75">
      <c r="A88" t="s">
        <v>57</v>
      </c>
      <c r="E88" s="39" t="s">
        <v>97</v>
      </c>
    </row>
    <row r="89" spans="1:16" ht="12.75">
      <c r="A89" t="s">
        <v>48</v>
      </c>
      <c s="34" t="s">
        <v>201</v>
      </c>
      <c s="34" t="s">
        <v>726</v>
      </c>
      <c s="35" t="s">
        <v>4</v>
      </c>
      <c s="6" t="s">
        <v>727</v>
      </c>
      <c s="36" t="s">
        <v>180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94</v>
      </c>
      <c>
        <f>(M89*21)/100</f>
      </c>
      <c t="s">
        <v>26</v>
      </c>
    </row>
    <row r="90" spans="1:5" ht="12.75">
      <c r="A90" s="35" t="s">
        <v>53</v>
      </c>
      <c r="E90" s="39" t="s">
        <v>728</v>
      </c>
    </row>
    <row r="91" spans="1:5" ht="12.75">
      <c r="A91" s="35" t="s">
        <v>55</v>
      </c>
      <c r="E91" s="40" t="s">
        <v>4</v>
      </c>
    </row>
    <row r="92" spans="1:5" ht="12.75">
      <c r="A92" t="s">
        <v>57</v>
      </c>
      <c r="E92" s="39" t="s">
        <v>97</v>
      </c>
    </row>
    <row r="93" spans="1:16" ht="12.75">
      <c r="A93" t="s">
        <v>48</v>
      </c>
      <c s="34" t="s">
        <v>204</v>
      </c>
      <c s="34" t="s">
        <v>729</v>
      </c>
      <c s="35" t="s">
        <v>4</v>
      </c>
      <c s="6" t="s">
        <v>730</v>
      </c>
      <c s="36" t="s">
        <v>180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94</v>
      </c>
      <c>
        <f>(M93*21)/100</f>
      </c>
      <c t="s">
        <v>26</v>
      </c>
    </row>
    <row r="94" spans="1:5" ht="12.75">
      <c r="A94" s="35" t="s">
        <v>53</v>
      </c>
      <c r="E94" s="39" t="s">
        <v>731</v>
      </c>
    </row>
    <row r="95" spans="1:5" ht="12.75">
      <c r="A95" s="35" t="s">
        <v>55</v>
      </c>
      <c r="E95" s="40" t="s">
        <v>4</v>
      </c>
    </row>
    <row r="96" spans="1:5" ht="12.75">
      <c r="A96" t="s">
        <v>57</v>
      </c>
      <c r="E96" s="39" t="s">
        <v>97</v>
      </c>
    </row>
    <row r="97" spans="1:16" ht="12.75">
      <c r="A97" t="s">
        <v>48</v>
      </c>
      <c s="34" t="s">
        <v>207</v>
      </c>
      <c s="34" t="s">
        <v>260</v>
      </c>
      <c s="35" t="s">
        <v>4</v>
      </c>
      <c s="6" t="s">
        <v>261</v>
      </c>
      <c s="36" t="s">
        <v>100</v>
      </c>
      <c s="37">
        <v>150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94</v>
      </c>
      <c>
        <f>(M97*21)/100</f>
      </c>
      <c t="s">
        <v>26</v>
      </c>
    </row>
    <row r="98" spans="1:5" ht="12.75">
      <c r="A98" s="35" t="s">
        <v>53</v>
      </c>
      <c r="E98" s="39" t="s">
        <v>732</v>
      </c>
    </row>
    <row r="99" spans="1:5" ht="12.75">
      <c r="A99" s="35" t="s">
        <v>55</v>
      </c>
      <c r="E99" s="40" t="s">
        <v>4</v>
      </c>
    </row>
    <row r="100" spans="1:5" ht="12.75">
      <c r="A100" t="s">
        <v>57</v>
      </c>
      <c r="E100" s="39" t="s">
        <v>97</v>
      </c>
    </row>
    <row r="101" spans="1:16" ht="25.5">
      <c r="A101" t="s">
        <v>48</v>
      </c>
      <c s="34" t="s">
        <v>210</v>
      </c>
      <c s="34" t="s">
        <v>269</v>
      </c>
      <c s="35" t="s">
        <v>4</v>
      </c>
      <c s="6" t="s">
        <v>270</v>
      </c>
      <c s="36" t="s">
        <v>180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94</v>
      </c>
      <c>
        <f>(M101*21)/100</f>
      </c>
      <c t="s">
        <v>26</v>
      </c>
    </row>
    <row r="102" spans="1:5" ht="12.75">
      <c r="A102" s="35" t="s">
        <v>53</v>
      </c>
      <c r="E102" s="39" t="s">
        <v>4</v>
      </c>
    </row>
    <row r="103" spans="1:5" ht="12.75">
      <c r="A103" s="35" t="s">
        <v>55</v>
      </c>
      <c r="E103" s="40" t="s">
        <v>4</v>
      </c>
    </row>
    <row r="104" spans="1:5" ht="12.75">
      <c r="A104" t="s">
        <v>57</v>
      </c>
      <c r="E104" s="39" t="s">
        <v>142</v>
      </c>
    </row>
    <row r="105" spans="1:16" ht="38.25">
      <c r="A105" t="s">
        <v>48</v>
      </c>
      <c s="34" t="s">
        <v>213</v>
      </c>
      <c s="34" t="s">
        <v>272</v>
      </c>
      <c s="35" t="s">
        <v>4</v>
      </c>
      <c s="6" t="s">
        <v>273</v>
      </c>
      <c s="36" t="s">
        <v>180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94</v>
      </c>
      <c>
        <f>(M105*21)/100</f>
      </c>
      <c t="s">
        <v>26</v>
      </c>
    </row>
    <row r="106" spans="1:5" ht="12.75">
      <c r="A106" s="35" t="s">
        <v>53</v>
      </c>
      <c r="E106" s="39" t="s">
        <v>4</v>
      </c>
    </row>
    <row r="107" spans="1:5" ht="12.75">
      <c r="A107" s="35" t="s">
        <v>55</v>
      </c>
      <c r="E107" s="40" t="s">
        <v>4</v>
      </c>
    </row>
    <row r="108" spans="1:5" ht="12.75">
      <c r="A108" t="s">
        <v>57</v>
      </c>
      <c r="E108" s="39" t="s">
        <v>142</v>
      </c>
    </row>
    <row r="109" spans="1:16" ht="12.75">
      <c r="A109" t="s">
        <v>48</v>
      </c>
      <c s="34" t="s">
        <v>217</v>
      </c>
      <c s="34" t="s">
        <v>278</v>
      </c>
      <c s="35" t="s">
        <v>4</v>
      </c>
      <c s="6" t="s">
        <v>279</v>
      </c>
      <c s="36" t="s">
        <v>193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94</v>
      </c>
      <c>
        <f>(M109*21)/100</f>
      </c>
      <c t="s">
        <v>26</v>
      </c>
    </row>
    <row r="110" spans="1:5" ht="12.75">
      <c r="A110" s="35" t="s">
        <v>53</v>
      </c>
      <c r="E110" s="39" t="s">
        <v>4</v>
      </c>
    </row>
    <row r="111" spans="1:5" ht="12.75">
      <c r="A111" s="35" t="s">
        <v>55</v>
      </c>
      <c r="E111" s="40" t="s">
        <v>4</v>
      </c>
    </row>
    <row r="112" spans="1:5" ht="12.75">
      <c r="A112" t="s">
        <v>57</v>
      </c>
      <c r="E112" s="39" t="s">
        <v>142</v>
      </c>
    </row>
    <row r="113" spans="1:16" ht="12.75">
      <c r="A113" t="s">
        <v>48</v>
      </c>
      <c s="34" t="s">
        <v>221</v>
      </c>
      <c s="34" t="s">
        <v>281</v>
      </c>
      <c s="35" t="s">
        <v>4</v>
      </c>
      <c s="6" t="s">
        <v>282</v>
      </c>
      <c s="36" t="s">
        <v>193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94</v>
      </c>
      <c>
        <f>(M113*21)/100</f>
      </c>
      <c t="s">
        <v>26</v>
      </c>
    </row>
    <row r="114" spans="1:5" ht="12.75">
      <c r="A114" s="35" t="s">
        <v>53</v>
      </c>
      <c r="E114" s="39" t="s">
        <v>4</v>
      </c>
    </row>
    <row r="115" spans="1:5" ht="12.75">
      <c r="A115" s="35" t="s">
        <v>55</v>
      </c>
      <c r="E115" s="40" t="s">
        <v>4</v>
      </c>
    </row>
    <row r="116" spans="1:5" ht="12.75">
      <c r="A116" t="s">
        <v>57</v>
      </c>
      <c r="E116" s="39" t="s">
        <v>142</v>
      </c>
    </row>
    <row r="117" spans="1:16" ht="12.75">
      <c r="A117" t="s">
        <v>48</v>
      </c>
      <c s="34" t="s">
        <v>155</v>
      </c>
      <c s="34" t="s">
        <v>284</v>
      </c>
      <c s="35" t="s">
        <v>4</v>
      </c>
      <c s="6" t="s">
        <v>285</v>
      </c>
      <c s="36" t="s">
        <v>193</v>
      </c>
      <c s="37">
        <v>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94</v>
      </c>
      <c>
        <f>(M117*21)/100</f>
      </c>
      <c t="s">
        <v>26</v>
      </c>
    </row>
    <row r="118" spans="1:5" ht="12.75">
      <c r="A118" s="35" t="s">
        <v>53</v>
      </c>
      <c r="E118" s="39" t="s">
        <v>4</v>
      </c>
    </row>
    <row r="119" spans="1:5" ht="12.75">
      <c r="A119" s="35" t="s">
        <v>55</v>
      </c>
      <c r="E119" s="40" t="s">
        <v>4</v>
      </c>
    </row>
    <row r="120" spans="1:5" ht="12.75">
      <c r="A120" t="s">
        <v>57</v>
      </c>
      <c r="E120" s="39" t="s">
        <v>142</v>
      </c>
    </row>
    <row r="121" spans="1:16" ht="12.75">
      <c r="A121" t="s">
        <v>48</v>
      </c>
      <c s="34" t="s">
        <v>228</v>
      </c>
      <c s="34" t="s">
        <v>287</v>
      </c>
      <c s="35" t="s">
        <v>4</v>
      </c>
      <c s="6" t="s">
        <v>288</v>
      </c>
      <c s="36" t="s">
        <v>193</v>
      </c>
      <c s="37">
        <v>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94</v>
      </c>
      <c>
        <f>(M121*21)/100</f>
      </c>
      <c t="s">
        <v>26</v>
      </c>
    </row>
    <row r="122" spans="1:5" ht="12.75">
      <c r="A122" s="35" t="s">
        <v>53</v>
      </c>
      <c r="E122" s="39" t="s">
        <v>4</v>
      </c>
    </row>
    <row r="123" spans="1:5" ht="12.75">
      <c r="A123" s="35" t="s">
        <v>55</v>
      </c>
      <c r="E123" s="40" t="s">
        <v>4</v>
      </c>
    </row>
    <row r="124" spans="1:5" ht="12.75">
      <c r="A124" t="s">
        <v>57</v>
      </c>
      <c r="E124" s="39" t="s">
        <v>142</v>
      </c>
    </row>
    <row r="125" spans="1:16" ht="12.75">
      <c r="A125" t="s">
        <v>48</v>
      </c>
      <c s="34" t="s">
        <v>231</v>
      </c>
      <c s="34" t="s">
        <v>290</v>
      </c>
      <c s="35" t="s">
        <v>4</v>
      </c>
      <c s="6" t="s">
        <v>291</v>
      </c>
      <c s="36" t="s">
        <v>292</v>
      </c>
      <c s="37">
        <v>1.2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94</v>
      </c>
      <c>
        <f>(M125*21)/100</f>
      </c>
      <c t="s">
        <v>26</v>
      </c>
    </row>
    <row r="126" spans="1:5" ht="12.75">
      <c r="A126" s="35" t="s">
        <v>53</v>
      </c>
      <c r="E126" s="39" t="s">
        <v>4</v>
      </c>
    </row>
    <row r="127" spans="1:5" ht="12.75">
      <c r="A127" s="35" t="s">
        <v>55</v>
      </c>
      <c r="E127" s="40" t="s">
        <v>4</v>
      </c>
    </row>
    <row r="128" spans="1:5" ht="12.75">
      <c r="A128" t="s">
        <v>57</v>
      </c>
      <c r="E128" s="39" t="s">
        <v>142</v>
      </c>
    </row>
    <row r="129" spans="1:13" ht="12.75">
      <c r="A129" t="s">
        <v>45</v>
      </c>
      <c r="C129" s="31" t="s">
        <v>293</v>
      </c>
      <c r="E129" s="33" t="s">
        <v>294</v>
      </c>
      <c r="J129" s="32">
        <f>0</f>
      </c>
      <c s="32">
        <f>0</f>
      </c>
      <c s="32">
        <f>0+L130+L134+L138+L142</f>
      </c>
      <c s="32">
        <f>0+M130+M134+M138+M142</f>
      </c>
    </row>
    <row r="130" spans="1:16" ht="38.25">
      <c r="A130" t="s">
        <v>48</v>
      </c>
      <c s="34" t="s">
        <v>256</v>
      </c>
      <c s="34" t="s">
        <v>84</v>
      </c>
      <c s="35" t="s">
        <v>85</v>
      </c>
      <c s="6" t="s">
        <v>86</v>
      </c>
      <c s="36" t="s">
        <v>87</v>
      </c>
      <c s="37">
        <v>11.52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</v>
      </c>
      <c>
        <f>(M130*21)/100</f>
      </c>
      <c t="s">
        <v>26</v>
      </c>
    </row>
    <row r="131" spans="1:5" ht="12.75">
      <c r="A131" s="35" t="s">
        <v>53</v>
      </c>
      <c r="E131" s="39" t="s">
        <v>4</v>
      </c>
    </row>
    <row r="132" spans="1:5" ht="12.75">
      <c r="A132" s="35" t="s">
        <v>55</v>
      </c>
      <c r="E132" s="40" t="s">
        <v>4</v>
      </c>
    </row>
    <row r="133" spans="1:5" ht="165.75">
      <c r="A133" t="s">
        <v>57</v>
      </c>
      <c r="E133" s="39" t="s">
        <v>89</v>
      </c>
    </row>
    <row r="134" spans="1:16" ht="25.5">
      <c r="A134" t="s">
        <v>48</v>
      </c>
      <c s="34" t="s">
        <v>259</v>
      </c>
      <c s="34" t="s">
        <v>297</v>
      </c>
      <c s="35" t="s">
        <v>298</v>
      </c>
      <c s="6" t="s">
        <v>414</v>
      </c>
      <c s="36" t="s">
        <v>87</v>
      </c>
      <c s="37">
        <v>0.96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</v>
      </c>
      <c>
        <f>(M134*21)/100</f>
      </c>
      <c t="s">
        <v>26</v>
      </c>
    </row>
    <row r="135" spans="1:5" ht="12.75">
      <c r="A135" s="35" t="s">
        <v>53</v>
      </c>
      <c r="E135" s="39" t="s">
        <v>4</v>
      </c>
    </row>
    <row r="136" spans="1:5" ht="12.75">
      <c r="A136" s="35" t="s">
        <v>55</v>
      </c>
      <c r="E136" s="40" t="s">
        <v>4</v>
      </c>
    </row>
    <row r="137" spans="1:5" ht="165.75">
      <c r="A137" t="s">
        <v>57</v>
      </c>
      <c r="E137" s="39" t="s">
        <v>89</v>
      </c>
    </row>
    <row r="138" spans="1:16" ht="25.5">
      <c r="A138" t="s">
        <v>48</v>
      </c>
      <c s="34" t="s">
        <v>262</v>
      </c>
      <c s="34" t="s">
        <v>301</v>
      </c>
      <c s="35" t="s">
        <v>302</v>
      </c>
      <c s="6" t="s">
        <v>303</v>
      </c>
      <c s="36" t="s">
        <v>87</v>
      </c>
      <c s="37">
        <v>0.1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26</v>
      </c>
    </row>
    <row r="139" spans="1:5" ht="12.75">
      <c r="A139" s="35" t="s">
        <v>53</v>
      </c>
      <c r="E139" s="39" t="s">
        <v>4</v>
      </c>
    </row>
    <row r="140" spans="1:5" ht="12.75">
      <c r="A140" s="35" t="s">
        <v>55</v>
      </c>
      <c r="E140" s="40" t="s">
        <v>4</v>
      </c>
    </row>
    <row r="141" spans="1:5" ht="165.75">
      <c r="A141" t="s">
        <v>57</v>
      </c>
      <c r="E141" s="39" t="s">
        <v>89</v>
      </c>
    </row>
    <row r="142" spans="1:16" ht="38.25">
      <c r="A142" t="s">
        <v>48</v>
      </c>
      <c s="34" t="s">
        <v>265</v>
      </c>
      <c s="34" t="s">
        <v>305</v>
      </c>
      <c s="35" t="s">
        <v>306</v>
      </c>
      <c s="6" t="s">
        <v>307</v>
      </c>
      <c s="36" t="s">
        <v>87</v>
      </c>
      <c s="37">
        <v>0.1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</v>
      </c>
      <c>
        <f>(M142*21)/100</f>
      </c>
      <c t="s">
        <v>26</v>
      </c>
    </row>
    <row r="143" spans="1:5" ht="12.75">
      <c r="A143" s="35" t="s">
        <v>53</v>
      </c>
      <c r="E143" s="39" t="s">
        <v>4</v>
      </c>
    </row>
    <row r="144" spans="1:5" ht="12.75">
      <c r="A144" s="35" t="s">
        <v>55</v>
      </c>
      <c r="E144" s="40" t="s">
        <v>4</v>
      </c>
    </row>
    <row r="145" spans="1:5" ht="165.75">
      <c r="A145" t="s">
        <v>57</v>
      </c>
      <c r="E145" s="39" t="s">
        <v>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44</v>
      </c>
      <c r="E8" s="30" t="s">
        <v>16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46</v>
      </c>
      <c s="34" t="s">
        <v>49</v>
      </c>
      <c s="35" t="s">
        <v>4</v>
      </c>
      <c s="6" t="s">
        <v>50</v>
      </c>
      <c s="36" t="s">
        <v>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56</v>
      </c>
    </row>
    <row r="13" spans="1:5" ht="89.2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59</v>
      </c>
      <c s="35" t="s">
        <v>4</v>
      </c>
      <c s="6" t="s">
        <v>60</v>
      </c>
      <c s="36" t="s">
        <v>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61</v>
      </c>
    </row>
    <row r="16" spans="1:5" ht="12.75">
      <c r="A16" s="35" t="s">
        <v>55</v>
      </c>
      <c r="E16" s="40" t="s">
        <v>56</v>
      </c>
    </row>
    <row r="17" spans="1:5" ht="102">
      <c r="A17" t="s">
        <v>57</v>
      </c>
      <c r="E17" s="39" t="s">
        <v>62</v>
      </c>
    </row>
    <row r="18" spans="1:16" ht="12.75">
      <c r="A18" t="s">
        <v>48</v>
      </c>
      <c s="34" t="s">
        <v>25</v>
      </c>
      <c s="34" t="s">
        <v>63</v>
      </c>
      <c s="35" t="s">
        <v>4</v>
      </c>
      <c s="6" t="s">
        <v>64</v>
      </c>
      <c s="36" t="s">
        <v>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65</v>
      </c>
    </row>
    <row r="20" spans="1:5" ht="12.75">
      <c r="A20" s="35" t="s">
        <v>55</v>
      </c>
      <c r="E20" s="40" t="s">
        <v>56</v>
      </c>
    </row>
    <row r="21" spans="1:5" ht="38.25">
      <c r="A21" t="s">
        <v>57</v>
      </c>
      <c r="E21" s="39" t="s">
        <v>66</v>
      </c>
    </row>
    <row r="22" spans="1:13" ht="12.75">
      <c r="A22" t="s">
        <v>45</v>
      </c>
      <c r="C22" s="31" t="s">
        <v>26</v>
      </c>
      <c r="E22" s="33" t="s">
        <v>67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68</v>
      </c>
      <c s="34" t="s">
        <v>69</v>
      </c>
      <c s="35" t="s">
        <v>4</v>
      </c>
      <c s="6" t="s">
        <v>70</v>
      </c>
      <c s="36" t="s">
        <v>51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26</v>
      </c>
    </row>
    <row r="24" spans="1:5" ht="12.75">
      <c r="A24" s="35" t="s">
        <v>53</v>
      </c>
      <c r="E24" s="39" t="s">
        <v>71</v>
      </c>
    </row>
    <row r="25" spans="1:5" ht="12.75">
      <c r="A25" s="35" t="s">
        <v>55</v>
      </c>
      <c r="E25" s="40" t="s">
        <v>56</v>
      </c>
    </row>
    <row r="26" spans="1:5" ht="76.5">
      <c r="A26" t="s">
        <v>57</v>
      </c>
      <c r="E26" s="39" t="s">
        <v>72</v>
      </c>
    </row>
    <row r="27" spans="1:16" ht="12.75">
      <c r="A27" t="s">
        <v>48</v>
      </c>
      <c s="34" t="s">
        <v>73</v>
      </c>
      <c s="34" t="s">
        <v>74</v>
      </c>
      <c s="35" t="s">
        <v>4</v>
      </c>
      <c s="6" t="s">
        <v>75</v>
      </c>
      <c s="36" t="s">
        <v>51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26</v>
      </c>
    </row>
    <row r="28" spans="1:5" ht="12.75">
      <c r="A28" s="35" t="s">
        <v>53</v>
      </c>
      <c r="E28" s="39" t="s">
        <v>4</v>
      </c>
    </row>
    <row r="29" spans="1:5" ht="12.75">
      <c r="A29" s="35" t="s">
        <v>55</v>
      </c>
      <c r="E29" s="40" t="s">
        <v>56</v>
      </c>
    </row>
    <row r="30" spans="1:5" ht="63.75">
      <c r="A30" t="s">
        <v>57</v>
      </c>
      <c r="E30" s="39" t="s">
        <v>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77</v>
      </c>
      <c r="E4" s="26" t="s">
        <v>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COUNTIFS(L8:L45,"=0",A8:A45,"P")+COUNTIFS(L8:L45,"",A8:A45,"P")+SUM(Q8:Q45)</f>
      </c>
    </row>
    <row r="8" spans="1:13" ht="12.75">
      <c r="A8" t="s">
        <v>43</v>
      </c>
      <c r="C8" s="28" t="s">
        <v>81</v>
      </c>
      <c r="E8" s="30" t="s">
        <v>80</v>
      </c>
      <c r="J8" s="29">
        <f>0+J9+J14+J27+J40</f>
      </c>
      <c s="29">
        <f>0+K9+K14+K27+K40</f>
      </c>
      <c s="29">
        <f>0+L9+L14+L27+L40</f>
      </c>
      <c s="29">
        <f>0+M9+M14+M27+M40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48</v>
      </c>
      <c s="34" t="s">
        <v>46</v>
      </c>
      <c s="34" t="s">
        <v>84</v>
      </c>
      <c s="35" t="s">
        <v>85</v>
      </c>
      <c s="6" t="s">
        <v>86</v>
      </c>
      <c s="36" t="s">
        <v>87</v>
      </c>
      <c s="37">
        <v>46.88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88</v>
      </c>
    </row>
    <row r="13" spans="1:5" ht="165.75">
      <c r="A13" t="s">
        <v>57</v>
      </c>
      <c r="E13" s="39" t="s">
        <v>89</v>
      </c>
    </row>
    <row r="14" spans="1:13" ht="12.75">
      <c r="A14" t="s">
        <v>45</v>
      </c>
      <c r="C14" s="31" t="s">
        <v>46</v>
      </c>
      <c r="E14" s="33" t="s">
        <v>90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26</v>
      </c>
      <c s="34" t="s">
        <v>91</v>
      </c>
      <c s="35" t="s">
        <v>4</v>
      </c>
      <c s="6" t="s">
        <v>92</v>
      </c>
      <c s="36" t="s">
        <v>93</v>
      </c>
      <c s="37">
        <v>9.456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94</v>
      </c>
      <c>
        <f>(M15*21)/100</f>
      </c>
      <c t="s">
        <v>26</v>
      </c>
    </row>
    <row r="16" spans="1:5" ht="12.75">
      <c r="A16" s="35" t="s">
        <v>53</v>
      </c>
      <c r="E16" s="39" t="s">
        <v>95</v>
      </c>
    </row>
    <row r="17" spans="1:5" ht="12.75">
      <c r="A17" s="35" t="s">
        <v>55</v>
      </c>
      <c r="E17" s="40" t="s">
        <v>96</v>
      </c>
    </row>
    <row r="18" spans="1:5" ht="12.75">
      <c r="A18" t="s">
        <v>57</v>
      </c>
      <c r="E18" s="39" t="s">
        <v>97</v>
      </c>
    </row>
    <row r="19" spans="1:16" ht="12.75">
      <c r="A19" t="s">
        <v>48</v>
      </c>
      <c s="34" t="s">
        <v>25</v>
      </c>
      <c s="34" t="s">
        <v>98</v>
      </c>
      <c s="35" t="s">
        <v>4</v>
      </c>
      <c s="6" t="s">
        <v>99</v>
      </c>
      <c s="36" t="s">
        <v>100</v>
      </c>
      <c s="37">
        <v>47.28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26</v>
      </c>
    </row>
    <row r="20" spans="1:5" ht="12.75">
      <c r="A20" s="35" t="s">
        <v>53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2.75">
      <c r="A22" t="s">
        <v>57</v>
      </c>
      <c r="E22" s="39" t="s">
        <v>101</v>
      </c>
    </row>
    <row r="23" spans="1:16" ht="12.75">
      <c r="A23" t="s">
        <v>48</v>
      </c>
      <c s="34" t="s">
        <v>68</v>
      </c>
      <c s="34" t="s">
        <v>102</v>
      </c>
      <c s="35" t="s">
        <v>4</v>
      </c>
      <c s="6" t="s">
        <v>103</v>
      </c>
      <c s="36" t="s">
        <v>93</v>
      </c>
      <c s="37">
        <v>18.912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94</v>
      </c>
      <c>
        <f>(M23*21)/100</f>
      </c>
      <c t="s">
        <v>26</v>
      </c>
    </row>
    <row r="24" spans="1:5" ht="12.75">
      <c r="A24" s="35" t="s">
        <v>53</v>
      </c>
      <c r="E24" s="39" t="s">
        <v>104</v>
      </c>
    </row>
    <row r="25" spans="1:5" ht="12.75">
      <c r="A25" s="35" t="s">
        <v>55</v>
      </c>
      <c r="E25" s="40" t="s">
        <v>105</v>
      </c>
    </row>
    <row r="26" spans="1:5" ht="12.75">
      <c r="A26" t="s">
        <v>57</v>
      </c>
      <c r="E26" s="39" t="s">
        <v>97</v>
      </c>
    </row>
    <row r="27" spans="1:13" ht="12.75">
      <c r="A27" t="s">
        <v>45</v>
      </c>
      <c r="C27" s="31" t="s">
        <v>26</v>
      </c>
      <c r="E27" s="33" t="s">
        <v>106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73</v>
      </c>
      <c s="34" t="s">
        <v>107</v>
      </c>
      <c s="35" t="s">
        <v>4</v>
      </c>
      <c s="6" t="s">
        <v>108</v>
      </c>
      <c s="36" t="s">
        <v>93</v>
      </c>
      <c s="37">
        <v>15.53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94</v>
      </c>
      <c>
        <f>(M28*21)/100</f>
      </c>
      <c t="s">
        <v>26</v>
      </c>
    </row>
    <row r="29" spans="1:5" ht="12.75">
      <c r="A29" s="35" t="s">
        <v>53</v>
      </c>
      <c r="E29" s="39" t="s">
        <v>4</v>
      </c>
    </row>
    <row r="30" spans="1:5" ht="12.75">
      <c r="A30" s="35" t="s">
        <v>55</v>
      </c>
      <c r="E30" s="40" t="s">
        <v>109</v>
      </c>
    </row>
    <row r="31" spans="1:5" ht="12.75">
      <c r="A31" t="s">
        <v>57</v>
      </c>
      <c r="E31" s="39" t="s">
        <v>97</v>
      </c>
    </row>
    <row r="32" spans="1:16" ht="12.75">
      <c r="A32" t="s">
        <v>48</v>
      </c>
      <c s="34" t="s">
        <v>110</v>
      </c>
      <c s="34" t="s">
        <v>111</v>
      </c>
      <c s="35" t="s">
        <v>4</v>
      </c>
      <c s="6" t="s">
        <v>112</v>
      </c>
      <c s="36" t="s">
        <v>87</v>
      </c>
      <c s="37">
        <v>1.481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94</v>
      </c>
      <c>
        <f>(M32*21)/100</f>
      </c>
      <c t="s">
        <v>26</v>
      </c>
    </row>
    <row r="33" spans="1:5" ht="12.75">
      <c r="A33" s="35" t="s">
        <v>53</v>
      </c>
      <c r="E33" s="39" t="s">
        <v>4</v>
      </c>
    </row>
    <row r="34" spans="1:5" ht="12.75">
      <c r="A34" s="35" t="s">
        <v>55</v>
      </c>
      <c r="E34" s="40" t="s">
        <v>113</v>
      </c>
    </row>
    <row r="35" spans="1:5" ht="12.75">
      <c r="A35" t="s">
        <v>57</v>
      </c>
      <c r="E35" s="39" t="s">
        <v>97</v>
      </c>
    </row>
    <row r="36" spans="1:16" ht="12.75">
      <c r="A36" t="s">
        <v>48</v>
      </c>
      <c s="34" t="s">
        <v>114</v>
      </c>
      <c s="34" t="s">
        <v>115</v>
      </c>
      <c s="35" t="s">
        <v>4</v>
      </c>
      <c s="6" t="s">
        <v>116</v>
      </c>
      <c s="36" t="s">
        <v>100</v>
      </c>
      <c s="37">
        <v>33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94</v>
      </c>
      <c>
        <f>(M36*21)/100</f>
      </c>
      <c t="s">
        <v>26</v>
      </c>
    </row>
    <row r="37" spans="1:5" ht="12.75">
      <c r="A37" s="35" t="s">
        <v>53</v>
      </c>
      <c r="E37" s="39" t="s">
        <v>4</v>
      </c>
    </row>
    <row r="38" spans="1:5" ht="12.75">
      <c r="A38" s="35" t="s">
        <v>55</v>
      </c>
      <c r="E38" s="40" t="s">
        <v>117</v>
      </c>
    </row>
    <row r="39" spans="1:5" ht="12.75">
      <c r="A39" t="s">
        <v>57</v>
      </c>
      <c r="E39" s="39" t="s">
        <v>97</v>
      </c>
    </row>
    <row r="40" spans="1:13" ht="12.75">
      <c r="A40" t="s">
        <v>45</v>
      </c>
      <c r="C40" s="31" t="s">
        <v>25</v>
      </c>
      <c r="E40" s="33" t="s">
        <v>118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48</v>
      </c>
      <c s="34" t="s">
        <v>119</v>
      </c>
      <c s="34" t="s">
        <v>120</v>
      </c>
      <c s="35" t="s">
        <v>4</v>
      </c>
      <c s="6" t="s">
        <v>121</v>
      </c>
      <c s="36" t="s">
        <v>93</v>
      </c>
      <c s="37">
        <v>5.7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94</v>
      </c>
      <c>
        <f>(M41*21)/100</f>
      </c>
      <c t="s">
        <v>26</v>
      </c>
    </row>
    <row r="42" spans="1:5" ht="12.75">
      <c r="A42" s="35" t="s">
        <v>53</v>
      </c>
      <c r="E42" s="39" t="s">
        <v>4</v>
      </c>
    </row>
    <row r="43" spans="1:5" ht="12.75">
      <c r="A43" s="35" t="s">
        <v>55</v>
      </c>
      <c r="E43" s="40" t="s">
        <v>122</v>
      </c>
    </row>
    <row r="44" spans="1:5" ht="12.75">
      <c r="A44" t="s">
        <v>57</v>
      </c>
      <c r="E44" s="39" t="s">
        <v>97</v>
      </c>
    </row>
    <row r="45" spans="1:16" ht="12.75">
      <c r="A45" t="s">
        <v>48</v>
      </c>
      <c s="34" t="s">
        <v>123</v>
      </c>
      <c s="34" t="s">
        <v>124</v>
      </c>
      <c s="35" t="s">
        <v>4</v>
      </c>
      <c s="6" t="s">
        <v>125</v>
      </c>
      <c s="36" t="s">
        <v>126</v>
      </c>
      <c s="37">
        <v>133.04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94</v>
      </c>
      <c>
        <f>(M45*21)/100</f>
      </c>
      <c t="s">
        <v>26</v>
      </c>
    </row>
    <row r="46" spans="1:5" ht="12.75">
      <c r="A46" s="35" t="s">
        <v>53</v>
      </c>
      <c r="E46" s="39" t="s">
        <v>127</v>
      </c>
    </row>
    <row r="47" spans="1:5" ht="12.75">
      <c r="A47" s="35" t="s">
        <v>55</v>
      </c>
      <c r="E47" s="40" t="s">
        <v>128</v>
      </c>
    </row>
    <row r="48" spans="1:5" ht="12.75">
      <c r="A48" t="s">
        <v>57</v>
      </c>
      <c r="E48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129</v>
      </c>
      <c r="E4" s="26" t="s">
        <v>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COUNTIFS(L8:L226,"=0",A8:A226,"P")+COUNTIFS(L8:L226,"",A8:A226,"P")+SUM(Q8:Q226)</f>
      </c>
    </row>
    <row r="8" spans="1:13" ht="12.75">
      <c r="A8" t="s">
        <v>43</v>
      </c>
      <c r="C8" s="28" t="s">
        <v>133</v>
      </c>
      <c r="E8" s="30" t="s">
        <v>132</v>
      </c>
      <c r="J8" s="29">
        <f>0+J9+J42+J55+J88+J209</f>
      </c>
      <c s="29">
        <f>0+K9+K42+K55+K88+K209</f>
      </c>
      <c s="29">
        <f>0+L9+L42+L55+L88+L209</f>
      </c>
      <c s="29">
        <f>0+M9+M42+M55+M88+M209</f>
      </c>
    </row>
    <row r="9" spans="1:13" ht="12.75">
      <c r="A9" t="s">
        <v>45</v>
      </c>
      <c r="C9" s="31" t="s">
        <v>134</v>
      </c>
      <c r="E9" s="33" t="s">
        <v>90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46</v>
      </c>
      <c s="34" t="s">
        <v>135</v>
      </c>
      <c s="35" t="s">
        <v>4</v>
      </c>
      <c s="6" t="s">
        <v>136</v>
      </c>
      <c s="36" t="s">
        <v>93</v>
      </c>
      <c s="37">
        <v>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26</v>
      </c>
    </row>
    <row r="11" spans="1:5" ht="12.75">
      <c r="A11" s="35" t="s">
        <v>53</v>
      </c>
      <c r="E11" s="39" t="s">
        <v>137</v>
      </c>
    </row>
    <row r="12" spans="1:5" ht="12.75">
      <c r="A12" s="35" t="s">
        <v>55</v>
      </c>
      <c r="E12" s="40" t="s">
        <v>4</v>
      </c>
    </row>
    <row r="13" spans="1:5" ht="12.75">
      <c r="A13" t="s">
        <v>57</v>
      </c>
      <c r="E13" s="39" t="s">
        <v>97</v>
      </c>
    </row>
    <row r="14" spans="1:16" ht="12.75">
      <c r="A14" t="s">
        <v>48</v>
      </c>
      <c s="34" t="s">
        <v>26</v>
      </c>
      <c s="34" t="s">
        <v>138</v>
      </c>
      <c s="35" t="s">
        <v>4</v>
      </c>
      <c s="6" t="s">
        <v>139</v>
      </c>
      <c s="36" t="s">
        <v>93</v>
      </c>
      <c s="37">
        <v>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26</v>
      </c>
    </row>
    <row r="15" spans="1:5" ht="25.5">
      <c r="A15" s="35" t="s">
        <v>53</v>
      </c>
      <c r="E15" s="39" t="s">
        <v>140</v>
      </c>
    </row>
    <row r="16" spans="1:5" ht="12.75">
      <c r="A16" s="35" t="s">
        <v>55</v>
      </c>
      <c r="E16" s="40" t="s">
        <v>141</v>
      </c>
    </row>
    <row r="17" spans="1:5" ht="12.75">
      <c r="A17" t="s">
        <v>57</v>
      </c>
      <c r="E17" s="39" t="s">
        <v>142</v>
      </c>
    </row>
    <row r="18" spans="1:16" ht="12.75">
      <c r="A18" t="s">
        <v>48</v>
      </c>
      <c s="34" t="s">
        <v>25</v>
      </c>
      <c s="34" t="s">
        <v>91</v>
      </c>
      <c s="35" t="s">
        <v>4</v>
      </c>
      <c s="6" t="s">
        <v>92</v>
      </c>
      <c s="36" t="s">
        <v>93</v>
      </c>
      <c s="37">
        <v>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26</v>
      </c>
    </row>
    <row r="19" spans="1:5" ht="12.75">
      <c r="A19" s="35" t="s">
        <v>53</v>
      </c>
      <c r="E19" s="39" t="s">
        <v>95</v>
      </c>
    </row>
    <row r="20" spans="1:5" ht="12.75">
      <c r="A20" s="35" t="s">
        <v>55</v>
      </c>
      <c r="E20" s="40" t="s">
        <v>143</v>
      </c>
    </row>
    <row r="21" spans="1:5" ht="12.75">
      <c r="A21" t="s">
        <v>57</v>
      </c>
      <c r="E21" s="39" t="s">
        <v>142</v>
      </c>
    </row>
    <row r="22" spans="1:16" ht="12.75">
      <c r="A22" t="s">
        <v>48</v>
      </c>
      <c s="34" t="s">
        <v>68</v>
      </c>
      <c s="34" t="s">
        <v>144</v>
      </c>
      <c s="35" t="s">
        <v>4</v>
      </c>
      <c s="6" t="s">
        <v>145</v>
      </c>
      <c s="36" t="s">
        <v>93</v>
      </c>
      <c s="37">
        <v>10.5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26</v>
      </c>
    </row>
    <row r="23" spans="1:5" ht="12.75">
      <c r="A23" s="35" t="s">
        <v>53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57</v>
      </c>
      <c r="E25" s="39" t="s">
        <v>142</v>
      </c>
    </row>
    <row r="26" spans="1:16" ht="12.75">
      <c r="A26" t="s">
        <v>48</v>
      </c>
      <c s="34" t="s">
        <v>73</v>
      </c>
      <c s="34" t="s">
        <v>146</v>
      </c>
      <c s="35" t="s">
        <v>4</v>
      </c>
      <c s="6" t="s">
        <v>147</v>
      </c>
      <c s="36" t="s">
        <v>93</v>
      </c>
      <c s="37">
        <v>120.5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26</v>
      </c>
    </row>
    <row r="27" spans="1:5" ht="12.75">
      <c r="A27" s="35" t="s">
        <v>53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57</v>
      </c>
      <c r="E29" s="39" t="s">
        <v>142</v>
      </c>
    </row>
    <row r="30" spans="1:16" ht="12.75">
      <c r="A30" t="s">
        <v>48</v>
      </c>
      <c s="34" t="s">
        <v>110</v>
      </c>
      <c s="34" t="s">
        <v>148</v>
      </c>
      <c s="35" t="s">
        <v>4</v>
      </c>
      <c s="6" t="s">
        <v>149</v>
      </c>
      <c s="36" t="s">
        <v>93</v>
      </c>
      <c s="37">
        <v>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94</v>
      </c>
      <c>
        <f>(M30*21)/100</f>
      </c>
      <c t="s">
        <v>26</v>
      </c>
    </row>
    <row r="31" spans="1:5" ht="12.75">
      <c r="A31" s="35" t="s">
        <v>53</v>
      </c>
      <c r="E31" s="39" t="s">
        <v>150</v>
      </c>
    </row>
    <row r="32" spans="1:5" ht="12.75">
      <c r="A32" s="35" t="s">
        <v>55</v>
      </c>
      <c r="E32" s="40" t="s">
        <v>4</v>
      </c>
    </row>
    <row r="33" spans="1:5" ht="12.75">
      <c r="A33" t="s">
        <v>57</v>
      </c>
      <c r="E33" s="39" t="s">
        <v>97</v>
      </c>
    </row>
    <row r="34" spans="1:16" ht="12.75">
      <c r="A34" t="s">
        <v>48</v>
      </c>
      <c s="34" t="s">
        <v>114</v>
      </c>
      <c s="34" t="s">
        <v>151</v>
      </c>
      <c s="35" t="s">
        <v>4</v>
      </c>
      <c s="6" t="s">
        <v>152</v>
      </c>
      <c s="36" t="s">
        <v>93</v>
      </c>
      <c s="37">
        <v>78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94</v>
      </c>
      <c>
        <f>(M34*21)/100</f>
      </c>
      <c t="s">
        <v>26</v>
      </c>
    </row>
    <row r="35" spans="1:5" ht="12.75">
      <c r="A35" s="35" t="s">
        <v>53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57</v>
      </c>
      <c r="E37" s="39" t="s">
        <v>142</v>
      </c>
    </row>
    <row r="38" spans="1:16" ht="12.75">
      <c r="A38" t="s">
        <v>48</v>
      </c>
      <c s="34" t="s">
        <v>119</v>
      </c>
      <c s="34" t="s">
        <v>153</v>
      </c>
      <c s="35" t="s">
        <v>4</v>
      </c>
      <c s="6" t="s">
        <v>154</v>
      </c>
      <c s="36" t="s">
        <v>126</v>
      </c>
      <c s="37">
        <v>420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94</v>
      </c>
      <c>
        <f>(M38*21)/100</f>
      </c>
      <c t="s">
        <v>26</v>
      </c>
    </row>
    <row r="39" spans="1:5" ht="12.75">
      <c r="A39" s="35" t="s">
        <v>53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2.75">
      <c r="A41" t="s">
        <v>57</v>
      </c>
      <c r="E41" s="39" t="s">
        <v>142</v>
      </c>
    </row>
    <row r="42" spans="1:13" ht="12.75">
      <c r="A42" t="s">
        <v>45</v>
      </c>
      <c r="C42" s="31" t="s">
        <v>155</v>
      </c>
      <c r="E42" s="33" t="s">
        <v>106</v>
      </c>
      <c r="J42" s="32">
        <f>0</f>
      </c>
      <c s="32">
        <f>0</f>
      </c>
      <c s="32">
        <f>0+L43+L47+L51</f>
      </c>
      <c s="32">
        <f>0+M43+M47+M51</f>
      </c>
    </row>
    <row r="43" spans="1:16" ht="38.25">
      <c r="A43" t="s">
        <v>48</v>
      </c>
      <c s="34" t="s">
        <v>123</v>
      </c>
      <c s="34" t="s">
        <v>156</v>
      </c>
      <c s="35" t="s">
        <v>4</v>
      </c>
      <c s="6" t="s">
        <v>157</v>
      </c>
      <c s="36" t="s">
        <v>93</v>
      </c>
      <c s="37">
        <v>10.5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26</v>
      </c>
    </row>
    <row r="44" spans="1:5" ht="12.75">
      <c r="A44" s="35" t="s">
        <v>53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65.75">
      <c r="A46" t="s">
        <v>57</v>
      </c>
      <c r="E46" s="39" t="s">
        <v>158</v>
      </c>
    </row>
    <row r="47" spans="1:16" ht="12.75">
      <c r="A47" t="s">
        <v>48</v>
      </c>
      <c s="34" t="s">
        <v>134</v>
      </c>
      <c s="34" t="s">
        <v>159</v>
      </c>
      <c s="35" t="s">
        <v>4</v>
      </c>
      <c s="6" t="s">
        <v>160</v>
      </c>
      <c s="36" t="s">
        <v>93</v>
      </c>
      <c s="37">
        <v>1.8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94</v>
      </c>
      <c>
        <f>(M47*21)/100</f>
      </c>
      <c t="s">
        <v>26</v>
      </c>
    </row>
    <row r="48" spans="1:5" ht="12.75">
      <c r="A48" s="35" t="s">
        <v>53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57</v>
      </c>
      <c r="E50" s="39" t="s">
        <v>142</v>
      </c>
    </row>
    <row r="51" spans="1:16" ht="38.25">
      <c r="A51" t="s">
        <v>48</v>
      </c>
      <c s="34" t="s">
        <v>161</v>
      </c>
      <c s="34" t="s">
        <v>162</v>
      </c>
      <c s="35" t="s">
        <v>4</v>
      </c>
      <c s="6" t="s">
        <v>163</v>
      </c>
      <c s="36" t="s">
        <v>93</v>
      </c>
      <c s="37">
        <v>7.8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26</v>
      </c>
    </row>
    <row r="52" spans="1:5" ht="12.75">
      <c r="A52" s="35" t="s">
        <v>53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89.25">
      <c r="A54" t="s">
        <v>57</v>
      </c>
      <c r="E54" s="39" t="s">
        <v>164</v>
      </c>
    </row>
    <row r="55" spans="1:13" ht="12.75">
      <c r="A55" t="s">
        <v>45</v>
      </c>
      <c r="C55" s="31" t="s">
        <v>165</v>
      </c>
      <c r="E55" s="33" t="s">
        <v>166</v>
      </c>
      <c r="J55" s="32">
        <f>0</f>
      </c>
      <c s="32">
        <f>0</f>
      </c>
      <c s="32">
        <f>0+L56+L60+L64+L68+L72+L76+L80+L84</f>
      </c>
      <c s="32">
        <f>0+M56+M60+M64+M68+M72+M76+M80+M84</f>
      </c>
    </row>
    <row r="56" spans="1:16" ht="12.75">
      <c r="A56" t="s">
        <v>48</v>
      </c>
      <c s="34" t="s">
        <v>167</v>
      </c>
      <c s="34" t="s">
        <v>168</v>
      </c>
      <c s="35" t="s">
        <v>4</v>
      </c>
      <c s="6" t="s">
        <v>169</v>
      </c>
      <c s="36" t="s">
        <v>100</v>
      </c>
      <c s="37">
        <v>125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94</v>
      </c>
      <c>
        <f>(M56*21)/100</f>
      </c>
      <c t="s">
        <v>26</v>
      </c>
    </row>
    <row r="57" spans="1:5" ht="12.75">
      <c r="A57" s="35" t="s">
        <v>53</v>
      </c>
      <c r="E57" s="39" t="s">
        <v>4</v>
      </c>
    </row>
    <row r="58" spans="1:5" ht="12.75">
      <c r="A58" s="35" t="s">
        <v>55</v>
      </c>
      <c r="E58" s="40" t="s">
        <v>4</v>
      </c>
    </row>
    <row r="59" spans="1:5" ht="12.75">
      <c r="A59" t="s">
        <v>57</v>
      </c>
      <c r="E59" s="39" t="s">
        <v>97</v>
      </c>
    </row>
    <row r="60" spans="1:16" ht="12.75">
      <c r="A60" t="s">
        <v>48</v>
      </c>
      <c s="34" t="s">
        <v>170</v>
      </c>
      <c s="34" t="s">
        <v>171</v>
      </c>
      <c s="35" t="s">
        <v>4</v>
      </c>
      <c s="6" t="s">
        <v>172</v>
      </c>
      <c s="36" t="s">
        <v>100</v>
      </c>
      <c s="37">
        <v>420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94</v>
      </c>
      <c>
        <f>(M60*21)/100</f>
      </c>
      <c t="s">
        <v>26</v>
      </c>
    </row>
    <row r="61" spans="1:5" ht="12.75">
      <c r="A61" s="35" t="s">
        <v>53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12.75">
      <c r="A63" t="s">
        <v>57</v>
      </c>
      <c r="E63" s="39" t="s">
        <v>142</v>
      </c>
    </row>
    <row r="64" spans="1:16" ht="25.5">
      <c r="A64" t="s">
        <v>48</v>
      </c>
      <c s="34" t="s">
        <v>173</v>
      </c>
      <c s="34" t="s">
        <v>174</v>
      </c>
      <c s="35" t="s">
        <v>4</v>
      </c>
      <c s="6" t="s">
        <v>175</v>
      </c>
      <c s="36" t="s">
        <v>100</v>
      </c>
      <c s="37">
        <v>1.2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26</v>
      </c>
    </row>
    <row r="65" spans="1:5" ht="12.75">
      <c r="A65" s="35" t="s">
        <v>53</v>
      </c>
      <c r="E65" s="39" t="s">
        <v>4</v>
      </c>
    </row>
    <row r="66" spans="1:5" ht="12.75">
      <c r="A66" s="35" t="s">
        <v>55</v>
      </c>
      <c r="E66" s="40" t="s">
        <v>4</v>
      </c>
    </row>
    <row r="67" spans="1:5" ht="38.25">
      <c r="A67" t="s">
        <v>57</v>
      </c>
      <c r="E67" s="39" t="s">
        <v>176</v>
      </c>
    </row>
    <row r="68" spans="1:16" ht="25.5">
      <c r="A68" t="s">
        <v>48</v>
      </c>
      <c s="34" t="s">
        <v>177</v>
      </c>
      <c s="34" t="s">
        <v>178</v>
      </c>
      <c s="35" t="s">
        <v>4</v>
      </c>
      <c s="6" t="s">
        <v>179</v>
      </c>
      <c s="36" t="s">
        <v>180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94</v>
      </c>
      <c>
        <f>(M68*21)/100</f>
      </c>
      <c t="s">
        <v>26</v>
      </c>
    </row>
    <row r="69" spans="1:5" ht="12.75">
      <c r="A69" s="35" t="s">
        <v>53</v>
      </c>
      <c r="E69" s="39" t="s">
        <v>4</v>
      </c>
    </row>
    <row r="70" spans="1:5" ht="12.75">
      <c r="A70" s="35" t="s">
        <v>55</v>
      </c>
      <c r="E70" s="40" t="s">
        <v>4</v>
      </c>
    </row>
    <row r="71" spans="1:5" ht="12.75">
      <c r="A71" t="s">
        <v>57</v>
      </c>
      <c r="E71" s="39" t="s">
        <v>142</v>
      </c>
    </row>
    <row r="72" spans="1:16" ht="12.75">
      <c r="A72" t="s">
        <v>48</v>
      </c>
      <c s="34" t="s">
        <v>181</v>
      </c>
      <c s="34" t="s">
        <v>182</v>
      </c>
      <c s="35" t="s">
        <v>4</v>
      </c>
      <c s="6" t="s">
        <v>183</v>
      </c>
      <c s="36" t="s">
        <v>100</v>
      </c>
      <c s="37">
        <v>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94</v>
      </c>
      <c>
        <f>(M72*21)/100</f>
      </c>
      <c t="s">
        <v>26</v>
      </c>
    </row>
    <row r="73" spans="1:5" ht="12.75">
      <c r="A73" s="35" t="s">
        <v>53</v>
      </c>
      <c r="E73" s="39" t="s">
        <v>4</v>
      </c>
    </row>
    <row r="74" spans="1:5" ht="12.75">
      <c r="A74" s="35" t="s">
        <v>55</v>
      </c>
      <c r="E74" s="40" t="s">
        <v>4</v>
      </c>
    </row>
    <row r="75" spans="1:5" ht="12.75">
      <c r="A75" t="s">
        <v>57</v>
      </c>
      <c r="E75" s="39" t="s">
        <v>97</v>
      </c>
    </row>
    <row r="76" spans="1:16" ht="25.5">
      <c r="A76" t="s">
        <v>48</v>
      </c>
      <c s="34" t="s">
        <v>184</v>
      </c>
      <c s="34" t="s">
        <v>185</v>
      </c>
      <c s="35" t="s">
        <v>4</v>
      </c>
      <c s="6" t="s">
        <v>186</v>
      </c>
      <c s="36" t="s">
        <v>180</v>
      </c>
      <c s="37">
        <v>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94</v>
      </c>
      <c>
        <f>(M76*21)/100</f>
      </c>
      <c t="s">
        <v>26</v>
      </c>
    </row>
    <row r="77" spans="1:5" ht="12.75">
      <c r="A77" s="35" t="s">
        <v>53</v>
      </c>
      <c r="E77" s="39" t="s">
        <v>4</v>
      </c>
    </row>
    <row r="78" spans="1:5" ht="12.75">
      <c r="A78" s="35" t="s">
        <v>55</v>
      </c>
      <c r="E78" s="40" t="s">
        <v>4</v>
      </c>
    </row>
    <row r="79" spans="1:5" ht="12.75">
      <c r="A79" t="s">
        <v>57</v>
      </c>
      <c r="E79" s="39" t="s">
        <v>142</v>
      </c>
    </row>
    <row r="80" spans="1:16" ht="12.75">
      <c r="A80" t="s">
        <v>48</v>
      </c>
      <c s="34" t="s">
        <v>187</v>
      </c>
      <c s="34" t="s">
        <v>188</v>
      </c>
      <c s="35" t="s">
        <v>4</v>
      </c>
      <c s="6" t="s">
        <v>189</v>
      </c>
      <c s="36" t="s">
        <v>180</v>
      </c>
      <c s="37">
        <v>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94</v>
      </c>
      <c>
        <f>(M80*21)/100</f>
      </c>
      <c t="s">
        <v>26</v>
      </c>
    </row>
    <row r="81" spans="1:5" ht="12.75">
      <c r="A81" s="35" t="s">
        <v>53</v>
      </c>
      <c r="E81" s="39" t="s">
        <v>4</v>
      </c>
    </row>
    <row r="82" spans="1:5" ht="12.75">
      <c r="A82" s="35" t="s">
        <v>55</v>
      </c>
      <c r="E82" s="40" t="s">
        <v>4</v>
      </c>
    </row>
    <row r="83" spans="1:5" ht="12.75">
      <c r="A83" t="s">
        <v>57</v>
      </c>
      <c r="E83" s="39" t="s">
        <v>97</v>
      </c>
    </row>
    <row r="84" spans="1:16" ht="12.75">
      <c r="A84" t="s">
        <v>48</v>
      </c>
      <c s="34" t="s">
        <v>190</v>
      </c>
      <c s="34" t="s">
        <v>191</v>
      </c>
      <c s="35" t="s">
        <v>4</v>
      </c>
      <c s="6" t="s">
        <v>192</v>
      </c>
      <c s="36" t="s">
        <v>193</v>
      </c>
      <c s="37">
        <v>24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52</v>
      </c>
      <c>
        <f>(M84*21)/100</f>
      </c>
      <c t="s">
        <v>26</v>
      </c>
    </row>
    <row r="85" spans="1:5" ht="12.75">
      <c r="A85" s="35" t="s">
        <v>53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53">
      <c r="A87" t="s">
        <v>57</v>
      </c>
      <c r="E87" s="39" t="s">
        <v>194</v>
      </c>
    </row>
    <row r="88" spans="1:13" ht="12.75">
      <c r="A88" t="s">
        <v>45</v>
      </c>
      <c r="C88" s="31" t="s">
        <v>195</v>
      </c>
      <c r="E88" s="33" t="s">
        <v>196</v>
      </c>
      <c r="J88" s="32">
        <f>0</f>
      </c>
      <c s="32">
        <f>0</f>
      </c>
      <c s="32">
        <f>0+L89+L93+L97+L101+L105+L109+L113+L117+L121+L125+L129+L133+L137+L141+L145+L149+L153+L157+L161+L165+L169+L173+L177+L181+L185+L189+L193+L197+L201+L205</f>
      </c>
      <c s="32">
        <f>0+M89+M93+M97+M101+M105+M109+M113+M117+M121+M125+M129+M133+M137+M141+M145+M149+M153+M157+M161+M165+M169+M173+M177+M181+M185+M189+M193+M197+M201+M205</f>
      </c>
    </row>
    <row r="89" spans="1:16" ht="12.75">
      <c r="A89" t="s">
        <v>48</v>
      </c>
      <c s="34" t="s">
        <v>197</v>
      </c>
      <c s="34" t="s">
        <v>198</v>
      </c>
      <c s="35" t="s">
        <v>4</v>
      </c>
      <c s="6" t="s">
        <v>199</v>
      </c>
      <c s="36" t="s">
        <v>180</v>
      </c>
      <c s="37">
        <v>18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94</v>
      </c>
      <c>
        <f>(M89*21)/100</f>
      </c>
      <c t="s">
        <v>26</v>
      </c>
    </row>
    <row r="90" spans="1:5" ht="12.75">
      <c r="A90" s="35" t="s">
        <v>53</v>
      </c>
      <c r="E90" s="39" t="s">
        <v>200</v>
      </c>
    </row>
    <row r="91" spans="1:5" ht="12.75">
      <c r="A91" s="35" t="s">
        <v>55</v>
      </c>
      <c r="E91" s="40" t="s">
        <v>4</v>
      </c>
    </row>
    <row r="92" spans="1:5" ht="12.75">
      <c r="A92" t="s">
        <v>57</v>
      </c>
      <c r="E92" s="39" t="s">
        <v>142</v>
      </c>
    </row>
    <row r="93" spans="1:16" ht="12.75">
      <c r="A93" t="s">
        <v>48</v>
      </c>
      <c s="34" t="s">
        <v>201</v>
      </c>
      <c s="34" t="s">
        <v>202</v>
      </c>
      <c s="35" t="s">
        <v>4</v>
      </c>
      <c s="6" t="s">
        <v>203</v>
      </c>
      <c s="36" t="s">
        <v>100</v>
      </c>
      <c s="37">
        <v>460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94</v>
      </c>
      <c>
        <f>(M93*21)/100</f>
      </c>
      <c t="s">
        <v>26</v>
      </c>
    </row>
    <row r="94" spans="1:5" ht="12.75">
      <c r="A94" s="35" t="s">
        <v>53</v>
      </c>
      <c r="E94" s="39" t="s">
        <v>4</v>
      </c>
    </row>
    <row r="95" spans="1:5" ht="12.75">
      <c r="A95" s="35" t="s">
        <v>55</v>
      </c>
      <c r="E95" s="40" t="s">
        <v>4</v>
      </c>
    </row>
    <row r="96" spans="1:5" ht="12.75">
      <c r="A96" t="s">
        <v>57</v>
      </c>
      <c r="E96" s="39" t="s">
        <v>142</v>
      </c>
    </row>
    <row r="97" spans="1:16" ht="12.75">
      <c r="A97" t="s">
        <v>48</v>
      </c>
      <c s="34" t="s">
        <v>204</v>
      </c>
      <c s="34" t="s">
        <v>205</v>
      </c>
      <c s="35" t="s">
        <v>4</v>
      </c>
      <c s="6" t="s">
        <v>206</v>
      </c>
      <c s="36" t="s">
        <v>180</v>
      </c>
      <c s="37">
        <v>21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94</v>
      </c>
      <c>
        <f>(M97*21)/100</f>
      </c>
      <c t="s">
        <v>26</v>
      </c>
    </row>
    <row r="98" spans="1:5" ht="12.75">
      <c r="A98" s="35" t="s">
        <v>53</v>
      </c>
      <c r="E98" s="39" t="s">
        <v>4</v>
      </c>
    </row>
    <row r="99" spans="1:5" ht="12.75">
      <c r="A99" s="35" t="s">
        <v>55</v>
      </c>
      <c r="E99" s="40" t="s">
        <v>4</v>
      </c>
    </row>
    <row r="100" spans="1:5" ht="12.75">
      <c r="A100" t="s">
        <v>57</v>
      </c>
      <c r="E100" s="39" t="s">
        <v>142</v>
      </c>
    </row>
    <row r="101" spans="1:16" ht="12.75">
      <c r="A101" t="s">
        <v>48</v>
      </c>
      <c s="34" t="s">
        <v>207</v>
      </c>
      <c s="34" t="s">
        <v>208</v>
      </c>
      <c s="35" t="s">
        <v>4</v>
      </c>
      <c s="6" t="s">
        <v>209</v>
      </c>
      <c s="36" t="s">
        <v>180</v>
      </c>
      <c s="37">
        <v>21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94</v>
      </c>
      <c>
        <f>(M101*21)/100</f>
      </c>
      <c t="s">
        <v>26</v>
      </c>
    </row>
    <row r="102" spans="1:5" ht="12.75">
      <c r="A102" s="35" t="s">
        <v>53</v>
      </c>
      <c r="E102" s="39" t="s">
        <v>4</v>
      </c>
    </row>
    <row r="103" spans="1:5" ht="12.75">
      <c r="A103" s="35" t="s">
        <v>55</v>
      </c>
      <c r="E103" s="40" t="s">
        <v>4</v>
      </c>
    </row>
    <row r="104" spans="1:5" ht="12.75">
      <c r="A104" t="s">
        <v>57</v>
      </c>
      <c r="E104" s="39" t="s">
        <v>142</v>
      </c>
    </row>
    <row r="105" spans="1:16" ht="12.75">
      <c r="A105" t="s">
        <v>48</v>
      </c>
      <c s="34" t="s">
        <v>210</v>
      </c>
      <c s="34" t="s">
        <v>211</v>
      </c>
      <c s="35" t="s">
        <v>4</v>
      </c>
      <c s="6" t="s">
        <v>212</v>
      </c>
      <c s="36" t="s">
        <v>180</v>
      </c>
      <c s="37">
        <v>21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94</v>
      </c>
      <c>
        <f>(M105*21)/100</f>
      </c>
      <c t="s">
        <v>26</v>
      </c>
    </row>
    <row r="106" spans="1:5" ht="12.75">
      <c r="A106" s="35" t="s">
        <v>53</v>
      </c>
      <c r="E106" s="39" t="s">
        <v>4</v>
      </c>
    </row>
    <row r="107" spans="1:5" ht="12.75">
      <c r="A107" s="35" t="s">
        <v>55</v>
      </c>
      <c r="E107" s="40" t="s">
        <v>4</v>
      </c>
    </row>
    <row r="108" spans="1:5" ht="12.75">
      <c r="A108" t="s">
        <v>57</v>
      </c>
      <c r="E108" s="39" t="s">
        <v>142</v>
      </c>
    </row>
    <row r="109" spans="1:16" ht="12.75">
      <c r="A109" t="s">
        <v>48</v>
      </c>
      <c s="34" t="s">
        <v>213</v>
      </c>
      <c s="34" t="s">
        <v>214</v>
      </c>
      <c s="35" t="s">
        <v>4</v>
      </c>
      <c s="6" t="s">
        <v>215</v>
      </c>
      <c s="36" t="s">
        <v>100</v>
      </c>
      <c s="37">
        <v>460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94</v>
      </c>
      <c>
        <f>(M109*21)/100</f>
      </c>
      <c t="s">
        <v>26</v>
      </c>
    </row>
    <row r="110" spans="1:5" ht="12.75">
      <c r="A110" s="35" t="s">
        <v>53</v>
      </c>
      <c r="E110" s="39" t="s">
        <v>216</v>
      </c>
    </row>
    <row r="111" spans="1:5" ht="12.75">
      <c r="A111" s="35" t="s">
        <v>55</v>
      </c>
      <c r="E111" s="40" t="s">
        <v>4</v>
      </c>
    </row>
    <row r="112" spans="1:5" ht="12.75">
      <c r="A112" t="s">
        <v>57</v>
      </c>
      <c r="E112" s="39" t="s">
        <v>142</v>
      </c>
    </row>
    <row r="113" spans="1:16" ht="12.75">
      <c r="A113" t="s">
        <v>48</v>
      </c>
      <c s="34" t="s">
        <v>217</v>
      </c>
      <c s="34" t="s">
        <v>218</v>
      </c>
      <c s="35" t="s">
        <v>4</v>
      </c>
      <c s="6" t="s">
        <v>219</v>
      </c>
      <c s="36" t="s">
        <v>100</v>
      </c>
      <c s="37">
        <v>170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94</v>
      </c>
      <c>
        <f>(M113*21)/100</f>
      </c>
      <c t="s">
        <v>26</v>
      </c>
    </row>
    <row r="114" spans="1:5" ht="12.75">
      <c r="A114" s="35" t="s">
        <v>53</v>
      </c>
      <c r="E114" s="39" t="s">
        <v>220</v>
      </c>
    </row>
    <row r="115" spans="1:5" ht="12.75">
      <c r="A115" s="35" t="s">
        <v>55</v>
      </c>
      <c r="E115" s="40" t="s">
        <v>4</v>
      </c>
    </row>
    <row r="116" spans="1:5" ht="12.75">
      <c r="A116" t="s">
        <v>57</v>
      </c>
      <c r="E116" s="39" t="s">
        <v>97</v>
      </c>
    </row>
    <row r="117" spans="1:16" ht="25.5">
      <c r="A117" t="s">
        <v>48</v>
      </c>
      <c s="34" t="s">
        <v>221</v>
      </c>
      <c s="34" t="s">
        <v>222</v>
      </c>
      <c s="35" t="s">
        <v>4</v>
      </c>
      <c s="6" t="s">
        <v>223</v>
      </c>
      <c s="36" t="s">
        <v>180</v>
      </c>
      <c s="37">
        <v>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94</v>
      </c>
      <c>
        <f>(M117*21)/100</f>
      </c>
      <c t="s">
        <v>26</v>
      </c>
    </row>
    <row r="118" spans="1:5" ht="12.75">
      <c r="A118" s="35" t="s">
        <v>53</v>
      </c>
      <c r="E118" s="39" t="s">
        <v>224</v>
      </c>
    </row>
    <row r="119" spans="1:5" ht="12.75">
      <c r="A119" s="35" t="s">
        <v>55</v>
      </c>
      <c r="E119" s="40" t="s">
        <v>4</v>
      </c>
    </row>
    <row r="120" spans="1:5" ht="12.75">
      <c r="A120" t="s">
        <v>57</v>
      </c>
      <c r="E120" s="39" t="s">
        <v>142</v>
      </c>
    </row>
    <row r="121" spans="1:16" ht="25.5">
      <c r="A121" t="s">
        <v>48</v>
      </c>
      <c s="34" t="s">
        <v>155</v>
      </c>
      <c s="34" t="s">
        <v>225</v>
      </c>
      <c s="35" t="s">
        <v>4</v>
      </c>
      <c s="6" t="s">
        <v>226</v>
      </c>
      <c s="36" t="s">
        <v>180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94</v>
      </c>
      <c>
        <f>(M121*21)/100</f>
      </c>
      <c t="s">
        <v>26</v>
      </c>
    </row>
    <row r="122" spans="1:5" ht="12.75">
      <c r="A122" s="35" t="s">
        <v>53</v>
      </c>
      <c r="E122" s="39" t="s">
        <v>227</v>
      </c>
    </row>
    <row r="123" spans="1:5" ht="12.75">
      <c r="A123" s="35" t="s">
        <v>55</v>
      </c>
      <c r="E123" s="40" t="s">
        <v>4</v>
      </c>
    </row>
    <row r="124" spans="1:5" ht="12.75">
      <c r="A124" t="s">
        <v>57</v>
      </c>
      <c r="E124" s="39" t="s">
        <v>97</v>
      </c>
    </row>
    <row r="125" spans="1:16" ht="25.5">
      <c r="A125" t="s">
        <v>48</v>
      </c>
      <c s="34" t="s">
        <v>228</v>
      </c>
      <c s="34" t="s">
        <v>229</v>
      </c>
      <c s="35" t="s">
        <v>4</v>
      </c>
      <c s="6" t="s">
        <v>230</v>
      </c>
      <c s="36" t="s">
        <v>180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94</v>
      </c>
      <c>
        <f>(M125*21)/100</f>
      </c>
      <c t="s">
        <v>26</v>
      </c>
    </row>
    <row r="126" spans="1:5" ht="12.75">
      <c r="A126" s="35" t="s">
        <v>53</v>
      </c>
      <c r="E126" s="39" t="s">
        <v>4</v>
      </c>
    </row>
    <row r="127" spans="1:5" ht="12.75">
      <c r="A127" s="35" t="s">
        <v>55</v>
      </c>
      <c r="E127" s="40" t="s">
        <v>4</v>
      </c>
    </row>
    <row r="128" spans="1:5" ht="12.75">
      <c r="A128" t="s">
        <v>57</v>
      </c>
      <c r="E128" s="39" t="s">
        <v>97</v>
      </c>
    </row>
    <row r="129" spans="1:16" ht="25.5">
      <c r="A129" t="s">
        <v>48</v>
      </c>
      <c s="34" t="s">
        <v>231</v>
      </c>
      <c s="34" t="s">
        <v>232</v>
      </c>
      <c s="35" t="s">
        <v>4</v>
      </c>
      <c s="6" t="s">
        <v>233</v>
      </c>
      <c s="36" t="s">
        <v>180</v>
      </c>
      <c s="37">
        <v>16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94</v>
      </c>
      <c>
        <f>(M129*21)/100</f>
      </c>
      <c t="s">
        <v>26</v>
      </c>
    </row>
    <row r="130" spans="1:5" ht="12.75">
      <c r="A130" s="35" t="s">
        <v>53</v>
      </c>
      <c r="E130" s="39" t="s">
        <v>234</v>
      </c>
    </row>
    <row r="131" spans="1:5" ht="12.75">
      <c r="A131" s="35" t="s">
        <v>55</v>
      </c>
      <c r="E131" s="40" t="s">
        <v>4</v>
      </c>
    </row>
    <row r="132" spans="1:5" ht="12.75">
      <c r="A132" t="s">
        <v>57</v>
      </c>
      <c r="E132" s="39" t="s">
        <v>142</v>
      </c>
    </row>
    <row r="133" spans="1:16" ht="25.5">
      <c r="A133" t="s">
        <v>48</v>
      </c>
      <c s="34" t="s">
        <v>235</v>
      </c>
      <c s="34" t="s">
        <v>236</v>
      </c>
      <c s="35" t="s">
        <v>4</v>
      </c>
      <c s="6" t="s">
        <v>237</v>
      </c>
      <c s="36" t="s">
        <v>180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94</v>
      </c>
      <c>
        <f>(M133*21)/100</f>
      </c>
      <c t="s">
        <v>26</v>
      </c>
    </row>
    <row r="134" spans="1:5" ht="12.75">
      <c r="A134" s="35" t="s">
        <v>53</v>
      </c>
      <c r="E134" s="39" t="s">
        <v>4</v>
      </c>
    </row>
    <row r="135" spans="1:5" ht="12.75">
      <c r="A135" s="35" t="s">
        <v>55</v>
      </c>
      <c r="E135" s="40" t="s">
        <v>4</v>
      </c>
    </row>
    <row r="136" spans="1:5" ht="12.75">
      <c r="A136" t="s">
        <v>57</v>
      </c>
      <c r="E136" s="39" t="s">
        <v>142</v>
      </c>
    </row>
    <row r="137" spans="1:16" ht="12.75">
      <c r="A137" t="s">
        <v>48</v>
      </c>
      <c s="34" t="s">
        <v>238</v>
      </c>
      <c s="34" t="s">
        <v>239</v>
      </c>
      <c s="35" t="s">
        <v>4</v>
      </c>
      <c s="6" t="s">
        <v>240</v>
      </c>
      <c s="36" t="s">
        <v>180</v>
      </c>
      <c s="37">
        <v>16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94</v>
      </c>
      <c>
        <f>(M137*21)/100</f>
      </c>
      <c t="s">
        <v>26</v>
      </c>
    </row>
    <row r="138" spans="1:5" ht="12.75">
      <c r="A138" s="35" t="s">
        <v>53</v>
      </c>
      <c r="E138" s="39" t="s">
        <v>4</v>
      </c>
    </row>
    <row r="139" spans="1:5" ht="12.75">
      <c r="A139" s="35" t="s">
        <v>55</v>
      </c>
      <c r="E139" s="40" t="s">
        <v>4</v>
      </c>
    </row>
    <row r="140" spans="1:5" ht="12.75">
      <c r="A140" t="s">
        <v>57</v>
      </c>
      <c r="E140" s="39" t="s">
        <v>142</v>
      </c>
    </row>
    <row r="141" spans="1:16" ht="12.75">
      <c r="A141" t="s">
        <v>48</v>
      </c>
      <c s="34" t="s">
        <v>241</v>
      </c>
      <c s="34" t="s">
        <v>242</v>
      </c>
      <c s="35" t="s">
        <v>4</v>
      </c>
      <c s="6" t="s">
        <v>243</v>
      </c>
      <c s="36" t="s">
        <v>180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94</v>
      </c>
      <c>
        <f>(M141*21)/100</f>
      </c>
      <c t="s">
        <v>26</v>
      </c>
    </row>
    <row r="142" spans="1:5" ht="12.75">
      <c r="A142" s="35" t="s">
        <v>53</v>
      </c>
      <c r="E142" s="39" t="s">
        <v>4</v>
      </c>
    </row>
    <row r="143" spans="1:5" ht="12.75">
      <c r="A143" s="35" t="s">
        <v>55</v>
      </c>
      <c r="E143" s="40" t="s">
        <v>4</v>
      </c>
    </row>
    <row r="144" spans="1:5" ht="12.75">
      <c r="A144" t="s">
        <v>57</v>
      </c>
      <c r="E144" s="39" t="s">
        <v>97</v>
      </c>
    </row>
    <row r="145" spans="1:16" ht="12.75">
      <c r="A145" t="s">
        <v>48</v>
      </c>
      <c s="34" t="s">
        <v>244</v>
      </c>
      <c s="34" t="s">
        <v>245</v>
      </c>
      <c s="35" t="s">
        <v>4</v>
      </c>
      <c s="6" t="s">
        <v>246</v>
      </c>
      <c s="36" t="s">
        <v>180</v>
      </c>
      <c s="37">
        <v>22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94</v>
      </c>
      <c>
        <f>(M145*21)/100</f>
      </c>
      <c t="s">
        <v>26</v>
      </c>
    </row>
    <row r="146" spans="1:5" ht="12.75">
      <c r="A146" s="35" t="s">
        <v>53</v>
      </c>
      <c r="E146" s="39" t="s">
        <v>4</v>
      </c>
    </row>
    <row r="147" spans="1:5" ht="12.75">
      <c r="A147" s="35" t="s">
        <v>55</v>
      </c>
      <c r="E147" s="40" t="s">
        <v>4</v>
      </c>
    </row>
    <row r="148" spans="1:5" ht="12.75">
      <c r="A148" t="s">
        <v>57</v>
      </c>
      <c r="E148" s="39" t="s">
        <v>142</v>
      </c>
    </row>
    <row r="149" spans="1:16" ht="12.75">
      <c r="A149" t="s">
        <v>48</v>
      </c>
      <c s="34" t="s">
        <v>247</v>
      </c>
      <c s="34" t="s">
        <v>248</v>
      </c>
      <c s="35" t="s">
        <v>4</v>
      </c>
      <c s="6" t="s">
        <v>249</v>
      </c>
      <c s="36" t="s">
        <v>180</v>
      </c>
      <c s="37">
        <v>22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94</v>
      </c>
      <c>
        <f>(M149*21)/100</f>
      </c>
      <c t="s">
        <v>26</v>
      </c>
    </row>
    <row r="150" spans="1:5" ht="12.75">
      <c r="A150" s="35" t="s">
        <v>53</v>
      </c>
      <c r="E150" s="39" t="s">
        <v>4</v>
      </c>
    </row>
    <row r="151" spans="1:5" ht="12.75">
      <c r="A151" s="35" t="s">
        <v>55</v>
      </c>
      <c r="E151" s="40" t="s">
        <v>4</v>
      </c>
    </row>
    <row r="152" spans="1:5" ht="12.75">
      <c r="A152" t="s">
        <v>57</v>
      </c>
      <c r="E152" s="39" t="s">
        <v>142</v>
      </c>
    </row>
    <row r="153" spans="1:16" ht="12.75">
      <c r="A153" t="s">
        <v>48</v>
      </c>
      <c s="34" t="s">
        <v>250</v>
      </c>
      <c s="34" t="s">
        <v>251</v>
      </c>
      <c s="35" t="s">
        <v>4</v>
      </c>
      <c s="6" t="s">
        <v>252</v>
      </c>
      <c s="36" t="s">
        <v>180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94</v>
      </c>
      <c>
        <f>(M153*21)/100</f>
      </c>
      <c t="s">
        <v>26</v>
      </c>
    </row>
    <row r="154" spans="1:5" ht="12.75">
      <c r="A154" s="35" t="s">
        <v>53</v>
      </c>
      <c r="E154" s="39" t="s">
        <v>4</v>
      </c>
    </row>
    <row r="155" spans="1:5" ht="12.75">
      <c r="A155" s="35" t="s">
        <v>55</v>
      </c>
      <c r="E155" s="40" t="s">
        <v>4</v>
      </c>
    </row>
    <row r="156" spans="1:5" ht="12.75">
      <c r="A156" t="s">
        <v>57</v>
      </c>
      <c r="E156" s="39" t="s">
        <v>97</v>
      </c>
    </row>
    <row r="157" spans="1:16" ht="12.75">
      <c r="A157" t="s">
        <v>48</v>
      </c>
      <c s="34" t="s">
        <v>253</v>
      </c>
      <c s="34" t="s">
        <v>254</v>
      </c>
      <c s="35" t="s">
        <v>4</v>
      </c>
      <c s="6" t="s">
        <v>255</v>
      </c>
      <c s="36" t="s">
        <v>180</v>
      </c>
      <c s="37">
        <v>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94</v>
      </c>
      <c>
        <f>(M157*21)/100</f>
      </c>
      <c t="s">
        <v>26</v>
      </c>
    </row>
    <row r="158" spans="1:5" ht="12.75">
      <c r="A158" s="35" t="s">
        <v>53</v>
      </c>
      <c r="E158" s="39" t="s">
        <v>4</v>
      </c>
    </row>
    <row r="159" spans="1:5" ht="12.75">
      <c r="A159" s="35" t="s">
        <v>55</v>
      </c>
      <c r="E159" s="40" t="s">
        <v>4</v>
      </c>
    </row>
    <row r="160" spans="1:5" ht="12.75">
      <c r="A160" t="s">
        <v>57</v>
      </c>
      <c r="E160" s="39" t="s">
        <v>142</v>
      </c>
    </row>
    <row r="161" spans="1:16" ht="12.75">
      <c r="A161" t="s">
        <v>48</v>
      </c>
      <c s="34" t="s">
        <v>256</v>
      </c>
      <c s="34" t="s">
        <v>257</v>
      </c>
      <c s="35" t="s">
        <v>4</v>
      </c>
      <c s="6" t="s">
        <v>258</v>
      </c>
      <c s="36" t="s">
        <v>180</v>
      </c>
      <c s="37">
        <v>16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94</v>
      </c>
      <c>
        <f>(M161*21)/100</f>
      </c>
      <c t="s">
        <v>26</v>
      </c>
    </row>
    <row r="162" spans="1:5" ht="12.75">
      <c r="A162" s="35" t="s">
        <v>53</v>
      </c>
      <c r="E162" s="39" t="s">
        <v>4</v>
      </c>
    </row>
    <row r="163" spans="1:5" ht="12.75">
      <c r="A163" s="35" t="s">
        <v>55</v>
      </c>
      <c r="E163" s="40" t="s">
        <v>4</v>
      </c>
    </row>
    <row r="164" spans="1:5" ht="12.75">
      <c r="A164" t="s">
        <v>57</v>
      </c>
      <c r="E164" s="39" t="s">
        <v>97</v>
      </c>
    </row>
    <row r="165" spans="1:16" ht="12.75">
      <c r="A165" t="s">
        <v>48</v>
      </c>
      <c s="34" t="s">
        <v>259</v>
      </c>
      <c s="34" t="s">
        <v>260</v>
      </c>
      <c s="35" t="s">
        <v>4</v>
      </c>
      <c s="6" t="s">
        <v>261</v>
      </c>
      <c s="36" t="s">
        <v>100</v>
      </c>
      <c s="37">
        <v>200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94</v>
      </c>
      <c>
        <f>(M165*21)/100</f>
      </c>
      <c t="s">
        <v>26</v>
      </c>
    </row>
    <row r="166" spans="1:5" ht="12.75">
      <c r="A166" s="35" t="s">
        <v>53</v>
      </c>
      <c r="E166" s="39" t="s">
        <v>4</v>
      </c>
    </row>
    <row r="167" spans="1:5" ht="12.75">
      <c r="A167" s="35" t="s">
        <v>55</v>
      </c>
      <c r="E167" s="40" t="s">
        <v>4</v>
      </c>
    </row>
    <row r="168" spans="1:5" ht="12.75">
      <c r="A168" t="s">
        <v>57</v>
      </c>
      <c r="E168" s="39" t="s">
        <v>97</v>
      </c>
    </row>
    <row r="169" spans="1:16" ht="12.75">
      <c r="A169" t="s">
        <v>48</v>
      </c>
      <c s="34" t="s">
        <v>262</v>
      </c>
      <c s="34" t="s">
        <v>263</v>
      </c>
      <c s="35" t="s">
        <v>4</v>
      </c>
      <c s="6" t="s">
        <v>264</v>
      </c>
      <c s="36" t="s">
        <v>100</v>
      </c>
      <c s="37">
        <v>60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94</v>
      </c>
      <c>
        <f>(M169*21)/100</f>
      </c>
      <c t="s">
        <v>26</v>
      </c>
    </row>
    <row r="170" spans="1:5" ht="12.75">
      <c r="A170" s="35" t="s">
        <v>53</v>
      </c>
      <c r="E170" s="39" t="s">
        <v>4</v>
      </c>
    </row>
    <row r="171" spans="1:5" ht="12.75">
      <c r="A171" s="35" t="s">
        <v>55</v>
      </c>
      <c r="E171" s="40" t="s">
        <v>4</v>
      </c>
    </row>
    <row r="172" spans="1:5" ht="12.75">
      <c r="A172" t="s">
        <v>57</v>
      </c>
      <c r="E172" s="39" t="s">
        <v>97</v>
      </c>
    </row>
    <row r="173" spans="1:16" ht="12.75">
      <c r="A173" t="s">
        <v>48</v>
      </c>
      <c s="34" t="s">
        <v>265</v>
      </c>
      <c s="34" t="s">
        <v>266</v>
      </c>
      <c s="35" t="s">
        <v>4</v>
      </c>
      <c s="6" t="s">
        <v>267</v>
      </c>
      <c s="36" t="s">
        <v>180</v>
      </c>
      <c s="37">
        <v>20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94</v>
      </c>
      <c>
        <f>(M173*21)/100</f>
      </c>
      <c t="s">
        <v>26</v>
      </c>
    </row>
    <row r="174" spans="1:5" ht="12.75">
      <c r="A174" s="35" t="s">
        <v>53</v>
      </c>
      <c r="E174" s="39" t="s">
        <v>4</v>
      </c>
    </row>
    <row r="175" spans="1:5" ht="12.75">
      <c r="A175" s="35" t="s">
        <v>55</v>
      </c>
      <c r="E175" s="40" t="s">
        <v>4</v>
      </c>
    </row>
    <row r="176" spans="1:5" ht="12.75">
      <c r="A176" t="s">
        <v>57</v>
      </c>
      <c r="E176" s="39" t="s">
        <v>142</v>
      </c>
    </row>
    <row r="177" spans="1:16" ht="25.5">
      <c r="A177" t="s">
        <v>48</v>
      </c>
      <c s="34" t="s">
        <v>268</v>
      </c>
      <c s="34" t="s">
        <v>269</v>
      </c>
      <c s="35" t="s">
        <v>4</v>
      </c>
      <c s="6" t="s">
        <v>270</v>
      </c>
      <c s="36" t="s">
        <v>180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94</v>
      </c>
      <c>
        <f>(M177*21)/100</f>
      </c>
      <c t="s">
        <v>26</v>
      </c>
    </row>
    <row r="178" spans="1:5" ht="12.75">
      <c r="A178" s="35" t="s">
        <v>53</v>
      </c>
      <c r="E178" s="39" t="s">
        <v>4</v>
      </c>
    </row>
    <row r="179" spans="1:5" ht="12.75">
      <c r="A179" s="35" t="s">
        <v>55</v>
      </c>
      <c r="E179" s="40" t="s">
        <v>4</v>
      </c>
    </row>
    <row r="180" spans="1:5" ht="12.75">
      <c r="A180" t="s">
        <v>57</v>
      </c>
      <c r="E180" s="39" t="s">
        <v>142</v>
      </c>
    </row>
    <row r="181" spans="1:16" ht="38.25">
      <c r="A181" t="s">
        <v>48</v>
      </c>
      <c s="34" t="s">
        <v>271</v>
      </c>
      <c s="34" t="s">
        <v>272</v>
      </c>
      <c s="35" t="s">
        <v>4</v>
      </c>
      <c s="6" t="s">
        <v>273</v>
      </c>
      <c s="36" t="s">
        <v>180</v>
      </c>
      <c s="37">
        <v>12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94</v>
      </c>
      <c>
        <f>(M181*21)/100</f>
      </c>
      <c t="s">
        <v>26</v>
      </c>
    </row>
    <row r="182" spans="1:5" ht="12.75">
      <c r="A182" s="35" t="s">
        <v>53</v>
      </c>
      <c r="E182" s="39" t="s">
        <v>4</v>
      </c>
    </row>
    <row r="183" spans="1:5" ht="12.75">
      <c r="A183" s="35" t="s">
        <v>55</v>
      </c>
      <c r="E183" s="40" t="s">
        <v>4</v>
      </c>
    </row>
    <row r="184" spans="1:5" ht="12.75">
      <c r="A184" t="s">
        <v>57</v>
      </c>
      <c r="E184" s="39" t="s">
        <v>142</v>
      </c>
    </row>
    <row r="185" spans="1:16" ht="12.75">
      <c r="A185" t="s">
        <v>48</v>
      </c>
      <c s="34" t="s">
        <v>274</v>
      </c>
      <c s="34" t="s">
        <v>275</v>
      </c>
      <c s="35" t="s">
        <v>4</v>
      </c>
      <c s="6" t="s">
        <v>276</v>
      </c>
      <c s="36" t="s">
        <v>180</v>
      </c>
      <c s="37">
        <v>18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94</v>
      </c>
      <c>
        <f>(M185*21)/100</f>
      </c>
      <c t="s">
        <v>26</v>
      </c>
    </row>
    <row r="186" spans="1:5" ht="12.75">
      <c r="A186" s="35" t="s">
        <v>53</v>
      </c>
      <c r="E186" s="39" t="s">
        <v>4</v>
      </c>
    </row>
    <row r="187" spans="1:5" ht="12.75">
      <c r="A187" s="35" t="s">
        <v>55</v>
      </c>
      <c r="E187" s="40" t="s">
        <v>4</v>
      </c>
    </row>
    <row r="188" spans="1:5" ht="12.75">
      <c r="A188" t="s">
        <v>57</v>
      </c>
      <c r="E188" s="39" t="s">
        <v>97</v>
      </c>
    </row>
    <row r="189" spans="1:16" ht="12.75">
      <c r="A189" t="s">
        <v>48</v>
      </c>
      <c s="34" t="s">
        <v>277</v>
      </c>
      <c s="34" t="s">
        <v>278</v>
      </c>
      <c s="35" t="s">
        <v>4</v>
      </c>
      <c s="6" t="s">
        <v>279</v>
      </c>
      <c s="36" t="s">
        <v>193</v>
      </c>
      <c s="37">
        <v>24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94</v>
      </c>
      <c>
        <f>(M189*21)/100</f>
      </c>
      <c t="s">
        <v>26</v>
      </c>
    </row>
    <row r="190" spans="1:5" ht="12.75">
      <c r="A190" s="35" t="s">
        <v>53</v>
      </c>
      <c r="E190" s="39" t="s">
        <v>4</v>
      </c>
    </row>
    <row r="191" spans="1:5" ht="12.75">
      <c r="A191" s="35" t="s">
        <v>55</v>
      </c>
      <c r="E191" s="40" t="s">
        <v>4</v>
      </c>
    </row>
    <row r="192" spans="1:5" ht="12.75">
      <c r="A192" t="s">
        <v>57</v>
      </c>
      <c r="E192" s="39" t="s">
        <v>142</v>
      </c>
    </row>
    <row r="193" spans="1:16" ht="12.75">
      <c r="A193" t="s">
        <v>48</v>
      </c>
      <c s="34" t="s">
        <v>280</v>
      </c>
      <c s="34" t="s">
        <v>281</v>
      </c>
      <c s="35" t="s">
        <v>4</v>
      </c>
      <c s="6" t="s">
        <v>282</v>
      </c>
      <c s="36" t="s">
        <v>193</v>
      </c>
      <c s="37">
        <v>12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94</v>
      </c>
      <c>
        <f>(M193*21)/100</f>
      </c>
      <c t="s">
        <v>26</v>
      </c>
    </row>
    <row r="194" spans="1:5" ht="12.75">
      <c r="A194" s="35" t="s">
        <v>53</v>
      </c>
      <c r="E194" s="39" t="s">
        <v>4</v>
      </c>
    </row>
    <row r="195" spans="1:5" ht="12.75">
      <c r="A195" s="35" t="s">
        <v>55</v>
      </c>
      <c r="E195" s="40" t="s">
        <v>4</v>
      </c>
    </row>
    <row r="196" spans="1:5" ht="12.75">
      <c r="A196" t="s">
        <v>57</v>
      </c>
      <c r="E196" s="39" t="s">
        <v>142</v>
      </c>
    </row>
    <row r="197" spans="1:16" ht="12.75">
      <c r="A197" t="s">
        <v>48</v>
      </c>
      <c s="34" t="s">
        <v>283</v>
      </c>
      <c s="34" t="s">
        <v>284</v>
      </c>
      <c s="35" t="s">
        <v>4</v>
      </c>
      <c s="6" t="s">
        <v>285</v>
      </c>
      <c s="36" t="s">
        <v>193</v>
      </c>
      <c s="37">
        <v>36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94</v>
      </c>
      <c>
        <f>(M197*21)/100</f>
      </c>
      <c t="s">
        <v>26</v>
      </c>
    </row>
    <row r="198" spans="1:5" ht="12.75">
      <c r="A198" s="35" t="s">
        <v>53</v>
      </c>
      <c r="E198" s="39" t="s">
        <v>4</v>
      </c>
    </row>
    <row r="199" spans="1:5" ht="12.75">
      <c r="A199" s="35" t="s">
        <v>55</v>
      </c>
      <c r="E199" s="40" t="s">
        <v>4</v>
      </c>
    </row>
    <row r="200" spans="1:5" ht="12.75">
      <c r="A200" t="s">
        <v>57</v>
      </c>
      <c r="E200" s="39" t="s">
        <v>142</v>
      </c>
    </row>
    <row r="201" spans="1:16" ht="12.75">
      <c r="A201" t="s">
        <v>48</v>
      </c>
      <c s="34" t="s">
        <v>286</v>
      </c>
      <c s="34" t="s">
        <v>287</v>
      </c>
      <c s="35" t="s">
        <v>4</v>
      </c>
      <c s="6" t="s">
        <v>288</v>
      </c>
      <c s="36" t="s">
        <v>193</v>
      </c>
      <c s="37">
        <v>80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94</v>
      </c>
      <c>
        <f>(M201*21)/100</f>
      </c>
      <c t="s">
        <v>26</v>
      </c>
    </row>
    <row r="202" spans="1:5" ht="12.75">
      <c r="A202" s="35" t="s">
        <v>53</v>
      </c>
      <c r="E202" s="39" t="s">
        <v>4</v>
      </c>
    </row>
    <row r="203" spans="1:5" ht="12.75">
      <c r="A203" s="35" t="s">
        <v>55</v>
      </c>
      <c r="E203" s="40" t="s">
        <v>4</v>
      </c>
    </row>
    <row r="204" spans="1:5" ht="12.75">
      <c r="A204" t="s">
        <v>57</v>
      </c>
      <c r="E204" s="39" t="s">
        <v>142</v>
      </c>
    </row>
    <row r="205" spans="1:16" ht="12.75">
      <c r="A205" t="s">
        <v>48</v>
      </c>
      <c s="34" t="s">
        <v>289</v>
      </c>
      <c s="34" t="s">
        <v>290</v>
      </c>
      <c s="35" t="s">
        <v>4</v>
      </c>
      <c s="6" t="s">
        <v>291</v>
      </c>
      <c s="36" t="s">
        <v>292</v>
      </c>
      <c s="37">
        <v>3.2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94</v>
      </c>
      <c>
        <f>(M205*21)/100</f>
      </c>
      <c t="s">
        <v>26</v>
      </c>
    </row>
    <row r="206" spans="1:5" ht="12.75">
      <c r="A206" s="35" t="s">
        <v>53</v>
      </c>
      <c r="E206" s="39" t="s">
        <v>4</v>
      </c>
    </row>
    <row r="207" spans="1:5" ht="12.75">
      <c r="A207" s="35" t="s">
        <v>55</v>
      </c>
      <c r="E207" s="40" t="s">
        <v>4</v>
      </c>
    </row>
    <row r="208" spans="1:5" ht="12.75">
      <c r="A208" t="s">
        <v>57</v>
      </c>
      <c r="E208" s="39" t="s">
        <v>142</v>
      </c>
    </row>
    <row r="209" spans="1:13" ht="12.75">
      <c r="A209" t="s">
        <v>45</v>
      </c>
      <c r="C209" s="31" t="s">
        <v>293</v>
      </c>
      <c r="E209" s="33" t="s">
        <v>294</v>
      </c>
      <c r="J209" s="32">
        <f>0</f>
      </c>
      <c s="32">
        <f>0</f>
      </c>
      <c s="32">
        <f>0+L210+L214+L218+L222+L226</f>
      </c>
      <c s="32">
        <f>0+M210+M214+M218+M222+M226</f>
      </c>
    </row>
    <row r="210" spans="1:16" ht="38.25">
      <c r="A210" t="s">
        <v>48</v>
      </c>
      <c s="34" t="s">
        <v>295</v>
      </c>
      <c s="34" t="s">
        <v>84</v>
      </c>
      <c s="35" t="s">
        <v>85</v>
      </c>
      <c s="6" t="s">
        <v>86</v>
      </c>
      <c s="36" t="s">
        <v>87</v>
      </c>
      <c s="37">
        <v>18.9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52</v>
      </c>
      <c>
        <f>(M210*21)/100</f>
      </c>
      <c t="s">
        <v>26</v>
      </c>
    </row>
    <row r="211" spans="1:5" ht="12.75">
      <c r="A211" s="35" t="s">
        <v>53</v>
      </c>
      <c r="E211" s="39" t="s">
        <v>4</v>
      </c>
    </row>
    <row r="212" spans="1:5" ht="12.75">
      <c r="A212" s="35" t="s">
        <v>55</v>
      </c>
      <c r="E212" s="40" t="s">
        <v>4</v>
      </c>
    </row>
    <row r="213" spans="1:5" ht="165.75">
      <c r="A213" t="s">
        <v>57</v>
      </c>
      <c r="E213" s="39" t="s">
        <v>89</v>
      </c>
    </row>
    <row r="214" spans="1:16" ht="25.5">
      <c r="A214" t="s">
        <v>48</v>
      </c>
      <c s="34" t="s">
        <v>296</v>
      </c>
      <c s="34" t="s">
        <v>297</v>
      </c>
      <c s="35" t="s">
        <v>298</v>
      </c>
      <c s="6" t="s">
        <v>299</v>
      </c>
      <c s="36" t="s">
        <v>87</v>
      </c>
      <c s="37">
        <v>18.72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52</v>
      </c>
      <c>
        <f>(M214*21)/100</f>
      </c>
      <c t="s">
        <v>26</v>
      </c>
    </row>
    <row r="215" spans="1:5" ht="12.75">
      <c r="A215" s="35" t="s">
        <v>53</v>
      </c>
      <c r="E215" s="39" t="s">
        <v>4</v>
      </c>
    </row>
    <row r="216" spans="1:5" ht="12.75">
      <c r="A216" s="35" t="s">
        <v>55</v>
      </c>
      <c r="E216" s="40" t="s">
        <v>4</v>
      </c>
    </row>
    <row r="217" spans="1:5" ht="165.75">
      <c r="A217" t="s">
        <v>57</v>
      </c>
      <c r="E217" s="39" t="s">
        <v>89</v>
      </c>
    </row>
    <row r="218" spans="1:16" ht="25.5">
      <c r="A218" t="s">
        <v>48</v>
      </c>
      <c s="34" t="s">
        <v>300</v>
      </c>
      <c s="34" t="s">
        <v>301</v>
      </c>
      <c s="35" t="s">
        <v>302</v>
      </c>
      <c s="6" t="s">
        <v>303</v>
      </c>
      <c s="36" t="s">
        <v>87</v>
      </c>
      <c s="37">
        <v>0.6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52</v>
      </c>
      <c>
        <f>(M218*21)/100</f>
      </c>
      <c t="s">
        <v>26</v>
      </c>
    </row>
    <row r="219" spans="1:5" ht="12.75">
      <c r="A219" s="35" t="s">
        <v>53</v>
      </c>
      <c r="E219" s="39" t="s">
        <v>4</v>
      </c>
    </row>
    <row r="220" spans="1:5" ht="12.75">
      <c r="A220" s="35" t="s">
        <v>55</v>
      </c>
      <c r="E220" s="40" t="s">
        <v>4</v>
      </c>
    </row>
    <row r="221" spans="1:5" ht="165.75">
      <c r="A221" t="s">
        <v>57</v>
      </c>
      <c r="E221" s="39" t="s">
        <v>89</v>
      </c>
    </row>
    <row r="222" spans="1:16" ht="38.25">
      <c r="A222" t="s">
        <v>48</v>
      </c>
      <c s="34" t="s">
        <v>304</v>
      </c>
      <c s="34" t="s">
        <v>305</v>
      </c>
      <c s="35" t="s">
        <v>306</v>
      </c>
      <c s="6" t="s">
        <v>307</v>
      </c>
      <c s="36" t="s">
        <v>87</v>
      </c>
      <c s="37">
        <v>0.4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52</v>
      </c>
      <c>
        <f>(M222*21)/100</f>
      </c>
      <c t="s">
        <v>26</v>
      </c>
    </row>
    <row r="223" spans="1:5" ht="12.75">
      <c r="A223" s="35" t="s">
        <v>53</v>
      </c>
      <c r="E223" s="39" t="s">
        <v>4</v>
      </c>
    </row>
    <row r="224" spans="1:5" ht="12.75">
      <c r="A224" s="35" t="s">
        <v>55</v>
      </c>
      <c r="E224" s="40" t="s">
        <v>4</v>
      </c>
    </row>
    <row r="225" spans="1:5" ht="165.75">
      <c r="A225" t="s">
        <v>57</v>
      </c>
      <c r="E225" s="39" t="s">
        <v>89</v>
      </c>
    </row>
    <row r="226" spans="1:16" ht="38.25">
      <c r="A226" t="s">
        <v>48</v>
      </c>
      <c s="34" t="s">
        <v>308</v>
      </c>
      <c s="34" t="s">
        <v>309</v>
      </c>
      <c s="35" t="s">
        <v>310</v>
      </c>
      <c s="6" t="s">
        <v>311</v>
      </c>
      <c s="36" t="s">
        <v>87</v>
      </c>
      <c s="37">
        <v>0.2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52</v>
      </c>
      <c>
        <f>(M226*21)/100</f>
      </c>
      <c t="s">
        <v>26</v>
      </c>
    </row>
    <row r="227" spans="1:5" ht="12.75">
      <c r="A227" s="35" t="s">
        <v>53</v>
      </c>
      <c r="E227" s="39" t="s">
        <v>4</v>
      </c>
    </row>
    <row r="228" spans="1:5" ht="12.75">
      <c r="A228" s="35" t="s">
        <v>55</v>
      </c>
      <c r="E228" s="40" t="s">
        <v>4</v>
      </c>
    </row>
    <row r="229" spans="1:5" ht="165.75">
      <c r="A229" t="s">
        <v>57</v>
      </c>
      <c r="E229" s="39" t="s">
        <v>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129</v>
      </c>
      <c r="E4" s="26" t="s">
        <v>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COUNTIFS(L8:L78,"=0",A8:A78,"P")+COUNTIFS(L8:L78,"",A8:A78,"P")+SUM(Q8:Q78)</f>
      </c>
    </row>
    <row r="8" spans="1:13" ht="12.75">
      <c r="A8" t="s">
        <v>43</v>
      </c>
      <c r="C8" s="28" t="s">
        <v>314</v>
      </c>
      <c r="E8" s="30" t="s">
        <v>313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315</v>
      </c>
      <c r="E9" s="33" t="s">
        <v>316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48</v>
      </c>
      <c s="34" t="s">
        <v>46</v>
      </c>
      <c s="34" t="s">
        <v>317</v>
      </c>
      <c s="35" t="s">
        <v>4</v>
      </c>
      <c s="6" t="s">
        <v>318</v>
      </c>
      <c s="36" t="s">
        <v>319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91.25">
      <c r="A13" t="s">
        <v>57</v>
      </c>
      <c r="E13" s="39" t="s">
        <v>320</v>
      </c>
    </row>
    <row r="14" spans="1:16" ht="12.75">
      <c r="A14" t="s">
        <v>48</v>
      </c>
      <c s="34" t="s">
        <v>26</v>
      </c>
      <c s="34" t="s">
        <v>321</v>
      </c>
      <c s="35" t="s">
        <v>4</v>
      </c>
      <c s="6" t="s">
        <v>322</v>
      </c>
      <c s="36" t="s">
        <v>319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91.25">
      <c r="A17" t="s">
        <v>57</v>
      </c>
      <c r="E17" s="39" t="s">
        <v>320</v>
      </c>
    </row>
    <row r="18" spans="1:16" ht="12.75">
      <c r="A18" t="s">
        <v>48</v>
      </c>
      <c s="34" t="s">
        <v>25</v>
      </c>
      <c s="34" t="s">
        <v>323</v>
      </c>
      <c s="35" t="s">
        <v>4</v>
      </c>
      <c s="6" t="s">
        <v>324</v>
      </c>
      <c s="36" t="s">
        <v>319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91.25">
      <c r="A21" t="s">
        <v>57</v>
      </c>
      <c r="E21" s="39" t="s">
        <v>320</v>
      </c>
    </row>
    <row r="22" spans="1:16" ht="12.75">
      <c r="A22" t="s">
        <v>48</v>
      </c>
      <c s="34" t="s">
        <v>68</v>
      </c>
      <c s="34" t="s">
        <v>325</v>
      </c>
      <c s="35" t="s">
        <v>4</v>
      </c>
      <c s="6" t="s">
        <v>326</v>
      </c>
      <c s="36" t="s">
        <v>100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14.75">
      <c r="A25" t="s">
        <v>57</v>
      </c>
      <c r="E25" s="39" t="s">
        <v>327</v>
      </c>
    </row>
    <row r="26" spans="1:16" ht="12.75">
      <c r="A26" t="s">
        <v>48</v>
      </c>
      <c s="34" t="s">
        <v>73</v>
      </c>
      <c s="34" t="s">
        <v>328</v>
      </c>
      <c s="35" t="s">
        <v>4</v>
      </c>
      <c s="6" t="s">
        <v>329</v>
      </c>
      <c s="36" t="s">
        <v>100</v>
      </c>
      <c s="37">
        <v>100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14.75">
      <c r="A29" t="s">
        <v>57</v>
      </c>
      <c r="E29" s="39" t="s">
        <v>327</v>
      </c>
    </row>
    <row r="30" spans="1:16" ht="12.75">
      <c r="A30" t="s">
        <v>48</v>
      </c>
      <c s="34" t="s">
        <v>110</v>
      </c>
      <c s="34" t="s">
        <v>330</v>
      </c>
      <c s="35" t="s">
        <v>4</v>
      </c>
      <c s="6" t="s">
        <v>331</v>
      </c>
      <c s="36" t="s">
        <v>100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25.5">
      <c r="A33" t="s">
        <v>57</v>
      </c>
      <c r="E33" s="39" t="s">
        <v>332</v>
      </c>
    </row>
    <row r="34" spans="1:16" ht="12.75">
      <c r="A34" t="s">
        <v>48</v>
      </c>
      <c s="34" t="s">
        <v>114</v>
      </c>
      <c s="34" t="s">
        <v>333</v>
      </c>
      <c s="35" t="s">
        <v>4</v>
      </c>
      <c s="6" t="s">
        <v>334</v>
      </c>
      <c s="36" t="s">
        <v>319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02">
      <c r="A37" t="s">
        <v>57</v>
      </c>
      <c r="E37" s="39" t="s">
        <v>335</v>
      </c>
    </row>
    <row r="38" spans="1:16" ht="12.75">
      <c r="A38" t="s">
        <v>48</v>
      </c>
      <c s="34" t="s">
        <v>119</v>
      </c>
      <c s="34" t="s">
        <v>336</v>
      </c>
      <c s="35" t="s">
        <v>4</v>
      </c>
      <c s="6" t="s">
        <v>337</v>
      </c>
      <c s="36" t="s">
        <v>319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91.25">
      <c r="A41" t="s">
        <v>57</v>
      </c>
      <c r="E41" s="39" t="s">
        <v>320</v>
      </c>
    </row>
    <row r="42" spans="1:16" ht="12.75">
      <c r="A42" t="s">
        <v>48</v>
      </c>
      <c s="34" t="s">
        <v>123</v>
      </c>
      <c s="34" t="s">
        <v>338</v>
      </c>
      <c s="35" t="s">
        <v>4</v>
      </c>
      <c s="6" t="s">
        <v>339</v>
      </c>
      <c s="36" t="s">
        <v>319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7.5">
      <c r="A45" t="s">
        <v>57</v>
      </c>
      <c r="E45" s="39" t="s">
        <v>340</v>
      </c>
    </row>
    <row r="46" spans="1:16" ht="12.75">
      <c r="A46" t="s">
        <v>48</v>
      </c>
      <c s="34" t="s">
        <v>134</v>
      </c>
      <c s="34" t="s">
        <v>341</v>
      </c>
      <c s="35" t="s">
        <v>4</v>
      </c>
      <c s="6" t="s">
        <v>342</v>
      </c>
      <c s="36" t="s">
        <v>180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40.25">
      <c r="A49" t="s">
        <v>57</v>
      </c>
      <c r="E49" s="39" t="s">
        <v>343</v>
      </c>
    </row>
    <row r="50" spans="1:16" ht="12.75">
      <c r="A50" t="s">
        <v>48</v>
      </c>
      <c s="34" t="s">
        <v>161</v>
      </c>
      <c s="34" t="s">
        <v>344</v>
      </c>
      <c s="35" t="s">
        <v>4</v>
      </c>
      <c s="6" t="s">
        <v>345</v>
      </c>
      <c s="36" t="s">
        <v>319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57</v>
      </c>
      <c r="E53" s="39" t="s">
        <v>4</v>
      </c>
    </row>
    <row r="54" spans="1:16" ht="12.75">
      <c r="A54" t="s">
        <v>48</v>
      </c>
      <c s="34" t="s">
        <v>197</v>
      </c>
      <c s="34" t="s">
        <v>346</v>
      </c>
      <c s="35" t="s">
        <v>4</v>
      </c>
      <c s="6" t="s">
        <v>347</v>
      </c>
      <c s="36" t="s">
        <v>319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91.25">
      <c r="A57" t="s">
        <v>57</v>
      </c>
      <c r="E57" s="39" t="s">
        <v>320</v>
      </c>
    </row>
    <row r="58" spans="1:16" ht="12.75">
      <c r="A58" t="s">
        <v>48</v>
      </c>
      <c s="34" t="s">
        <v>201</v>
      </c>
      <c s="34" t="s">
        <v>348</v>
      </c>
      <c s="35" t="s">
        <v>4</v>
      </c>
      <c s="6" t="s">
        <v>349</v>
      </c>
      <c s="36" t="s">
        <v>51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25.5">
      <c r="A61" t="s">
        <v>57</v>
      </c>
      <c r="E61" s="39" t="s">
        <v>350</v>
      </c>
    </row>
    <row r="62" spans="1:16" ht="12.75">
      <c r="A62" t="s">
        <v>48</v>
      </c>
      <c s="34" t="s">
        <v>204</v>
      </c>
      <c s="34" t="s">
        <v>351</v>
      </c>
      <c s="35" t="s">
        <v>4</v>
      </c>
      <c s="6" t="s">
        <v>352</v>
      </c>
      <c s="36" t="s">
        <v>51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57</v>
      </c>
      <c r="E65" s="39" t="s">
        <v>353</v>
      </c>
    </row>
    <row r="66" spans="1:16" ht="12.75">
      <c r="A66" t="s">
        <v>48</v>
      </c>
      <c s="34" t="s">
        <v>207</v>
      </c>
      <c s="34" t="s">
        <v>354</v>
      </c>
      <c s="35" t="s">
        <v>4</v>
      </c>
      <c s="6" t="s">
        <v>355</v>
      </c>
      <c s="36" t="s">
        <v>193</v>
      </c>
      <c s="37">
        <v>26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57</v>
      </c>
      <c r="E69" s="39" t="s">
        <v>356</v>
      </c>
    </row>
    <row r="70" spans="1:16" ht="12.75">
      <c r="A70" t="s">
        <v>48</v>
      </c>
      <c s="34" t="s">
        <v>210</v>
      </c>
      <c s="34" t="s">
        <v>357</v>
      </c>
      <c s="35" t="s">
        <v>4</v>
      </c>
      <c s="6" t="s">
        <v>358</v>
      </c>
      <c s="36" t="s">
        <v>193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57</v>
      </c>
      <c r="E73" s="39" t="s">
        <v>356</v>
      </c>
    </row>
    <row r="74" spans="1:16" ht="12.75">
      <c r="A74" t="s">
        <v>48</v>
      </c>
      <c s="34" t="s">
        <v>213</v>
      </c>
      <c s="34" t="s">
        <v>359</v>
      </c>
      <c s="35" t="s">
        <v>4</v>
      </c>
      <c s="6" t="s">
        <v>360</v>
      </c>
      <c s="36" t="s">
        <v>193</v>
      </c>
      <c s="37">
        <v>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57</v>
      </c>
      <c r="E77" s="39" t="s">
        <v>361</v>
      </c>
    </row>
    <row r="78" spans="1:16" ht="12.75">
      <c r="A78" t="s">
        <v>48</v>
      </c>
      <c s="34" t="s">
        <v>217</v>
      </c>
      <c s="34" t="s">
        <v>362</v>
      </c>
      <c s="35" t="s">
        <v>4</v>
      </c>
      <c s="6" t="s">
        <v>363</v>
      </c>
      <c s="36" t="s">
        <v>180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02">
      <c r="A81" t="s">
        <v>57</v>
      </c>
      <c r="E81" s="39" t="s">
        <v>364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129</v>
      </c>
      <c r="E4" s="26" t="s">
        <v>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COUNTIFS(L8:L97,"=0",A8:A97,"P")+COUNTIFS(L8:L97,"",A8:A97,"P")+SUM(Q8:Q97)</f>
      </c>
    </row>
    <row r="8" spans="1:13" ht="12.75">
      <c r="A8" t="s">
        <v>43</v>
      </c>
      <c r="C8" s="28" t="s">
        <v>367</v>
      </c>
      <c r="E8" s="30" t="s">
        <v>366</v>
      </c>
      <c r="J8" s="29">
        <f>0+J9+J34+J59+J96</f>
      </c>
      <c s="29">
        <f>0+K9+K34+K59+K96</f>
      </c>
      <c s="29">
        <f>0+L9+L34+L59+L96</f>
      </c>
      <c s="29">
        <f>0+M9+M34+M59+M96</f>
      </c>
    </row>
    <row r="9" spans="1:13" ht="12.75">
      <c r="A9" t="s">
        <v>45</v>
      </c>
      <c r="C9" s="31" t="s">
        <v>134</v>
      </c>
      <c r="E9" s="33" t="s">
        <v>90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46</v>
      </c>
      <c s="34" t="s">
        <v>135</v>
      </c>
      <c s="35" t="s">
        <v>4</v>
      </c>
      <c s="6" t="s">
        <v>136</v>
      </c>
      <c s="36" t="s">
        <v>93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26</v>
      </c>
    </row>
    <row r="11" spans="1:5" ht="12.75">
      <c r="A11" s="35" t="s">
        <v>53</v>
      </c>
      <c r="E11" s="39" t="s">
        <v>137</v>
      </c>
    </row>
    <row r="12" spans="1:5" ht="12.75">
      <c r="A12" s="35" t="s">
        <v>55</v>
      </c>
      <c r="E12" s="40" t="s">
        <v>4</v>
      </c>
    </row>
    <row r="13" spans="1:5" ht="12.75">
      <c r="A13" t="s">
        <v>57</v>
      </c>
      <c r="E13" s="39" t="s">
        <v>97</v>
      </c>
    </row>
    <row r="14" spans="1:16" ht="12.75">
      <c r="A14" t="s">
        <v>48</v>
      </c>
      <c s="34" t="s">
        <v>26</v>
      </c>
      <c s="34" t="s">
        <v>138</v>
      </c>
      <c s="35" t="s">
        <v>4</v>
      </c>
      <c s="6" t="s">
        <v>139</v>
      </c>
      <c s="36" t="s">
        <v>93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26</v>
      </c>
    </row>
    <row r="15" spans="1:5" ht="25.5">
      <c r="A15" s="35" t="s">
        <v>53</v>
      </c>
      <c r="E15" s="39" t="s">
        <v>140</v>
      </c>
    </row>
    <row r="16" spans="1:5" ht="12.75">
      <c r="A16" s="35" t="s">
        <v>55</v>
      </c>
      <c r="E16" s="40" t="s">
        <v>4</v>
      </c>
    </row>
    <row r="17" spans="1:5" ht="12.75">
      <c r="A17" t="s">
        <v>57</v>
      </c>
      <c r="E17" s="39" t="s">
        <v>142</v>
      </c>
    </row>
    <row r="18" spans="1:16" ht="12.75">
      <c r="A18" t="s">
        <v>48</v>
      </c>
      <c s="34" t="s">
        <v>25</v>
      </c>
      <c s="34" t="s">
        <v>91</v>
      </c>
      <c s="35" t="s">
        <v>4</v>
      </c>
      <c s="6" t="s">
        <v>92</v>
      </c>
      <c s="36" t="s">
        <v>93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26</v>
      </c>
    </row>
    <row r="19" spans="1:5" ht="12.75">
      <c r="A19" s="35" t="s">
        <v>53</v>
      </c>
      <c r="E19" s="39" t="s">
        <v>95</v>
      </c>
    </row>
    <row r="20" spans="1:5" ht="12.75">
      <c r="A20" s="35" t="s">
        <v>55</v>
      </c>
      <c r="E20" s="40" t="s">
        <v>4</v>
      </c>
    </row>
    <row r="21" spans="1:5" ht="12.75">
      <c r="A21" t="s">
        <v>57</v>
      </c>
      <c r="E21" s="39" t="s">
        <v>142</v>
      </c>
    </row>
    <row r="22" spans="1:16" ht="12.75">
      <c r="A22" t="s">
        <v>48</v>
      </c>
      <c s="34" t="s">
        <v>68</v>
      </c>
      <c s="34" t="s">
        <v>148</v>
      </c>
      <c s="35" t="s">
        <v>4</v>
      </c>
      <c s="6" t="s">
        <v>149</v>
      </c>
      <c s="36" t="s">
        <v>93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26</v>
      </c>
    </row>
    <row r="23" spans="1:5" ht="12.75">
      <c r="A23" s="35" t="s">
        <v>53</v>
      </c>
      <c r="E23" s="39" t="s">
        <v>150</v>
      </c>
    </row>
    <row r="24" spans="1:5" ht="12.75">
      <c r="A24" s="35" t="s">
        <v>55</v>
      </c>
      <c r="E24" s="40" t="s">
        <v>4</v>
      </c>
    </row>
    <row r="25" spans="1:5" ht="12.75">
      <c r="A25" t="s">
        <v>57</v>
      </c>
      <c r="E25" s="39" t="s">
        <v>97</v>
      </c>
    </row>
    <row r="26" spans="1:16" ht="12.75">
      <c r="A26" t="s">
        <v>48</v>
      </c>
      <c s="34" t="s">
        <v>73</v>
      </c>
      <c s="34" t="s">
        <v>151</v>
      </c>
      <c s="35" t="s">
        <v>4</v>
      </c>
      <c s="6" t="s">
        <v>152</v>
      </c>
      <c s="36" t="s">
        <v>93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26</v>
      </c>
    </row>
    <row r="27" spans="1:5" ht="12.75">
      <c r="A27" s="35" t="s">
        <v>53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57</v>
      </c>
      <c r="E29" s="39" t="s">
        <v>142</v>
      </c>
    </row>
    <row r="30" spans="1:16" ht="12.75">
      <c r="A30" t="s">
        <v>48</v>
      </c>
      <c s="34" t="s">
        <v>110</v>
      </c>
      <c s="34" t="s">
        <v>153</v>
      </c>
      <c s="35" t="s">
        <v>4</v>
      </c>
      <c s="6" t="s">
        <v>154</v>
      </c>
      <c s="36" t="s">
        <v>126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94</v>
      </c>
      <c>
        <f>(M30*21)/100</f>
      </c>
      <c t="s">
        <v>26</v>
      </c>
    </row>
    <row r="31" spans="1:5" ht="12.75">
      <c r="A31" s="35" t="s">
        <v>53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57</v>
      </c>
      <c r="E33" s="39" t="s">
        <v>142</v>
      </c>
    </row>
    <row r="34" spans="1:13" ht="12.75">
      <c r="A34" t="s">
        <v>45</v>
      </c>
      <c r="C34" s="31" t="s">
        <v>165</v>
      </c>
      <c r="E34" s="33" t="s">
        <v>166</v>
      </c>
      <c r="J34" s="32">
        <f>0</f>
      </c>
      <c s="32">
        <f>0</f>
      </c>
      <c s="32">
        <f>0+L35+L39+L43+L47+L51+L55</f>
      </c>
      <c s="32">
        <f>0+M35+M39+M43+M47+M51+M55</f>
      </c>
    </row>
    <row r="35" spans="1:16" ht="12.75">
      <c r="A35" t="s">
        <v>48</v>
      </c>
      <c s="34" t="s">
        <v>210</v>
      </c>
      <c s="34" t="s">
        <v>168</v>
      </c>
      <c s="35" t="s">
        <v>4</v>
      </c>
      <c s="6" t="s">
        <v>169</v>
      </c>
      <c s="36" t="s">
        <v>100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94</v>
      </c>
      <c>
        <f>(M35*21)/100</f>
      </c>
      <c t="s">
        <v>26</v>
      </c>
    </row>
    <row r="36" spans="1:5" ht="12.75">
      <c r="A36" s="35" t="s">
        <v>53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2.75">
      <c r="A38" t="s">
        <v>57</v>
      </c>
      <c r="E38" s="39" t="s">
        <v>97</v>
      </c>
    </row>
    <row r="39" spans="1:16" ht="25.5">
      <c r="A39" t="s">
        <v>48</v>
      </c>
      <c s="34" t="s">
        <v>213</v>
      </c>
      <c s="34" t="s">
        <v>368</v>
      </c>
      <c s="35" t="s">
        <v>4</v>
      </c>
      <c s="6" t="s">
        <v>369</v>
      </c>
      <c s="36" t="s">
        <v>100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94</v>
      </c>
      <c>
        <f>(M39*21)/100</f>
      </c>
      <c t="s">
        <v>26</v>
      </c>
    </row>
    <row r="40" spans="1:5" ht="12.75">
      <c r="A40" s="35" t="s">
        <v>53</v>
      </c>
      <c r="E40" s="39" t="s">
        <v>370</v>
      </c>
    </row>
    <row r="41" spans="1:5" ht="12.75">
      <c r="A41" s="35" t="s">
        <v>55</v>
      </c>
      <c r="E41" s="40" t="s">
        <v>4</v>
      </c>
    </row>
    <row r="42" spans="1:5" ht="12.75">
      <c r="A42" t="s">
        <v>57</v>
      </c>
      <c r="E42" s="39" t="s">
        <v>97</v>
      </c>
    </row>
    <row r="43" spans="1:16" ht="12.75">
      <c r="A43" t="s">
        <v>48</v>
      </c>
      <c s="34" t="s">
        <v>217</v>
      </c>
      <c s="34" t="s">
        <v>182</v>
      </c>
      <c s="35" t="s">
        <v>4</v>
      </c>
      <c s="6" t="s">
        <v>183</v>
      </c>
      <c s="36" t="s">
        <v>100</v>
      </c>
      <c s="37">
        <v>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94</v>
      </c>
      <c>
        <f>(M43*21)/100</f>
      </c>
      <c t="s">
        <v>26</v>
      </c>
    </row>
    <row r="44" spans="1:5" ht="12.75">
      <c r="A44" s="35" t="s">
        <v>53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57</v>
      </c>
      <c r="E46" s="39" t="s">
        <v>97</v>
      </c>
    </row>
    <row r="47" spans="1:16" ht="12.75">
      <c r="A47" t="s">
        <v>48</v>
      </c>
      <c s="34" t="s">
        <v>221</v>
      </c>
      <c s="34" t="s">
        <v>188</v>
      </c>
      <c s="35" t="s">
        <v>4</v>
      </c>
      <c s="6" t="s">
        <v>189</v>
      </c>
      <c s="36" t="s">
        <v>180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94</v>
      </c>
      <c>
        <f>(M47*21)/100</f>
      </c>
      <c t="s">
        <v>26</v>
      </c>
    </row>
    <row r="48" spans="1:5" ht="12.75">
      <c r="A48" s="35" t="s">
        <v>53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57</v>
      </c>
      <c r="E50" s="39" t="s">
        <v>97</v>
      </c>
    </row>
    <row r="51" spans="1:16" ht="25.5">
      <c r="A51" t="s">
        <v>48</v>
      </c>
      <c s="34" t="s">
        <v>155</v>
      </c>
      <c s="34" t="s">
        <v>185</v>
      </c>
      <c s="35" t="s">
        <v>4</v>
      </c>
      <c s="6" t="s">
        <v>186</v>
      </c>
      <c s="36" t="s">
        <v>180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94</v>
      </c>
      <c>
        <f>(M51*21)/100</f>
      </c>
      <c t="s">
        <v>26</v>
      </c>
    </row>
    <row r="52" spans="1:5" ht="12.75">
      <c r="A52" s="35" t="s">
        <v>53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57</v>
      </c>
      <c r="E54" s="39" t="s">
        <v>142</v>
      </c>
    </row>
    <row r="55" spans="1:16" ht="12.75">
      <c r="A55" t="s">
        <v>48</v>
      </c>
      <c s="34" t="s">
        <v>228</v>
      </c>
      <c s="34" t="s">
        <v>191</v>
      </c>
      <c s="35" t="s">
        <v>4</v>
      </c>
      <c s="6" t="s">
        <v>192</v>
      </c>
      <c s="36" t="s">
        <v>193</v>
      </c>
      <c s="37">
        <v>12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53">
      <c r="A58" t="s">
        <v>57</v>
      </c>
      <c r="E58" s="39" t="s">
        <v>194</v>
      </c>
    </row>
    <row r="59" spans="1:13" ht="12.75">
      <c r="A59" t="s">
        <v>45</v>
      </c>
      <c r="C59" s="31" t="s">
        <v>195</v>
      </c>
      <c r="E59" s="33" t="s">
        <v>196</v>
      </c>
      <c r="J59" s="32">
        <f>0</f>
      </c>
      <c s="32">
        <f>0</f>
      </c>
      <c s="32">
        <f>0+L60+L64+L68+L72+L76+L80+L84+L88+L92</f>
      </c>
      <c s="32">
        <f>0+M60+M64+M68+M72+M76+M80+M84+M88+M92</f>
      </c>
    </row>
    <row r="60" spans="1:16" ht="12.75">
      <c r="A60" t="s">
        <v>48</v>
      </c>
      <c s="34" t="s">
        <v>114</v>
      </c>
      <c s="34" t="s">
        <v>218</v>
      </c>
      <c s="35" t="s">
        <v>4</v>
      </c>
      <c s="6" t="s">
        <v>219</v>
      </c>
      <c s="36" t="s">
        <v>100</v>
      </c>
      <c s="37">
        <v>110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94</v>
      </c>
      <c>
        <f>(M60*21)/100</f>
      </c>
      <c t="s">
        <v>26</v>
      </c>
    </row>
    <row r="61" spans="1:5" ht="12.75">
      <c r="A61" s="35" t="s">
        <v>53</v>
      </c>
      <c r="E61" s="39" t="s">
        <v>220</v>
      </c>
    </row>
    <row r="62" spans="1:5" ht="12.75">
      <c r="A62" s="35" t="s">
        <v>55</v>
      </c>
      <c r="E62" s="40" t="s">
        <v>4</v>
      </c>
    </row>
    <row r="63" spans="1:5" ht="12.75">
      <c r="A63" t="s">
        <v>57</v>
      </c>
      <c r="E63" s="39" t="s">
        <v>97</v>
      </c>
    </row>
    <row r="64" spans="1:16" ht="25.5">
      <c r="A64" t="s">
        <v>48</v>
      </c>
      <c s="34" t="s">
        <v>119</v>
      </c>
      <c s="34" t="s">
        <v>225</v>
      </c>
      <c s="35" t="s">
        <v>4</v>
      </c>
      <c s="6" t="s">
        <v>226</v>
      </c>
      <c s="36" t="s">
        <v>180</v>
      </c>
      <c s="37">
        <v>12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94</v>
      </c>
      <c>
        <f>(M64*21)/100</f>
      </c>
      <c t="s">
        <v>26</v>
      </c>
    </row>
    <row r="65" spans="1:5" ht="12.75">
      <c r="A65" s="35" t="s">
        <v>53</v>
      </c>
      <c r="E65" s="39" t="s">
        <v>4</v>
      </c>
    </row>
    <row r="66" spans="1:5" ht="12.75">
      <c r="A66" s="35" t="s">
        <v>55</v>
      </c>
      <c r="E66" s="40" t="s">
        <v>4</v>
      </c>
    </row>
    <row r="67" spans="1:5" ht="12.75">
      <c r="A67" t="s">
        <v>57</v>
      </c>
      <c r="E67" s="39" t="s">
        <v>97</v>
      </c>
    </row>
    <row r="68" spans="1:16" ht="25.5">
      <c r="A68" t="s">
        <v>48</v>
      </c>
      <c s="34" t="s">
        <v>123</v>
      </c>
      <c s="34" t="s">
        <v>371</v>
      </c>
      <c s="35" t="s">
        <v>4</v>
      </c>
      <c s="6" t="s">
        <v>372</v>
      </c>
      <c s="36" t="s">
        <v>180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94</v>
      </c>
      <c>
        <f>(M68*21)/100</f>
      </c>
      <c t="s">
        <v>26</v>
      </c>
    </row>
    <row r="69" spans="1:5" ht="12.75">
      <c r="A69" s="35" t="s">
        <v>53</v>
      </c>
      <c r="E69" s="39" t="s">
        <v>373</v>
      </c>
    </row>
    <row r="70" spans="1:5" ht="12.75">
      <c r="A70" s="35" t="s">
        <v>55</v>
      </c>
      <c r="E70" s="40" t="s">
        <v>4</v>
      </c>
    </row>
    <row r="71" spans="1:5" ht="12.75">
      <c r="A71" t="s">
        <v>57</v>
      </c>
      <c r="E71" s="39" t="s">
        <v>97</v>
      </c>
    </row>
    <row r="72" spans="1:16" ht="25.5">
      <c r="A72" t="s">
        <v>48</v>
      </c>
      <c s="34" t="s">
        <v>134</v>
      </c>
      <c s="34" t="s">
        <v>269</v>
      </c>
      <c s="35" t="s">
        <v>4</v>
      </c>
      <c s="6" t="s">
        <v>270</v>
      </c>
      <c s="36" t="s">
        <v>180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94</v>
      </c>
      <c>
        <f>(M72*21)/100</f>
      </c>
      <c t="s">
        <v>26</v>
      </c>
    </row>
    <row r="73" spans="1:5" ht="12.75">
      <c r="A73" s="35" t="s">
        <v>53</v>
      </c>
      <c r="E73" s="39" t="s">
        <v>4</v>
      </c>
    </row>
    <row r="74" spans="1:5" ht="12.75">
      <c r="A74" s="35" t="s">
        <v>55</v>
      </c>
      <c r="E74" s="40" t="s">
        <v>4</v>
      </c>
    </row>
    <row r="75" spans="1:5" ht="12.75">
      <c r="A75" t="s">
        <v>57</v>
      </c>
      <c r="E75" s="39" t="s">
        <v>142</v>
      </c>
    </row>
    <row r="76" spans="1:16" ht="38.25">
      <c r="A76" t="s">
        <v>48</v>
      </c>
      <c s="34" t="s">
        <v>161</v>
      </c>
      <c s="34" t="s">
        <v>272</v>
      </c>
      <c s="35" t="s">
        <v>4</v>
      </c>
      <c s="6" t="s">
        <v>273</v>
      </c>
      <c s="36" t="s">
        <v>180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94</v>
      </c>
      <c>
        <f>(M76*21)/100</f>
      </c>
      <c t="s">
        <v>26</v>
      </c>
    </row>
    <row r="77" spans="1:5" ht="12.75">
      <c r="A77" s="35" t="s">
        <v>53</v>
      </c>
      <c r="E77" s="39" t="s">
        <v>4</v>
      </c>
    </row>
    <row r="78" spans="1:5" ht="12.75">
      <c r="A78" s="35" t="s">
        <v>55</v>
      </c>
      <c r="E78" s="40" t="s">
        <v>4</v>
      </c>
    </row>
    <row r="79" spans="1:5" ht="12.75">
      <c r="A79" t="s">
        <v>57</v>
      </c>
      <c r="E79" s="39" t="s">
        <v>142</v>
      </c>
    </row>
    <row r="80" spans="1:16" ht="12.75">
      <c r="A80" t="s">
        <v>48</v>
      </c>
      <c s="34" t="s">
        <v>197</v>
      </c>
      <c s="34" t="s">
        <v>278</v>
      </c>
      <c s="35" t="s">
        <v>4</v>
      </c>
      <c s="6" t="s">
        <v>279</v>
      </c>
      <c s="36" t="s">
        <v>193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94</v>
      </c>
      <c>
        <f>(M80*21)/100</f>
      </c>
      <c t="s">
        <v>26</v>
      </c>
    </row>
    <row r="81" spans="1:5" ht="12.75">
      <c r="A81" s="35" t="s">
        <v>53</v>
      </c>
      <c r="E81" s="39" t="s">
        <v>4</v>
      </c>
    </row>
    <row r="82" spans="1:5" ht="12.75">
      <c r="A82" s="35" t="s">
        <v>55</v>
      </c>
      <c r="E82" s="40" t="s">
        <v>4</v>
      </c>
    </row>
    <row r="83" spans="1:5" ht="12.75">
      <c r="A83" t="s">
        <v>57</v>
      </c>
      <c r="E83" s="39" t="s">
        <v>142</v>
      </c>
    </row>
    <row r="84" spans="1:16" ht="12.75">
      <c r="A84" t="s">
        <v>48</v>
      </c>
      <c s="34" t="s">
        <v>201</v>
      </c>
      <c s="34" t="s">
        <v>281</v>
      </c>
      <c s="35" t="s">
        <v>4</v>
      </c>
      <c s="6" t="s">
        <v>282</v>
      </c>
      <c s="36" t="s">
        <v>193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94</v>
      </c>
      <c>
        <f>(M84*21)/100</f>
      </c>
      <c t="s">
        <v>26</v>
      </c>
    </row>
    <row r="85" spans="1:5" ht="12.75">
      <c r="A85" s="35" t="s">
        <v>53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57</v>
      </c>
      <c r="E87" s="39" t="s">
        <v>142</v>
      </c>
    </row>
    <row r="88" spans="1:16" ht="12.75">
      <c r="A88" t="s">
        <v>48</v>
      </c>
      <c s="34" t="s">
        <v>204</v>
      </c>
      <c s="34" t="s">
        <v>284</v>
      </c>
      <c s="35" t="s">
        <v>4</v>
      </c>
      <c s="6" t="s">
        <v>285</v>
      </c>
      <c s="36" t="s">
        <v>193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94</v>
      </c>
      <c>
        <f>(M88*21)/100</f>
      </c>
      <c t="s">
        <v>26</v>
      </c>
    </row>
    <row r="89" spans="1:5" ht="12.75">
      <c r="A89" s="35" t="s">
        <v>53</v>
      </c>
      <c r="E89" s="39" t="s">
        <v>4</v>
      </c>
    </row>
    <row r="90" spans="1:5" ht="12.75">
      <c r="A90" s="35" t="s">
        <v>55</v>
      </c>
      <c r="E90" s="40" t="s">
        <v>4</v>
      </c>
    </row>
    <row r="91" spans="1:5" ht="12.75">
      <c r="A91" t="s">
        <v>57</v>
      </c>
      <c r="E91" s="39" t="s">
        <v>142</v>
      </c>
    </row>
    <row r="92" spans="1:16" ht="12.75">
      <c r="A92" t="s">
        <v>48</v>
      </c>
      <c s="34" t="s">
        <v>207</v>
      </c>
      <c s="34" t="s">
        <v>287</v>
      </c>
      <c s="35" t="s">
        <v>4</v>
      </c>
      <c s="6" t="s">
        <v>288</v>
      </c>
      <c s="36" t="s">
        <v>193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94</v>
      </c>
      <c>
        <f>(M92*21)/100</f>
      </c>
      <c t="s">
        <v>26</v>
      </c>
    </row>
    <row r="93" spans="1:5" ht="12.75">
      <c r="A93" s="35" t="s">
        <v>53</v>
      </c>
      <c r="E93" s="39" t="s">
        <v>4</v>
      </c>
    </row>
    <row r="94" spans="1:5" ht="12.75">
      <c r="A94" s="35" t="s">
        <v>55</v>
      </c>
      <c r="E94" s="40" t="s">
        <v>4</v>
      </c>
    </row>
    <row r="95" spans="1:5" ht="12.75">
      <c r="A95" t="s">
        <v>57</v>
      </c>
      <c r="E95" s="39" t="s">
        <v>142</v>
      </c>
    </row>
    <row r="96" spans="1:13" ht="12.75">
      <c r="A96" t="s">
        <v>45</v>
      </c>
      <c r="C96" s="31" t="s">
        <v>293</v>
      </c>
      <c r="E96" s="33" t="s">
        <v>294</v>
      </c>
      <c r="J96" s="32">
        <f>0</f>
      </c>
      <c s="32">
        <f>0</f>
      </c>
      <c s="32">
        <f>0+L97</f>
      </c>
      <c s="32">
        <f>0+M97</f>
      </c>
    </row>
    <row r="97" spans="1:16" ht="38.25">
      <c r="A97" t="s">
        <v>48</v>
      </c>
      <c s="34" t="s">
        <v>231</v>
      </c>
      <c s="34" t="s">
        <v>84</v>
      </c>
      <c s="35" t="s">
        <v>85</v>
      </c>
      <c s="6" t="s">
        <v>86</v>
      </c>
      <c s="36" t="s">
        <v>87</v>
      </c>
      <c s="37">
        <v>10.8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26</v>
      </c>
    </row>
    <row r="98" spans="1:5" ht="12.75">
      <c r="A98" s="35" t="s">
        <v>53</v>
      </c>
      <c r="E98" s="39" t="s">
        <v>4</v>
      </c>
    </row>
    <row r="99" spans="1:5" ht="12.75">
      <c r="A99" s="35" t="s">
        <v>55</v>
      </c>
      <c r="E99" s="40" t="s">
        <v>4</v>
      </c>
    </row>
    <row r="100" spans="1:5" ht="165.75">
      <c r="A100" t="s">
        <v>57</v>
      </c>
      <c r="E100" s="39" t="s">
        <v>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129</v>
      </c>
      <c r="E4" s="26" t="s">
        <v>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COUNTIFS(L8:L54,"=0",A8:A54,"P")+COUNTIFS(L8:L54,"",A8:A54,"P")+SUM(Q8:Q54)</f>
      </c>
    </row>
    <row r="8" spans="1:13" ht="12.75">
      <c r="A8" t="s">
        <v>43</v>
      </c>
      <c r="C8" s="28" t="s">
        <v>376</v>
      </c>
      <c r="E8" s="30" t="s">
        <v>375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315</v>
      </c>
      <c r="E9" s="33" t="s">
        <v>316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46</v>
      </c>
      <c s="34" t="s">
        <v>377</v>
      </c>
      <c s="35" t="s">
        <v>4</v>
      </c>
      <c s="6" t="s">
        <v>378</v>
      </c>
      <c s="36" t="s">
        <v>100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53">
      <c r="A13" t="s">
        <v>57</v>
      </c>
      <c r="E13" s="39" t="s">
        <v>379</v>
      </c>
    </row>
    <row r="14" spans="1:16" ht="12.75">
      <c r="A14" t="s">
        <v>48</v>
      </c>
      <c s="34" t="s">
        <v>26</v>
      </c>
      <c s="34" t="s">
        <v>380</v>
      </c>
      <c s="35" t="s">
        <v>4</v>
      </c>
      <c s="6" t="s">
        <v>381</v>
      </c>
      <c s="36" t="s">
        <v>319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53">
      <c r="A17" t="s">
        <v>57</v>
      </c>
      <c r="E17" s="39" t="s">
        <v>382</v>
      </c>
    </row>
    <row r="18" spans="1:16" ht="12.75">
      <c r="A18" t="s">
        <v>48</v>
      </c>
      <c s="34" t="s">
        <v>25</v>
      </c>
      <c s="34" t="s">
        <v>383</v>
      </c>
      <c s="35" t="s">
        <v>4</v>
      </c>
      <c s="6" t="s">
        <v>384</v>
      </c>
      <c s="36" t="s">
        <v>100</v>
      </c>
      <c s="37">
        <v>171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57</v>
      </c>
      <c r="E21" s="39" t="s">
        <v>385</v>
      </c>
    </row>
    <row r="22" spans="1:16" ht="12.75">
      <c r="A22" t="s">
        <v>48</v>
      </c>
      <c s="34" t="s">
        <v>68</v>
      </c>
      <c s="34" t="s">
        <v>386</v>
      </c>
      <c s="35" t="s">
        <v>4</v>
      </c>
      <c s="6" t="s">
        <v>387</v>
      </c>
      <c s="36" t="s">
        <v>100</v>
      </c>
      <c s="37">
        <v>171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57</v>
      </c>
      <c r="E25" s="39" t="s">
        <v>385</v>
      </c>
    </row>
    <row r="26" spans="1:16" ht="12.75">
      <c r="A26" t="s">
        <v>48</v>
      </c>
      <c s="34" t="s">
        <v>73</v>
      </c>
      <c s="34" t="s">
        <v>388</v>
      </c>
      <c s="35" t="s">
        <v>4</v>
      </c>
      <c s="6" t="s">
        <v>389</v>
      </c>
      <c s="36" t="s">
        <v>100</v>
      </c>
      <c s="37">
        <v>171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57</v>
      </c>
      <c r="E29" s="39" t="s">
        <v>385</v>
      </c>
    </row>
    <row r="30" spans="1:16" ht="12.75">
      <c r="A30" t="s">
        <v>48</v>
      </c>
      <c s="34" t="s">
        <v>110</v>
      </c>
      <c s="34" t="s">
        <v>390</v>
      </c>
      <c s="35" t="s">
        <v>4</v>
      </c>
      <c s="6" t="s">
        <v>391</v>
      </c>
      <c s="36" t="s">
        <v>319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40.25">
      <c r="A33" t="s">
        <v>57</v>
      </c>
      <c r="E33" s="39" t="s">
        <v>343</v>
      </c>
    </row>
    <row r="34" spans="1:16" ht="12.75">
      <c r="A34" t="s">
        <v>48</v>
      </c>
      <c s="34" t="s">
        <v>114</v>
      </c>
      <c s="34" t="s">
        <v>392</v>
      </c>
      <c s="35" t="s">
        <v>4</v>
      </c>
      <c s="6" t="s">
        <v>393</v>
      </c>
      <c s="36" t="s">
        <v>394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7.5">
      <c r="A37" t="s">
        <v>57</v>
      </c>
      <c r="E37" s="39" t="s">
        <v>340</v>
      </c>
    </row>
    <row r="38" spans="1:16" ht="12.75">
      <c r="A38" t="s">
        <v>48</v>
      </c>
      <c s="34" t="s">
        <v>119</v>
      </c>
      <c s="34" t="s">
        <v>395</v>
      </c>
      <c s="35" t="s">
        <v>4</v>
      </c>
      <c s="6" t="s">
        <v>396</v>
      </c>
      <c s="36" t="s">
        <v>319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40.25">
      <c r="A41" t="s">
        <v>57</v>
      </c>
      <c r="E41" s="39" t="s">
        <v>397</v>
      </c>
    </row>
    <row r="42" spans="1:16" ht="12.75">
      <c r="A42" t="s">
        <v>48</v>
      </c>
      <c s="34" t="s">
        <v>123</v>
      </c>
      <c s="34" t="s">
        <v>398</v>
      </c>
      <c s="35" t="s">
        <v>4</v>
      </c>
      <c s="6" t="s">
        <v>399</v>
      </c>
      <c s="36" t="s">
        <v>100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02">
      <c r="A45" t="s">
        <v>57</v>
      </c>
      <c r="E45" s="39" t="s">
        <v>400</v>
      </c>
    </row>
    <row r="46" spans="1:16" ht="12.75">
      <c r="A46" t="s">
        <v>48</v>
      </c>
      <c s="34" t="s">
        <v>134</v>
      </c>
      <c s="34" t="s">
        <v>401</v>
      </c>
      <c s="35" t="s">
        <v>4</v>
      </c>
      <c s="6" t="s">
        <v>402</v>
      </c>
      <c s="36" t="s">
        <v>100</v>
      </c>
      <c s="37">
        <v>171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57</v>
      </c>
      <c r="E49" s="39" t="s">
        <v>403</v>
      </c>
    </row>
    <row r="50" spans="1:16" ht="12.75">
      <c r="A50" t="s">
        <v>48</v>
      </c>
      <c s="34" t="s">
        <v>161</v>
      </c>
      <c s="34" t="s">
        <v>404</v>
      </c>
      <c s="35" t="s">
        <v>4</v>
      </c>
      <c s="6" t="s">
        <v>405</v>
      </c>
      <c s="36" t="s">
        <v>100</v>
      </c>
      <c s="37">
        <v>171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57</v>
      </c>
      <c r="E53" s="39" t="s">
        <v>403</v>
      </c>
    </row>
    <row r="54" spans="1:16" ht="12.75">
      <c r="A54" t="s">
        <v>48</v>
      </c>
      <c s="34" t="s">
        <v>197</v>
      </c>
      <c s="34" t="s">
        <v>406</v>
      </c>
      <c s="35" t="s">
        <v>4</v>
      </c>
      <c s="6" t="s">
        <v>407</v>
      </c>
      <c s="36" t="s">
        <v>100</v>
      </c>
      <c s="37">
        <v>171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57</v>
      </c>
      <c r="E57" s="39" t="s">
        <v>403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408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408</v>
      </c>
      <c r="E4" s="26" t="s">
        <v>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412</v>
      </c>
      <c r="E8" s="30" t="s">
        <v>411</v>
      </c>
      <c r="J8" s="29">
        <f>0+J9+J18+J43+J48+J85</f>
      </c>
      <c s="29">
        <f>0+K9+K18+K43+K48+K85</f>
      </c>
      <c s="29">
        <f>0+L9+L18+L43+L48+L85</f>
      </c>
      <c s="29">
        <f>0+M9+M18+M43+M48+M85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46</v>
      </c>
      <c s="34" t="s">
        <v>84</v>
      </c>
      <c s="35" t="s">
        <v>85</v>
      </c>
      <c s="6" t="s">
        <v>86</v>
      </c>
      <c s="36" t="s">
        <v>87</v>
      </c>
      <c s="37">
        <v>368.55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413</v>
      </c>
    </row>
    <row r="13" spans="1:5" ht="165.75">
      <c r="A13" t="s">
        <v>57</v>
      </c>
      <c r="E13" s="39" t="s">
        <v>89</v>
      </c>
    </row>
    <row r="14" spans="1:16" ht="25.5">
      <c r="A14" t="s">
        <v>48</v>
      </c>
      <c s="34" t="s">
        <v>26</v>
      </c>
      <c s="34" t="s">
        <v>297</v>
      </c>
      <c s="35" t="s">
        <v>298</v>
      </c>
      <c s="6" t="s">
        <v>414</v>
      </c>
      <c s="36" t="s">
        <v>87</v>
      </c>
      <c s="37">
        <v>57.5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415</v>
      </c>
    </row>
    <row r="17" spans="1:5" ht="165.75">
      <c r="A17" t="s">
        <v>57</v>
      </c>
      <c r="E17" s="39" t="s">
        <v>89</v>
      </c>
    </row>
    <row r="18" spans="1:13" ht="12.75">
      <c r="A18" t="s">
        <v>45</v>
      </c>
      <c r="C18" s="31" t="s">
        <v>46</v>
      </c>
      <c r="E18" s="33" t="s">
        <v>90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91</v>
      </c>
      <c s="35" t="s">
        <v>4</v>
      </c>
      <c s="6" t="s">
        <v>92</v>
      </c>
      <c s="36" t="s">
        <v>93</v>
      </c>
      <c s="37">
        <v>204.75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94</v>
      </c>
      <c>
        <f>(M19*21)/100</f>
      </c>
      <c t="s">
        <v>26</v>
      </c>
    </row>
    <row r="20" spans="1:5" ht="12.75">
      <c r="A20" s="35" t="s">
        <v>53</v>
      </c>
      <c r="E20" s="39" t="s">
        <v>95</v>
      </c>
    </row>
    <row r="21" spans="1:5" ht="12.75">
      <c r="A21" s="35" t="s">
        <v>55</v>
      </c>
      <c r="E21" s="40" t="s">
        <v>4</v>
      </c>
    </row>
    <row r="22" spans="1:5" ht="12.75">
      <c r="A22" t="s">
        <v>57</v>
      </c>
      <c r="E22" s="39" t="s">
        <v>97</v>
      </c>
    </row>
    <row r="23" spans="1:16" ht="12.75">
      <c r="A23" t="s">
        <v>48</v>
      </c>
      <c s="34" t="s">
        <v>68</v>
      </c>
      <c s="34" t="s">
        <v>135</v>
      </c>
      <c s="35" t="s">
        <v>4</v>
      </c>
      <c s="6" t="s">
        <v>136</v>
      </c>
      <c s="36" t="s">
        <v>93</v>
      </c>
      <c s="37">
        <v>875.25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94</v>
      </c>
      <c>
        <f>(M23*21)/100</f>
      </c>
      <c t="s">
        <v>26</v>
      </c>
    </row>
    <row r="24" spans="1:5" ht="12.75">
      <c r="A24" s="35" t="s">
        <v>53</v>
      </c>
      <c r="E24" s="39" t="s">
        <v>137</v>
      </c>
    </row>
    <row r="25" spans="1:5" ht="12.75">
      <c r="A25" s="35" t="s">
        <v>55</v>
      </c>
      <c r="E25" s="40" t="s">
        <v>4</v>
      </c>
    </row>
    <row r="26" spans="1:5" ht="12.75">
      <c r="A26" t="s">
        <v>57</v>
      </c>
      <c r="E26" s="39" t="s">
        <v>97</v>
      </c>
    </row>
    <row r="27" spans="1:16" ht="12.75">
      <c r="A27" t="s">
        <v>48</v>
      </c>
      <c s="34" t="s">
        <v>73</v>
      </c>
      <c s="34" t="s">
        <v>138</v>
      </c>
      <c s="35" t="s">
        <v>4</v>
      </c>
      <c s="6" t="s">
        <v>139</v>
      </c>
      <c s="36" t="s">
        <v>93</v>
      </c>
      <c s="37">
        <v>875.25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94</v>
      </c>
      <c>
        <f>(M27*21)/100</f>
      </c>
      <c t="s">
        <v>26</v>
      </c>
    </row>
    <row r="28" spans="1:5" ht="12.75">
      <c r="A28" s="35" t="s">
        <v>53</v>
      </c>
      <c r="E28" s="39" t="s">
        <v>416</v>
      </c>
    </row>
    <row r="29" spans="1:5" ht="12.75">
      <c r="A29" s="35" t="s">
        <v>55</v>
      </c>
      <c r="E29" s="40" t="s">
        <v>4</v>
      </c>
    </row>
    <row r="30" spans="1:5" ht="12.75">
      <c r="A30" t="s">
        <v>57</v>
      </c>
      <c r="E30" s="39" t="s">
        <v>97</v>
      </c>
    </row>
    <row r="31" spans="1:16" ht="12.75">
      <c r="A31" t="s">
        <v>48</v>
      </c>
      <c s="34" t="s">
        <v>110</v>
      </c>
      <c s="34" t="s">
        <v>148</v>
      </c>
      <c s="35" t="s">
        <v>4</v>
      </c>
      <c s="6" t="s">
        <v>149</v>
      </c>
      <c s="36" t="s">
        <v>93</v>
      </c>
      <c s="37">
        <v>875.25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94</v>
      </c>
      <c>
        <f>(M31*21)/100</f>
      </c>
      <c t="s">
        <v>26</v>
      </c>
    </row>
    <row r="32" spans="1:5" ht="12.75">
      <c r="A32" s="35" t="s">
        <v>53</v>
      </c>
      <c r="E32" s="39" t="s">
        <v>150</v>
      </c>
    </row>
    <row r="33" spans="1:5" ht="12.75">
      <c r="A33" s="35" t="s">
        <v>55</v>
      </c>
      <c r="E33" s="40" t="s">
        <v>4</v>
      </c>
    </row>
    <row r="34" spans="1:5" ht="12.75">
      <c r="A34" t="s">
        <v>57</v>
      </c>
      <c r="E34" s="39" t="s">
        <v>97</v>
      </c>
    </row>
    <row r="35" spans="1:16" ht="12.75">
      <c r="A35" t="s">
        <v>48</v>
      </c>
      <c s="34" t="s">
        <v>114</v>
      </c>
      <c s="34" t="s">
        <v>417</v>
      </c>
      <c s="35" t="s">
        <v>4</v>
      </c>
      <c s="6" t="s">
        <v>418</v>
      </c>
      <c s="36" t="s">
        <v>93</v>
      </c>
      <c s="37">
        <v>148.5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94</v>
      </c>
      <c>
        <f>(M35*21)/100</f>
      </c>
      <c t="s">
        <v>26</v>
      </c>
    </row>
    <row r="36" spans="1:5" ht="12.75">
      <c r="A36" s="35" t="s">
        <v>53</v>
      </c>
      <c r="E36" s="39" t="s">
        <v>4</v>
      </c>
    </row>
    <row r="37" spans="1:5" ht="12.75">
      <c r="A37" s="35" t="s">
        <v>55</v>
      </c>
      <c r="E37" s="40" t="s">
        <v>419</v>
      </c>
    </row>
    <row r="38" spans="1:5" ht="12.75">
      <c r="A38" t="s">
        <v>57</v>
      </c>
      <c r="E38" s="39" t="s">
        <v>97</v>
      </c>
    </row>
    <row r="39" spans="1:16" ht="12.75">
      <c r="A39" t="s">
        <v>48</v>
      </c>
      <c s="34" t="s">
        <v>119</v>
      </c>
      <c s="34" t="s">
        <v>151</v>
      </c>
      <c s="35" t="s">
        <v>4</v>
      </c>
      <c s="6" t="s">
        <v>152</v>
      </c>
      <c s="36" t="s">
        <v>93</v>
      </c>
      <c s="37">
        <v>875.25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94</v>
      </c>
      <c>
        <f>(M39*21)/100</f>
      </c>
      <c t="s">
        <v>26</v>
      </c>
    </row>
    <row r="40" spans="1:5" ht="12.75">
      <c r="A40" s="35" t="s">
        <v>53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57</v>
      </c>
      <c r="E42" s="39" t="s">
        <v>97</v>
      </c>
    </row>
    <row r="43" spans="1:13" ht="12.75">
      <c r="A43" t="s">
        <v>45</v>
      </c>
      <c r="C43" s="31" t="s">
        <v>68</v>
      </c>
      <c r="E43" s="33" t="s">
        <v>420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155</v>
      </c>
      <c s="34" t="s">
        <v>421</v>
      </c>
      <c s="35" t="s">
        <v>4</v>
      </c>
      <c s="6" t="s">
        <v>422</v>
      </c>
      <c s="36" t="s">
        <v>93</v>
      </c>
      <c s="37">
        <v>56.25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94</v>
      </c>
      <c>
        <f>(M44*21)/100</f>
      </c>
      <c t="s">
        <v>26</v>
      </c>
    </row>
    <row r="45" spans="1:5" ht="12.75">
      <c r="A45" s="35" t="s">
        <v>53</v>
      </c>
      <c r="E45" s="39" t="s">
        <v>4</v>
      </c>
    </row>
    <row r="46" spans="1:5" ht="12.75">
      <c r="A46" s="35" t="s">
        <v>55</v>
      </c>
      <c r="E46" s="40" t="s">
        <v>423</v>
      </c>
    </row>
    <row r="47" spans="1:5" ht="12.75">
      <c r="A47" t="s">
        <v>57</v>
      </c>
      <c r="E47" s="39" t="s">
        <v>97</v>
      </c>
    </row>
    <row r="48" spans="1:13" ht="12.75">
      <c r="A48" t="s">
        <v>45</v>
      </c>
      <c r="C48" s="31" t="s">
        <v>119</v>
      </c>
      <c r="E48" s="33" t="s">
        <v>424</v>
      </c>
      <c r="J48" s="32">
        <f>0</f>
      </c>
      <c s="32">
        <f>0</f>
      </c>
      <c s="32">
        <f>0+L49+L53+L57+L61+L65+L69+L73+L77+L81</f>
      </c>
      <c s="32">
        <f>0+M49+M53+M57+M61+M65+M69+M73+M77+M81</f>
      </c>
    </row>
    <row r="49" spans="1:16" ht="12.75">
      <c r="A49" t="s">
        <v>48</v>
      </c>
      <c s="34" t="s">
        <v>123</v>
      </c>
      <c s="34" t="s">
        <v>425</v>
      </c>
      <c s="35" t="s">
        <v>4</v>
      </c>
      <c s="6" t="s">
        <v>426</v>
      </c>
      <c s="36" t="s">
        <v>100</v>
      </c>
      <c s="37">
        <v>85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94</v>
      </c>
      <c>
        <f>(M49*21)/100</f>
      </c>
      <c t="s">
        <v>26</v>
      </c>
    </row>
    <row r="50" spans="1:5" ht="12.75">
      <c r="A50" s="35" t="s">
        <v>53</v>
      </c>
      <c r="E50" s="39" t="s">
        <v>4</v>
      </c>
    </row>
    <row r="51" spans="1:5" ht="12.75">
      <c r="A51" s="35" t="s">
        <v>55</v>
      </c>
      <c r="E51" s="40" t="s">
        <v>4</v>
      </c>
    </row>
    <row r="52" spans="1:5" ht="12.75">
      <c r="A52" t="s">
        <v>57</v>
      </c>
      <c r="E52" s="39" t="s">
        <v>97</v>
      </c>
    </row>
    <row r="53" spans="1:16" ht="12.75">
      <c r="A53" t="s">
        <v>48</v>
      </c>
      <c s="34" t="s">
        <v>134</v>
      </c>
      <c s="34" t="s">
        <v>427</v>
      </c>
      <c s="35" t="s">
        <v>4</v>
      </c>
      <c s="6" t="s">
        <v>428</v>
      </c>
      <c s="36" t="s">
        <v>100</v>
      </c>
      <c s="37">
        <v>30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94</v>
      </c>
      <c>
        <f>(M53*21)/100</f>
      </c>
      <c t="s">
        <v>26</v>
      </c>
    </row>
    <row r="54" spans="1:5" ht="12.75">
      <c r="A54" s="35" t="s">
        <v>53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12.75">
      <c r="A56" t="s">
        <v>57</v>
      </c>
      <c r="E56" s="39" t="s">
        <v>97</v>
      </c>
    </row>
    <row r="57" spans="1:16" ht="12.75">
      <c r="A57" t="s">
        <v>48</v>
      </c>
      <c s="34" t="s">
        <v>161</v>
      </c>
      <c s="34" t="s">
        <v>429</v>
      </c>
      <c s="35" t="s">
        <v>4</v>
      </c>
      <c s="6" t="s">
        <v>430</v>
      </c>
      <c s="36" t="s">
        <v>100</v>
      </c>
      <c s="37">
        <v>110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94</v>
      </c>
      <c>
        <f>(M57*21)/100</f>
      </c>
      <c t="s">
        <v>26</v>
      </c>
    </row>
    <row r="58" spans="1:5" ht="12.75">
      <c r="A58" s="35" t="s">
        <v>53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12.75">
      <c r="A60" t="s">
        <v>57</v>
      </c>
      <c r="E60" s="39" t="s">
        <v>97</v>
      </c>
    </row>
    <row r="61" spans="1:16" ht="12.75">
      <c r="A61" t="s">
        <v>48</v>
      </c>
      <c s="34" t="s">
        <v>197</v>
      </c>
      <c s="34" t="s">
        <v>431</v>
      </c>
      <c s="35" t="s">
        <v>4</v>
      </c>
      <c s="6" t="s">
        <v>432</v>
      </c>
      <c s="36" t="s">
        <v>180</v>
      </c>
      <c s="37">
        <v>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94</v>
      </c>
      <c>
        <f>(M61*21)/100</f>
      </c>
      <c t="s">
        <v>26</v>
      </c>
    </row>
    <row r="62" spans="1:5" ht="12.75">
      <c r="A62" s="35" t="s">
        <v>53</v>
      </c>
      <c r="E62" s="39" t="s">
        <v>433</v>
      </c>
    </row>
    <row r="63" spans="1:5" ht="12.75">
      <c r="A63" s="35" t="s">
        <v>55</v>
      </c>
      <c r="E63" s="40" t="s">
        <v>434</v>
      </c>
    </row>
    <row r="64" spans="1:5" ht="12.75">
      <c r="A64" t="s">
        <v>57</v>
      </c>
      <c r="E64" s="39" t="s">
        <v>97</v>
      </c>
    </row>
    <row r="65" spans="1:16" ht="12.75">
      <c r="A65" t="s">
        <v>48</v>
      </c>
      <c s="34" t="s">
        <v>201</v>
      </c>
      <c s="34" t="s">
        <v>435</v>
      </c>
      <c s="35" t="s">
        <v>4</v>
      </c>
      <c s="6" t="s">
        <v>436</v>
      </c>
      <c s="36" t="s">
        <v>100</v>
      </c>
      <c s="37">
        <v>160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94</v>
      </c>
      <c>
        <f>(M65*21)/100</f>
      </c>
      <c t="s">
        <v>26</v>
      </c>
    </row>
    <row r="66" spans="1:5" ht="12.75">
      <c r="A66" s="35" t="s">
        <v>53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57</v>
      </c>
      <c r="E68" s="39" t="s">
        <v>97</v>
      </c>
    </row>
    <row r="69" spans="1:16" ht="12.75">
      <c r="A69" t="s">
        <v>48</v>
      </c>
      <c s="34" t="s">
        <v>204</v>
      </c>
      <c s="34" t="s">
        <v>437</v>
      </c>
      <c s="35" t="s">
        <v>4</v>
      </c>
      <c s="6" t="s">
        <v>438</v>
      </c>
      <c s="36" t="s">
        <v>100</v>
      </c>
      <c s="37">
        <v>225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94</v>
      </c>
      <c>
        <f>(M69*21)/100</f>
      </c>
      <c t="s">
        <v>26</v>
      </c>
    </row>
    <row r="70" spans="1:5" ht="12.75">
      <c r="A70" s="35" t="s">
        <v>53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2.75">
      <c r="A72" t="s">
        <v>57</v>
      </c>
      <c r="E72" s="39" t="s">
        <v>97</v>
      </c>
    </row>
    <row r="73" spans="1:16" ht="12.75">
      <c r="A73" t="s">
        <v>48</v>
      </c>
      <c s="34" t="s">
        <v>207</v>
      </c>
      <c s="34" t="s">
        <v>439</v>
      </c>
      <c s="35" t="s">
        <v>4</v>
      </c>
      <c s="6" t="s">
        <v>440</v>
      </c>
      <c s="36" t="s">
        <v>100</v>
      </c>
      <c s="37">
        <v>30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94</v>
      </c>
      <c>
        <f>(M73*21)/100</f>
      </c>
      <c t="s">
        <v>26</v>
      </c>
    </row>
    <row r="74" spans="1:5" ht="12.75">
      <c r="A74" s="35" t="s">
        <v>53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12.75">
      <c r="A76" t="s">
        <v>57</v>
      </c>
      <c r="E76" s="39" t="s">
        <v>97</v>
      </c>
    </row>
    <row r="77" spans="1:16" ht="12.75">
      <c r="A77" t="s">
        <v>48</v>
      </c>
      <c s="34" t="s">
        <v>210</v>
      </c>
      <c s="34" t="s">
        <v>441</v>
      </c>
      <c s="35" t="s">
        <v>4</v>
      </c>
      <c s="6" t="s">
        <v>442</v>
      </c>
      <c s="36" t="s">
        <v>100</v>
      </c>
      <c s="37">
        <v>195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94</v>
      </c>
      <c>
        <f>(M77*21)/100</f>
      </c>
      <c t="s">
        <v>26</v>
      </c>
    </row>
    <row r="78" spans="1:5" ht="12.75">
      <c r="A78" s="35" t="s">
        <v>53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12.75">
      <c r="A80" t="s">
        <v>57</v>
      </c>
      <c r="E80" s="39" t="s">
        <v>97</v>
      </c>
    </row>
    <row r="81" spans="1:16" ht="12.75">
      <c r="A81" t="s">
        <v>48</v>
      </c>
      <c s="34" t="s">
        <v>221</v>
      </c>
      <c s="34" t="s">
        <v>443</v>
      </c>
      <c s="35" t="s">
        <v>4</v>
      </c>
      <c s="6" t="s">
        <v>444</v>
      </c>
      <c s="36" t="s">
        <v>180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94</v>
      </c>
      <c>
        <f>(M81*21)/100</f>
      </c>
      <c t="s">
        <v>26</v>
      </c>
    </row>
    <row r="82" spans="1:5" ht="12.75">
      <c r="A82" s="35" t="s">
        <v>53</v>
      </c>
      <c r="E82" s="39" t="s">
        <v>4</v>
      </c>
    </row>
    <row r="83" spans="1:5" ht="12.75">
      <c r="A83" s="35" t="s">
        <v>55</v>
      </c>
      <c r="E83" s="40" t="s">
        <v>445</v>
      </c>
    </row>
    <row r="84" spans="1:5" ht="12.75">
      <c r="A84" t="s">
        <v>57</v>
      </c>
      <c r="E84" s="39" t="s">
        <v>97</v>
      </c>
    </row>
    <row r="85" spans="1:13" ht="12.75">
      <c r="A85" t="s">
        <v>45</v>
      </c>
      <c r="C85" s="31" t="s">
        <v>123</v>
      </c>
      <c r="E85" s="33" t="s">
        <v>446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48</v>
      </c>
      <c s="34" t="s">
        <v>213</v>
      </c>
      <c s="34" t="s">
        <v>447</v>
      </c>
      <c s="35" t="s">
        <v>4</v>
      </c>
      <c s="6" t="s">
        <v>448</v>
      </c>
      <c s="36" t="s">
        <v>93</v>
      </c>
      <c s="37">
        <v>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94</v>
      </c>
      <c>
        <f>(M86*21)/100</f>
      </c>
      <c t="s">
        <v>26</v>
      </c>
    </row>
    <row r="87" spans="1:5" ht="12.75">
      <c r="A87" s="35" t="s">
        <v>53</v>
      </c>
      <c r="E87" s="39" t="s">
        <v>4</v>
      </c>
    </row>
    <row r="88" spans="1:5" ht="12.75">
      <c r="A88" s="35" t="s">
        <v>55</v>
      </c>
      <c r="E88" s="40" t="s">
        <v>449</v>
      </c>
    </row>
    <row r="89" spans="1:5" ht="12.75">
      <c r="A89" t="s">
        <v>57</v>
      </c>
      <c r="E89" s="39" t="s">
        <v>97</v>
      </c>
    </row>
    <row r="90" spans="1:16" ht="12.75">
      <c r="A90" t="s">
        <v>48</v>
      </c>
      <c s="34" t="s">
        <v>217</v>
      </c>
      <c s="34" t="s">
        <v>450</v>
      </c>
      <c s="35" t="s">
        <v>4</v>
      </c>
      <c s="6" t="s">
        <v>451</v>
      </c>
      <c s="36" t="s">
        <v>100</v>
      </c>
      <c s="37">
        <v>85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94</v>
      </c>
      <c>
        <f>(M90*21)/100</f>
      </c>
      <c t="s">
        <v>26</v>
      </c>
    </row>
    <row r="91" spans="1:5" ht="12.75">
      <c r="A91" s="35" t="s">
        <v>53</v>
      </c>
      <c r="E91" s="39" t="s">
        <v>452</v>
      </c>
    </row>
    <row r="92" spans="1:5" ht="12.75">
      <c r="A92" s="35" t="s">
        <v>55</v>
      </c>
      <c r="E92" s="40" t="s">
        <v>4</v>
      </c>
    </row>
    <row r="93" spans="1:5" ht="12.75">
      <c r="A93" t="s">
        <v>57</v>
      </c>
      <c r="E93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408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408</v>
      </c>
      <c r="E4" s="26" t="s">
        <v>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455</v>
      </c>
      <c r="E8" s="30" t="s">
        <v>454</v>
      </c>
      <c r="J8" s="29">
        <f>0+J9+J18+J43+J48+J77</f>
      </c>
      <c s="29">
        <f>0+K9+K18+K43+K48+K77</f>
      </c>
      <c s="29">
        <f>0+L9+L18+L43+L48+L77</f>
      </c>
      <c s="29">
        <f>0+M9+M18+M43+M48+M77</f>
      </c>
    </row>
    <row r="9" spans="1:13" ht="12.75">
      <c r="A9" t="s">
        <v>45</v>
      </c>
      <c r="C9" s="31" t="s">
        <v>82</v>
      </c>
      <c r="E9" s="33" t="s">
        <v>83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46</v>
      </c>
      <c s="34" t="s">
        <v>84</v>
      </c>
      <c s="35" t="s">
        <v>85</v>
      </c>
      <c s="6" t="s">
        <v>86</v>
      </c>
      <c s="36" t="s">
        <v>87</v>
      </c>
      <c s="37">
        <v>124.488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4</v>
      </c>
    </row>
    <row r="12" spans="1:5" ht="12.75">
      <c r="A12" s="35" t="s">
        <v>55</v>
      </c>
      <c r="E12" s="40" t="s">
        <v>413</v>
      </c>
    </row>
    <row r="13" spans="1:5" ht="165.75">
      <c r="A13" t="s">
        <v>57</v>
      </c>
      <c r="E13" s="39" t="s">
        <v>89</v>
      </c>
    </row>
    <row r="14" spans="1:16" ht="25.5">
      <c r="A14" t="s">
        <v>48</v>
      </c>
      <c s="34" t="s">
        <v>26</v>
      </c>
      <c s="34" t="s">
        <v>297</v>
      </c>
      <c s="35" t="s">
        <v>298</v>
      </c>
      <c s="6" t="s">
        <v>414</v>
      </c>
      <c s="36" t="s">
        <v>87</v>
      </c>
      <c s="37">
        <v>57.5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4</v>
      </c>
    </row>
    <row r="16" spans="1:5" ht="12.75">
      <c r="A16" s="35" t="s">
        <v>55</v>
      </c>
      <c r="E16" s="40" t="s">
        <v>415</v>
      </c>
    </row>
    <row r="17" spans="1:5" ht="165.75">
      <c r="A17" t="s">
        <v>57</v>
      </c>
      <c r="E17" s="39" t="s">
        <v>89</v>
      </c>
    </row>
    <row r="18" spans="1:13" ht="12.75">
      <c r="A18" t="s">
        <v>45</v>
      </c>
      <c r="C18" s="31" t="s">
        <v>46</v>
      </c>
      <c r="E18" s="33" t="s">
        <v>90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91</v>
      </c>
      <c s="35" t="s">
        <v>4</v>
      </c>
      <c s="6" t="s">
        <v>92</v>
      </c>
      <c s="36" t="s">
        <v>93</v>
      </c>
      <c s="37">
        <v>69.16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94</v>
      </c>
      <c>
        <f>(M19*21)/100</f>
      </c>
      <c t="s">
        <v>26</v>
      </c>
    </row>
    <row r="20" spans="1:5" ht="12.75">
      <c r="A20" s="35" t="s">
        <v>53</v>
      </c>
      <c r="E20" s="39" t="s">
        <v>95</v>
      </c>
    </row>
    <row r="21" spans="1:5" ht="12.75">
      <c r="A21" s="35" t="s">
        <v>55</v>
      </c>
      <c r="E21" s="40" t="s">
        <v>4</v>
      </c>
    </row>
    <row r="22" spans="1:5" ht="12.75">
      <c r="A22" t="s">
        <v>57</v>
      </c>
      <c r="E22" s="39" t="s">
        <v>97</v>
      </c>
    </row>
    <row r="23" spans="1:16" ht="12.75">
      <c r="A23" t="s">
        <v>48</v>
      </c>
      <c s="34" t="s">
        <v>68</v>
      </c>
      <c s="34" t="s">
        <v>135</v>
      </c>
      <c s="35" t="s">
        <v>4</v>
      </c>
      <c s="6" t="s">
        <v>136</v>
      </c>
      <c s="36" t="s">
        <v>93</v>
      </c>
      <c s="37">
        <v>295.64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94</v>
      </c>
      <c>
        <f>(M23*21)/100</f>
      </c>
      <c t="s">
        <v>26</v>
      </c>
    </row>
    <row r="24" spans="1:5" ht="12.75">
      <c r="A24" s="35" t="s">
        <v>53</v>
      </c>
      <c r="E24" s="39" t="s">
        <v>137</v>
      </c>
    </row>
    <row r="25" spans="1:5" ht="12.75">
      <c r="A25" s="35" t="s">
        <v>55</v>
      </c>
      <c r="E25" s="40" t="s">
        <v>4</v>
      </c>
    </row>
    <row r="26" spans="1:5" ht="12.75">
      <c r="A26" t="s">
        <v>57</v>
      </c>
      <c r="E26" s="39" t="s">
        <v>97</v>
      </c>
    </row>
    <row r="27" spans="1:16" ht="12.75">
      <c r="A27" t="s">
        <v>48</v>
      </c>
      <c s="34" t="s">
        <v>73</v>
      </c>
      <c s="34" t="s">
        <v>138</v>
      </c>
      <c s="35" t="s">
        <v>4</v>
      </c>
      <c s="6" t="s">
        <v>139</v>
      </c>
      <c s="36" t="s">
        <v>93</v>
      </c>
      <c s="37">
        <v>295.64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94</v>
      </c>
      <c>
        <f>(M27*21)/100</f>
      </c>
      <c t="s">
        <v>26</v>
      </c>
    </row>
    <row r="28" spans="1:5" ht="12.75">
      <c r="A28" s="35" t="s">
        <v>53</v>
      </c>
      <c r="E28" s="39" t="s">
        <v>416</v>
      </c>
    </row>
    <row r="29" spans="1:5" ht="12.75">
      <c r="A29" s="35" t="s">
        <v>55</v>
      </c>
      <c r="E29" s="40" t="s">
        <v>4</v>
      </c>
    </row>
    <row r="30" spans="1:5" ht="12.75">
      <c r="A30" t="s">
        <v>57</v>
      </c>
      <c r="E30" s="39" t="s">
        <v>97</v>
      </c>
    </row>
    <row r="31" spans="1:16" ht="12.75">
      <c r="A31" t="s">
        <v>48</v>
      </c>
      <c s="34" t="s">
        <v>110</v>
      </c>
      <c s="34" t="s">
        <v>148</v>
      </c>
      <c s="35" t="s">
        <v>4</v>
      </c>
      <c s="6" t="s">
        <v>149</v>
      </c>
      <c s="36" t="s">
        <v>93</v>
      </c>
      <c s="37">
        <v>295.64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94</v>
      </c>
      <c>
        <f>(M31*21)/100</f>
      </c>
      <c t="s">
        <v>26</v>
      </c>
    </row>
    <row r="32" spans="1:5" ht="12.75">
      <c r="A32" s="35" t="s">
        <v>53</v>
      </c>
      <c r="E32" s="39" t="s">
        <v>150</v>
      </c>
    </row>
    <row r="33" spans="1:5" ht="12.75">
      <c r="A33" s="35" t="s">
        <v>55</v>
      </c>
      <c r="E33" s="40" t="s">
        <v>4</v>
      </c>
    </row>
    <row r="34" spans="1:5" ht="12.75">
      <c r="A34" t="s">
        <v>57</v>
      </c>
      <c r="E34" s="39" t="s">
        <v>97</v>
      </c>
    </row>
    <row r="35" spans="1:16" ht="12.75">
      <c r="A35" t="s">
        <v>48</v>
      </c>
      <c s="34" t="s">
        <v>114</v>
      </c>
      <c s="34" t="s">
        <v>417</v>
      </c>
      <c s="35" t="s">
        <v>4</v>
      </c>
      <c s="6" t="s">
        <v>418</v>
      </c>
      <c s="36" t="s">
        <v>93</v>
      </c>
      <c s="37">
        <v>50.16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94</v>
      </c>
      <c>
        <f>(M35*21)/100</f>
      </c>
      <c t="s">
        <v>26</v>
      </c>
    </row>
    <row r="36" spans="1:5" ht="12.75">
      <c r="A36" s="35" t="s">
        <v>53</v>
      </c>
      <c r="E36" s="39" t="s">
        <v>4</v>
      </c>
    </row>
    <row r="37" spans="1:5" ht="12.75">
      <c r="A37" s="35" t="s">
        <v>55</v>
      </c>
      <c r="E37" s="40" t="s">
        <v>419</v>
      </c>
    </row>
    <row r="38" spans="1:5" ht="12.75">
      <c r="A38" t="s">
        <v>57</v>
      </c>
      <c r="E38" s="39" t="s">
        <v>97</v>
      </c>
    </row>
    <row r="39" spans="1:16" ht="12.75">
      <c r="A39" t="s">
        <v>48</v>
      </c>
      <c s="34" t="s">
        <v>119</v>
      </c>
      <c s="34" t="s">
        <v>151</v>
      </c>
      <c s="35" t="s">
        <v>4</v>
      </c>
      <c s="6" t="s">
        <v>152</v>
      </c>
      <c s="36" t="s">
        <v>93</v>
      </c>
      <c s="37">
        <v>295.64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94</v>
      </c>
      <c>
        <f>(M39*21)/100</f>
      </c>
      <c t="s">
        <v>26</v>
      </c>
    </row>
    <row r="40" spans="1:5" ht="12.75">
      <c r="A40" s="35" t="s">
        <v>53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57</v>
      </c>
      <c r="E42" s="39" t="s">
        <v>97</v>
      </c>
    </row>
    <row r="43" spans="1:13" ht="12.75">
      <c r="A43" t="s">
        <v>45</v>
      </c>
      <c r="C43" s="31" t="s">
        <v>68</v>
      </c>
      <c r="E43" s="33" t="s">
        <v>420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155</v>
      </c>
      <c s="34" t="s">
        <v>421</v>
      </c>
      <c s="35" t="s">
        <v>4</v>
      </c>
      <c s="6" t="s">
        <v>422</v>
      </c>
      <c s="36" t="s">
        <v>93</v>
      </c>
      <c s="37">
        <v>19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94</v>
      </c>
      <c>
        <f>(M44*21)/100</f>
      </c>
      <c t="s">
        <v>26</v>
      </c>
    </row>
    <row r="45" spans="1:5" ht="12.75">
      <c r="A45" s="35" t="s">
        <v>53</v>
      </c>
      <c r="E45" s="39" t="s">
        <v>4</v>
      </c>
    </row>
    <row r="46" spans="1:5" ht="12.75">
      <c r="A46" s="35" t="s">
        <v>55</v>
      </c>
      <c r="E46" s="40" t="s">
        <v>456</v>
      </c>
    </row>
    <row r="47" spans="1:5" ht="12.75">
      <c r="A47" t="s">
        <v>57</v>
      </c>
      <c r="E47" s="39" t="s">
        <v>97</v>
      </c>
    </row>
    <row r="48" spans="1:13" ht="12.75">
      <c r="A48" t="s">
        <v>45</v>
      </c>
      <c r="C48" s="31" t="s">
        <v>119</v>
      </c>
      <c r="E48" s="33" t="s">
        <v>424</v>
      </c>
      <c r="J48" s="32">
        <f>0</f>
      </c>
      <c s="32">
        <f>0</f>
      </c>
      <c s="32">
        <f>0+L49+L53+L57+L61+L65+L69+L73</f>
      </c>
      <c s="32">
        <f>0+M49+M53+M57+M61+M65+M69+M73</f>
      </c>
    </row>
    <row r="49" spans="1:16" ht="12.75">
      <c r="A49" t="s">
        <v>48</v>
      </c>
      <c s="34" t="s">
        <v>123</v>
      </c>
      <c s="34" t="s">
        <v>427</v>
      </c>
      <c s="35" t="s">
        <v>4</v>
      </c>
      <c s="6" t="s">
        <v>428</v>
      </c>
      <c s="36" t="s">
        <v>100</v>
      </c>
      <c s="37">
        <v>41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94</v>
      </c>
      <c>
        <f>(M49*21)/100</f>
      </c>
      <c t="s">
        <v>26</v>
      </c>
    </row>
    <row r="50" spans="1:5" ht="12.75">
      <c r="A50" s="35" t="s">
        <v>53</v>
      </c>
      <c r="E50" s="39" t="s">
        <v>4</v>
      </c>
    </row>
    <row r="51" spans="1:5" ht="12.75">
      <c r="A51" s="35" t="s">
        <v>55</v>
      </c>
      <c r="E51" s="40" t="s">
        <v>4</v>
      </c>
    </row>
    <row r="52" spans="1:5" ht="12.75">
      <c r="A52" t="s">
        <v>57</v>
      </c>
      <c r="E52" s="39" t="s">
        <v>97</v>
      </c>
    </row>
    <row r="53" spans="1:16" ht="12.75">
      <c r="A53" t="s">
        <v>48</v>
      </c>
      <c s="34" t="s">
        <v>134</v>
      </c>
      <c s="34" t="s">
        <v>429</v>
      </c>
      <c s="35" t="s">
        <v>4</v>
      </c>
      <c s="6" t="s">
        <v>430</v>
      </c>
      <c s="36" t="s">
        <v>100</v>
      </c>
      <c s="37">
        <v>35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94</v>
      </c>
      <c>
        <f>(M53*21)/100</f>
      </c>
      <c t="s">
        <v>26</v>
      </c>
    </row>
    <row r="54" spans="1:5" ht="12.75">
      <c r="A54" s="35" t="s">
        <v>53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12.75">
      <c r="A56" t="s">
        <v>57</v>
      </c>
      <c r="E56" s="39" t="s">
        <v>97</v>
      </c>
    </row>
    <row r="57" spans="1:16" ht="12.75">
      <c r="A57" t="s">
        <v>48</v>
      </c>
      <c s="34" t="s">
        <v>161</v>
      </c>
      <c s="34" t="s">
        <v>431</v>
      </c>
      <c s="35" t="s">
        <v>4</v>
      </c>
      <c s="6" t="s">
        <v>432</v>
      </c>
      <c s="36" t="s">
        <v>180</v>
      </c>
      <c s="37">
        <v>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94</v>
      </c>
      <c>
        <f>(M57*21)/100</f>
      </c>
      <c t="s">
        <v>26</v>
      </c>
    </row>
    <row r="58" spans="1:5" ht="12.75">
      <c r="A58" s="35" t="s">
        <v>53</v>
      </c>
      <c r="E58" s="39" t="s">
        <v>433</v>
      </c>
    </row>
    <row r="59" spans="1:5" ht="12.75">
      <c r="A59" s="35" t="s">
        <v>55</v>
      </c>
      <c r="E59" s="40" t="s">
        <v>4</v>
      </c>
    </row>
    <row r="60" spans="1:5" ht="12.75">
      <c r="A60" t="s">
        <v>57</v>
      </c>
      <c r="E60" s="39" t="s">
        <v>97</v>
      </c>
    </row>
    <row r="61" spans="1:16" ht="12.75">
      <c r="A61" t="s">
        <v>48</v>
      </c>
      <c s="34" t="s">
        <v>197</v>
      </c>
      <c s="34" t="s">
        <v>435</v>
      </c>
      <c s="35" t="s">
        <v>4</v>
      </c>
      <c s="6" t="s">
        <v>436</v>
      </c>
      <c s="36" t="s">
        <v>100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94</v>
      </c>
      <c>
        <f>(M61*21)/100</f>
      </c>
      <c t="s">
        <v>26</v>
      </c>
    </row>
    <row r="62" spans="1:5" ht="12.75">
      <c r="A62" s="35" t="s">
        <v>53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57</v>
      </c>
      <c r="E64" s="39" t="s">
        <v>97</v>
      </c>
    </row>
    <row r="65" spans="1:16" ht="12.75">
      <c r="A65" t="s">
        <v>48</v>
      </c>
      <c s="34" t="s">
        <v>201</v>
      </c>
      <c s="34" t="s">
        <v>437</v>
      </c>
      <c s="35" t="s">
        <v>4</v>
      </c>
      <c s="6" t="s">
        <v>438</v>
      </c>
      <c s="36" t="s">
        <v>100</v>
      </c>
      <c s="37">
        <v>76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94</v>
      </c>
      <c>
        <f>(M65*21)/100</f>
      </c>
      <c t="s">
        <v>26</v>
      </c>
    </row>
    <row r="66" spans="1:5" ht="12.75">
      <c r="A66" s="35" t="s">
        <v>53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57</v>
      </c>
      <c r="E68" s="39" t="s">
        <v>97</v>
      </c>
    </row>
    <row r="69" spans="1:16" ht="12.75">
      <c r="A69" t="s">
        <v>48</v>
      </c>
      <c s="34" t="s">
        <v>204</v>
      </c>
      <c s="34" t="s">
        <v>439</v>
      </c>
      <c s="35" t="s">
        <v>4</v>
      </c>
      <c s="6" t="s">
        <v>440</v>
      </c>
      <c s="36" t="s">
        <v>100</v>
      </c>
      <c s="37">
        <v>41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94</v>
      </c>
      <c>
        <f>(M69*21)/100</f>
      </c>
      <c t="s">
        <v>26</v>
      </c>
    </row>
    <row r="70" spans="1:5" ht="12.75">
      <c r="A70" s="35" t="s">
        <v>53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2.75">
      <c r="A72" t="s">
        <v>57</v>
      </c>
      <c r="E72" s="39" t="s">
        <v>97</v>
      </c>
    </row>
    <row r="73" spans="1:16" ht="12.75">
      <c r="A73" t="s">
        <v>48</v>
      </c>
      <c s="34" t="s">
        <v>207</v>
      </c>
      <c s="34" t="s">
        <v>441</v>
      </c>
      <c s="35" t="s">
        <v>4</v>
      </c>
      <c s="6" t="s">
        <v>442</v>
      </c>
      <c s="36" t="s">
        <v>100</v>
      </c>
      <c s="37">
        <v>35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94</v>
      </c>
      <c>
        <f>(M73*21)/100</f>
      </c>
      <c t="s">
        <v>26</v>
      </c>
    </row>
    <row r="74" spans="1:5" ht="12.75">
      <c r="A74" s="35" t="s">
        <v>53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12.75">
      <c r="A76" t="s">
        <v>57</v>
      </c>
      <c r="E76" s="39" t="s">
        <v>97</v>
      </c>
    </row>
    <row r="77" spans="1:13" ht="12.75">
      <c r="A77" t="s">
        <v>45</v>
      </c>
      <c r="C77" s="31" t="s">
        <v>123</v>
      </c>
      <c r="E77" s="33" t="s">
        <v>446</v>
      </c>
      <c r="J77" s="32">
        <f>0</f>
      </c>
      <c s="32">
        <f>0</f>
      </c>
      <c s="32">
        <f>0+L78+L82</f>
      </c>
      <c s="32">
        <f>0+M78+M82</f>
      </c>
    </row>
    <row r="78" spans="1:16" ht="12.75">
      <c r="A78" t="s">
        <v>48</v>
      </c>
      <c s="34" t="s">
        <v>210</v>
      </c>
      <c s="34" t="s">
        <v>447</v>
      </c>
      <c s="35" t="s">
        <v>4</v>
      </c>
      <c s="6" t="s">
        <v>448</v>
      </c>
      <c s="36" t="s">
        <v>93</v>
      </c>
      <c s="37">
        <v>25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94</v>
      </c>
      <c>
        <f>(M78*21)/100</f>
      </c>
      <c t="s">
        <v>26</v>
      </c>
    </row>
    <row r="79" spans="1:5" ht="12.75">
      <c r="A79" s="35" t="s">
        <v>53</v>
      </c>
      <c r="E79" s="39" t="s">
        <v>4</v>
      </c>
    </row>
    <row r="80" spans="1:5" ht="12.75">
      <c r="A80" s="35" t="s">
        <v>55</v>
      </c>
      <c r="E80" s="40" t="s">
        <v>449</v>
      </c>
    </row>
    <row r="81" spans="1:5" ht="12.75">
      <c r="A81" t="s">
        <v>57</v>
      </c>
      <c r="E81" s="39" t="s">
        <v>97</v>
      </c>
    </row>
    <row r="82" spans="1:16" ht="12.75">
      <c r="A82" t="s">
        <v>48</v>
      </c>
      <c s="34" t="s">
        <v>213</v>
      </c>
      <c s="34" t="s">
        <v>450</v>
      </c>
      <c s="35" t="s">
        <v>46</v>
      </c>
      <c s="6" t="s">
        <v>451</v>
      </c>
      <c s="36" t="s">
        <v>100</v>
      </c>
      <c s="37">
        <v>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94</v>
      </c>
      <c>
        <f>(M82*21)/100</f>
      </c>
      <c t="s">
        <v>26</v>
      </c>
    </row>
    <row r="83" spans="1:5" ht="12.75">
      <c r="A83" s="35" t="s">
        <v>53</v>
      </c>
      <c r="E83" s="39" t="s">
        <v>457</v>
      </c>
    </row>
    <row r="84" spans="1:5" ht="12.75">
      <c r="A84" s="35" t="s">
        <v>55</v>
      </c>
      <c r="E84" s="40" t="s">
        <v>4</v>
      </c>
    </row>
    <row r="85" spans="1:5" ht="12.75">
      <c r="A85" t="s">
        <v>57</v>
      </c>
      <c r="E85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