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ubr\Documents\_Plocha\ROZPOČTY\Rozpočty 2022\Kolín\"/>
    </mc:Choice>
  </mc:AlternateContent>
  <bookViews>
    <workbookView xWindow="0" yWindow="0" windowWidth="28800" windowHeight="11835" activeTab="1"/>
  </bookViews>
  <sheets>
    <sheet name="Rekapitulace stavby" sheetId="1" r:id="rId1"/>
    <sheet name="SO 01 - Oprava 1TK a 2TK ..." sheetId="2" r:id="rId2"/>
    <sheet name="SO 02 - Doprava a likvida..." sheetId="3" r:id="rId3"/>
    <sheet name="SO 03 - Přeprava mechanizace" sheetId="4" r:id="rId4"/>
    <sheet name="SO 04 - VON" sheetId="5" r:id="rId5"/>
    <sheet name="SO 05 - KSU a TP" sheetId="6" r:id="rId6"/>
  </sheets>
  <definedNames>
    <definedName name="_xlnm._FilterDatabase" localSheetId="1" hidden="1">'SO 01 - Oprava 1TK a 2TK ...'!$C$119:$K$760</definedName>
    <definedName name="_xlnm._FilterDatabase" localSheetId="2" hidden="1">'SO 02 - Doprava a likvida...'!$C$116:$K$182</definedName>
    <definedName name="_xlnm._FilterDatabase" localSheetId="3" hidden="1">'SO 03 - Přeprava mechanizace'!$C$116:$K$146</definedName>
    <definedName name="_xlnm._FilterDatabase" localSheetId="4" hidden="1">'SO 04 - VON'!$C$116:$K$156</definedName>
    <definedName name="_xlnm._FilterDatabase" localSheetId="5" hidden="1">'SO 05 - KSU a TP'!$C$116:$K$121</definedName>
    <definedName name="_xlnm.Print_Titles" localSheetId="0">'Rekapitulace stavby'!$92:$92</definedName>
    <definedName name="_xlnm.Print_Titles" localSheetId="1">'SO 01 - Oprava 1TK a 2TK ...'!$119:$119</definedName>
    <definedName name="_xlnm.Print_Titles" localSheetId="2">'SO 02 - Doprava a likvida...'!$116:$116</definedName>
    <definedName name="_xlnm.Print_Titles" localSheetId="3">'SO 03 - Přeprava mechanizace'!$116:$116</definedName>
    <definedName name="_xlnm.Print_Titles" localSheetId="4">'SO 04 - VON'!$116:$116</definedName>
    <definedName name="_xlnm.Print_Titles" localSheetId="5">'SO 05 - KSU a TP'!$116:$116</definedName>
    <definedName name="_xlnm.Print_Area" localSheetId="0">'Rekapitulace stavby'!$D$4:$AO$76,'Rekapitulace stavby'!$C$82:$AQ$100</definedName>
    <definedName name="_xlnm.Print_Area" localSheetId="1">'SO 01 - Oprava 1TK a 2TK ...'!$C$4:$J$76,'SO 01 - Oprava 1TK a 2TK ...'!$C$82:$J$101,'SO 01 - Oprava 1TK a 2TK ...'!$C$107:$K$760</definedName>
    <definedName name="_xlnm.Print_Area" localSheetId="2">'SO 02 - Doprava a likvida...'!$C$4:$J$76,'SO 02 - Doprava a likvida...'!$C$82:$J$98,'SO 02 - Doprava a likvida...'!$C$104:$K$182</definedName>
    <definedName name="_xlnm.Print_Area" localSheetId="3">'SO 03 - Přeprava mechanizace'!$C$4:$J$76,'SO 03 - Přeprava mechanizace'!$C$82:$J$98,'SO 03 - Přeprava mechanizace'!$C$104:$K$146</definedName>
    <definedName name="_xlnm.Print_Area" localSheetId="4">'SO 04 - VON'!$C$4:$J$76,'SO 04 - VON'!$C$82:$J$98,'SO 04 - VON'!$C$104:$K$156</definedName>
    <definedName name="_xlnm.Print_Area" localSheetId="5">'SO 05 - KSU a TP'!$C$4:$J$76,'SO 05 - KSU a TP'!$C$82:$J$98,'SO 05 - KSU a TP'!$C$104:$K$121</definedName>
  </definedNames>
  <calcPr calcId="162913"/>
</workbook>
</file>

<file path=xl/calcChain.xml><?xml version="1.0" encoding="utf-8"?>
<calcChain xmlns="http://schemas.openxmlformats.org/spreadsheetml/2006/main">
  <c r="J37" i="6" l="1"/>
  <c r="J36" i="6"/>
  <c r="AY99" i="1"/>
  <c r="J35" i="6"/>
  <c r="AX99" i="1"/>
  <c r="BI119" i="6"/>
  <c r="F37" i="6" s="1"/>
  <c r="BD99" i="1" s="1"/>
  <c r="BH119" i="6"/>
  <c r="BG119" i="6"/>
  <c r="BF119" i="6"/>
  <c r="T119" i="6"/>
  <c r="T118" i="6"/>
  <c r="T117" i="6" s="1"/>
  <c r="R119" i="6"/>
  <c r="R118" i="6"/>
  <c r="R117" i="6" s="1"/>
  <c r="P119" i="6"/>
  <c r="P118" i="6" s="1"/>
  <c r="P117" i="6" s="1"/>
  <c r="AU99" i="1" s="1"/>
  <c r="J114" i="6"/>
  <c r="F113" i="6"/>
  <c r="F111" i="6"/>
  <c r="E109" i="6"/>
  <c r="J92" i="6"/>
  <c r="F91" i="6"/>
  <c r="F89" i="6"/>
  <c r="E87" i="6"/>
  <c r="J21" i="6"/>
  <c r="E21" i="6"/>
  <c r="J113" i="6"/>
  <c r="J20" i="6"/>
  <c r="J18" i="6"/>
  <c r="E18" i="6"/>
  <c r="F114" i="6" s="1"/>
  <c r="J17" i="6"/>
  <c r="J12" i="6"/>
  <c r="J89" i="6"/>
  <c r="E7" i="6"/>
  <c r="E85" i="6" s="1"/>
  <c r="J37" i="5"/>
  <c r="J36" i="5"/>
  <c r="AY98" i="1" s="1"/>
  <c r="J35" i="5"/>
  <c r="AX98" i="1"/>
  <c r="BI152" i="5"/>
  <c r="BH152" i="5"/>
  <c r="BG152" i="5"/>
  <c r="BF152" i="5"/>
  <c r="T152" i="5"/>
  <c r="R152" i="5"/>
  <c r="P152" i="5"/>
  <c r="BI146" i="5"/>
  <c r="BH146" i="5"/>
  <c r="BG146" i="5"/>
  <c r="BF146" i="5"/>
  <c r="T146" i="5"/>
  <c r="R146" i="5"/>
  <c r="P146" i="5"/>
  <c r="BI142" i="5"/>
  <c r="BH142" i="5"/>
  <c r="BG142" i="5"/>
  <c r="BF142" i="5"/>
  <c r="T142" i="5"/>
  <c r="R142" i="5"/>
  <c r="P142" i="5"/>
  <c r="BI137" i="5"/>
  <c r="BH137" i="5"/>
  <c r="BG137" i="5"/>
  <c r="BF137" i="5"/>
  <c r="T137" i="5"/>
  <c r="R137" i="5"/>
  <c r="P137" i="5"/>
  <c r="BI131" i="5"/>
  <c r="BH131" i="5"/>
  <c r="BG131" i="5"/>
  <c r="BF131" i="5"/>
  <c r="T131" i="5"/>
  <c r="R131" i="5"/>
  <c r="P131" i="5"/>
  <c r="BI127" i="5"/>
  <c r="BH127" i="5"/>
  <c r="BG127" i="5"/>
  <c r="BF127" i="5"/>
  <c r="T127" i="5"/>
  <c r="R127" i="5"/>
  <c r="P127" i="5"/>
  <c r="BI123" i="5"/>
  <c r="BH123" i="5"/>
  <c r="BG123" i="5"/>
  <c r="BF123" i="5"/>
  <c r="T123" i="5"/>
  <c r="R123" i="5"/>
  <c r="P123" i="5"/>
  <c r="BI119" i="5"/>
  <c r="BH119" i="5"/>
  <c r="BG119" i="5"/>
  <c r="BF119" i="5"/>
  <c r="T119" i="5"/>
  <c r="R119" i="5"/>
  <c r="P119" i="5"/>
  <c r="J114" i="5"/>
  <c r="F113" i="5"/>
  <c r="F111" i="5"/>
  <c r="E109" i="5"/>
  <c r="J92" i="5"/>
  <c r="F91" i="5"/>
  <c r="F89" i="5"/>
  <c r="E87" i="5"/>
  <c r="J21" i="5"/>
  <c r="E21" i="5"/>
  <c r="J91" i="5" s="1"/>
  <c r="J20" i="5"/>
  <c r="J18" i="5"/>
  <c r="E18" i="5"/>
  <c r="F114" i="5" s="1"/>
  <c r="J17" i="5"/>
  <c r="J12" i="5"/>
  <c r="J111" i="5"/>
  <c r="E7" i="5"/>
  <c r="E107" i="5"/>
  <c r="P118" i="4"/>
  <c r="P117" i="4"/>
  <c r="AU97" i="1" s="1"/>
  <c r="J37" i="4"/>
  <c r="J36" i="4"/>
  <c r="AY97" i="1" s="1"/>
  <c r="J35" i="4"/>
  <c r="AX97" i="1"/>
  <c r="BI128" i="4"/>
  <c r="BH128" i="4"/>
  <c r="F36" i="4" s="1"/>
  <c r="BG128" i="4"/>
  <c r="BF128" i="4"/>
  <c r="T128" i="4"/>
  <c r="R128" i="4"/>
  <c r="P128" i="4"/>
  <c r="BI119" i="4"/>
  <c r="BH119" i="4"/>
  <c r="BG119" i="4"/>
  <c r="F35" i="4" s="1"/>
  <c r="BB97" i="1" s="1"/>
  <c r="BF119" i="4"/>
  <c r="T119" i="4"/>
  <c r="T118" i="4" s="1"/>
  <c r="T117" i="4" s="1"/>
  <c r="R119" i="4"/>
  <c r="R118" i="4" s="1"/>
  <c r="R117" i="4" s="1"/>
  <c r="P119" i="4"/>
  <c r="J114" i="4"/>
  <c r="F113" i="4"/>
  <c r="F111" i="4"/>
  <c r="E109" i="4"/>
  <c r="J92" i="4"/>
  <c r="F91" i="4"/>
  <c r="F89" i="4"/>
  <c r="E87" i="4"/>
  <c r="J21" i="4"/>
  <c r="E21" i="4"/>
  <c r="J91" i="4"/>
  <c r="J20" i="4"/>
  <c r="J18" i="4"/>
  <c r="E18" i="4"/>
  <c r="F92" i="4" s="1"/>
  <c r="J17" i="4"/>
  <c r="J12" i="4"/>
  <c r="J111" i="4"/>
  <c r="E7" i="4"/>
  <c r="E85" i="4"/>
  <c r="J37" i="3"/>
  <c r="J36" i="3"/>
  <c r="AY96" i="1" s="1"/>
  <c r="J35" i="3"/>
  <c r="AX96" i="1"/>
  <c r="BI179" i="3"/>
  <c r="BH179" i="3"/>
  <c r="BG179" i="3"/>
  <c r="BF179" i="3"/>
  <c r="T179" i="3"/>
  <c r="R179" i="3"/>
  <c r="P179" i="3"/>
  <c r="BI175" i="3"/>
  <c r="BH175" i="3"/>
  <c r="BG175" i="3"/>
  <c r="BF175" i="3"/>
  <c r="T175" i="3"/>
  <c r="R175" i="3"/>
  <c r="P175" i="3"/>
  <c r="BI171" i="3"/>
  <c r="BH171" i="3"/>
  <c r="BG171" i="3"/>
  <c r="BF171" i="3"/>
  <c r="T171" i="3"/>
  <c r="R171" i="3"/>
  <c r="P171" i="3"/>
  <c r="BI166" i="3"/>
  <c r="BH166" i="3"/>
  <c r="BG166" i="3"/>
  <c r="BF166" i="3"/>
  <c r="T166" i="3"/>
  <c r="R166" i="3"/>
  <c r="P166" i="3"/>
  <c r="BI161" i="3"/>
  <c r="BH161" i="3"/>
  <c r="BG161" i="3"/>
  <c r="BF161" i="3"/>
  <c r="T161" i="3"/>
  <c r="R161" i="3"/>
  <c r="P161" i="3"/>
  <c r="BI156" i="3"/>
  <c r="BH156" i="3"/>
  <c r="BG156" i="3"/>
  <c r="BF156" i="3"/>
  <c r="T156" i="3"/>
  <c r="R156" i="3"/>
  <c r="P156" i="3"/>
  <c r="BI151" i="3"/>
  <c r="BH151" i="3"/>
  <c r="BG151" i="3"/>
  <c r="BF151" i="3"/>
  <c r="T151" i="3"/>
  <c r="R151" i="3"/>
  <c r="P151" i="3"/>
  <c r="BI146" i="3"/>
  <c r="BH146" i="3"/>
  <c r="BG146" i="3"/>
  <c r="BF146" i="3"/>
  <c r="T146" i="3"/>
  <c r="R146" i="3"/>
  <c r="P146" i="3"/>
  <c r="BI135" i="3"/>
  <c r="BH135" i="3"/>
  <c r="BG135" i="3"/>
  <c r="BF135" i="3"/>
  <c r="T135" i="3"/>
  <c r="R135" i="3"/>
  <c r="P135" i="3"/>
  <c r="BI126" i="3"/>
  <c r="BH126" i="3"/>
  <c r="BG126" i="3"/>
  <c r="BF126" i="3"/>
  <c r="T126" i="3"/>
  <c r="R126" i="3"/>
  <c r="P126" i="3"/>
  <c r="BI119" i="3"/>
  <c r="BH119" i="3"/>
  <c r="BG119" i="3"/>
  <c r="BF119" i="3"/>
  <c r="T119" i="3"/>
  <c r="R119" i="3"/>
  <c r="P119" i="3"/>
  <c r="J114" i="3"/>
  <c r="F113" i="3"/>
  <c r="F111" i="3"/>
  <c r="E109" i="3"/>
  <c r="J92" i="3"/>
  <c r="F91" i="3"/>
  <c r="F89" i="3"/>
  <c r="E87" i="3"/>
  <c r="J21" i="3"/>
  <c r="E21" i="3"/>
  <c r="J91" i="3" s="1"/>
  <c r="J20" i="3"/>
  <c r="J18" i="3"/>
  <c r="E18" i="3"/>
  <c r="F92" i="3" s="1"/>
  <c r="J17" i="3"/>
  <c r="J12" i="3"/>
  <c r="J111" i="3"/>
  <c r="E7" i="3"/>
  <c r="E85" i="3"/>
  <c r="J37" i="2"/>
  <c r="J36" i="2"/>
  <c r="AY95" i="1" s="1"/>
  <c r="J35" i="2"/>
  <c r="AX95" i="1" s="1"/>
  <c r="BI752" i="2"/>
  <c r="BH752" i="2"/>
  <c r="BG752" i="2"/>
  <c r="BF752" i="2"/>
  <c r="T752" i="2"/>
  <c r="R752" i="2"/>
  <c r="P752" i="2"/>
  <c r="BI745" i="2"/>
  <c r="BH745" i="2"/>
  <c r="BG745" i="2"/>
  <c r="BF745" i="2"/>
  <c r="T745" i="2"/>
  <c r="R745" i="2"/>
  <c r="P745" i="2"/>
  <c r="BI738" i="2"/>
  <c r="BH738" i="2"/>
  <c r="BG738" i="2"/>
  <c r="BF738" i="2"/>
  <c r="T738" i="2"/>
  <c r="R738" i="2"/>
  <c r="P738" i="2"/>
  <c r="BI731" i="2"/>
  <c r="BH731" i="2"/>
  <c r="BG731" i="2"/>
  <c r="BF731" i="2"/>
  <c r="T731" i="2"/>
  <c r="R731" i="2"/>
  <c r="P731" i="2"/>
  <c r="BI726" i="2"/>
  <c r="BH726" i="2"/>
  <c r="BG726" i="2"/>
  <c r="BF726" i="2"/>
  <c r="T726" i="2"/>
  <c r="R726" i="2"/>
  <c r="P726" i="2"/>
  <c r="BI719" i="2"/>
  <c r="BH719" i="2"/>
  <c r="BG719" i="2"/>
  <c r="BF719" i="2"/>
  <c r="T719" i="2"/>
  <c r="R719" i="2"/>
  <c r="P719" i="2"/>
  <c r="BI714" i="2"/>
  <c r="BH714" i="2"/>
  <c r="BG714" i="2"/>
  <c r="BF714" i="2"/>
  <c r="T714" i="2"/>
  <c r="R714" i="2"/>
  <c r="P714" i="2"/>
  <c r="BI707" i="2"/>
  <c r="BH707" i="2"/>
  <c r="BG707" i="2"/>
  <c r="BF707" i="2"/>
  <c r="T707" i="2"/>
  <c r="R707" i="2"/>
  <c r="P707" i="2"/>
  <c r="BI700" i="2"/>
  <c r="BH700" i="2"/>
  <c r="BG700" i="2"/>
  <c r="BF700" i="2"/>
  <c r="T700" i="2"/>
  <c r="R700" i="2"/>
  <c r="P700" i="2"/>
  <c r="BI695" i="2"/>
  <c r="BH695" i="2"/>
  <c r="BG695" i="2"/>
  <c r="BF695" i="2"/>
  <c r="T695" i="2"/>
  <c r="R695" i="2"/>
  <c r="P695" i="2"/>
  <c r="BI691" i="2"/>
  <c r="BH691" i="2"/>
  <c r="BG691" i="2"/>
  <c r="BF691" i="2"/>
  <c r="T691" i="2"/>
  <c r="R691" i="2"/>
  <c r="P691" i="2"/>
  <c r="BI685" i="2"/>
  <c r="BH685" i="2"/>
  <c r="BG685" i="2"/>
  <c r="BF685" i="2"/>
  <c r="T685" i="2"/>
  <c r="R685" i="2"/>
  <c r="P685" i="2"/>
  <c r="BI678" i="2"/>
  <c r="BH678" i="2"/>
  <c r="BG678" i="2"/>
  <c r="BF678" i="2"/>
  <c r="T678" i="2"/>
  <c r="R678" i="2"/>
  <c r="P678" i="2"/>
  <c r="BI671" i="2"/>
  <c r="BH671" i="2"/>
  <c r="BG671" i="2"/>
  <c r="BF671" i="2"/>
  <c r="T671" i="2"/>
  <c r="R671" i="2"/>
  <c r="P671" i="2"/>
  <c r="BI664" i="2"/>
  <c r="BH664" i="2"/>
  <c r="BG664" i="2"/>
  <c r="BF664" i="2"/>
  <c r="T664" i="2"/>
  <c r="R664" i="2"/>
  <c r="P664" i="2"/>
  <c r="BI659" i="2"/>
  <c r="BH659" i="2"/>
  <c r="BG659" i="2"/>
  <c r="BF659" i="2"/>
  <c r="T659" i="2"/>
  <c r="R659" i="2"/>
  <c r="P659" i="2"/>
  <c r="BI650" i="2"/>
  <c r="BH650" i="2"/>
  <c r="BG650" i="2"/>
  <c r="BF650" i="2"/>
  <c r="T650" i="2"/>
  <c r="R650" i="2"/>
  <c r="P650" i="2"/>
  <c r="BI641" i="2"/>
  <c r="BH641" i="2"/>
  <c r="BG641" i="2"/>
  <c r="BF641" i="2"/>
  <c r="T641" i="2"/>
  <c r="R641" i="2"/>
  <c r="P641" i="2"/>
  <c r="BI636" i="2"/>
  <c r="BH636" i="2"/>
  <c r="BG636" i="2"/>
  <c r="BF636" i="2"/>
  <c r="T636" i="2"/>
  <c r="R636" i="2"/>
  <c r="P636" i="2"/>
  <c r="BI631" i="2"/>
  <c r="BH631" i="2"/>
  <c r="BG631" i="2"/>
  <c r="BF631" i="2"/>
  <c r="T631" i="2"/>
  <c r="R631" i="2"/>
  <c r="P631" i="2"/>
  <c r="BI626" i="2"/>
  <c r="BH626" i="2"/>
  <c r="BG626" i="2"/>
  <c r="BF626" i="2"/>
  <c r="T626" i="2"/>
  <c r="R626" i="2"/>
  <c r="P626" i="2"/>
  <c r="BI619" i="2"/>
  <c r="BH619" i="2"/>
  <c r="BG619" i="2"/>
  <c r="BF619" i="2"/>
  <c r="T619" i="2"/>
  <c r="R619" i="2"/>
  <c r="P619" i="2"/>
  <c r="BI612" i="2"/>
  <c r="BH612" i="2"/>
  <c r="BG612" i="2"/>
  <c r="BF612" i="2"/>
  <c r="T612" i="2"/>
  <c r="R612" i="2"/>
  <c r="P612" i="2"/>
  <c r="BI607" i="2"/>
  <c r="BH607" i="2"/>
  <c r="BG607" i="2"/>
  <c r="BF607" i="2"/>
  <c r="T607" i="2"/>
  <c r="R607" i="2"/>
  <c r="P607" i="2"/>
  <c r="BI602" i="2"/>
  <c r="BH602" i="2"/>
  <c r="BG602" i="2"/>
  <c r="BF602" i="2"/>
  <c r="T602" i="2"/>
  <c r="R602" i="2"/>
  <c r="P602" i="2"/>
  <c r="BI593" i="2"/>
  <c r="BH593" i="2"/>
  <c r="BG593" i="2"/>
  <c r="BF593" i="2"/>
  <c r="T593" i="2"/>
  <c r="R593" i="2"/>
  <c r="P593" i="2"/>
  <c r="BI584" i="2"/>
  <c r="BH584" i="2"/>
  <c r="BG584" i="2"/>
  <c r="BF584" i="2"/>
  <c r="T584" i="2"/>
  <c r="R584" i="2"/>
  <c r="P584" i="2"/>
  <c r="BI579" i="2"/>
  <c r="BH579" i="2"/>
  <c r="BG579" i="2"/>
  <c r="BF579" i="2"/>
  <c r="T579" i="2"/>
  <c r="R579" i="2"/>
  <c r="P579" i="2"/>
  <c r="BI570" i="2"/>
  <c r="BH570" i="2"/>
  <c r="BG570" i="2"/>
  <c r="BF570" i="2"/>
  <c r="T570" i="2"/>
  <c r="R570" i="2"/>
  <c r="P570" i="2"/>
  <c r="BI561" i="2"/>
  <c r="BH561" i="2"/>
  <c r="BG561" i="2"/>
  <c r="BF561" i="2"/>
  <c r="T561" i="2"/>
  <c r="R561" i="2"/>
  <c r="P561" i="2"/>
  <c r="BI552" i="2"/>
  <c r="BH552" i="2"/>
  <c r="BG552" i="2"/>
  <c r="BF552" i="2"/>
  <c r="T552" i="2"/>
  <c r="R552" i="2"/>
  <c r="P552" i="2"/>
  <c r="BI547" i="2"/>
  <c r="BH547" i="2"/>
  <c r="BG547" i="2"/>
  <c r="BF547" i="2"/>
  <c r="T547" i="2"/>
  <c r="R547" i="2"/>
  <c r="P547" i="2"/>
  <c r="BI540" i="2"/>
  <c r="BH540" i="2"/>
  <c r="BG540" i="2"/>
  <c r="BF540" i="2"/>
  <c r="T540" i="2"/>
  <c r="R540" i="2"/>
  <c r="P540" i="2"/>
  <c r="BI533" i="2"/>
  <c r="BH533" i="2"/>
  <c r="BG533" i="2"/>
  <c r="BF533" i="2"/>
  <c r="T533" i="2"/>
  <c r="R533" i="2"/>
  <c r="P533" i="2"/>
  <c r="BI524" i="2"/>
  <c r="BH524" i="2"/>
  <c r="BG524" i="2"/>
  <c r="BF524" i="2"/>
  <c r="T524" i="2"/>
  <c r="R524" i="2"/>
  <c r="P524" i="2"/>
  <c r="BI518" i="2"/>
  <c r="BH518" i="2"/>
  <c r="BG518" i="2"/>
  <c r="BF518" i="2"/>
  <c r="T518" i="2"/>
  <c r="R518" i="2"/>
  <c r="P518" i="2"/>
  <c r="BI507" i="2"/>
  <c r="BH507" i="2"/>
  <c r="BG507" i="2"/>
  <c r="BF507" i="2"/>
  <c r="T507" i="2"/>
  <c r="R507" i="2"/>
  <c r="P507" i="2"/>
  <c r="BI498" i="2"/>
  <c r="BH498" i="2"/>
  <c r="BG498" i="2"/>
  <c r="BF498" i="2"/>
  <c r="T498" i="2"/>
  <c r="R498" i="2"/>
  <c r="P498" i="2"/>
  <c r="BI494" i="2"/>
  <c r="BH494" i="2"/>
  <c r="BG494" i="2"/>
  <c r="BF494" i="2"/>
  <c r="T494" i="2"/>
  <c r="R494" i="2"/>
  <c r="P494" i="2"/>
  <c r="BI487" i="2"/>
  <c r="BH487" i="2"/>
  <c r="BG487" i="2"/>
  <c r="BF487" i="2"/>
  <c r="T487" i="2"/>
  <c r="R487" i="2"/>
  <c r="P487" i="2"/>
  <c r="BI480" i="2"/>
  <c r="BH480" i="2"/>
  <c r="BG480" i="2"/>
  <c r="BF480" i="2"/>
  <c r="T480" i="2"/>
  <c r="R480" i="2"/>
  <c r="P480" i="2"/>
  <c r="BI475" i="2"/>
  <c r="BH475" i="2"/>
  <c r="BG475" i="2"/>
  <c r="BF475" i="2"/>
  <c r="T475" i="2"/>
  <c r="R475" i="2"/>
  <c r="P475" i="2"/>
  <c r="BI468" i="2"/>
  <c r="BH468" i="2"/>
  <c r="BG468" i="2"/>
  <c r="BF468" i="2"/>
  <c r="T468" i="2"/>
  <c r="R468" i="2"/>
  <c r="P468" i="2"/>
  <c r="BI463" i="2"/>
  <c r="BH463" i="2"/>
  <c r="BG463" i="2"/>
  <c r="BF463" i="2"/>
  <c r="T463" i="2"/>
  <c r="R463" i="2"/>
  <c r="P463" i="2"/>
  <c r="BI456" i="2"/>
  <c r="BH456" i="2"/>
  <c r="BG456" i="2"/>
  <c r="BF456" i="2"/>
  <c r="T456" i="2"/>
  <c r="R456" i="2"/>
  <c r="P456" i="2"/>
  <c r="BI451" i="2"/>
  <c r="BH451" i="2"/>
  <c r="BG451" i="2"/>
  <c r="BF451" i="2"/>
  <c r="T451" i="2"/>
  <c r="R451" i="2"/>
  <c r="P451" i="2"/>
  <c r="BI444" i="2"/>
  <c r="BH444" i="2"/>
  <c r="BG444" i="2"/>
  <c r="BF444" i="2"/>
  <c r="T444" i="2"/>
  <c r="R444" i="2"/>
  <c r="P444" i="2"/>
  <c r="BI437" i="2"/>
  <c r="BH437" i="2"/>
  <c r="BG437" i="2"/>
  <c r="BF437" i="2"/>
  <c r="T437" i="2"/>
  <c r="R437" i="2"/>
  <c r="P437" i="2"/>
  <c r="BI430" i="2"/>
  <c r="BH430" i="2"/>
  <c r="BG430" i="2"/>
  <c r="BF430" i="2"/>
  <c r="T430" i="2"/>
  <c r="R430" i="2"/>
  <c r="P430" i="2"/>
  <c r="BI423" i="2"/>
  <c r="BH423" i="2"/>
  <c r="BG423" i="2"/>
  <c r="BF423" i="2"/>
  <c r="T423" i="2"/>
  <c r="R423" i="2"/>
  <c r="P423" i="2"/>
  <c r="BI418" i="2"/>
  <c r="BH418" i="2"/>
  <c r="BG418" i="2"/>
  <c r="BF418" i="2"/>
  <c r="T418" i="2"/>
  <c r="R418" i="2"/>
  <c r="P418" i="2"/>
  <c r="BI409" i="2"/>
  <c r="BH409" i="2"/>
  <c r="BG409" i="2"/>
  <c r="BF409" i="2"/>
  <c r="T409" i="2"/>
  <c r="R409" i="2"/>
  <c r="P409" i="2"/>
  <c r="BI404" i="2"/>
  <c r="BH404" i="2"/>
  <c r="BG404" i="2"/>
  <c r="BF404" i="2"/>
  <c r="T404" i="2"/>
  <c r="R404" i="2"/>
  <c r="P404" i="2"/>
  <c r="BI397" i="2"/>
  <c r="BH397" i="2"/>
  <c r="BG397" i="2"/>
  <c r="BF397" i="2"/>
  <c r="T397" i="2"/>
  <c r="R397" i="2"/>
  <c r="P397" i="2"/>
  <c r="BI387" i="2"/>
  <c r="BH387" i="2"/>
  <c r="BG387" i="2"/>
  <c r="BF387" i="2"/>
  <c r="T387" i="2"/>
  <c r="R387" i="2"/>
  <c r="P387" i="2"/>
  <c r="BI373" i="2"/>
  <c r="BH373" i="2"/>
  <c r="BG373" i="2"/>
  <c r="BF373" i="2"/>
  <c r="T373" i="2"/>
  <c r="R373" i="2"/>
  <c r="P373" i="2"/>
  <c r="BI369" i="2"/>
  <c r="BH369" i="2"/>
  <c r="BG369" i="2"/>
  <c r="BF369" i="2"/>
  <c r="T369" i="2"/>
  <c r="R369" i="2"/>
  <c r="P369" i="2"/>
  <c r="BI365" i="2"/>
  <c r="BH365" i="2"/>
  <c r="BG365" i="2"/>
  <c r="BF365" i="2"/>
  <c r="T365" i="2"/>
  <c r="R365" i="2"/>
  <c r="P365" i="2"/>
  <c r="BI359" i="2"/>
  <c r="BH359" i="2"/>
  <c r="BG359" i="2"/>
  <c r="BF359" i="2"/>
  <c r="T359" i="2"/>
  <c r="R359" i="2"/>
  <c r="P359" i="2"/>
  <c r="BI352" i="2"/>
  <c r="BH352" i="2"/>
  <c r="BG352" i="2"/>
  <c r="BF352" i="2"/>
  <c r="T352" i="2"/>
  <c r="R352" i="2"/>
  <c r="P352" i="2"/>
  <c r="BI347" i="2"/>
  <c r="BH347" i="2"/>
  <c r="BG347" i="2"/>
  <c r="BF347" i="2"/>
  <c r="T347" i="2"/>
  <c r="R347" i="2"/>
  <c r="P347" i="2"/>
  <c r="BI340" i="2"/>
  <c r="BH340" i="2"/>
  <c r="BG340" i="2"/>
  <c r="BF340" i="2"/>
  <c r="T340" i="2"/>
  <c r="R340" i="2"/>
  <c r="P340" i="2"/>
  <c r="BI335" i="2"/>
  <c r="BH335" i="2"/>
  <c r="BG335" i="2"/>
  <c r="BF335" i="2"/>
  <c r="T335" i="2"/>
  <c r="R335" i="2"/>
  <c r="P335" i="2"/>
  <c r="BI324" i="2"/>
  <c r="BH324" i="2"/>
  <c r="BG324" i="2"/>
  <c r="BF324" i="2"/>
  <c r="T324" i="2"/>
  <c r="R324" i="2"/>
  <c r="P324" i="2"/>
  <c r="BI320" i="2"/>
  <c r="BH320" i="2"/>
  <c r="BG320" i="2"/>
  <c r="BF320" i="2"/>
  <c r="T320" i="2"/>
  <c r="R320" i="2"/>
  <c r="P320" i="2"/>
  <c r="BI316" i="2"/>
  <c r="BH316" i="2"/>
  <c r="BG316" i="2"/>
  <c r="BF316" i="2"/>
  <c r="T316" i="2"/>
  <c r="R316" i="2"/>
  <c r="P316" i="2"/>
  <c r="BI311" i="2"/>
  <c r="BH311" i="2"/>
  <c r="BG311" i="2"/>
  <c r="BF311" i="2"/>
  <c r="T311" i="2"/>
  <c r="R311" i="2"/>
  <c r="P311" i="2"/>
  <c r="BI307" i="2"/>
  <c r="BH307" i="2"/>
  <c r="BG307" i="2"/>
  <c r="BF307" i="2"/>
  <c r="T307" i="2"/>
  <c r="R307" i="2"/>
  <c r="P307" i="2"/>
  <c r="BI303" i="2"/>
  <c r="BH303" i="2"/>
  <c r="BG303" i="2"/>
  <c r="BF303" i="2"/>
  <c r="T303" i="2"/>
  <c r="R303" i="2"/>
  <c r="P303" i="2"/>
  <c r="BI299" i="2"/>
  <c r="BH299" i="2"/>
  <c r="BG299" i="2"/>
  <c r="BF299" i="2"/>
  <c r="T299" i="2"/>
  <c r="R299" i="2"/>
  <c r="P299" i="2"/>
  <c r="BI295" i="2"/>
  <c r="BH295" i="2"/>
  <c r="BG295" i="2"/>
  <c r="BF295" i="2"/>
  <c r="T295" i="2"/>
  <c r="R295" i="2"/>
  <c r="P295" i="2"/>
  <c r="BI291" i="2"/>
  <c r="BH291" i="2"/>
  <c r="BG291" i="2"/>
  <c r="BF291" i="2"/>
  <c r="T291" i="2"/>
  <c r="R291" i="2"/>
  <c r="P291" i="2"/>
  <c r="BI287" i="2"/>
  <c r="BH287" i="2"/>
  <c r="BG287" i="2"/>
  <c r="BF287" i="2"/>
  <c r="T287" i="2"/>
  <c r="R287" i="2"/>
  <c r="P287" i="2"/>
  <c r="BI282" i="2"/>
  <c r="BH282" i="2"/>
  <c r="BG282" i="2"/>
  <c r="BF282" i="2"/>
  <c r="T282" i="2"/>
  <c r="R282" i="2"/>
  <c r="P282" i="2"/>
  <c r="BI271" i="2"/>
  <c r="BH271" i="2"/>
  <c r="BG271" i="2"/>
  <c r="BF271" i="2"/>
  <c r="T271" i="2"/>
  <c r="R271" i="2"/>
  <c r="P271" i="2"/>
  <c r="BI266" i="2"/>
  <c r="BH266" i="2"/>
  <c r="BG266" i="2"/>
  <c r="BF266" i="2"/>
  <c r="T266" i="2"/>
  <c r="R266" i="2"/>
  <c r="P266" i="2"/>
  <c r="BI262" i="2"/>
  <c r="BH262" i="2"/>
  <c r="BG262" i="2"/>
  <c r="BF262" i="2"/>
  <c r="T262" i="2"/>
  <c r="R262" i="2"/>
  <c r="P262" i="2"/>
  <c r="BI258" i="2"/>
  <c r="BH258" i="2"/>
  <c r="BG258" i="2"/>
  <c r="BF258" i="2"/>
  <c r="T258" i="2"/>
  <c r="R258" i="2"/>
  <c r="P258" i="2"/>
  <c r="BI254" i="2"/>
  <c r="BH254" i="2"/>
  <c r="BG254" i="2"/>
  <c r="BF254" i="2"/>
  <c r="T254" i="2"/>
  <c r="R254" i="2"/>
  <c r="P254" i="2"/>
  <c r="BI250" i="2"/>
  <c r="BH250" i="2"/>
  <c r="BG250" i="2"/>
  <c r="BF250" i="2"/>
  <c r="T250" i="2"/>
  <c r="R250" i="2"/>
  <c r="P250" i="2"/>
  <c r="BI246" i="2"/>
  <c r="BH246" i="2"/>
  <c r="BG246" i="2"/>
  <c r="BF246" i="2"/>
  <c r="T246" i="2"/>
  <c r="R246" i="2"/>
  <c r="P246" i="2"/>
  <c r="BI235" i="2"/>
  <c r="BH235" i="2"/>
  <c r="BG235" i="2"/>
  <c r="BF235" i="2"/>
  <c r="T235" i="2"/>
  <c r="R235" i="2"/>
  <c r="P235" i="2"/>
  <c r="BI230" i="2"/>
  <c r="BH230" i="2"/>
  <c r="BG230" i="2"/>
  <c r="BF230" i="2"/>
  <c r="T230" i="2"/>
  <c r="R230" i="2"/>
  <c r="P230" i="2"/>
  <c r="BI225" i="2"/>
  <c r="BH225" i="2"/>
  <c r="BG225" i="2"/>
  <c r="BF225" i="2"/>
  <c r="T225" i="2"/>
  <c r="R225" i="2"/>
  <c r="P225" i="2"/>
  <c r="BI216" i="2"/>
  <c r="BH216" i="2"/>
  <c r="BG216" i="2"/>
  <c r="BF216" i="2"/>
  <c r="T216" i="2"/>
  <c r="R216" i="2"/>
  <c r="P216" i="2"/>
  <c r="BI207" i="2"/>
  <c r="BH207" i="2"/>
  <c r="BG207" i="2"/>
  <c r="BF207" i="2"/>
  <c r="T207" i="2"/>
  <c r="R207" i="2"/>
  <c r="P207" i="2"/>
  <c r="BI198" i="2"/>
  <c r="BH198" i="2"/>
  <c r="BG198" i="2"/>
  <c r="BF198" i="2"/>
  <c r="T198" i="2"/>
  <c r="R198" i="2"/>
  <c r="P198" i="2"/>
  <c r="BI193" i="2"/>
  <c r="BH193" i="2"/>
  <c r="BG193" i="2"/>
  <c r="BF193" i="2"/>
  <c r="T193" i="2"/>
  <c r="R193" i="2"/>
  <c r="P193" i="2"/>
  <c r="BI187" i="2"/>
  <c r="BH187" i="2"/>
  <c r="BG187" i="2"/>
  <c r="BF187" i="2"/>
  <c r="T187" i="2"/>
  <c r="R187" i="2"/>
  <c r="P187" i="2"/>
  <c r="BI183" i="2"/>
  <c r="BH183" i="2"/>
  <c r="BG183" i="2"/>
  <c r="BF183" i="2"/>
  <c r="T183" i="2"/>
  <c r="R183" i="2"/>
  <c r="P183" i="2"/>
  <c r="BI174" i="2"/>
  <c r="BH174" i="2"/>
  <c r="BG174" i="2"/>
  <c r="BF174" i="2"/>
  <c r="T174" i="2"/>
  <c r="R174" i="2"/>
  <c r="P174" i="2"/>
  <c r="BI163" i="2"/>
  <c r="BH163" i="2"/>
  <c r="BG163" i="2"/>
  <c r="BF163" i="2"/>
  <c r="T163" i="2"/>
  <c r="R163" i="2"/>
  <c r="P163" i="2"/>
  <c r="BI154" i="2"/>
  <c r="BH154" i="2"/>
  <c r="BG154" i="2"/>
  <c r="BF154" i="2"/>
  <c r="T154" i="2"/>
  <c r="R154" i="2"/>
  <c r="P154" i="2"/>
  <c r="BI144" i="2"/>
  <c r="BH144" i="2"/>
  <c r="BG144" i="2"/>
  <c r="BF144" i="2"/>
  <c r="T144" i="2"/>
  <c r="R144" i="2"/>
  <c r="P144" i="2"/>
  <c r="BI134" i="2"/>
  <c r="BH134" i="2"/>
  <c r="BG134" i="2"/>
  <c r="BF134" i="2"/>
  <c r="T134" i="2"/>
  <c r="R134" i="2"/>
  <c r="P134" i="2"/>
  <c r="BI122" i="2"/>
  <c r="BH122" i="2"/>
  <c r="BG122" i="2"/>
  <c r="BF122" i="2"/>
  <c r="T122" i="2"/>
  <c r="R122" i="2"/>
  <c r="P122" i="2"/>
  <c r="J117" i="2"/>
  <c r="F116" i="2"/>
  <c r="F114" i="2"/>
  <c r="E112" i="2"/>
  <c r="J92" i="2"/>
  <c r="F91" i="2"/>
  <c r="F89" i="2"/>
  <c r="E87" i="2"/>
  <c r="J21" i="2"/>
  <c r="E21" i="2"/>
  <c r="J116" i="2" s="1"/>
  <c r="J20" i="2"/>
  <c r="J18" i="2"/>
  <c r="E18" i="2"/>
  <c r="F117" i="2"/>
  <c r="J17" i="2"/>
  <c r="J12" i="2"/>
  <c r="J89" i="2"/>
  <c r="E7" i="2"/>
  <c r="E110" i="2"/>
  <c r="L90" i="1"/>
  <c r="AM90" i="1"/>
  <c r="AM89" i="1"/>
  <c r="L89" i="1"/>
  <c r="AM87" i="1"/>
  <c r="L87" i="1"/>
  <c r="L85" i="1"/>
  <c r="L84" i="1"/>
  <c r="BK619" i="2"/>
  <c r="J487" i="2"/>
  <c r="BK316" i="2"/>
  <c r="BK198" i="2"/>
  <c r="J641" i="2"/>
  <c r="BK475" i="2"/>
  <c r="BK225" i="2"/>
  <c r="J714" i="2"/>
  <c r="BK607" i="2"/>
  <c r="BK468" i="2"/>
  <c r="J365" i="2"/>
  <c r="BK659" i="2"/>
  <c r="BK561" i="2"/>
  <c r="J320" i="2"/>
  <c r="BK183" i="2"/>
  <c r="J659" i="2"/>
  <c r="BK552" i="2"/>
  <c r="J369" i="2"/>
  <c r="J174" i="2"/>
  <c r="J437" i="2"/>
  <c r="BK359" i="2"/>
  <c r="J291" i="2"/>
  <c r="BK174" i="2"/>
  <c r="BK216" i="2"/>
  <c r="BK135" i="3"/>
  <c r="J146" i="3"/>
  <c r="BK146" i="3"/>
  <c r="BK128" i="4"/>
  <c r="J142" i="5"/>
  <c r="J146" i="5"/>
  <c r="J137" i="5"/>
  <c r="J123" i="5"/>
  <c r="BK127" i="5"/>
  <c r="F36" i="6"/>
  <c r="BC99" i="1" s="1"/>
  <c r="J719" i="2"/>
  <c r="J456" i="2"/>
  <c r="BK320" i="2"/>
  <c r="BK144" i="2"/>
  <c r="BK707" i="2"/>
  <c r="BK612" i="2"/>
  <c r="BK456" i="2"/>
  <c r="J295" i="2"/>
  <c r="BK731" i="2"/>
  <c r="J612" i="2"/>
  <c r="J540" i="2"/>
  <c r="J409" i="2"/>
  <c r="J324" i="2"/>
  <c r="J34" i="2"/>
  <c r="BK745" i="2"/>
  <c r="J547" i="2"/>
  <c r="BK365" i="2"/>
  <c r="J282" i="2"/>
  <c r="J183" i="2"/>
  <c r="J695" i="2"/>
  <c r="BK540" i="2"/>
  <c r="BK347" i="2"/>
  <c r="BK193" i="2"/>
  <c r="J745" i="2"/>
  <c r="BK636" i="2"/>
  <c r="BK524" i="2"/>
  <c r="BK387" i="2"/>
  <c r="J299" i="2"/>
  <c r="J664" i="2"/>
  <c r="J602" i="2"/>
  <c r="BK423" i="2"/>
  <c r="J193" i="2"/>
  <c r="J707" i="2"/>
  <c r="J593" i="2"/>
  <c r="BK533" i="2"/>
  <c r="J254" i="2"/>
  <c r="BK154" i="2"/>
  <c r="J418" i="2"/>
  <c r="BK303" i="2"/>
  <c r="J198" i="2"/>
  <c r="BK266" i="2"/>
  <c r="J171" i="3"/>
  <c r="J126" i="3"/>
  <c r="BK179" i="3"/>
  <c r="BK166" i="3"/>
  <c r="F37" i="4"/>
  <c r="BD97" i="1" s="1"/>
  <c r="J119" i="6"/>
  <c r="J34" i="6"/>
  <c r="AW99" i="1" s="1"/>
  <c r="J678" i="2"/>
  <c r="J584" i="2"/>
  <c r="J423" i="2"/>
  <c r="J258" i="2"/>
  <c r="J752" i="2"/>
  <c r="BK678" i="2"/>
  <c r="BK480" i="2"/>
  <c r="BK250" i="2"/>
  <c r="J726" i="2"/>
  <c r="J650" i="2"/>
  <c r="J507" i="2"/>
  <c r="BK335" i="2"/>
  <c r="J671" i="2"/>
  <c r="BK494" i="2"/>
  <c r="J311" i="2"/>
  <c r="J144" i="2"/>
  <c r="BK685" i="2"/>
  <c r="BK570" i="2"/>
  <c r="BK487" i="2"/>
  <c r="J187" i="2"/>
  <c r="J475" i="2"/>
  <c r="J397" i="2"/>
  <c r="BK235" i="2"/>
  <c r="J347" i="2"/>
  <c r="J225" i="2"/>
  <c r="BK175" i="3"/>
  <c r="J135" i="3"/>
  <c r="J119" i="4"/>
  <c r="J34" i="4"/>
  <c r="AW97" i="1" s="1"/>
  <c r="F34" i="6"/>
  <c r="BK602" i="2"/>
  <c r="J468" i="2"/>
  <c r="BK324" i="2"/>
  <c r="BK246" i="2"/>
  <c r="BK726" i="2"/>
  <c r="J619" i="2"/>
  <c r="BK409" i="2"/>
  <c r="J163" i="2"/>
  <c r="BK700" i="2"/>
  <c r="J570" i="2"/>
  <c r="BK451" i="2"/>
  <c r="BK352" i="2"/>
  <c r="BK163" i="2"/>
  <c r="BK626" i="2"/>
  <c r="J430" i="2"/>
  <c r="J287" i="2"/>
  <c r="J731" i="2"/>
  <c r="J626" i="2"/>
  <c r="J451" i="2"/>
  <c r="J246" i="2"/>
  <c r="BK498" i="2"/>
  <c r="BK444" i="2"/>
  <c r="J373" i="2"/>
  <c r="BK295" i="2"/>
  <c r="J216" i="2"/>
  <c r="BK271" i="2"/>
  <c r="AS94" i="1"/>
  <c r="J119" i="3"/>
  <c r="BK119" i="4"/>
  <c r="BK119" i="5"/>
  <c r="BK142" i="5"/>
  <c r="J119" i="5"/>
  <c r="BK131" i="5"/>
  <c r="J131" i="5"/>
  <c r="BK119" i="6"/>
  <c r="J685" i="2"/>
  <c r="J561" i="2"/>
  <c r="J340" i="2"/>
  <c r="J122" i="2"/>
  <c r="BK664" i="2"/>
  <c r="J444" i="2"/>
  <c r="BK262" i="2"/>
  <c r="BK752" i="2"/>
  <c r="BK695" i="2"/>
  <c r="BK593" i="2"/>
  <c r="BK418" i="2"/>
  <c r="J316" i="2"/>
  <c r="BK631" i="2"/>
  <c r="J480" i="2"/>
  <c r="J352" i="2"/>
  <c r="J738" i="2"/>
  <c r="J636" i="2"/>
  <c r="BK518" i="2"/>
  <c r="BK282" i="2"/>
  <c r="BK507" i="2"/>
  <c r="BK430" i="2"/>
  <c r="BK299" i="2"/>
  <c r="J207" i="2"/>
  <c r="BK287" i="2"/>
  <c r="J154" i="2"/>
  <c r="J166" i="3"/>
  <c r="BK151" i="3"/>
  <c r="BK126" i="3"/>
  <c r="J175" i="3"/>
  <c r="BK714" i="2"/>
  <c r="J524" i="2"/>
  <c r="J359" i="2"/>
  <c r="J266" i="2"/>
  <c r="BK738" i="2"/>
  <c r="BK584" i="2"/>
  <c r="BK437" i="2"/>
  <c r="BK291" i="2"/>
  <c r="BK134" i="2"/>
  <c r="J691" i="2"/>
  <c r="J533" i="2"/>
  <c r="BK404" i="2"/>
  <c r="J230" i="2"/>
  <c r="BK641" i="2"/>
  <c r="J463" i="2"/>
  <c r="BK258" i="2"/>
  <c r="J700" i="2"/>
  <c r="BK579" i="2"/>
  <c r="J494" i="2"/>
  <c r="BK311" i="2"/>
  <c r="J134" i="2"/>
  <c r="J404" i="2"/>
  <c r="BK254" i="2"/>
  <c r="J303" i="2"/>
  <c r="J235" i="2"/>
  <c r="J151" i="3"/>
  <c r="BK171" i="3"/>
  <c r="J161" i="3"/>
  <c r="J179" i="3"/>
  <c r="BK137" i="5"/>
  <c r="J607" i="2"/>
  <c r="J552" i="2"/>
  <c r="BK373" i="2"/>
  <c r="BK307" i="2"/>
  <c r="BK187" i="2"/>
  <c r="BK691" i="2"/>
  <c r="J518" i="2"/>
  <c r="J335" i="2"/>
  <c r="BK122" i="2"/>
  <c r="BK671" i="2"/>
  <c r="J498" i="2"/>
  <c r="BK369" i="2"/>
  <c r="J271" i="2"/>
  <c r="BK650" i="2"/>
  <c r="J579" i="2"/>
  <c r="J387" i="2"/>
  <c r="J250" i="2"/>
  <c r="BK719" i="2"/>
  <c r="J631" i="2"/>
  <c r="BK547" i="2"/>
  <c r="BK397" i="2"/>
  <c r="BK207" i="2"/>
  <c r="BK463" i="2"/>
  <c r="J307" i="2"/>
  <c r="BK230" i="2"/>
  <c r="BK340" i="2"/>
  <c r="J262" i="2"/>
  <c r="BK119" i="3"/>
  <c r="BK161" i="3"/>
  <c r="J156" i="3"/>
  <c r="BK156" i="3"/>
  <c r="J128" i="4"/>
  <c r="BK146" i="5"/>
  <c r="J127" i="5"/>
  <c r="BK123" i="5"/>
  <c r="BK152" i="5"/>
  <c r="J152" i="5"/>
  <c r="F35" i="6"/>
  <c r="BB99" i="1" s="1"/>
  <c r="P364" i="2" l="1"/>
  <c r="R118" i="3"/>
  <c r="R117" i="3" s="1"/>
  <c r="BK364" i="2"/>
  <c r="J364" i="2" s="1"/>
  <c r="J99" i="2" s="1"/>
  <c r="P118" i="3"/>
  <c r="P117" i="3" s="1"/>
  <c r="AU96" i="1" s="1"/>
  <c r="P121" i="2"/>
  <c r="T162" i="2"/>
  <c r="BK699" i="2"/>
  <c r="J699" i="2" s="1"/>
  <c r="J100" i="2" s="1"/>
  <c r="T118" i="3"/>
  <c r="T117" i="3" s="1"/>
  <c r="R118" i="5"/>
  <c r="R117" i="5" s="1"/>
  <c r="R121" i="2"/>
  <c r="P162" i="2"/>
  <c r="P699" i="2"/>
  <c r="BK118" i="5"/>
  <c r="J118" i="5"/>
  <c r="J97" i="5" s="1"/>
  <c r="BK121" i="2"/>
  <c r="J121" i="2" s="1"/>
  <c r="J97" i="2" s="1"/>
  <c r="R162" i="2"/>
  <c r="T699" i="2"/>
  <c r="P118" i="5"/>
  <c r="P117" i="5"/>
  <c r="AU98" i="1" s="1"/>
  <c r="T364" i="2"/>
  <c r="BK118" i="3"/>
  <c r="J118" i="3"/>
  <c r="J97" i="3"/>
  <c r="T118" i="5"/>
  <c r="T117" i="5" s="1"/>
  <c r="T121" i="2"/>
  <c r="BK162" i="2"/>
  <c r="J162" i="2"/>
  <c r="J98" i="2" s="1"/>
  <c r="R699" i="2"/>
  <c r="R364" i="2"/>
  <c r="BK118" i="6"/>
  <c r="J118" i="6" s="1"/>
  <c r="J97" i="6" s="1"/>
  <c r="BK118" i="4"/>
  <c r="BK117" i="4"/>
  <c r="J117" i="4" s="1"/>
  <c r="BK117" i="5"/>
  <c r="J117" i="5" s="1"/>
  <c r="J96" i="5" s="1"/>
  <c r="F92" i="6"/>
  <c r="E107" i="6"/>
  <c r="BA99" i="1"/>
  <c r="J91" i="6"/>
  <c r="J111" i="6"/>
  <c r="BE119" i="6"/>
  <c r="J89" i="5"/>
  <c r="J113" i="5"/>
  <c r="BE142" i="5"/>
  <c r="BE146" i="5"/>
  <c r="J118" i="4"/>
  <c r="J97" i="4" s="1"/>
  <c r="BE137" i="5"/>
  <c r="F92" i="5"/>
  <c r="BE119" i="5"/>
  <c r="E85" i="5"/>
  <c r="BE131" i="5"/>
  <c r="BE123" i="5"/>
  <c r="BE127" i="5"/>
  <c r="BE152" i="5"/>
  <c r="F114" i="4"/>
  <c r="BK117" i="3"/>
  <c r="J117" i="3" s="1"/>
  <c r="J30" i="3" s="1"/>
  <c r="E107" i="4"/>
  <c r="J113" i="4"/>
  <c r="BE128" i="4"/>
  <c r="J89" i="4"/>
  <c r="BE119" i="4"/>
  <c r="BC97" i="1"/>
  <c r="J113" i="3"/>
  <c r="BE135" i="3"/>
  <c r="BE146" i="3"/>
  <c r="J89" i="3"/>
  <c r="E107" i="3"/>
  <c r="F114" i="3"/>
  <c r="BE161" i="3"/>
  <c r="BE166" i="3"/>
  <c r="BE119" i="3"/>
  <c r="BE126" i="3"/>
  <c r="BE171" i="3"/>
  <c r="BE175" i="3"/>
  <c r="BK120" i="2"/>
  <c r="J120" i="2" s="1"/>
  <c r="J96" i="2" s="1"/>
  <c r="BE151" i="3"/>
  <c r="BE156" i="3"/>
  <c r="BE179" i="3"/>
  <c r="J114" i="2"/>
  <c r="BE187" i="2"/>
  <c r="BE207" i="2"/>
  <c r="BE369" i="2"/>
  <c r="BE387" i="2"/>
  <c r="BE423" i="2"/>
  <c r="BE451" i="2"/>
  <c r="BE456" i="2"/>
  <c r="E85" i="2"/>
  <c r="F92" i="2"/>
  <c r="BE198" i="2"/>
  <c r="BE258" i="2"/>
  <c r="BE262" i="2"/>
  <c r="BE266" i="2"/>
  <c r="BE335" i="2"/>
  <c r="BE340" i="2"/>
  <c r="BE347" i="2"/>
  <c r="BE524" i="2"/>
  <c r="BE561" i="2"/>
  <c r="BE584" i="2"/>
  <c r="BE650" i="2"/>
  <c r="BE664" i="2"/>
  <c r="BE671" i="2"/>
  <c r="BE691" i="2"/>
  <c r="J91" i="2"/>
  <c r="BE122" i="2"/>
  <c r="BE134" i="2"/>
  <c r="BE154" i="2"/>
  <c r="BE216" i="2"/>
  <c r="BE225" i="2"/>
  <c r="BE230" i="2"/>
  <c r="BE320" i="2"/>
  <c r="BE352" i="2"/>
  <c r="BE365" i="2"/>
  <c r="BE373" i="2"/>
  <c r="BE418" i="2"/>
  <c r="BE437" i="2"/>
  <c r="BE444" i="2"/>
  <c r="BE487" i="2"/>
  <c r="BE498" i="2"/>
  <c r="BE552" i="2"/>
  <c r="BE612" i="2"/>
  <c r="BE636" i="2"/>
  <c r="BE144" i="2"/>
  <c r="BE246" i="2"/>
  <c r="BE250" i="2"/>
  <c r="BE254" i="2"/>
  <c r="BE397" i="2"/>
  <c r="BE475" i="2"/>
  <c r="BE494" i="2"/>
  <c r="BE518" i="2"/>
  <c r="BE547" i="2"/>
  <c r="BE602" i="2"/>
  <c r="BE619" i="2"/>
  <c r="BE626" i="2"/>
  <c r="BE631" i="2"/>
  <c r="BE641" i="2"/>
  <c r="BE678" i="2"/>
  <c r="BE183" i="2"/>
  <c r="BE235" i="2"/>
  <c r="BE271" i="2"/>
  <c r="BE282" i="2"/>
  <c r="BE287" i="2"/>
  <c r="BE307" i="2"/>
  <c r="BE311" i="2"/>
  <c r="BE316" i="2"/>
  <c r="BE324" i="2"/>
  <c r="BE359" i="2"/>
  <c r="BE430" i="2"/>
  <c r="BE463" i="2"/>
  <c r="BE468" i="2"/>
  <c r="BE507" i="2"/>
  <c r="BE533" i="2"/>
  <c r="BE570" i="2"/>
  <c r="BE579" i="2"/>
  <c r="BE607" i="2"/>
  <c r="BE659" i="2"/>
  <c r="BE714" i="2"/>
  <c r="BE719" i="2"/>
  <c r="BE745" i="2"/>
  <c r="BE163" i="2"/>
  <c r="BE174" i="2"/>
  <c r="BE193" i="2"/>
  <c r="BE291" i="2"/>
  <c r="BE295" i="2"/>
  <c r="BE299" i="2"/>
  <c r="BE303" i="2"/>
  <c r="BE404" i="2"/>
  <c r="BE409" i="2"/>
  <c r="BE480" i="2"/>
  <c r="BE540" i="2"/>
  <c r="BE593" i="2"/>
  <c r="BE685" i="2"/>
  <c r="BE695" i="2"/>
  <c r="BE700" i="2"/>
  <c r="BE707" i="2"/>
  <c r="BE726" i="2"/>
  <c r="BE731" i="2"/>
  <c r="BE738" i="2"/>
  <c r="BE752" i="2"/>
  <c r="AW95" i="1"/>
  <c r="F35" i="2"/>
  <c r="BB95" i="1"/>
  <c r="F36" i="2"/>
  <c r="BC95" i="1" s="1"/>
  <c r="F35" i="3"/>
  <c r="BB96" i="1" s="1"/>
  <c r="F34" i="4"/>
  <c r="BA97" i="1" s="1"/>
  <c r="J34" i="5"/>
  <c r="AW98" i="1" s="1"/>
  <c r="F34" i="2"/>
  <c r="BA95" i="1"/>
  <c r="F34" i="5"/>
  <c r="BA98" i="1" s="1"/>
  <c r="F36" i="3"/>
  <c r="BC96" i="1"/>
  <c r="J34" i="3"/>
  <c r="AW96" i="1" s="1"/>
  <c r="F35" i="5"/>
  <c r="BB98" i="1"/>
  <c r="F34" i="3"/>
  <c r="BA96" i="1" s="1"/>
  <c r="F36" i="5"/>
  <c r="BC98" i="1"/>
  <c r="J33" i="6"/>
  <c r="AV99" i="1" s="1"/>
  <c r="AT99" i="1" s="1"/>
  <c r="F37" i="2"/>
  <c r="BD95" i="1" s="1"/>
  <c r="F37" i="3"/>
  <c r="BD96" i="1"/>
  <c r="J33" i="4"/>
  <c r="AV97" i="1" s="1"/>
  <c r="AT97" i="1" s="1"/>
  <c r="F37" i="5"/>
  <c r="BD98" i="1" s="1"/>
  <c r="J30" i="4" l="1"/>
  <c r="J96" i="4"/>
  <c r="R120" i="2"/>
  <c r="P120" i="2"/>
  <c r="AU95" i="1" s="1"/>
  <c r="AU94" i="1" s="1"/>
  <c r="T120" i="2"/>
  <c r="BK117" i="6"/>
  <c r="J117" i="6"/>
  <c r="J96" i="6" s="1"/>
  <c r="AG97" i="1"/>
  <c r="AN97" i="1"/>
  <c r="AG96" i="1"/>
  <c r="J39" i="4"/>
  <c r="J96" i="3"/>
  <c r="J30" i="2"/>
  <c r="AG95" i="1"/>
  <c r="J33" i="3"/>
  <c r="AV96" i="1" s="1"/>
  <c r="AT96" i="1" s="1"/>
  <c r="AN96" i="1" s="1"/>
  <c r="BA94" i="1"/>
  <c r="W30" i="1" s="1"/>
  <c r="F33" i="2"/>
  <c r="AZ95" i="1" s="1"/>
  <c r="F33" i="4"/>
  <c r="AZ97" i="1"/>
  <c r="J30" i="5"/>
  <c r="AG98" i="1"/>
  <c r="F33" i="6"/>
  <c r="AZ99" i="1"/>
  <c r="BC94" i="1"/>
  <c r="AY94" i="1" s="1"/>
  <c r="F33" i="3"/>
  <c r="AZ96" i="1"/>
  <c r="BB94" i="1"/>
  <c r="AX94" i="1"/>
  <c r="J33" i="2"/>
  <c r="AV95" i="1" s="1"/>
  <c r="AT95" i="1" s="1"/>
  <c r="F33" i="5"/>
  <c r="AZ98" i="1" s="1"/>
  <c r="J33" i="5"/>
  <c r="AV98" i="1" s="1"/>
  <c r="AT98" i="1" s="1"/>
  <c r="BD94" i="1"/>
  <c r="W33" i="1"/>
  <c r="AN98" i="1" l="1"/>
  <c r="J39" i="5"/>
  <c r="AN95" i="1"/>
  <c r="J39" i="3"/>
  <c r="J39" i="2"/>
  <c r="J30" i="6"/>
  <c r="AG99" i="1" s="1"/>
  <c r="AW94" i="1"/>
  <c r="AK30" i="1" s="1"/>
  <c r="W31" i="1"/>
  <c r="W32" i="1"/>
  <c r="AZ94" i="1"/>
  <c r="AV94" i="1"/>
  <c r="AK29" i="1"/>
  <c r="J39" i="6" l="1"/>
  <c r="AN99" i="1"/>
  <c r="AG94" i="1"/>
  <c r="AT94" i="1"/>
  <c r="W29" i="1"/>
  <c r="AN94" i="1" l="1"/>
  <c r="AK26" i="1"/>
  <c r="AK35" i="1" s="1"/>
</calcChain>
</file>

<file path=xl/sharedStrings.xml><?xml version="1.0" encoding="utf-8"?>
<sst xmlns="http://schemas.openxmlformats.org/spreadsheetml/2006/main" count="7985" uniqueCount="856">
  <si>
    <t>Export Komplet</t>
  </si>
  <si>
    <t/>
  </si>
  <si>
    <t>2.0</t>
  </si>
  <si>
    <t>ZAMOK</t>
  </si>
  <si>
    <t>False</t>
  </si>
  <si>
    <t>{86269d26-ac0a-41a0-9738-a455d79080c9}</t>
  </si>
  <si>
    <t>0,01</t>
  </si>
  <si>
    <t>21</t>
  </si>
  <si>
    <t>15</t>
  </si>
  <si>
    <t>REKAPITULACE STAVBY</t>
  </si>
  <si>
    <t>v ---  níže se nacházejí doplnkové a pomocné údaje k sestavám  --- v</t>
  </si>
  <si>
    <t>Návod na vyplnění</t>
  </si>
  <si>
    <t>0,001</t>
  </si>
  <si>
    <t>Kód:</t>
  </si>
  <si>
    <t>26</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</si>
  <si>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</si>
  <si>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</si>
  <si>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Velim - Kolín</t>
  </si>
  <si>
    <t>KSO:</t>
  </si>
  <si>
    <t>CC-CZ:</t>
  </si>
  <si>
    <t>Místo:</t>
  </si>
  <si>
    <t xml:space="preserve"> </t>
  </si>
  <si>
    <t>Datum:</t>
  </si>
  <si>
    <t>25. 1. 2022</t>
  </si>
  <si>
    <t>Zadavatel:</t>
  </si>
  <si>
    <t>IČ:</t>
  </si>
  <si>
    <t>Zimola Bohumil</t>
  </si>
  <si>
    <t>DIČ:</t>
  </si>
  <si>
    <t>Uchazeč:</t>
  </si>
  <si>
    <t>Vyplň údaj</t>
  </si>
  <si>
    <t>Projektant:</t>
  </si>
  <si>
    <t>True</t>
  </si>
  <si>
    <t>Zpracovatel:</t>
  </si>
  <si>
    <t>Šubr Pavel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</si>
  <si>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</si>
  <si>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</si>
  <si>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</si>
  <si>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</si>
  <si>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</si>
  <si>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</si>
  <si>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</si>
  <si>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</si>
  <si>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</si>
  <si>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</si>
  <si>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</si>
  <si>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</si>
  <si>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</si>
  <si>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</si>
  <si>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</si>
  <si>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</si>
  <si>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</si>
  <si>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</si>
  <si>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</si>
  <si>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</si>
  <si>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</si>
  <si>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</si>
  <si>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</si>
  <si>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</si>
  <si>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</si>
  <si>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</si>
  <si>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</si>
  <si>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</si>
  <si>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</si>
  <si>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</si>
  <si>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</si>
  <si>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</si>
  <si>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</si>
  <si>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</si>
  <si>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</si>
  <si>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</si>
  <si>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</si>
  <si>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</si>
  <si>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</si>
  <si>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</si>
  <si>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</si>
  <si>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</si>
  <si>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</si>
  <si>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</si>
  <si>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</si>
  <si>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</si>
  <si>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</si>
  <si>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Oprava 1TK a 2TK Kolín - Velim</t>
  </si>
  <si>
    <t>STA</t>
  </si>
  <si>
    <t>1</t>
  </si>
  <si>
    <t>{720b4e9c-5102-4098-8c71-400db4b541a6}</t>
  </si>
  <si>
    <t>2</t>
  </si>
  <si>
    <t>SO 02</t>
  </si>
  <si>
    <t>Doprava a likvidace materiálu</t>
  </si>
  <si>
    <t>{d7781800-6dbd-4c17-b5fe-df786e40f3ee}</t>
  </si>
  <si>
    <t>SO 03</t>
  </si>
  <si>
    <t>Přeprava mechanizace</t>
  </si>
  <si>
    <t>{198d7d10-66ad-416b-8369-0fd1dbed98eb}</t>
  </si>
  <si>
    <t>SO 04</t>
  </si>
  <si>
    <t>VON</t>
  </si>
  <si>
    <t>{8554bb76-5c67-4a44-85d3-66acf8c7a4ff}</t>
  </si>
  <si>
    <t>SO 05</t>
  </si>
  <si>
    <t>KSU a TP</t>
  </si>
  <si>
    <t>{abb30f2e-bcaa-43e2-8b27-c63b3f0b0937}</t>
  </si>
  <si>
    <t>KRYCÍ LIST SOUPISU PRACÍ</t>
  </si>
  <si>
    <t>Objekt:</t>
  </si>
  <si>
    <t>SO 01 - Oprava 1TK a 2TK Kolín - Velim</t>
  </si>
  <si>
    <t>REKAPITULACE ČLENĚNÍ SOUPISU PRACÍ</t>
  </si>
  <si>
    <t>Kód dílu - Popis</t>
  </si>
  <si>
    <t>Cena celkem [CZK]</t>
  </si>
  <si>
    <t>Náklady ze soupisu prací</t>
  </si>
  <si>
    <t>-1</t>
  </si>
  <si>
    <t>MTO - Materiál dodá TO</t>
  </si>
  <si>
    <t>M - Materiál</t>
  </si>
  <si>
    <t>P - Práce</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</si>
  <si>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</si>
  <si>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</si>
  <si>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</si>
  <si>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</si>
  <si>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</si>
  <si>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</si>
  <si>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</si>
  <si>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</si>
  <si>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</si>
  <si>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</si>
  <si>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</si>
  <si>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</si>
  <si>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</si>
  <si>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</si>
  <si>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MTO</t>
  </si>
  <si>
    <t>Materiál dodá TO</t>
  </si>
  <si>
    <t>ROZPOCET</t>
  </si>
  <si>
    <t>M</t>
  </si>
  <si>
    <t>5956140025</t>
  </si>
  <si>
    <t>Pražec betonový příčný vystrojený včetně kompletů tv. B 91S/1 (UIC)</t>
  </si>
  <si>
    <t>kus</t>
  </si>
  <si>
    <t>Sborník UOŽI 01 2021</t>
  </si>
  <si>
    <t>8</t>
  </si>
  <si>
    <t>4</t>
  </si>
  <si>
    <t>1142149158</t>
  </si>
  <si>
    <t>PP</t>
  </si>
  <si>
    <t>VV</t>
  </si>
  <si>
    <t>1TK</t>
  </si>
  <si>
    <t>(355,532-348,665)*1680</t>
  </si>
  <si>
    <t>0,440</t>
  </si>
  <si>
    <t>2TK</t>
  </si>
  <si>
    <t>(355,477-348,721)*1680</t>
  </si>
  <si>
    <t>0,920</t>
  </si>
  <si>
    <t>přejezdy</t>
  </si>
  <si>
    <t>-92</t>
  </si>
  <si>
    <t>Součet</t>
  </si>
  <si>
    <t>neoceňovat dodá TO</t>
  </si>
  <si>
    <t>R5956140025.1</t>
  </si>
  <si>
    <t>Pražec betonový příčný vystrojený včetně kompletů s antikorozní úpravou tv. B 91S/1 (UIC)</t>
  </si>
  <si>
    <t>-1643608915</t>
  </si>
  <si>
    <t>P4923 1TK a 2TK</t>
  </si>
  <si>
    <t>22*2</t>
  </si>
  <si>
    <t>P4924 1TK a 2TK</t>
  </si>
  <si>
    <t>12*2</t>
  </si>
  <si>
    <t>P4925 1TK a 2TK</t>
  </si>
  <si>
    <t>3</t>
  </si>
  <si>
    <t>5957104015</t>
  </si>
  <si>
    <t>Kolejnicové pásy třídy R260 tv. 60 E2 délky 120 metrů</t>
  </si>
  <si>
    <t>-902567784</t>
  </si>
  <si>
    <t>(355532-348665)/120*2</t>
  </si>
  <si>
    <t>0,550</t>
  </si>
  <si>
    <t>(355477-348721)/120*2</t>
  </si>
  <si>
    <t>0,400</t>
  </si>
  <si>
    <t>5957119010</t>
  </si>
  <si>
    <t>Lepený izolovaný styk tv. UIC60 s tepelně zpracovanou hlavou délky 3,60 m</t>
  </si>
  <si>
    <t>128</t>
  </si>
  <si>
    <t>-1884076304</t>
  </si>
  <si>
    <t>25</t>
  </si>
  <si>
    <t>22</t>
  </si>
  <si>
    <t>Materiál</t>
  </si>
  <si>
    <t>5</t>
  </si>
  <si>
    <t>5963146000</t>
  </si>
  <si>
    <t>Asfaltový beton ACO 11S 50/70 střednězrnný-obrusná vrstva</t>
  </si>
  <si>
    <t>t</t>
  </si>
  <si>
    <t>2135037191</t>
  </si>
  <si>
    <t>P4923 Lp+mezi+Pp</t>
  </si>
  <si>
    <t>(4+1,4+3)*12*0,1*2,5</t>
  </si>
  <si>
    <t>P4924 Lp+mezi+Pp</t>
  </si>
  <si>
    <t>(4+1+3)*6*0,1*2,5</t>
  </si>
  <si>
    <t>P4925 Lp+mezi+Pp</t>
  </si>
  <si>
    <t>5*8+(1+4)*6*0,1*2,5</t>
  </si>
  <si>
    <t>Nová Ves u Kolína 2TK začátek nástupiště</t>
  </si>
  <si>
    <t>2*3*0,050*2,5</t>
  </si>
  <si>
    <t>6</t>
  </si>
  <si>
    <t>5963146015</t>
  </si>
  <si>
    <t>Asfaltový beton ACL 22S 50/70 velmi hrubozrnný-ložní vrstva</t>
  </si>
  <si>
    <t>603737820</t>
  </si>
  <si>
    <t>7</t>
  </si>
  <si>
    <t>5963152000</t>
  </si>
  <si>
    <t>Asfaltová zálivka pro trhliny a spáry</t>
  </si>
  <si>
    <t>kg</t>
  </si>
  <si>
    <t>-1583604542</t>
  </si>
  <si>
    <t>70</t>
  </si>
  <si>
    <t>5964127005</t>
  </si>
  <si>
    <t>Odvodňovací žlaby štěrbinové betonové masívní délky 4000mm</t>
  </si>
  <si>
    <t>-2094438579</t>
  </si>
  <si>
    <t>Odvodňovací žlaby štěrbinové betonové masívní</t>
  </si>
  <si>
    <t>TZD-Q 400/500/4000</t>
  </si>
  <si>
    <t>P4923 Lp</t>
  </si>
  <si>
    <t>9</t>
  </si>
  <si>
    <t>R5964127010</t>
  </si>
  <si>
    <t>Odvodňovací žlaby pozink mřížka</t>
  </si>
  <si>
    <t>220526233</t>
  </si>
  <si>
    <t>Odvodňovací žlaby štěrbinové plastové</t>
  </si>
  <si>
    <t>Kolín zastávka 2TK</t>
  </si>
  <si>
    <t>30</t>
  </si>
  <si>
    <t>10</t>
  </si>
  <si>
    <t>5963101007</t>
  </si>
  <si>
    <t>Přejezd celopryžový pro nezatížené komunikace se závěrnou zídkou tv. T</t>
  </si>
  <si>
    <t>m</t>
  </si>
  <si>
    <t>-1113103813</t>
  </si>
  <si>
    <t>6*2</t>
  </si>
  <si>
    <t>11</t>
  </si>
  <si>
    <t>5963101135</t>
  </si>
  <si>
    <t>Přejezd celopryžový Strail pojistka proti posuvu</t>
  </si>
  <si>
    <t>562457797</t>
  </si>
  <si>
    <t>8*2</t>
  </si>
  <si>
    <t>12</t>
  </si>
  <si>
    <t>5963101120</t>
  </si>
  <si>
    <t>Přejezd celopryžový Strail betonový základ délky 1500 mm</t>
  </si>
  <si>
    <t>-2081561070</t>
  </si>
  <si>
    <t>16*2</t>
  </si>
  <si>
    <t>13</t>
  </si>
  <si>
    <t>5962101115</t>
  </si>
  <si>
    <t>Návěstidlo kilometrovník železobetonový se znaky</t>
  </si>
  <si>
    <t>-1955142001</t>
  </si>
  <si>
    <t>km 349 - 355</t>
  </si>
  <si>
    <t>1+1+1+1+1+1+1</t>
  </si>
  <si>
    <t>14</t>
  </si>
  <si>
    <t>5962101120</t>
  </si>
  <si>
    <t>Návěstidlo hektometrovník železobetonový se znaky</t>
  </si>
  <si>
    <t>1951519625</t>
  </si>
  <si>
    <t>v km 348,700 - 355,500</t>
  </si>
  <si>
    <t>3+9+9+9+9+9+9+5</t>
  </si>
  <si>
    <t>5962110000</t>
  </si>
  <si>
    <t>Značení zastávek tabule s názvem</t>
  </si>
  <si>
    <t>m2</t>
  </si>
  <si>
    <t>-2063564279</t>
  </si>
  <si>
    <t>Kolín zastávka 1TK+2TK</t>
  </si>
  <si>
    <t>3*0,5*(4+4)</t>
  </si>
  <si>
    <t>tabule směrová</t>
  </si>
  <si>
    <t>1,75*0,25*(2+2)</t>
  </si>
  <si>
    <t>Nová Ves u Kolína 1TK+2TK</t>
  </si>
  <si>
    <t>16</t>
  </si>
  <si>
    <t>7592700006</t>
  </si>
  <si>
    <t>Upozorňovadla, značky Návěst Vlak se blíží k zastávce deska obdélník 3 šikmé pruhy (HM0404129990689)</t>
  </si>
  <si>
    <t>-790856893</t>
  </si>
  <si>
    <t>17</t>
  </si>
  <si>
    <t>7592701260</t>
  </si>
  <si>
    <t>Upozorňovadla, značky Návěsti označující místo na trati Návěst Vlak se blíží k hl.náv. 1 trojúhelník 1600x400 - štít (HM0404129990602)</t>
  </si>
  <si>
    <t>-570350467</t>
  </si>
  <si>
    <t>18</t>
  </si>
  <si>
    <t>7592701265</t>
  </si>
  <si>
    <t>Upozorňovadla, značky Návěsti označující místo na trati Návěst Vlak se blíží k hl.náv. 2 trojúhelníky 1600x400 - štít (HM0404129990603)</t>
  </si>
  <si>
    <t>1757138233</t>
  </si>
  <si>
    <t>19</t>
  </si>
  <si>
    <t>7592701270</t>
  </si>
  <si>
    <t>Upozorňovadla, značky Návěsti označující místo na trati Návěst Vlak se blíží k hl.náv. 3 trojúhelníky 1600x400 - štít (HM0404129990604)</t>
  </si>
  <si>
    <t>-1836072395</t>
  </si>
  <si>
    <t>20</t>
  </si>
  <si>
    <t>7592700122</t>
  </si>
  <si>
    <t>Upozorňovadla, značky Tabule návěstní Konec nástupiště (HM0404129990711)</t>
  </si>
  <si>
    <t>-532815158</t>
  </si>
  <si>
    <t>5962101010</t>
  </si>
  <si>
    <t>Návěstidlo rychlostník - obdélník</t>
  </si>
  <si>
    <t>356950403</t>
  </si>
  <si>
    <t>rychlost 80; 120; 130; 140; 150; 160</t>
  </si>
  <si>
    <t>18+4+4+4+4+10</t>
  </si>
  <si>
    <t>R5962101010</t>
  </si>
  <si>
    <t>Návěstidlo</t>
  </si>
  <si>
    <t>-1652138083</t>
  </si>
  <si>
    <t>žluté rameno s bílými pruhy</t>
  </si>
  <si>
    <t>hlavní návěstidlo je na opačné straně</t>
  </si>
  <si>
    <t>lokalizační značka ETCS</t>
  </si>
  <si>
    <t>hlavní návěstidlo sloučeno s předvěstí</t>
  </si>
  <si>
    <t>23</t>
  </si>
  <si>
    <t>5962101020</t>
  </si>
  <si>
    <t>Návěstidlo očekávejte traťovou rychlost - trojúhelník</t>
  </si>
  <si>
    <t>1878747839</t>
  </si>
  <si>
    <t>rychlost 12; 14; 15</t>
  </si>
  <si>
    <t>2+2+2</t>
  </si>
  <si>
    <t>24</t>
  </si>
  <si>
    <t>7592701520</t>
  </si>
  <si>
    <t>Upozorňovadla, značky Návěsti označující místo na trati Tabule čtvercová s návěstí předvěst změny úrovně ETCS (HM0404129990730)</t>
  </si>
  <si>
    <t>787221714</t>
  </si>
  <si>
    <t>7592701525</t>
  </si>
  <si>
    <t>Upozorňovadla, značky Návěsti označující místo na trati Tabule čtvercová s návěstí změna úrovně ETCS (HM0404129990731)</t>
  </si>
  <si>
    <t>-448731413</t>
  </si>
  <si>
    <t>7592701005</t>
  </si>
  <si>
    <t>Upozorňovadla, značky Návěsti označující místo na trati Náv.Očekávej otevřený přejezd štít Op - 1 označovací štítek (HM0404129990549)</t>
  </si>
  <si>
    <t>-948914492</t>
  </si>
  <si>
    <t>27</t>
  </si>
  <si>
    <t>5962101100</t>
  </si>
  <si>
    <t>Návěstidlo staničník 320x610 pozink jednomístný</t>
  </si>
  <si>
    <t>-1850781644</t>
  </si>
  <si>
    <t>28</t>
  </si>
  <si>
    <t>7592701530</t>
  </si>
  <si>
    <t>Upozorňovadla, značky Návěsti označující místo na trati Tabule čtvercová s návěstí výstupní hranice oblasti ETCS (HM0404129990732)</t>
  </si>
  <si>
    <t>-1301243759</t>
  </si>
  <si>
    <t>29</t>
  </si>
  <si>
    <t>5962113005</t>
  </si>
  <si>
    <t>Sloupek ocelový pozinkovaný 60 mm</t>
  </si>
  <si>
    <t>-1919681385</t>
  </si>
  <si>
    <t>65</t>
  </si>
  <si>
    <t>5962114000</t>
  </si>
  <si>
    <t>Výstroj sloupku objímka 50 až 100 mm kompletní</t>
  </si>
  <si>
    <t>833851418</t>
  </si>
  <si>
    <t>124*2</t>
  </si>
  <si>
    <t>34*4</t>
  </si>
  <si>
    <t>31</t>
  </si>
  <si>
    <t>5962114020</t>
  </si>
  <si>
    <t>Výstroj sloupku víčko plast 60 mm</t>
  </si>
  <si>
    <t>802853070</t>
  </si>
  <si>
    <t>32</t>
  </si>
  <si>
    <t>5964165000</t>
  </si>
  <si>
    <t>Betonová patka sloupku malá prefabrikát</t>
  </si>
  <si>
    <t>1060018575</t>
  </si>
  <si>
    <t>33</t>
  </si>
  <si>
    <t>5955101000</t>
  </si>
  <si>
    <t>Kamenivo drcené štěrk frakce 31,5/63 třídy BI</t>
  </si>
  <si>
    <t>117128712</t>
  </si>
  <si>
    <t>(349982-348665)*0,75*1,8</t>
  </si>
  <si>
    <t>(355532-349982)*0,7*1,8</t>
  </si>
  <si>
    <t>(349982-348721)*0,75*1,8</t>
  </si>
  <si>
    <t>(355477-349982)*0,7*1,8</t>
  </si>
  <si>
    <t>v.č.210</t>
  </si>
  <si>
    <t>(44,629)*0,1*1,8</t>
  </si>
  <si>
    <t>34</t>
  </si>
  <si>
    <t>5955101025</t>
  </si>
  <si>
    <t>Kamenivo drcené drť frakce 4/8</t>
  </si>
  <si>
    <t>-1256813806</t>
  </si>
  <si>
    <t>pod zámkovou dlažbu</t>
  </si>
  <si>
    <t>10*2</t>
  </si>
  <si>
    <t>35</t>
  </si>
  <si>
    <t>R58594822</t>
  </si>
  <si>
    <t>směs suchá maltová zdící cementová M15</t>
  </si>
  <si>
    <t>-9258692</t>
  </si>
  <si>
    <t>0,25*0,01*(201+202)*2</t>
  </si>
  <si>
    <t>0,25*0,01*(276+258)*2</t>
  </si>
  <si>
    <t>36</t>
  </si>
  <si>
    <t>5964161000</t>
  </si>
  <si>
    <t>Beton lehce zhutnitelný C 12/15;X0 F5 2 080 2 517</t>
  </si>
  <si>
    <t>m3</t>
  </si>
  <si>
    <t>1994053234</t>
  </si>
  <si>
    <t>P4923 Lp štěrbinový žlab</t>
  </si>
  <si>
    <t>12*0,5*0,1</t>
  </si>
  <si>
    <t>37</t>
  </si>
  <si>
    <t>R5963157005</t>
  </si>
  <si>
    <t>Nátěr hmota nátěrová syntetická</t>
  </si>
  <si>
    <t>-2136499115</t>
  </si>
  <si>
    <t>Nátěr hmota nátěrová syntetická základní</t>
  </si>
  <si>
    <t>pruh nástupiště</t>
  </si>
  <si>
    <t>937*0,2/8+0,575</t>
  </si>
  <si>
    <t>čekárenský přístřešek</t>
  </si>
  <si>
    <t>37,5/8+0,312</t>
  </si>
  <si>
    <t>38</t>
  </si>
  <si>
    <t>7499700172</t>
  </si>
  <si>
    <t>Konstrukční prvky trakčního vedení  Svorka se šroubem pro ukolejnění, např. F3/I/150</t>
  </si>
  <si>
    <t>-1901230292</t>
  </si>
  <si>
    <t>na doplnění</t>
  </si>
  <si>
    <t>P</t>
  </si>
  <si>
    <t>Práce</t>
  </si>
  <si>
    <t>39</t>
  </si>
  <si>
    <t>K</t>
  </si>
  <si>
    <t>5904005120</t>
  </si>
  <si>
    <t>Vysečení travního porostu strojně kolovou nebo kolejovou mechanizací s mulčovacím adaptérem</t>
  </si>
  <si>
    <t>ha</t>
  </si>
  <si>
    <t>1982984516</t>
  </si>
  <si>
    <t>Vysečení travního porostu strojně kolovou nebo kolejovou mechanizací s mulčovacím adaptérem. Poznámka: 1. V cenách jsou započteny náklady na provedení s ponecháním pokosu na místě, a/nebo mulčování u likvidace strojně. 2. V cenách nejsou obsaženy náklady na odklizení a likvidaci pokosu.</t>
  </si>
  <si>
    <t>5,450</t>
  </si>
  <si>
    <t>40</t>
  </si>
  <si>
    <t>5904020020</t>
  </si>
  <si>
    <t>Vyřezání křovin porost řídký 1 až 5 kusů stonků na m2 plochy sklon terénu přes 1:2</t>
  </si>
  <si>
    <t>-781575928</t>
  </si>
  <si>
    <t>Vyřezání křovin porost řídký 1 až 5 kusů stonků na m2 plochy sklon terénu přes 1:2. Poznámka: 1. V cenách jsou započteny náklady na vyřezání a likvidaci výřezu spálením, štěpkováním nebo jeho naložení na dopravní prostředek a uložení na skládku. 2. V cenách nejsou obsaženy náklady na dopravu a skládkovné.</t>
  </si>
  <si>
    <t>13623</t>
  </si>
  <si>
    <t>41</t>
  </si>
  <si>
    <t>5905020020</t>
  </si>
  <si>
    <t>Oprava stezky strojně s odstraněním drnu a nánosu přes 10 cm do 20 cm</t>
  </si>
  <si>
    <t>-286642098</t>
  </si>
  <si>
    <t>Oprava stezky strojně s odstraněním drnu a nánosu přes 10 cm do 20 cm. Poznámka: 1. V cenách jsou započteny náklady na odtěžení nánosu stezky a rozprostření výzisku na terén nebo naložení na dopravní prostředek a úprava povrchu stezky.</t>
  </si>
  <si>
    <t>(355532-348665)*0,8-(201+276)*0,8</t>
  </si>
  <si>
    <t>(355477-348721)*0,8-(202+258)*0,8</t>
  </si>
  <si>
    <t>banket</t>
  </si>
  <si>
    <t>(355532-349800)*2-276*2</t>
  </si>
  <si>
    <t>(349800-348665)*1-201*1</t>
  </si>
  <si>
    <t>(355477-349400)*2-258*2</t>
  </si>
  <si>
    <t>(349400-348721)*1-202*1</t>
  </si>
  <si>
    <t>42</t>
  </si>
  <si>
    <t>5914020020</t>
  </si>
  <si>
    <t>Čištění otevřených odvodňovacích zařízení strojně příkop nezpevněný</t>
  </si>
  <si>
    <t>982939832</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</si>
  <si>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</si>
  <si>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(351320-350980)*0,3</t>
  </si>
  <si>
    <t>(352300-351800)*0,3</t>
  </si>
  <si>
    <t>(353200-352700)*0,3</t>
  </si>
  <si>
    <t>(355477-353700)*0,3</t>
  </si>
  <si>
    <t>(354550-353400)*0,3</t>
  </si>
  <si>
    <t>43</t>
  </si>
  <si>
    <t>5905085055</t>
  </si>
  <si>
    <t>Souvislé čištění KL strojně koleje pražce betonové rozdělení "u"</t>
  </si>
  <si>
    <t>km</t>
  </si>
  <si>
    <t>84621984</t>
  </si>
  <si>
    <t>Souvislé čištění KL strojně koleje pražce betonové rozdělení "u".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</si>
  <si>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355,532-348,665</t>
  </si>
  <si>
    <t>355,477-348,721</t>
  </si>
  <si>
    <t>44</t>
  </si>
  <si>
    <t>5905105010</t>
  </si>
  <si>
    <t>Doplnění KL kamenivem ojediněle ručně v koleji</t>
  </si>
  <si>
    <t>-478944082</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</si>
  <si>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</si>
  <si>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45</t>
  </si>
  <si>
    <t>5905105030</t>
  </si>
  <si>
    <t>Doplnění KL kamenivem souvisle strojně v koleji</t>
  </si>
  <si>
    <t>-236772414</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</si>
  <si>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</si>
  <si>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(349982-348665)*0,75</t>
  </si>
  <si>
    <t>(355532-349982)*0,7</t>
  </si>
  <si>
    <t>(349982-348721)*0,75</t>
  </si>
  <si>
    <t>(355477-349982)*0,7</t>
  </si>
  <si>
    <t>46</t>
  </si>
  <si>
    <t>5905105040</t>
  </si>
  <si>
    <t>Doplnění KL kamenivem souvisle strojně ve výhybce</t>
  </si>
  <si>
    <t>930771837</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</si>
  <si>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</si>
  <si>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(44,629)*0,1</t>
  </si>
  <si>
    <t>47</t>
  </si>
  <si>
    <t>5906130340</t>
  </si>
  <si>
    <t>Montáž kolejového roštu v ose koleje pražce betonové vystrojené tv. UIC60 rozdělení "u"</t>
  </si>
  <si>
    <t>66821453</t>
  </si>
  <si>
    <t>Montáž kolejového roštu v ose koleje pražce betonové vystrojené tv. UIC60 rozdělení "u". Poznámka: 1. V cenách jsou započteny náklady na manipulaci a montáž KR, u pražců dřevěných nevystrojených i na vrtání pražců. 2. V cenách nejsou obsaženy náklady na dodávku materiálu.</t>
  </si>
  <si>
    <t>48</t>
  </si>
  <si>
    <t>5906140150</t>
  </si>
  <si>
    <t>Demontáž kolejového roštu koleje v ose koleje pražce betonové tv. UIC60 rozdělení "u"</t>
  </si>
  <si>
    <t>1818934198</t>
  </si>
  <si>
    <t>Demontáž kolejového roštu koleje v ose koleje pražce betonové tv. UIC60 rozdělení "u". Poznámka: 1. V cenách jsou započteny náklady na případné odstranění kameniva, rozebrání roštu do součástí, manipulaci, naložení výzisku na dopravní prostředek a uložení na úložišti. 2. V cenách nejsou obsaženy náklady na dopravu a vytřídění.</t>
  </si>
  <si>
    <t>49</t>
  </si>
  <si>
    <t>5910063050</t>
  </si>
  <si>
    <t>Opravné souvislé broušení kolejnic R260 příčný a podélný profil oprava příčného a podélného profilu</t>
  </si>
  <si>
    <t>1391802909</t>
  </si>
  <si>
    <t>Opravné souvislé broušení kolejnic R260 příčný a podélný profil oprava příčného a podélného profilu.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</si>
  <si>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(355532-348665)*2</t>
  </si>
  <si>
    <t>(355477-348721)*2</t>
  </si>
  <si>
    <t>50</t>
  </si>
  <si>
    <t>5909032020</t>
  </si>
  <si>
    <t>Přesná úprava GPK koleje směrové a výškové uspořádání pražce betonové</t>
  </si>
  <si>
    <t>-1603388758</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</si>
  <si>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</si>
  <si>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51</t>
  </si>
  <si>
    <t>5909042020</t>
  </si>
  <si>
    <t>Přesná úprava GPK výhybky směrové a výškové uspořádání pražce betonové</t>
  </si>
  <si>
    <t>1171677531</t>
  </si>
  <si>
    <t>Přesná úprava GPK výhybky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</si>
  <si>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v.č.210+výběh</t>
  </si>
  <si>
    <t>44,629+50</t>
  </si>
  <si>
    <t>52</t>
  </si>
  <si>
    <t>5909050010</t>
  </si>
  <si>
    <t>Stabilizace kolejového lože koleje nově zřízeného nebo čistého</t>
  </si>
  <si>
    <t>-117028904</t>
  </si>
  <si>
    <t>Stabilizace kolejového lože koleje nově zřízeného nebo čistého. Poznámka: 1. V cenách jsou započteny náklady na stabilizaci v režimu s řízeným (konstantním) poklesem včetně měření a předání tištěných výstupů.</t>
  </si>
  <si>
    <t>53</t>
  </si>
  <si>
    <t>5909050040</t>
  </si>
  <si>
    <t>Stabilizace kolejového lože výhybky stávajícího</t>
  </si>
  <si>
    <t>464155144</t>
  </si>
  <si>
    <t>Stabilizace kolejového lože výhybky stávajícího. Poznámka: 1. V cenách jsou započteny náklady na stabilizaci v režimu s řízeným (konstantním) poklesem včetně měření a předání tištěných výstupů.</t>
  </si>
  <si>
    <t>54</t>
  </si>
  <si>
    <t>5905110010</t>
  </si>
  <si>
    <t>Snížení KL pod patou kolejnice v koleji</t>
  </si>
  <si>
    <t>1505053278</t>
  </si>
  <si>
    <t>Snížení KL pod patou kolejnice v koleji. Poznámka: 1. V cenách jsou započteny náklady na snížení KL pod patou kolejnice ručně vidlemi. 2. V cenách nejsou obsaženy náklady na doplnění a dodávku kameniva.</t>
  </si>
  <si>
    <t>55</t>
  </si>
  <si>
    <t>5905110020</t>
  </si>
  <si>
    <t>Snížení KL pod patou kolejnice ve výhybce</t>
  </si>
  <si>
    <t>2014854442</t>
  </si>
  <si>
    <t>Snížení KL pod patou kolejnice ve výhybce. Poznámka: 1. V cenách jsou započteny náklady na snížení KL pod patou kolejnice ručně vidlemi. 2. V cenách nejsou obsaženy náklady na doplnění a dodávku kameniva.</t>
  </si>
  <si>
    <t>56</t>
  </si>
  <si>
    <t>5907010020</t>
  </si>
  <si>
    <t>Výměna LISŮ tv. UIC60 rozdělení "u"</t>
  </si>
  <si>
    <t>-1750820024</t>
  </si>
  <si>
    <t>Výměna LISŮ tv. UIC60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</si>
  <si>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25*3,6</t>
  </si>
  <si>
    <t>22*3,6</t>
  </si>
  <si>
    <t>57</t>
  </si>
  <si>
    <t>5907055020</t>
  </si>
  <si>
    <t>Vrtání kolejnic otvor o průměru přes 10 do 23 mm</t>
  </si>
  <si>
    <t>-1724684585</t>
  </si>
  <si>
    <t>Vrtání kolejnic otvor o průměru přes 10 do 23 mm. Poznámka: 1. V cenách jsou započteny náklady na manipulaci, podložení, označení a provedení vrtu ve stojině kolejnice.</t>
  </si>
  <si>
    <t>58</t>
  </si>
  <si>
    <t>5907050010</t>
  </si>
  <si>
    <t>Dělení kolejnic řezáním nebo rozbroušením soustavy UIC60 nebo R65</t>
  </si>
  <si>
    <t>865281156</t>
  </si>
  <si>
    <t>Dělení kolejnic řezáním nebo rozbroušením soustavy UIC60 nebo R65. Poznámka: 1. V cenách jsou započteny náklady na manipulaci, podložení, označení a provedení řezu kolejnice.</t>
  </si>
  <si>
    <t>158</t>
  </si>
  <si>
    <t>59</t>
  </si>
  <si>
    <t>5907050110</t>
  </si>
  <si>
    <t>Dělení kolejnic kyslíkem soustavy UIC60 nebo R65</t>
  </si>
  <si>
    <t>-765321480</t>
  </si>
  <si>
    <t>Dělení kolejnic kyslíkem soustavy UIC60 nebo R65. Poznámka: 1. V cenách jsou započteny náklady na manipulaci, podložení, označení a provedení řezu kolejnice.</t>
  </si>
  <si>
    <t>(355532-348665)/24*2</t>
  </si>
  <si>
    <t>1,750</t>
  </si>
  <si>
    <t>(355477-348721)/24*2</t>
  </si>
  <si>
    <t>60</t>
  </si>
  <si>
    <t>5910015010</t>
  </si>
  <si>
    <t>Odtavovací stykové svařování mobilní svářečkou kolejnic nových délky do 150 m tv. UIC60</t>
  </si>
  <si>
    <t>svar</t>
  </si>
  <si>
    <t>-415375005</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</si>
  <si>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</si>
  <si>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11,550</t>
  </si>
  <si>
    <t>11,400</t>
  </si>
  <si>
    <t>termit</t>
  </si>
  <si>
    <t>-64</t>
  </si>
  <si>
    <t>61</t>
  </si>
  <si>
    <t>5910020010</t>
  </si>
  <si>
    <t>Svařování kolejnic termitem plný předehřev standardní spára svar sériový tv. UIC60</t>
  </si>
  <si>
    <t>-1809469875</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</si>
  <si>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</si>
  <si>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64</t>
  </si>
  <si>
    <t>lis</t>
  </si>
  <si>
    <t>47*2</t>
  </si>
  <si>
    <t>62</t>
  </si>
  <si>
    <t>5910035010</t>
  </si>
  <si>
    <t>Dosažení dovolené upínací teploty v BK prodloužením kolejnicového pásu v koleji tv. UIC60</t>
  </si>
  <si>
    <t>1930718228</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</si>
  <si>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</si>
  <si>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(355532-348665)/450*2</t>
  </si>
  <si>
    <t>1,480</t>
  </si>
  <si>
    <t>(355477-348721)/450*2</t>
  </si>
  <si>
    <t>1,973</t>
  </si>
  <si>
    <t>63</t>
  </si>
  <si>
    <t>5910040330</t>
  </si>
  <si>
    <t>Umožnění volné dilatace kolejnice demontáž upevňovadel s osazením kluzných podložek rozdělení pražců "u"</t>
  </si>
  <si>
    <t>-805659800</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</si>
  <si>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</si>
  <si>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5910040430</t>
  </si>
  <si>
    <t>Umožnění volné dilatace kolejnice montáž upevňovadel s odstraněním kluzných podložek rozdělení pražců "u"</t>
  </si>
  <si>
    <t>-316656787</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</si>
  <si>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</si>
  <si>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5913235010</t>
  </si>
  <si>
    <t>Dělení AB komunikace řezáním hloubky do 10 cm</t>
  </si>
  <si>
    <t>1377581474</t>
  </si>
  <si>
    <t>Dělení AB komunikace řezáním hloubky do 10 cm. Poznámka: 1. V cenách jsou započteny náklady na provedení úkolu.</t>
  </si>
  <si>
    <t>řezy-úprava nástupištních desek</t>
  </si>
  <si>
    <t>66</t>
  </si>
  <si>
    <t>5913235020</t>
  </si>
  <si>
    <t>Dělení AB komunikace řezáním hloubky do 20 cm</t>
  </si>
  <si>
    <t>-81494862</t>
  </si>
  <si>
    <t>Dělení AB komunikace řezáním hloubky do 20 cm. Poznámka: 1. V cenách jsou započteny náklady na provedení úkolu.</t>
  </si>
  <si>
    <t>P4923 Lp+Pp</t>
  </si>
  <si>
    <t>P4924 Lp+Pp</t>
  </si>
  <si>
    <t>P4925 Lp+Pp</t>
  </si>
  <si>
    <t>8+6</t>
  </si>
  <si>
    <t>67</t>
  </si>
  <si>
    <t>5913240020</t>
  </si>
  <si>
    <t>Odstranění AB komunikace odtěžením nebo frézováním hloubky do 20 cm</t>
  </si>
  <si>
    <t>-1197912436</t>
  </si>
  <si>
    <t>Odstranění AB komunikace odtěžením nebo frézováním hloubky do 20 cm. Poznámka: 1. V cenách jsou započteny náklady na odtěžení nebo frézování a naložení výzisku na dopravní prostředek.</t>
  </si>
  <si>
    <t>(4+1,4+3)*12</t>
  </si>
  <si>
    <t>(4+1+3)*6</t>
  </si>
  <si>
    <t>5*8+(1+4)*6</t>
  </si>
  <si>
    <t>68</t>
  </si>
  <si>
    <t>5913250020</t>
  </si>
  <si>
    <t>Zřízení konstrukce vozovky asfaltobetonové dle vzorového listu Ž těžké - podkladní, ložní a obrusná vrstva tloušťky do 25 cm</t>
  </si>
  <si>
    <t>1005725125</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</si>
  <si>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</si>
  <si>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69</t>
  </si>
  <si>
    <t>5913255010</t>
  </si>
  <si>
    <t>Zřízení konstrukce vozovky asfaltobetonové s obrusnou vrstvou tloušťky do 5 cm</t>
  </si>
  <si>
    <t>-2071525367</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</si>
  <si>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</si>
  <si>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2*5+2*3</t>
  </si>
  <si>
    <t>5913035030</t>
  </si>
  <si>
    <t>Demontáž celopryžové přejezdové konstrukce málo zatížené v koleji část vnější a vnitřní včetně závěrných zídek</t>
  </si>
  <si>
    <t>67174113</t>
  </si>
  <si>
    <t>Demontáž celopryžové přejezdové konstrukce málo zatížené v koleji část vnější a vnitřní včetně závěrných zídek. Poznámka: 1. V cenách jsou započteny náklady na demontáž konstrukce, naložení na dopravní prostředek.</t>
  </si>
  <si>
    <t>P4923</t>
  </si>
  <si>
    <t>P4924</t>
  </si>
  <si>
    <t>P4925</t>
  </si>
  <si>
    <t>71</t>
  </si>
  <si>
    <t>5913040030</t>
  </si>
  <si>
    <t>Montáž celopryžové přejezdové konstrukce málo zatížené v koleji část vnější a vnitřní včetně závěrných zídek</t>
  </si>
  <si>
    <t>1086039737</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</si>
  <si>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</si>
  <si>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72</t>
  </si>
  <si>
    <t>5912050010</t>
  </si>
  <si>
    <t>Staničení výměna kilometrovníku</t>
  </si>
  <si>
    <t>1872558397</t>
  </si>
  <si>
    <t>Staničení výměna kilometrovníku. Poznámka: 1. V cenách jsou započteny náklady na zemní práce a výměnu, demontáž nebo montáž staničení. 2. V cenách nejsou obsaženy náklady na dodávku materiálu.</t>
  </si>
  <si>
    <t>km 349- 355</t>
  </si>
  <si>
    <t>73</t>
  </si>
  <si>
    <t>5912050020</t>
  </si>
  <si>
    <t>Staničení výměna hektometrovníku</t>
  </si>
  <si>
    <t>-136715734</t>
  </si>
  <si>
    <t>Staničení výměna hektometrovníku. Poznámka: 1. V cenách jsou započteny náklady na zemní práce a výměnu, demontáž nebo montáž staničení. 2. V cenách nejsou obsaženy náklady na dodávku materiálu.</t>
  </si>
  <si>
    <t>v km 348,700  - 355,500</t>
  </si>
  <si>
    <t>74</t>
  </si>
  <si>
    <t>5914115340</t>
  </si>
  <si>
    <t>Demontáž nástupištních desek Sudop K 230</t>
  </si>
  <si>
    <t>50370009</t>
  </si>
  <si>
    <t>Demontáž nástupištních desek Sudop K 230. Poznámka: 1. V cenách jsou započteny náklady na snesení, uložení nebo naložení na dopravní prostředek a uložení na úložišti.</t>
  </si>
  <si>
    <t>201+202</t>
  </si>
  <si>
    <t>276+258</t>
  </si>
  <si>
    <t>75</t>
  </si>
  <si>
    <t>5914125040</t>
  </si>
  <si>
    <t>Montáž nástupištních desek Sudop K 230</t>
  </si>
  <si>
    <t>1165931873</t>
  </si>
  <si>
    <t>Montáž nástupištních desek Sudop K 230. Poznámka: 1. V cenách jsou započteny náklady na manipulaci a montáž desek podle vzorového listu. 2. V cenách nejsou obsaženy náklady na dodávku materiálu.</t>
  </si>
  <si>
    <t>76</t>
  </si>
  <si>
    <t>5914030520</t>
  </si>
  <si>
    <t>Demontáž dílů otevřeného odvodnění silničního žlabu štěrbinového</t>
  </si>
  <si>
    <t>818950394</t>
  </si>
  <si>
    <t>Demontáž dílů otevřeného odvodnění silničního žlabu štěrbinového. Poznámka: 1. V cenách jsou započteny náklady na demontáž dílů, zához, urovnání a úpravu terénu nebo naložení výzisku na dopravní prostředek. 2. V cenách nejsou obsaženy náklady na dopravu a skládkovné.</t>
  </si>
  <si>
    <t>77</t>
  </si>
  <si>
    <t>5914035520</t>
  </si>
  <si>
    <t>Zřízení otevřených odvodňovacích zařízení silničního žlabu štěrbinový</t>
  </si>
  <si>
    <t>567925574</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</si>
  <si>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</si>
  <si>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78</t>
  </si>
  <si>
    <t>5914025510</t>
  </si>
  <si>
    <t>Výměna dílů otevřeného odvodnění silničního žlabu s mřížkou</t>
  </si>
  <si>
    <t>-883674054</t>
  </si>
  <si>
    <t>Výměna dílů otevřeného odvodnění silničního žlabu s mřížkou.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</si>
  <si>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79</t>
  </si>
  <si>
    <t>5913280035</t>
  </si>
  <si>
    <t>Demontáž dílů komunikace ze zámkové dlažby uložení v podsypu</t>
  </si>
  <si>
    <t>247387487</t>
  </si>
  <si>
    <t>Demontáž dílů komunikace ze zámkové dlažby uložení v podsypu. Poznámka: 1. V cenách jsou započteny náklady na odstranění dlažby nebo obrubníku a naložení na dopravní prostředek.</t>
  </si>
  <si>
    <t>201*0,5+202*0,5</t>
  </si>
  <si>
    <t>2TK přístupová cesta+výklenky na nástupišti</t>
  </si>
  <si>
    <t>2,5*16+3*2</t>
  </si>
  <si>
    <t>276*1,1+(258*1+2*3*4)</t>
  </si>
  <si>
    <t>80</t>
  </si>
  <si>
    <t>5913285035</t>
  </si>
  <si>
    <t>Montáž dílů komunikace ze zámkové dlažby uložení v podsypu</t>
  </si>
  <si>
    <t>-1240652835</t>
  </si>
  <si>
    <t>Montáž dílů komunikace ze zámkové dlažby uložení v podsypu. Poznámka: 1. V cenách jsou započteny náklady na osazení dlažby nebo obrubníku. 2. V cenách nejsou obsaženy náklady na dodávku materiálu.</t>
  </si>
  <si>
    <t>2,5*16+3*2*4</t>
  </si>
  <si>
    <t>276*1,1+258*1</t>
  </si>
  <si>
    <t>81</t>
  </si>
  <si>
    <t>5913420310</t>
  </si>
  <si>
    <t>Nátěr výstroje dráhy jednobarevný plechu</t>
  </si>
  <si>
    <t>-684219319</t>
  </si>
  <si>
    <t>Nátěr výstroje dráhy jednobarevný plechu podlahového. Poznámka: 1. V cenách jsou započteny náklady na očištění od starého nátěru a nečistot, provedení nového nátěru barvou schváleného typu a odstínu. 2. V cenách nejsou obsaženy náklady na dodávku materiálu.</t>
  </si>
  <si>
    <t>Nová Ves u Kolína 2TK přístřešek oboustraně</t>
  </si>
  <si>
    <t>2,5*7,5*2</t>
  </si>
  <si>
    <t>82</t>
  </si>
  <si>
    <t>5913440040</t>
  </si>
  <si>
    <t>Nátěr vizuálně kontrastního pruhu nástupiště šíře do 200 mm</t>
  </si>
  <si>
    <t>831385367</t>
  </si>
  <si>
    <t>Nátěr vizuálně kontrastního pruhu nástupiště šíře do 200 mm. Poznámka: 1. V cenách jsou započteny náklady na očištění povrchu pásu od starého nátěru a nečistot a jeho obnovení barvou schváleného typu a odstínu. 2. V cenách nejsou obsaženy náklady na dodávku materiálu.</t>
  </si>
  <si>
    <t>83</t>
  </si>
  <si>
    <t>R5912005100.1</t>
  </si>
  <si>
    <t>Výměna tabule zastávka s názvem</t>
  </si>
  <si>
    <t>512</t>
  </si>
  <si>
    <t>1452944461</t>
  </si>
  <si>
    <t>Výměna návěstidla tabule před zastávkou. Poznámka: 1. V cenách jsou započteny náklady na demontáž, výměnu a montáž s upevněním na sloupek, skálu nebo zeď. 2. V cenách nejsou obsaženy náklady na dodávku materiálu.</t>
  </si>
  <si>
    <t>4+4</t>
  </si>
  <si>
    <t>84</t>
  </si>
  <si>
    <t>R5912005100.2</t>
  </si>
  <si>
    <t>Výměna směrové tabule</t>
  </si>
  <si>
    <t>1315122160</t>
  </si>
  <si>
    <t>2+2</t>
  </si>
  <si>
    <t>85</t>
  </si>
  <si>
    <t>5915010020</t>
  </si>
  <si>
    <t>Těžení zeminy nebo horniny železničního spodku v hornině třídy těžitelnosti I skupiny 2</t>
  </si>
  <si>
    <t>-36401646</t>
  </si>
  <si>
    <t>Těžení zeminy nebo horniny železničního spodku v hornině třídy těžitelnosti I skupiny 2. Poznámka: 1. V cenách jsou započteny náklady na těžení a uložení výzisku na terén nebo naložení na dopravní prostředek a uložení na úložišti.</t>
  </si>
  <si>
    <t>odvodnění</t>
  </si>
  <si>
    <t>12*0,8*0,7</t>
  </si>
  <si>
    <t>86</t>
  </si>
  <si>
    <t>R5912005040</t>
  </si>
  <si>
    <t>Výměna návěstidla</t>
  </si>
  <si>
    <t>-757088884</t>
  </si>
  <si>
    <t>Výměna návěstidla rychlostníku. Poznámka: 1. V cenách jsou započteny náklady na demontáž, výměnu a montáž s upevněním na sloupek, skálu nebo zeď. 2. V cenách nejsou obsaženy náklady na dodávku materiálu.</t>
  </si>
  <si>
    <t>93</t>
  </si>
  <si>
    <t>87</t>
  </si>
  <si>
    <t>R5912015040</t>
  </si>
  <si>
    <t>Výměna návěstidla včetně sloupku a patky</t>
  </si>
  <si>
    <t>2019604421</t>
  </si>
  <si>
    <t>Výměna návěstidla včetně sloupku rychlostníku. Poznámka: 1. V cenách jsou započteny náklady na demontáž, výměnu a montáž sloupku a návěstidla. 2. V cenách nejsou obsaženy náklady na dodávku materiálu.</t>
  </si>
  <si>
    <t>OST</t>
  </si>
  <si>
    <t>Ostatní</t>
  </si>
  <si>
    <t>88</t>
  </si>
  <si>
    <t>7497351560</t>
  </si>
  <si>
    <t>Montáž přímého ukolejnění na elektrizovaných tratích nebo v kolejových obvodech</t>
  </si>
  <si>
    <t>577279946</t>
  </si>
  <si>
    <t>130</t>
  </si>
  <si>
    <t>152</t>
  </si>
  <si>
    <t>89</t>
  </si>
  <si>
    <t>7497371630</t>
  </si>
  <si>
    <t>Demontáže zařízení trakčního vedení svodu propojení nebo ukolejnění na elektrizovaných tratích nebo v kolejových obvodech</t>
  </si>
  <si>
    <t>381373603</t>
  </si>
  <si>
    <t>Demontáže zařízení trakčního vedení svodu propojení nebo ukolejnění na elektrizovaných tratích nebo v kolejových obvodech - demontáž stávajícího zařízení se všemi pomocnými doplňujícími úpravami</t>
  </si>
  <si>
    <t>90</t>
  </si>
  <si>
    <t>7592005070</t>
  </si>
  <si>
    <t>Montáž počítacího bodu počítače náprav PZN 1</t>
  </si>
  <si>
    <t>-934341875</t>
  </si>
  <si>
    <t>Montáž počítacího bodu počítače náprav PZN 1 - uložení a připevnění na určené místo, seřízení polohy, přezkoušení</t>
  </si>
  <si>
    <t>91</t>
  </si>
  <si>
    <t>7592005162</t>
  </si>
  <si>
    <t>Montáž balízy do kolejiště pomocí systému Vortok</t>
  </si>
  <si>
    <t>1539947999</t>
  </si>
  <si>
    <t>92</t>
  </si>
  <si>
    <t>7592007070</t>
  </si>
  <si>
    <t>Demontáž počítacího bodu počítače náprav PZN 1</t>
  </si>
  <si>
    <t>1119992926</t>
  </si>
  <si>
    <t>7592007162</t>
  </si>
  <si>
    <t>Demontáž balízy upevněné pomocí systému Vortok</t>
  </si>
  <si>
    <t>1047961213</t>
  </si>
  <si>
    <t>94</t>
  </si>
  <si>
    <t>7592005120</t>
  </si>
  <si>
    <t>Montáž informačního bodu MIB 6</t>
  </si>
  <si>
    <t>-1095680512</t>
  </si>
  <si>
    <t>Montáž informačního bodu MIB 6 - uložení a připevnění na určené místo, seřízení, přezkoušení</t>
  </si>
  <si>
    <t>95</t>
  </si>
  <si>
    <t>7592007120</t>
  </si>
  <si>
    <t>Demontáž informačního bodu MIB 6</t>
  </si>
  <si>
    <t>-318930170</t>
  </si>
  <si>
    <t>96</t>
  </si>
  <si>
    <t>7594105010</t>
  </si>
  <si>
    <t>Odpojení a zpětné připojení lan propojovacích jednoho stykového transformátoru</t>
  </si>
  <si>
    <t>-144601732</t>
  </si>
  <si>
    <t>Odpojení a zpětné připojení lan propojovacích jednoho stykového transformátoru - včetně odpojení a připevnění lanového propojení na pražce nebo montážní trámky</t>
  </si>
  <si>
    <t>SO 02 - Doprava a likvidace materiálu</t>
  </si>
  <si>
    <t>VRN - Vedlejší rozpočtové náklady</t>
  </si>
  <si>
    <t>VRN</t>
  </si>
  <si>
    <t>Vedlejší rozpočtové náklady</t>
  </si>
  <si>
    <t>9902100100</t>
  </si>
  <si>
    <t>Doprava obousměrná (např. dodávek z vlastních zásob zhotovitele nebo objednatele nebo výzisku) mechanizací o nosnosti přes 3,5 t sypanin (kameniva, písku, suti, dlažebních kostek, atd.) do 10 km</t>
  </si>
  <si>
    <t>-1103089859</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</si>
  <si>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</si>
  <si>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nový beton a malta</t>
  </si>
  <si>
    <t>0,600+4,685</t>
  </si>
  <si>
    <t>barva</t>
  </si>
  <si>
    <t>0,029</t>
  </si>
  <si>
    <t>9902100200</t>
  </si>
  <si>
    <t>Doprava obousměrná (např. dodávek z vlastních zásob zhotovitele nebo objednatele nebo výzisku) mechanizací o nosnosti přes 3,5 t sypanin (kameniva, písku, suti, dlažebních kostek, atd.) do 20 km</t>
  </si>
  <si>
    <t>-1295073149</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</si>
  <si>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</si>
  <si>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nový štěrk+drť</t>
  </si>
  <si>
    <t>17405,033+20</t>
  </si>
  <si>
    <t>skládka</t>
  </si>
  <si>
    <t>17397+2560,200</t>
  </si>
  <si>
    <t>skládka plasty</t>
  </si>
  <si>
    <t>6,866</t>
  </si>
  <si>
    <t>9902100300</t>
  </si>
  <si>
    <t>Doprava obousměrná (např. dodávek z vlastních zásob zhotovitele nebo objednatele nebo výzisku) mechanizací o nosnosti přes 3,5 t sypanin (kameniva, písku, suti, dlažebních kostek, atd.) do 30 km</t>
  </si>
  <si>
    <t>-1367067899</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</si>
  <si>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</si>
  <si>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skládka asfalt</t>
  </si>
  <si>
    <t>109,400</t>
  </si>
  <si>
    <t>nový asfalt</t>
  </si>
  <si>
    <t>170,220</t>
  </si>
  <si>
    <t>ukolejnění</t>
  </si>
  <si>
    <t>0,020</t>
  </si>
  <si>
    <t>nové návěsti</t>
  </si>
  <si>
    <t>8,101</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</si>
  <si>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</si>
  <si>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</si>
  <si>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-1085129196</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</si>
  <si>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</si>
  <si>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betonové návěsti</t>
  </si>
  <si>
    <t>12,513</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</si>
  <si>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</si>
  <si>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</si>
  <si>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730059063</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</si>
  <si>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</si>
  <si>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odvodňovací žlaby</t>
  </si>
  <si>
    <t>4,350</t>
  </si>
  <si>
    <t>9902201200</t>
  </si>
  <si>
    <t>Doprava obousměrná (např. dodávek z vlastních zásob zhotovitele nebo objednatele nebo výzisku) mechanizací o nosnosti přes 3,5 t objemnějšího kusového materiálu (prefabrikátů, stožárů, výhybek, rozvaděčů, vybouraných hmot atd.) do 350 km</t>
  </si>
  <si>
    <t>-1909005543</t>
  </si>
  <si>
    <t>Doprava obousměrná (např. dodávek z vlastních zásob zhotovitele nebo objednatele nebo výzisku)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</si>
  <si>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celopryžový přejezd</t>
  </si>
  <si>
    <t>102,416</t>
  </si>
  <si>
    <t>9902209100</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</si>
  <si>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t>
  </si>
  <si>
    <t>801604469</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</si>
  <si>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</si>
  <si>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102,416*50</t>
  </si>
  <si>
    <t>9909000100</t>
  </si>
  <si>
    <t>Poplatek za uložení suti nebo hmot na oficiální skládku</t>
  </si>
  <si>
    <t>1343553430</t>
  </si>
  <si>
    <t>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</si>
  <si>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výzisk příkop</t>
  </si>
  <si>
    <t>1280,100*2</t>
  </si>
  <si>
    <t>9909000110</t>
  </si>
  <si>
    <t>Poplatek za uložení výzisku ze štěrkového lože nekontaminovaného</t>
  </si>
  <si>
    <t>29527125</t>
  </si>
  <si>
    <t>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</si>
  <si>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17397</t>
  </si>
  <si>
    <t>9909000400</t>
  </si>
  <si>
    <t>Poplatek za likvidaci plastových součástí</t>
  </si>
  <si>
    <t>850977997</t>
  </si>
  <si>
    <t>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</si>
  <si>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22888*0,0003</t>
  </si>
  <si>
    <t>9909000600</t>
  </si>
  <si>
    <t>Poplatek za recyklaci odpadu (asfaltové směsi, kusový beton)</t>
  </si>
  <si>
    <t>910360750</t>
  </si>
  <si>
    <t>Poplatek za recyklaci odpadu (asfaltové směsi, kusový beton)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</si>
  <si>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218,800*0,2*2,5</t>
  </si>
  <si>
    <t>SO 03 - Přeprava mechanizace</t>
  </si>
  <si>
    <t>9903100100</t>
  </si>
  <si>
    <t>Přeprava mechanizace na místo prováděných prací o hmotnosti do 12 t přes 50 do 100 km</t>
  </si>
  <si>
    <t>-274262096</t>
  </si>
  <si>
    <t>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</si>
  <si>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řezačka</t>
  </si>
  <si>
    <t>vibrační deska</t>
  </si>
  <si>
    <t>válec</t>
  </si>
  <si>
    <t>9903200100</t>
  </si>
  <si>
    <t>Přeprava mechanizace na místo prováděných prací o hmotnosti přes 12 t přes 50 do 100 km</t>
  </si>
  <si>
    <t>598751876</t>
  </si>
  <si>
    <t>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</si>
  <si>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dvoucestný bagr</t>
  </si>
  <si>
    <t>ASP</t>
  </si>
  <si>
    <t>ASP výhybková</t>
  </si>
  <si>
    <t>SČ</t>
  </si>
  <si>
    <t>SSP</t>
  </si>
  <si>
    <t>DGS</t>
  </si>
  <si>
    <t>stroj na výměnu kolejnic a pražců</t>
  </si>
  <si>
    <t>PRSM</t>
  </si>
  <si>
    <t>SO 04 - VON</t>
  </si>
  <si>
    <t>021201001</t>
  </si>
  <si>
    <t>Průzkumné práce pro opravy Průzkum výskytu škodlivin kontaminace kameniva ropnými látkami</t>
  </si>
  <si>
    <t>-1496488907</t>
  </si>
  <si>
    <t>022101001</t>
  </si>
  <si>
    <t>Geodetické práce Geodetické práce před opravou</t>
  </si>
  <si>
    <t>863373781</t>
  </si>
  <si>
    <t>022121001</t>
  </si>
  <si>
    <t>Geodetické práce Diagnostika technické infrastruktury Vytýčení trasy inženýrských sítí</t>
  </si>
  <si>
    <t>hod</t>
  </si>
  <si>
    <t>1024</t>
  </si>
  <si>
    <t>533650596</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</si>
  <si>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</si>
  <si>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023101041</t>
  </si>
  <si>
    <t>Projektové práce Projektové práce v rozsahu ZRN (vyjma dále jmenované práce) přes 20 mil. Kč</t>
  </si>
  <si>
    <t>-2079029867</t>
  </si>
  <si>
    <t>návrh BK, schválení BK, provedení BK</t>
  </si>
  <si>
    <t>023101041.1</t>
  </si>
  <si>
    <t>871535261</t>
  </si>
  <si>
    <t>vypracování KSU a TP</t>
  </si>
  <si>
    <t>023131001</t>
  </si>
  <si>
    <t>Projektové práce Dokumentace skutečného provedení železničního svršku a spodku</t>
  </si>
  <si>
    <t>-1812979483</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</si>
  <si>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</si>
  <si>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</si>
  <si>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</si>
  <si>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331161666</t>
  </si>
  <si>
    <t>zabezpečení staveniště</t>
  </si>
  <si>
    <t>033111001</t>
  </si>
  <si>
    <t>Provozní vlivy Výluka silničního provozu se zajištěním objížďky</t>
  </si>
  <si>
    <t>-2091896437</t>
  </si>
  <si>
    <t>P4923; P4924; P4925</t>
  </si>
  <si>
    <t>2*3</t>
  </si>
  <si>
    <t>SO 05 - KSU a TP</t>
  </si>
  <si>
    <t>R7497351820</t>
  </si>
  <si>
    <t>Používání KSU a TP včetně materiálu</t>
  </si>
  <si>
    <t>638937538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</si>
</sst>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29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4" fontId="33" fillId="2" borderId="22" xfId="0" applyNumberFormat="1" applyFont="1" applyFill="1" applyBorder="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1"/>
  <sheetViews>
    <sheetView showGridLines="0"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280"/>
      <c r="AS2" s="280"/>
      <c r="AT2" s="280"/>
      <c r="AU2" s="280"/>
      <c r="AV2" s="280"/>
      <c r="AW2" s="280"/>
      <c r="AX2" s="280"/>
      <c r="AY2" s="280"/>
      <c r="AZ2" s="280"/>
      <c r="BA2" s="280"/>
      <c r="BB2" s="280"/>
      <c r="BC2" s="280"/>
      <c r="BD2" s="280"/>
      <c r="BE2" s="280"/>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64" t="s">
        <v>14</v>
      </c>
      <c r="L5" s="265"/>
      <c r="M5" s="265"/>
      <c r="N5" s="265"/>
      <c r="O5" s="265"/>
      <c r="P5" s="265"/>
      <c r="Q5" s="265"/>
      <c r="R5" s="265"/>
      <c r="S5" s="265"/>
      <c r="T5" s="265"/>
      <c r="U5" s="265"/>
      <c r="V5" s="265"/>
      <c r="W5" s="265"/>
      <c r="X5" s="265"/>
      <c r="Y5" s="265"/>
      <c r="Z5" s="265"/>
      <c r="AA5" s="265"/>
      <c r="AB5" s="265"/>
      <c r="AC5" s="265"/>
      <c r="AD5" s="265"/>
      <c r="AE5" s="265"/>
      <c r="AF5" s="265"/>
      <c r="AG5" s="265"/>
      <c r="AH5" s="265"/>
      <c r="AI5" s="265"/>
      <c r="AJ5" s="265"/>
      <c r="AK5" s="265"/>
      <c r="AL5" s="265"/>
      <c r="AM5" s="265"/>
      <c r="AN5" s="265"/>
      <c r="AO5" s="265"/>
      <c r="AP5" s="21"/>
      <c r="AQ5" s="21"/>
      <c r="AR5" s="19"/>
      <c r="BE5" s="261" t="s">
        <v>15</v>
      </c>
      <c r="BS5" s="16" t="s">
        <v>6</v>
      </c>
    </row>
    <row r="6" spans="1:74" s="1" customFormat="1" ht="36.950000000000003" customHeight="1">
      <c r="B6" s="20"/>
      <c r="C6" s="21"/>
      <c r="D6" s="27" t="s">
        <v>16</v>
      </c>
      <c r="E6" s="21"/>
      <c r="F6" s="21"/>
      <c r="G6" s="21"/>
      <c r="H6" s="21"/>
      <c r="I6" s="21"/>
      <c r="J6" s="21"/>
      <c r="K6" s="266" t="s">
        <v>17</v>
      </c>
      <c r="L6" s="265"/>
      <c r="M6" s="265"/>
      <c r="N6" s="265"/>
      <c r="O6" s="265"/>
      <c r="P6" s="265"/>
      <c r="Q6" s="265"/>
      <c r="R6" s="265"/>
      <c r="S6" s="265"/>
      <c r="T6" s="265"/>
      <c r="U6" s="265"/>
      <c r="V6" s="265"/>
      <c r="W6" s="265"/>
      <c r="X6" s="265"/>
      <c r="Y6" s="265"/>
      <c r="Z6" s="265"/>
      <c r="AA6" s="265"/>
      <c r="AB6" s="265"/>
      <c r="AC6" s="265"/>
      <c r="AD6" s="265"/>
      <c r="AE6" s="265"/>
      <c r="AF6" s="265"/>
      <c r="AG6" s="265"/>
      <c r="AH6" s="265"/>
      <c r="AI6" s="265"/>
      <c r="AJ6" s="265"/>
      <c r="AK6" s="265"/>
      <c r="AL6" s="265"/>
      <c r="AM6" s="265"/>
      <c r="AN6" s="265"/>
      <c r="AO6" s="265"/>
      <c r="AP6" s="21"/>
      <c r="AQ6" s="21"/>
      <c r="AR6" s="19"/>
      <c r="BE6" s="262"/>
      <c r="BS6" s="16" t="s">
        <v>6</v>
      </c>
    </row>
    <row r="7" spans="1:74" s="1" customFormat="1" ht="12" customHeight="1">
      <c r="B7" s="20"/>
      <c r="C7" s="21"/>
      <c r="D7" s="28"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1</v>
      </c>
      <c r="AO7" s="21"/>
      <c r="AP7" s="21"/>
      <c r="AQ7" s="21"/>
      <c r="AR7" s="19"/>
      <c r="BE7" s="262"/>
      <c r="BS7" s="16" t="s">
        <v>6</v>
      </c>
    </row>
    <row r="8" spans="1:74" s="1" customFormat="1" ht="12" customHeight="1">
      <c r="B8" s="20"/>
      <c r="C8" s="21"/>
      <c r="D8" s="28"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22</v>
      </c>
      <c r="AL8" s="21"/>
      <c r="AM8" s="21"/>
      <c r="AN8" s="29" t="s">
        <v>23</v>
      </c>
      <c r="AO8" s="21"/>
      <c r="AP8" s="21"/>
      <c r="AQ8" s="21"/>
      <c r="AR8" s="19"/>
      <c r="BE8" s="262"/>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62"/>
      <c r="BS9" s="16" t="s">
        <v>6</v>
      </c>
    </row>
    <row r="10" spans="1:74" s="1" customFormat="1" ht="12" customHeight="1">
      <c r="B10" s="20"/>
      <c r="C10" s="21"/>
      <c r="D10" s="28"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25</v>
      </c>
      <c r="AL10" s="21"/>
      <c r="AM10" s="21"/>
      <c r="AN10" s="26" t="s">
        <v>1</v>
      </c>
      <c r="AO10" s="21"/>
      <c r="AP10" s="21"/>
      <c r="AQ10" s="21"/>
      <c r="AR10" s="19"/>
      <c r="BE10" s="262"/>
      <c r="BS10" s="16" t="s">
        <v>6</v>
      </c>
    </row>
    <row r="11" spans="1:74" s="1" customFormat="1" ht="18.399999999999999" customHeight="1">
      <c r="B11" s="20"/>
      <c r="C11" s="21"/>
      <c r="D11" s="21"/>
      <c r="E11" s="26" t="s">
        <v>26</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27</v>
      </c>
      <c r="AL11" s="21"/>
      <c r="AM11" s="21"/>
      <c r="AN11" s="26" t="s">
        <v>1</v>
      </c>
      <c r="AO11" s="21"/>
      <c r="AP11" s="21"/>
      <c r="AQ11" s="21"/>
      <c r="AR11" s="19"/>
      <c r="BE11" s="262"/>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62"/>
      <c r="BS12" s="16" t="s">
        <v>6</v>
      </c>
    </row>
    <row r="13" spans="1:74" s="1" customFormat="1" ht="12" customHeight="1">
      <c r="B13" s="20"/>
      <c r="C13" s="21"/>
      <c r="D13" s="28" t="s">
        <v>28</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25</v>
      </c>
      <c r="AL13" s="21"/>
      <c r="AM13" s="21"/>
      <c r="AN13" s="30" t="s">
        <v>29</v>
      </c>
      <c r="AO13" s="21"/>
      <c r="AP13" s="21"/>
      <c r="AQ13" s="21"/>
      <c r="AR13" s="19"/>
      <c r="BE13" s="262"/>
      <c r="BS13" s="16" t="s">
        <v>6</v>
      </c>
    </row>
    <row r="14" spans="1:74">
      <c r="B14" s="20"/>
      <c r="C14" s="21"/>
      <c r="D14" s="21"/>
      <c r="E14" s="267" t="s">
        <v>29</v>
      </c>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268"/>
      <c r="AD14" s="268"/>
      <c r="AE14" s="268"/>
      <c r="AF14" s="268"/>
      <c r="AG14" s="268"/>
      <c r="AH14" s="268"/>
      <c r="AI14" s="268"/>
      <c r="AJ14" s="268"/>
      <c r="AK14" s="28" t="s">
        <v>27</v>
      </c>
      <c r="AL14" s="21"/>
      <c r="AM14" s="21"/>
      <c r="AN14" s="30" t="s">
        <v>29</v>
      </c>
      <c r="AO14" s="21"/>
      <c r="AP14" s="21"/>
      <c r="AQ14" s="21"/>
      <c r="AR14" s="19"/>
      <c r="BE14" s="262"/>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62"/>
      <c r="BS15" s="16" t="s">
        <v>4</v>
      </c>
    </row>
    <row r="16" spans="1:74" s="1" customFormat="1" ht="12" customHeight="1">
      <c r="B16" s="20"/>
      <c r="C16" s="21"/>
      <c r="D16" s="28" t="s">
        <v>30</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25</v>
      </c>
      <c r="AL16" s="21"/>
      <c r="AM16" s="21"/>
      <c r="AN16" s="26" t="s">
        <v>1</v>
      </c>
      <c r="AO16" s="21"/>
      <c r="AP16" s="21"/>
      <c r="AQ16" s="21"/>
      <c r="AR16" s="19"/>
      <c r="BE16" s="262"/>
      <c r="BS16" s="16" t="s">
        <v>4</v>
      </c>
    </row>
    <row r="17" spans="1:71" s="1" customFormat="1" ht="18.399999999999999" customHeight="1">
      <c r="B17" s="20"/>
      <c r="C17" s="21"/>
      <c r="D17" s="21"/>
      <c r="E17" s="26" t="s">
        <v>21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27</v>
      </c>
      <c r="AL17" s="21"/>
      <c r="AM17" s="21"/>
      <c r="AN17" s="26" t="s">
        <v>1</v>
      </c>
      <c r="AO17" s="21"/>
      <c r="AP17" s="21"/>
      <c r="AQ17" s="21"/>
      <c r="AR17" s="19"/>
      <c r="BE17" s="262"/>
      <c r="BS17" s="16" t="s">
        <v>31</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62"/>
      <c r="BS18" s="16" t="s">
        <v>6</v>
      </c>
    </row>
    <row r="19" spans="1:71" s="1" customFormat="1" ht="12" customHeight="1">
      <c r="B19" s="20"/>
      <c r="C19" s="21"/>
      <c r="D19" s="28" t="s">
        <v>32</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25</v>
      </c>
      <c r="AL19" s="21"/>
      <c r="AM19" s="21"/>
      <c r="AN19" s="26" t="s">
        <v>1</v>
      </c>
      <c r="AO19" s="21"/>
      <c r="AP19" s="21"/>
      <c r="AQ19" s="21"/>
      <c r="AR19" s="19"/>
      <c r="BE19" s="262"/>
      <c r="BS19" s="16" t="s">
        <v>6</v>
      </c>
    </row>
    <row r="20" spans="1:71" s="1" customFormat="1" ht="18.399999999999999"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27</v>
      </c>
      <c r="AL20" s="21"/>
      <c r="AM20" s="21"/>
      <c r="AN20" s="26" t="s">
        <v>1</v>
      </c>
      <c r="AO20" s="21"/>
      <c r="AP20" s="21"/>
      <c r="AQ20" s="21"/>
      <c r="AR20" s="19"/>
      <c r="BE20" s="262"/>
      <c r="BS20" s="16" t="s">
        <v>31</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62"/>
    </row>
    <row r="22" spans="1:71" s="1" customFormat="1" ht="12" customHeight="1">
      <c r="B22" s="20"/>
      <c r="C22" s="21"/>
      <c r="D22" s="28" t="s">
        <v>34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62"/>
    </row>
    <row r="23" spans="1:71" s="1" customFormat="1" ht="16.5" customHeight="1">
      <c r="B23" s="20"/>
      <c r="C23" s="21"/>
      <c r="D23" s="21"/>
      <c r="E23" s="269" t="s">
        <v>1</v>
      </c>
      <c r="F23" s="269"/>
      <c r="G23" s="269"/>
      <c r="H23" s="269"/>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269"/>
      <c r="AN23" s="269"/>
      <c r="AO23" s="21"/>
      <c r="AP23" s="21"/>
      <c r="AQ23" s="21"/>
      <c r="AR23" s="19"/>
      <c r="BE23" s="262"/>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62"/>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62"/>
    </row>
    <row r="26" spans="1:71" s="2" customFormat="1" ht="25.9" customHeight="1">
      <c r="A26" s="33"/>
      <c r="B26" s="34"/>
      <c r="C26" s="35"/>
      <c r="D26" s="36" t="s">
        <v>35</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70">
        <f>ROUND(AG94,2)</f>
        <v>0</v>
      </c>
      <c r="AL26" s="271"/>
      <c r="AM26" s="271"/>
      <c r="AN26" s="271"/>
      <c r="AO26" s="271"/>
      <c r="AP26" s="35"/>
      <c r="AQ26" s="35"/>
      <c r="AR26" s="38"/>
      <c r="BE26" s="262"/>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62"/>
    </row>
    <row r="28" spans="1:71" s="2" customFormat="1">
      <c r="A28" s="33"/>
      <c r="B28" s="34"/>
      <c r="C28" s="35"/>
      <c r="D28" s="35"/>
      <c r="E28" s="35"/>
      <c r="F28" s="35"/>
      <c r="G28" s="35"/>
      <c r="H28" s="35"/>
      <c r="I28" s="35"/>
      <c r="J28" s="35"/>
      <c r="K28" s="35"/>
      <c r="L28" s="272" t="s">
        <v>36</v>
      </c>
      <c r="M28" s="272"/>
      <c r="N28" s="272"/>
      <c r="O28" s="272"/>
      <c r="P28" s="272"/>
      <c r="Q28" s="35"/>
      <c r="R28" s="35"/>
      <c r="S28" s="35"/>
      <c r="T28" s="35"/>
      <c r="U28" s="35"/>
      <c r="V28" s="35"/>
      <c r="W28" s="272" t="s">
        <v>37</v>
      </c>
      <c r="X28" s="272"/>
      <c r="Y28" s="272"/>
      <c r="Z28" s="272"/>
      <c r="AA28" s="272"/>
      <c r="AB28" s="272"/>
      <c r="AC28" s="272"/>
      <c r="AD28" s="272"/>
      <c r="AE28" s="272"/>
      <c r="AF28" s="35"/>
      <c r="AG28" s="35"/>
      <c r="AH28" s="35"/>
      <c r="AI28" s="35"/>
      <c r="AJ28" s="35"/>
      <c r="AK28" s="272" t="s">
        <v>38</v>
      </c>
      <c r="AL28" s="272"/>
      <c r="AM28" s="272"/>
      <c r="AN28" s="272"/>
      <c r="AO28" s="272"/>
      <c r="AP28" s="35"/>
      <c r="AQ28" s="35"/>
      <c r="AR28" s="38"/>
      <c r="BE28" s="262"/>
    </row>
    <row r="29" spans="1:71" s="3" customFormat="1" ht="14.45" customHeight="1">
      <c r="B29" s="39"/>
      <c r="C29" s="40"/>
      <c r="D29" s="28" t="s">
        <v>39</v>
      </c>
      <c r="E29" s="40"/>
      <c r="F29" s="28" t="s">
        <v>40</v>
      </c>
      <c r="G29" s="40"/>
      <c r="H29" s="40"/>
      <c r="I29" s="40"/>
      <c r="J29" s="40"/>
      <c r="K29" s="40"/>
      <c r="L29" s="275">
        <v>0.21</v>
      </c>
      <c r="M29" s="274"/>
      <c r="N29" s="274"/>
      <c r="O29" s="274"/>
      <c r="P29" s="274"/>
      <c r="Q29" s="40"/>
      <c r="R29" s="40"/>
      <c r="S29" s="40"/>
      <c r="T29" s="40"/>
      <c r="U29" s="40"/>
      <c r="V29" s="40"/>
      <c r="W29" s="273">
        <f>ROUND(AZ94, 2)</f>
        <v>0</v>
      </c>
      <c r="X29" s="274"/>
      <c r="Y29" s="274"/>
      <c r="Z29" s="274"/>
      <c r="AA29" s="274"/>
      <c r="AB29" s="274"/>
      <c r="AC29" s="274"/>
      <c r="AD29" s="274"/>
      <c r="AE29" s="274"/>
      <c r="AF29" s="40"/>
      <c r="AG29" s="40"/>
      <c r="AH29" s="40"/>
      <c r="AI29" s="40"/>
      <c r="AJ29" s="40"/>
      <c r="AK29" s="273">
        <f>ROUND(AV94, 2)</f>
        <v>0</v>
      </c>
      <c r="AL29" s="274"/>
      <c r="AM29" s="274"/>
      <c r="AN29" s="274"/>
      <c r="AO29" s="274"/>
      <c r="AP29" s="40"/>
      <c r="AQ29" s="40"/>
      <c r="AR29" s="41"/>
      <c r="BE29" s="263"/>
    </row>
    <row r="30" spans="1:71" s="3" customFormat="1" ht="14.45" customHeight="1">
      <c r="B30" s="39"/>
      <c r="C30" s="40"/>
      <c r="D30" s="40"/>
      <c r="E30" s="40"/>
      <c r="F30" s="28" t="s">
        <v>41</v>
      </c>
      <c r="G30" s="40"/>
      <c r="H30" s="40"/>
      <c r="I30" s="40"/>
      <c r="J30" s="40"/>
      <c r="K30" s="40"/>
      <c r="L30" s="275">
        <v>0.15</v>
      </c>
      <c r="M30" s="274"/>
      <c r="N30" s="274"/>
      <c r="O30" s="274"/>
      <c r="P30" s="274"/>
      <c r="Q30" s="40"/>
      <c r="R30" s="40"/>
      <c r="S30" s="40"/>
      <c r="T30" s="40"/>
      <c r="U30" s="40"/>
      <c r="V30" s="40"/>
      <c r="W30" s="273">
        <f>ROUND(BA94, 2)</f>
        <v>0</v>
      </c>
      <c r="X30" s="274"/>
      <c r="Y30" s="274"/>
      <c r="Z30" s="274"/>
      <c r="AA30" s="274"/>
      <c r="AB30" s="274"/>
      <c r="AC30" s="274"/>
      <c r="AD30" s="274"/>
      <c r="AE30" s="274"/>
      <c r="AF30" s="40"/>
      <c r="AG30" s="40"/>
      <c r="AH30" s="40"/>
      <c r="AI30" s="40"/>
      <c r="AJ30" s="40"/>
      <c r="AK30" s="273">
        <f>ROUND(AW94, 2)</f>
        <v>0</v>
      </c>
      <c r="AL30" s="274"/>
      <c r="AM30" s="274"/>
      <c r="AN30" s="274"/>
      <c r="AO30" s="274"/>
      <c r="AP30" s="40"/>
      <c r="AQ30" s="40"/>
      <c r="AR30" s="41"/>
      <c r="BE30" s="263"/>
    </row>
    <row r="31" spans="1:71" s="3" customFormat="1" ht="14.45" hidden="1" customHeight="1">
      <c r="B31" s="39"/>
      <c r="C31" s="40"/>
      <c r="D31" s="40"/>
      <c r="E31" s="40"/>
      <c r="F31" s="28" t="s">
        <v>42</v>
      </c>
      <c r="G31" s="40"/>
      <c r="H31" s="40"/>
      <c r="I31" s="40"/>
      <c r="J31" s="40"/>
      <c r="K31" s="40"/>
      <c r="L31" s="275">
        <v>0.21</v>
      </c>
      <c r="M31" s="274"/>
      <c r="N31" s="274"/>
      <c r="O31" s="274"/>
      <c r="P31" s="274"/>
      <c r="Q31" s="40"/>
      <c r="R31" s="40"/>
      <c r="S31" s="40"/>
      <c r="T31" s="40"/>
      <c r="U31" s="40"/>
      <c r="V31" s="40"/>
      <c r="W31" s="273">
        <f>ROUND(BB94, 2)</f>
        <v>0</v>
      </c>
      <c r="X31" s="274"/>
      <c r="Y31" s="274"/>
      <c r="Z31" s="274"/>
      <c r="AA31" s="274"/>
      <c r="AB31" s="274"/>
      <c r="AC31" s="274"/>
      <c r="AD31" s="274"/>
      <c r="AE31" s="274"/>
      <c r="AF31" s="40"/>
      <c r="AG31" s="40"/>
      <c r="AH31" s="40"/>
      <c r="AI31" s="40"/>
      <c r="AJ31" s="40"/>
      <c r="AK31" s="273">
        <v>0</v>
      </c>
      <c r="AL31" s="274"/>
      <c r="AM31" s="274"/>
      <c r="AN31" s="274"/>
      <c r="AO31" s="274"/>
      <c r="AP31" s="40"/>
      <c r="AQ31" s="40"/>
      <c r="AR31" s="41"/>
      <c r="BE31" s="263"/>
    </row>
    <row r="32" spans="1:71" s="3" customFormat="1" ht="14.45" hidden="1" customHeight="1">
      <c r="B32" s="39"/>
      <c r="C32" s="40"/>
      <c r="D32" s="40"/>
      <c r="E32" s="40"/>
      <c r="F32" s="28" t="s">
        <v>43</v>
      </c>
      <c r="G32" s="40"/>
      <c r="H32" s="40"/>
      <c r="I32" s="40"/>
      <c r="J32" s="40"/>
      <c r="K32" s="40"/>
      <c r="L32" s="275">
        <v>0.15</v>
      </c>
      <c r="M32" s="274"/>
      <c r="N32" s="274"/>
      <c r="O32" s="274"/>
      <c r="P32" s="274"/>
      <c r="Q32" s="40"/>
      <c r="R32" s="40"/>
      <c r="S32" s="40"/>
      <c r="T32" s="40"/>
      <c r="U32" s="40"/>
      <c r="V32" s="40"/>
      <c r="W32" s="273">
        <f>ROUND(BC94, 2)</f>
        <v>0</v>
      </c>
      <c r="X32" s="274"/>
      <c r="Y32" s="274"/>
      <c r="Z32" s="274"/>
      <c r="AA32" s="274"/>
      <c r="AB32" s="274"/>
      <c r="AC32" s="274"/>
      <c r="AD32" s="274"/>
      <c r="AE32" s="274"/>
      <c r="AF32" s="40"/>
      <c r="AG32" s="40"/>
      <c r="AH32" s="40"/>
      <c r="AI32" s="40"/>
      <c r="AJ32" s="40"/>
      <c r="AK32" s="273">
        <v>0</v>
      </c>
      <c r="AL32" s="274"/>
      <c r="AM32" s="274"/>
      <c r="AN32" s="274"/>
      <c r="AO32" s="274"/>
      <c r="AP32" s="40"/>
      <c r="AQ32" s="40"/>
      <c r="AR32" s="41"/>
      <c r="BE32" s="263"/>
    </row>
    <row r="33" spans="1:57" s="3" customFormat="1" ht="14.45" hidden="1" customHeight="1">
      <c r="B33" s="39"/>
      <c r="C33" s="40"/>
      <c r="D33" s="40"/>
      <c r="E33" s="40"/>
      <c r="F33" s="28" t="s">
        <v>44</v>
      </c>
      <c r="G33" s="40"/>
      <c r="H33" s="40"/>
      <c r="I33" s="40"/>
      <c r="J33" s="40"/>
      <c r="K33" s="40"/>
      <c r="L33" s="275">
        <v>0</v>
      </c>
      <c r="M33" s="274"/>
      <c r="N33" s="274"/>
      <c r="O33" s="274"/>
      <c r="P33" s="274"/>
      <c r="Q33" s="40"/>
      <c r="R33" s="40"/>
      <c r="S33" s="40"/>
      <c r="T33" s="40"/>
      <c r="U33" s="40"/>
      <c r="V33" s="40"/>
      <c r="W33" s="273">
        <f>ROUND(BD94, 2)</f>
        <v>0</v>
      </c>
      <c r="X33" s="274"/>
      <c r="Y33" s="274"/>
      <c r="Z33" s="274"/>
      <c r="AA33" s="274"/>
      <c r="AB33" s="274"/>
      <c r="AC33" s="274"/>
      <c r="AD33" s="274"/>
      <c r="AE33" s="274"/>
      <c r="AF33" s="40"/>
      <c r="AG33" s="40"/>
      <c r="AH33" s="40"/>
      <c r="AI33" s="40"/>
      <c r="AJ33" s="40"/>
      <c r="AK33" s="273">
        <v>0</v>
      </c>
      <c r="AL33" s="274"/>
      <c r="AM33" s="274"/>
      <c r="AN33" s="274"/>
      <c r="AO33" s="274"/>
      <c r="AP33" s="40"/>
      <c r="AQ33" s="40"/>
      <c r="AR33" s="41"/>
      <c r="BE33" s="263"/>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62"/>
    </row>
    <row r="35" spans="1:57" s="2" customFormat="1" ht="25.9" customHeight="1">
      <c r="A35" s="33"/>
      <c r="B35" s="34"/>
      <c r="C35" s="42"/>
      <c r="D35" s="43" t="s">
        <v>45</v>
      </c>
      <c r="E35" s="44"/>
      <c r="F35" s="44"/>
      <c r="G35" s="44"/>
      <c r="H35" s="44"/>
      <c r="I35" s="44"/>
      <c r="J35" s="44"/>
      <c r="K35" s="44"/>
      <c r="L35" s="44"/>
      <c r="M35" s="44"/>
      <c r="N35" s="44"/>
      <c r="O35" s="44"/>
      <c r="P35" s="44"/>
      <c r="Q35" s="44"/>
      <c r="R35" s="44"/>
      <c r="S35" s="44"/>
      <c r="T35" s="45" t="s">
        <v>46</v>
      </c>
      <c r="U35" s="44"/>
      <c r="V35" s="44"/>
      <c r="W35" s="44"/>
      <c r="X35" s="279" t="s">
        <v>47</v>
      </c>
      <c r="Y35" s="277"/>
      <c r="Z35" s="277"/>
      <c r="AA35" s="277"/>
      <c r="AB35" s="277"/>
      <c r="AC35" s="44"/>
      <c r="AD35" s="44"/>
      <c r="AE35" s="44"/>
      <c r="AF35" s="44"/>
      <c r="AG35" s="44"/>
      <c r="AH35" s="44"/>
      <c r="AI35" s="44"/>
      <c r="AJ35" s="44"/>
      <c r="AK35" s="276">
        <f>SUM(AK26:AK33)</f>
        <v>0</v>
      </c>
      <c r="AL35" s="277"/>
      <c r="AM35" s="277"/>
      <c r="AN35" s="277"/>
      <c r="AO35" s="278"/>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48</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49</v>
      </c>
      <c r="AI49" s="49"/>
      <c r="AJ49" s="49"/>
      <c r="AK49" s="49"/>
      <c r="AL49" s="49"/>
      <c r="AM49" s="49"/>
      <c r="AN49" s="49"/>
      <c r="AO49" s="49"/>
      <c r="AP49" s="47"/>
      <c r="AQ49" s="47"/>
      <c r="AR49" s="50"/>
    </row>
    <row r="50" spans="1:57" ht="11.25">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1.25">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1.25">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1.25">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1.25">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1.2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1.25">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1.25">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1.25">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1.25">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c r="A60" s="33"/>
      <c r="B60" s="34"/>
      <c r="C60" s="35"/>
      <c r="D60" s="51" t="s">
        <v>50</v>
      </c>
      <c r="E60" s="37"/>
      <c r="F60" s="37"/>
      <c r="G60" s="37"/>
      <c r="H60" s="37"/>
      <c r="I60" s="37"/>
      <c r="J60" s="37"/>
      <c r="K60" s="37"/>
      <c r="L60" s="37"/>
      <c r="M60" s="37"/>
      <c r="N60" s="37"/>
      <c r="O60" s="37"/>
      <c r="P60" s="37"/>
      <c r="Q60" s="37"/>
      <c r="R60" s="37"/>
      <c r="S60" s="37"/>
      <c r="T60" s="37"/>
      <c r="U60" s="37"/>
      <c r="V60" s="51" t="s">
        <v>51</v>
      </c>
      <c r="W60" s="37"/>
      <c r="X60" s="37"/>
      <c r="Y60" s="37"/>
      <c r="Z60" s="37"/>
      <c r="AA60" s="37"/>
      <c r="AB60" s="37"/>
      <c r="AC60" s="37"/>
      <c r="AD60" s="37"/>
      <c r="AE60" s="37"/>
      <c r="AF60" s="37"/>
      <c r="AG60" s="37"/>
      <c r="AH60" s="51" t="s">
        <v>50</v>
      </c>
      <c r="AI60" s="37"/>
      <c r="AJ60" s="37"/>
      <c r="AK60" s="37"/>
      <c r="AL60" s="37"/>
      <c r="AM60" s="51" t="s">
        <v>51</v>
      </c>
      <c r="AN60" s="37"/>
      <c r="AO60" s="37"/>
      <c r="AP60" s="35"/>
      <c r="AQ60" s="35"/>
      <c r="AR60" s="38"/>
      <c r="BE60" s="33"/>
    </row>
    <row r="61" spans="1:57" ht="11.25">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1.25">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1.25">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c r="A64" s="33"/>
      <c r="B64" s="34"/>
      <c r="C64" s="35"/>
      <c r="D64" s="48" t="s">
        <v>52</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53</v>
      </c>
      <c r="AI64" s="52"/>
      <c r="AJ64" s="52"/>
      <c r="AK64" s="52"/>
      <c r="AL64" s="52"/>
      <c r="AM64" s="52"/>
      <c r="AN64" s="52"/>
      <c r="AO64" s="52"/>
      <c r="AP64" s="35"/>
      <c r="AQ64" s="35"/>
      <c r="AR64" s="38"/>
      <c r="BE64" s="33"/>
    </row>
    <row r="65" spans="1:57" ht="11.2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1.25">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1.25">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1.25">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1.25">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1.25">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1.25">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1.25">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1.25">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1.25">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c r="A75" s="33"/>
      <c r="B75" s="34"/>
      <c r="C75" s="35"/>
      <c r="D75" s="51" t="s">
        <v>50</v>
      </c>
      <c r="E75" s="37"/>
      <c r="F75" s="37"/>
      <c r="G75" s="37"/>
      <c r="H75" s="37"/>
      <c r="I75" s="37"/>
      <c r="J75" s="37"/>
      <c r="K75" s="37"/>
      <c r="L75" s="37"/>
      <c r="M75" s="37"/>
      <c r="N75" s="37"/>
      <c r="O75" s="37"/>
      <c r="P75" s="37"/>
      <c r="Q75" s="37"/>
      <c r="R75" s="37"/>
      <c r="S75" s="37"/>
      <c r="T75" s="37"/>
      <c r="U75" s="37"/>
      <c r="V75" s="51" t="s">
        <v>51</v>
      </c>
      <c r="W75" s="37"/>
      <c r="X75" s="37"/>
      <c r="Y75" s="37"/>
      <c r="Z75" s="37"/>
      <c r="AA75" s="37"/>
      <c r="AB75" s="37"/>
      <c r="AC75" s="37"/>
      <c r="AD75" s="37"/>
      <c r="AE75" s="37"/>
      <c r="AF75" s="37"/>
      <c r="AG75" s="37"/>
      <c r="AH75" s="51" t="s">
        <v>50</v>
      </c>
      <c r="AI75" s="37"/>
      <c r="AJ75" s="37"/>
      <c r="AK75" s="37"/>
      <c r="AL75" s="37"/>
      <c r="AM75" s="51" t="s">
        <v>51</v>
      </c>
      <c r="AN75" s="37"/>
      <c r="AO75" s="37"/>
      <c r="AP75" s="35"/>
      <c r="AQ75" s="35"/>
      <c r="AR75" s="38"/>
      <c r="BE75" s="33"/>
    </row>
    <row r="76" spans="1:57" s="2" customFormat="1" ht="11.25">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5" customHeight="1">
      <c r="A82" s="33"/>
      <c r="B82" s="34"/>
      <c r="C82" s="22" t="s">
        <v>54</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26</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50000000000003" customHeight="1">
      <c r="B85" s="60"/>
      <c r="C85" s="61" t="s">
        <v>16</v>
      </c>
      <c r="D85" s="62"/>
      <c r="E85" s="62"/>
      <c r="F85" s="62"/>
      <c r="G85" s="62"/>
      <c r="H85" s="62"/>
      <c r="I85" s="62"/>
      <c r="J85" s="62"/>
      <c r="K85" s="62"/>
      <c r="L85" s="240" t="str">
        <f>K6</f>
        <v>Oprava trati v úseku Velim - Kolín</v>
      </c>
      <c r="M85" s="241"/>
      <c r="N85" s="241"/>
      <c r="O85" s="241"/>
      <c r="P85" s="241"/>
      <c r="Q85" s="241"/>
      <c r="R85" s="241"/>
      <c r="S85" s="241"/>
      <c r="T85" s="241"/>
      <c r="U85" s="241"/>
      <c r="V85" s="241"/>
      <c r="W85" s="241"/>
      <c r="X85" s="241"/>
      <c r="Y85" s="241"/>
      <c r="Z85" s="241"/>
      <c r="AA85" s="241"/>
      <c r="AB85" s="241"/>
      <c r="AC85" s="241"/>
      <c r="AD85" s="241"/>
      <c r="AE85" s="241"/>
      <c r="AF85" s="241"/>
      <c r="AG85" s="241"/>
      <c r="AH85" s="241"/>
      <c r="AI85" s="241"/>
      <c r="AJ85" s="241"/>
      <c r="AK85" s="241"/>
      <c r="AL85" s="241"/>
      <c r="AM85" s="241"/>
      <c r="AN85" s="241"/>
      <c r="AO85" s="241"/>
      <c r="AP85" s="62"/>
      <c r="AQ85" s="62"/>
      <c r="AR85" s="63"/>
    </row>
    <row r="86" spans="1:91"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20</v>
      </c>
      <c r="D87" s="35"/>
      <c r="E87" s="35"/>
      <c r="F87" s="35"/>
      <c r="G87" s="35"/>
      <c r="H87" s="35"/>
      <c r="I87" s="35"/>
      <c r="J87" s="35"/>
      <c r="K87" s="35"/>
      <c r="L87" s="64" t="str">
        <f>IF(K8="","",K8)</f>
        <v xml:space="preserve"> </v>
      </c>
      <c r="M87" s="35"/>
      <c r="N87" s="35"/>
      <c r="O87" s="35"/>
      <c r="P87" s="35"/>
      <c r="Q87" s="35"/>
      <c r="R87" s="35"/>
      <c r="S87" s="35"/>
      <c r="T87" s="35"/>
      <c r="U87" s="35"/>
      <c r="V87" s="35"/>
      <c r="W87" s="35"/>
      <c r="X87" s="35"/>
      <c r="Y87" s="35"/>
      <c r="Z87" s="35"/>
      <c r="AA87" s="35"/>
      <c r="AB87" s="35"/>
      <c r="AC87" s="35"/>
      <c r="AD87" s="35"/>
      <c r="AE87" s="35"/>
      <c r="AF87" s="35"/>
      <c r="AG87" s="35"/>
      <c r="AH87" s="35"/>
      <c r="AI87" s="28" t="s">
        <v>22</v>
      </c>
      <c r="AJ87" s="35"/>
      <c r="AK87" s="35"/>
      <c r="AL87" s="35"/>
      <c r="AM87" s="242" t="str">
        <f>IF(AN8= "","",AN8)</f>
        <v>25. 1. 2022</v>
      </c>
      <c r="AN87" s="242"/>
      <c r="AO87" s="35"/>
      <c r="AP87" s="35"/>
      <c r="AQ87" s="35"/>
      <c r="AR87" s="38"/>
      <c r="BE87" s="33"/>
    </row>
    <row r="88" spans="1:91"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2" customHeight="1">
      <c r="A89" s="33"/>
      <c r="B89" s="34"/>
      <c r="C89" s="28" t="s">
        <v>24</v>
      </c>
      <c r="D89" s="35"/>
      <c r="E89" s="35"/>
      <c r="F89" s="35"/>
      <c r="G89" s="35"/>
      <c r="H89" s="35"/>
      <c r="I89" s="35"/>
      <c r="J89" s="35"/>
      <c r="K89" s="35"/>
      <c r="L89" s="58" t="str">
        <f>IF(E11= "","",E11)</f>
        <v>Zimola Bohumil</v>
      </c>
      <c r="M89" s="35"/>
      <c r="N89" s="35"/>
      <c r="O89" s="35"/>
      <c r="P89" s="35"/>
      <c r="Q89" s="35"/>
      <c r="R89" s="35"/>
      <c r="S89" s="35"/>
      <c r="T89" s="35"/>
      <c r="U89" s="35"/>
      <c r="V89" s="35"/>
      <c r="W89" s="35"/>
      <c r="X89" s="35"/>
      <c r="Y89" s="35"/>
      <c r="Z89" s="35"/>
      <c r="AA89" s="35"/>
      <c r="AB89" s="35"/>
      <c r="AC89" s="35"/>
      <c r="AD89" s="35"/>
      <c r="AE89" s="35"/>
      <c r="AF89" s="35"/>
      <c r="AG89" s="35"/>
      <c r="AH89" s="35"/>
      <c r="AI89" s="28" t="s">
        <v>30</v>
      </c>
      <c r="AJ89" s="35"/>
      <c r="AK89" s="35"/>
      <c r="AL89" s="35"/>
      <c r="AM89" s="243" t="str">
        <f>IF(E17="","",E17)</f>
        <v xml:space="preserve"> </v>
      </c>
      <c r="AN89" s="244"/>
      <c r="AO89" s="244"/>
      <c r="AP89" s="244"/>
      <c r="AQ89" s="35"/>
      <c r="AR89" s="38"/>
      <c r="AS89" s="245" t="s">
        <v>55</v>
      </c>
      <c r="AT89" s="246"/>
      <c r="AU89" s="66"/>
      <c r="AV89" s="66"/>
      <c r="AW89" s="66"/>
      <c r="AX89" s="66"/>
      <c r="AY89" s="66"/>
      <c r="AZ89" s="66"/>
      <c r="BA89" s="66"/>
      <c r="BB89" s="66"/>
      <c r="BC89" s="66"/>
      <c r="BD89" s="67"/>
      <c r="BE89" s="33"/>
    </row>
    <row r="90" spans="1:91" s="2" customFormat="1" ht="15.2" customHeight="1">
      <c r="A90" s="33"/>
      <c r="B90" s="34"/>
      <c r="C90" s="28" t="s">
        <v>28</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32</v>
      </c>
      <c r="AJ90" s="35"/>
      <c r="AK90" s="35"/>
      <c r="AL90" s="35"/>
      <c r="AM90" s="243" t="str">
        <f>IF(E20="","",E20)</f>
        <v>Šubr Pavel</v>
      </c>
      <c r="AN90" s="244"/>
      <c r="AO90" s="244"/>
      <c r="AP90" s="244"/>
      <c r="AQ90" s="35"/>
      <c r="AR90" s="38"/>
      <c r="AS90" s="247"/>
      <c r="AT90" s="248"/>
      <c r="AU90" s="68"/>
      <c r="AV90" s="68"/>
      <c r="AW90" s="68"/>
      <c r="AX90" s="68"/>
      <c r="AY90" s="68"/>
      <c r="AZ90" s="68"/>
      <c r="BA90" s="68"/>
      <c r="BB90" s="68"/>
      <c r="BC90" s="68"/>
      <c r="BD90" s="69"/>
      <c r="BE90" s="33"/>
    </row>
    <row r="91" spans="1:91"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49"/>
      <c r="AT91" s="250"/>
      <c r="AU91" s="70"/>
      <c r="AV91" s="70"/>
      <c r="AW91" s="70"/>
      <c r="AX91" s="70"/>
      <c r="AY91" s="70"/>
      <c r="AZ91" s="70"/>
      <c r="BA91" s="70"/>
      <c r="BB91" s="70"/>
      <c r="BC91" s="70"/>
      <c r="BD91" s="71"/>
      <c r="BE91" s="33"/>
    </row>
    <row r="92" spans="1:91" s="2" customFormat="1" ht="29.25" customHeight="1">
      <c r="A92" s="33"/>
      <c r="B92" s="34"/>
      <c r="C92" s="251" t="s">
        <v>56</v>
      </c>
      <c r="D92" s="252"/>
      <c r="E92" s="252"/>
      <c r="F92" s="252"/>
      <c r="G92" s="252"/>
      <c r="H92" s="72"/>
      <c r="I92" s="254" t="s">
        <v>57</v>
      </c>
      <c r="J92" s="252"/>
      <c r="K92" s="252"/>
      <c r="L92" s="252"/>
      <c r="M92" s="252"/>
      <c r="N92" s="252"/>
      <c r="O92" s="252"/>
      <c r="P92" s="252"/>
      <c r="Q92" s="252"/>
      <c r="R92" s="252"/>
      <c r="S92" s="252"/>
      <c r="T92" s="252"/>
      <c r="U92" s="252"/>
      <c r="V92" s="252"/>
      <c r="W92" s="252"/>
      <c r="X92" s="252"/>
      <c r="Y92" s="252"/>
      <c r="Z92" s="252"/>
      <c r="AA92" s="252"/>
      <c r="AB92" s="252"/>
      <c r="AC92" s="252"/>
      <c r="AD92" s="252"/>
      <c r="AE92" s="252"/>
      <c r="AF92" s="252"/>
      <c r="AG92" s="253" t="s">
        <v>58</v>
      </c>
      <c r="AH92" s="252"/>
      <c r="AI92" s="252"/>
      <c r="AJ92" s="252"/>
      <c r="AK92" s="252"/>
      <c r="AL92" s="252"/>
      <c r="AM92" s="252"/>
      <c r="AN92" s="254" t="s">
        <v>59</v>
      </c>
      <c r="AO92" s="252"/>
      <c r="AP92" s="255"/>
      <c r="AQ92" s="73" t="s">
        <v>60</v>
      </c>
      <c r="AR92" s="38"/>
      <c r="AS92" s="74" t="s">
        <v>61</v>
      </c>
      <c r="AT92" s="75" t="s">
        <v>62</v>
      </c>
      <c r="AU92" s="75" t="s">
        <v>63</v>
      </c>
      <c r="AV92" s="75" t="s">
        <v>64</v>
      </c>
      <c r="AW92" s="75" t="s">
        <v>65</v>
      </c>
      <c r="AX92" s="75" t="s">
        <v>66</v>
      </c>
      <c r="AY92" s="75" t="s">
        <v>67</v>
      </c>
      <c r="AZ92" s="75" t="s">
        <v>68</v>
      </c>
      <c r="BA92" s="75" t="s">
        <v>69</v>
      </c>
      <c r="BB92" s="75" t="s">
        <v>70</v>
      </c>
      <c r="BC92" s="75" t="s">
        <v>71</v>
      </c>
      <c r="BD92" s="76" t="s">
        <v>72</v>
      </c>
      <c r="BE92" s="33"/>
    </row>
    <row r="93" spans="1:91"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50000000000003" customHeight="1">
      <c r="B94" s="80"/>
      <c r="C94" s="81" t="s">
        <v>73</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59">
        <f>ROUND(SUM(AG95:AG99),2)</f>
        <v>0</v>
      </c>
      <c r="AH94" s="259"/>
      <c r="AI94" s="259"/>
      <c r="AJ94" s="259"/>
      <c r="AK94" s="259"/>
      <c r="AL94" s="259"/>
      <c r="AM94" s="259"/>
      <c r="AN94" s="260">
        <f t="shared" ref="AN94:AN99" si="0">SUM(AG94,AT94)</f>
        <v>0</v>
      </c>
      <c r="AO94" s="260"/>
      <c r="AP94" s="260"/>
      <c r="AQ94" s="84" t="s">
        <v>1</v>
      </c>
      <c r="AR94" s="85"/>
      <c r="AS94" s="86">
        <f>ROUND(SUM(AS95:AS99),2)</f>
        <v>0</v>
      </c>
      <c r="AT94" s="87">
        <f t="shared" ref="AT94:AT99" si="1">ROUND(SUM(AV94:AW94),2)</f>
        <v>0</v>
      </c>
      <c r="AU94" s="88">
        <f>ROUND(SUM(AU95:AU99),5)</f>
        <v>0</v>
      </c>
      <c r="AV94" s="87">
        <f>ROUND(AZ94*L29,2)</f>
        <v>0</v>
      </c>
      <c r="AW94" s="87">
        <f>ROUND(BA94*L30,2)</f>
        <v>0</v>
      </c>
      <c r="AX94" s="87">
        <f>ROUND(BB94*L29,2)</f>
        <v>0</v>
      </c>
      <c r="AY94" s="87">
        <f>ROUND(BC94*L30,2)</f>
        <v>0</v>
      </c>
      <c r="AZ94" s="87">
        <f>ROUND(SUM(AZ95:AZ99),2)</f>
        <v>0</v>
      </c>
      <c r="BA94" s="87">
        <f>ROUND(SUM(BA95:BA99),2)</f>
        <v>0</v>
      </c>
      <c r="BB94" s="87">
        <f>ROUND(SUM(BB95:BB99),2)</f>
        <v>0</v>
      </c>
      <c r="BC94" s="87">
        <f>ROUND(SUM(BC95:BC99),2)</f>
        <v>0</v>
      </c>
      <c r="BD94" s="89">
        <f>ROUND(SUM(BD95:BD99),2)</f>
        <v>0</v>
      </c>
      <c r="BS94" s="90" t="s">
        <v>74</v>
      </c>
      <c r="BT94" s="90" t="s">
        <v>75</v>
      </c>
      <c r="BU94" s="91" t="s">
        <v>76</v>
      </c>
      <c r="BV94" s="90" t="s">
        <v>77</v>
      </c>
      <c r="BW94" s="90" t="s">
        <v>5</v>
      </c>
      <c r="BX94" s="90" t="s">
        <v>78</v>
      </c>
      <c r="CL94" s="90" t="s">
        <v>1</v>
      </c>
    </row>
    <row r="95" spans="1:91" s="7" customFormat="1" ht="16.5" customHeight="1">
      <c r="A95" s="92" t="s">
        <v>79</v>
      </c>
      <c r="B95" s="93"/>
      <c r="C95" s="94"/>
      <c r="D95" s="256" t="s">
        <v>80</v>
      </c>
      <c r="E95" s="256"/>
      <c r="F95" s="256"/>
      <c r="G95" s="256"/>
      <c r="H95" s="256"/>
      <c r="I95" s="95"/>
      <c r="J95" s="256" t="s">
        <v>81</v>
      </c>
      <c r="K95" s="256"/>
      <c r="L95" s="256"/>
      <c r="M95" s="256"/>
      <c r="N95" s="256"/>
      <c r="O95" s="256"/>
      <c r="P95" s="256"/>
      <c r="Q95" s="256"/>
      <c r="R95" s="256"/>
      <c r="S95" s="256"/>
      <c r="T95" s="256"/>
      <c r="U95" s="256"/>
      <c r="V95" s="256"/>
      <c r="W95" s="256"/>
      <c r="X95" s="256"/>
      <c r="Y95" s="256"/>
      <c r="Z95" s="256"/>
      <c r="AA95" s="256"/>
      <c r="AB95" s="256"/>
      <c r="AC95" s="256"/>
      <c r="AD95" s="256"/>
      <c r="AE95" s="256"/>
      <c r="AF95" s="256"/>
      <c r="AG95" s="257">
        <f>'SO 01 - Oprava 1TK a 2TK ...'!J30</f>
        <v>0</v>
      </c>
      <c r="AH95" s="258"/>
      <c r="AI95" s="258"/>
      <c r="AJ95" s="258"/>
      <c r="AK95" s="258"/>
      <c r="AL95" s="258"/>
      <c r="AM95" s="258"/>
      <c r="AN95" s="257">
        <f t="shared" si="0"/>
        <v>0</v>
      </c>
      <c r="AO95" s="258"/>
      <c r="AP95" s="258"/>
      <c r="AQ95" s="96" t="s">
        <v>82</v>
      </c>
      <c r="AR95" s="97"/>
      <c r="AS95" s="98">
        <v>0</v>
      </c>
      <c r="AT95" s="99">
        <f t="shared" si="1"/>
        <v>0</v>
      </c>
      <c r="AU95" s="100">
        <f>'SO 01 - Oprava 1TK a 2TK ...'!P120</f>
        <v>0</v>
      </c>
      <c r="AV95" s="99">
        <f>'SO 01 - Oprava 1TK a 2TK ...'!J33</f>
        <v>0</v>
      </c>
      <c r="AW95" s="99">
        <f>'SO 01 - Oprava 1TK a 2TK ...'!J34</f>
        <v>0</v>
      </c>
      <c r="AX95" s="99">
        <f>'SO 01 - Oprava 1TK a 2TK ...'!J35</f>
        <v>0</v>
      </c>
      <c r="AY95" s="99">
        <f>'SO 01 - Oprava 1TK a 2TK ...'!J36</f>
        <v>0</v>
      </c>
      <c r="AZ95" s="99">
        <f>'SO 01 - Oprava 1TK a 2TK ...'!F33</f>
        <v>0</v>
      </c>
      <c r="BA95" s="99">
        <f>'SO 01 - Oprava 1TK a 2TK ...'!F34</f>
        <v>0</v>
      </c>
      <c r="BB95" s="99">
        <f>'SO 01 - Oprava 1TK a 2TK ...'!F35</f>
        <v>0</v>
      </c>
      <c r="BC95" s="99">
        <f>'SO 01 - Oprava 1TK a 2TK ...'!F36</f>
        <v>0</v>
      </c>
      <c r="BD95" s="101">
        <f>'SO 01 - Oprava 1TK a 2TK ...'!F37</f>
        <v>0</v>
      </c>
      <c r="BT95" s="102" t="s">
        <v>83</v>
      </c>
      <c r="BV95" s="102" t="s">
        <v>77</v>
      </c>
      <c r="BW95" s="102" t="s">
        <v>84</v>
      </c>
      <c r="BX95" s="102" t="s">
        <v>5</v>
      </c>
      <c r="CL95" s="102" t="s">
        <v>1</v>
      </c>
      <c r="CM95" s="102" t="s">
        <v>85</v>
      </c>
    </row>
    <row r="96" spans="1:91" s="7" customFormat="1" ht="16.5" customHeight="1">
      <c r="A96" s="92" t="s">
        <v>79</v>
      </c>
      <c r="B96" s="93"/>
      <c r="C96" s="94"/>
      <c r="D96" s="256" t="s">
        <v>86</v>
      </c>
      <c r="E96" s="256"/>
      <c r="F96" s="256"/>
      <c r="G96" s="256"/>
      <c r="H96" s="256"/>
      <c r="I96" s="95"/>
      <c r="J96" s="256" t="s">
        <v>87</v>
      </c>
      <c r="K96" s="256"/>
      <c r="L96" s="256"/>
      <c r="M96" s="256"/>
      <c r="N96" s="256"/>
      <c r="O96" s="256"/>
      <c r="P96" s="256"/>
      <c r="Q96" s="256"/>
      <c r="R96" s="256"/>
      <c r="S96" s="256"/>
      <c r="T96" s="256"/>
      <c r="U96" s="256"/>
      <c r="V96" s="256"/>
      <c r="W96" s="256"/>
      <c r="X96" s="256"/>
      <c r="Y96" s="256"/>
      <c r="Z96" s="256"/>
      <c r="AA96" s="256"/>
      <c r="AB96" s="256"/>
      <c r="AC96" s="256"/>
      <c r="AD96" s="256"/>
      <c r="AE96" s="256"/>
      <c r="AF96" s="256"/>
      <c r="AG96" s="257">
        <f>'SO 02 - Doprava a likvida...'!J30</f>
        <v>0</v>
      </c>
      <c r="AH96" s="258"/>
      <c r="AI96" s="258"/>
      <c r="AJ96" s="258"/>
      <c r="AK96" s="258"/>
      <c r="AL96" s="258"/>
      <c r="AM96" s="258"/>
      <c r="AN96" s="257">
        <f t="shared" si="0"/>
        <v>0</v>
      </c>
      <c r="AO96" s="258"/>
      <c r="AP96" s="258"/>
      <c r="AQ96" s="96" t="s">
        <v>82</v>
      </c>
      <c r="AR96" s="97"/>
      <c r="AS96" s="98">
        <v>0</v>
      </c>
      <c r="AT96" s="99">
        <f t="shared" si="1"/>
        <v>0</v>
      </c>
      <c r="AU96" s="100">
        <f>'SO 02 - Doprava a likvida...'!P117</f>
        <v>0</v>
      </c>
      <c r="AV96" s="99">
        <f>'SO 02 - Doprava a likvida...'!J33</f>
        <v>0</v>
      </c>
      <c r="AW96" s="99">
        <f>'SO 02 - Doprava a likvida...'!J34</f>
        <v>0</v>
      </c>
      <c r="AX96" s="99">
        <f>'SO 02 - Doprava a likvida...'!J35</f>
        <v>0</v>
      </c>
      <c r="AY96" s="99">
        <f>'SO 02 - Doprava a likvida...'!J36</f>
        <v>0</v>
      </c>
      <c r="AZ96" s="99">
        <f>'SO 02 - Doprava a likvida...'!F33</f>
        <v>0</v>
      </c>
      <c r="BA96" s="99">
        <f>'SO 02 - Doprava a likvida...'!F34</f>
        <v>0</v>
      </c>
      <c r="BB96" s="99">
        <f>'SO 02 - Doprava a likvida...'!F35</f>
        <v>0</v>
      </c>
      <c r="BC96" s="99">
        <f>'SO 02 - Doprava a likvida...'!F36</f>
        <v>0</v>
      </c>
      <c r="BD96" s="101">
        <f>'SO 02 - Doprava a likvida...'!F37</f>
        <v>0</v>
      </c>
      <c r="BT96" s="102" t="s">
        <v>83</v>
      </c>
      <c r="BV96" s="102" t="s">
        <v>77</v>
      </c>
      <c r="BW96" s="102" t="s">
        <v>88</v>
      </c>
      <c r="BX96" s="102" t="s">
        <v>5</v>
      </c>
      <c r="CL96" s="102" t="s">
        <v>1</v>
      </c>
      <c r="CM96" s="102" t="s">
        <v>85</v>
      </c>
    </row>
    <row r="97" spans="1:91" s="7" customFormat="1" ht="16.5" customHeight="1">
      <c r="A97" s="92" t="s">
        <v>79</v>
      </c>
      <c r="B97" s="93"/>
      <c r="C97" s="94"/>
      <c r="D97" s="256" t="s">
        <v>89</v>
      </c>
      <c r="E97" s="256"/>
      <c r="F97" s="256"/>
      <c r="G97" s="256"/>
      <c r="H97" s="256"/>
      <c r="I97" s="95"/>
      <c r="J97" s="256" t="s">
        <v>90</v>
      </c>
      <c r="K97" s="256"/>
      <c r="L97" s="256"/>
      <c r="M97" s="256"/>
      <c r="N97" s="256"/>
      <c r="O97" s="256"/>
      <c r="P97" s="256"/>
      <c r="Q97" s="256"/>
      <c r="R97" s="256"/>
      <c r="S97" s="256"/>
      <c r="T97" s="256"/>
      <c r="U97" s="256"/>
      <c r="V97" s="256"/>
      <c r="W97" s="256"/>
      <c r="X97" s="256"/>
      <c r="Y97" s="256"/>
      <c r="Z97" s="256"/>
      <c r="AA97" s="256"/>
      <c r="AB97" s="256"/>
      <c r="AC97" s="256"/>
      <c r="AD97" s="256"/>
      <c r="AE97" s="256"/>
      <c r="AF97" s="256"/>
      <c r="AG97" s="257">
        <f>'SO 03 - Přeprava mechanizace'!J30</f>
        <v>0</v>
      </c>
      <c r="AH97" s="258"/>
      <c r="AI97" s="258"/>
      <c r="AJ97" s="258"/>
      <c r="AK97" s="258"/>
      <c r="AL97" s="258"/>
      <c r="AM97" s="258"/>
      <c r="AN97" s="257">
        <f t="shared" si="0"/>
        <v>0</v>
      </c>
      <c r="AO97" s="258"/>
      <c r="AP97" s="258"/>
      <c r="AQ97" s="96" t="s">
        <v>82</v>
      </c>
      <c r="AR97" s="97"/>
      <c r="AS97" s="98">
        <v>0</v>
      </c>
      <c r="AT97" s="99">
        <f t="shared" si="1"/>
        <v>0</v>
      </c>
      <c r="AU97" s="100">
        <f>'SO 03 - Přeprava mechanizace'!P117</f>
        <v>0</v>
      </c>
      <c r="AV97" s="99">
        <f>'SO 03 - Přeprava mechanizace'!J33</f>
        <v>0</v>
      </c>
      <c r="AW97" s="99">
        <f>'SO 03 - Přeprava mechanizace'!J34</f>
        <v>0</v>
      </c>
      <c r="AX97" s="99">
        <f>'SO 03 - Přeprava mechanizace'!J35</f>
        <v>0</v>
      </c>
      <c r="AY97" s="99">
        <f>'SO 03 - Přeprava mechanizace'!J36</f>
        <v>0</v>
      </c>
      <c r="AZ97" s="99">
        <f>'SO 03 - Přeprava mechanizace'!F33</f>
        <v>0</v>
      </c>
      <c r="BA97" s="99">
        <f>'SO 03 - Přeprava mechanizace'!F34</f>
        <v>0</v>
      </c>
      <c r="BB97" s="99">
        <f>'SO 03 - Přeprava mechanizace'!F35</f>
        <v>0</v>
      </c>
      <c r="BC97" s="99">
        <f>'SO 03 - Přeprava mechanizace'!F36</f>
        <v>0</v>
      </c>
      <c r="BD97" s="101">
        <f>'SO 03 - Přeprava mechanizace'!F37</f>
        <v>0</v>
      </c>
      <c r="BT97" s="102" t="s">
        <v>83</v>
      </c>
      <c r="BV97" s="102" t="s">
        <v>77</v>
      </c>
      <c r="BW97" s="102" t="s">
        <v>91</v>
      </c>
      <c r="BX97" s="102" t="s">
        <v>5</v>
      </c>
      <c r="CL97" s="102" t="s">
        <v>1</v>
      </c>
      <c r="CM97" s="102" t="s">
        <v>85</v>
      </c>
    </row>
    <row r="98" spans="1:91" s="7" customFormat="1" ht="16.5" customHeight="1">
      <c r="A98" s="92" t="s">
        <v>79</v>
      </c>
      <c r="B98" s="93"/>
      <c r="C98" s="94"/>
      <c r="D98" s="256" t="s">
        <v>92</v>
      </c>
      <c r="E98" s="256"/>
      <c r="F98" s="256"/>
      <c r="G98" s="256"/>
      <c r="H98" s="256"/>
      <c r="I98" s="95"/>
      <c r="J98" s="256" t="s">
        <v>93</v>
      </c>
      <c r="K98" s="256"/>
      <c r="L98" s="256"/>
      <c r="M98" s="256"/>
      <c r="N98" s="256"/>
      <c r="O98" s="256"/>
      <c r="P98" s="256"/>
      <c r="Q98" s="256"/>
      <c r="R98" s="256"/>
      <c r="S98" s="256"/>
      <c r="T98" s="256"/>
      <c r="U98" s="256"/>
      <c r="V98" s="256"/>
      <c r="W98" s="256"/>
      <c r="X98" s="256"/>
      <c r="Y98" s="256"/>
      <c r="Z98" s="256"/>
      <c r="AA98" s="256"/>
      <c r="AB98" s="256"/>
      <c r="AC98" s="256"/>
      <c r="AD98" s="256"/>
      <c r="AE98" s="256"/>
      <c r="AF98" s="256"/>
      <c r="AG98" s="257">
        <f>'SO 04 - VON'!J30</f>
        <v>0</v>
      </c>
      <c r="AH98" s="258"/>
      <c r="AI98" s="258"/>
      <c r="AJ98" s="258"/>
      <c r="AK98" s="258"/>
      <c r="AL98" s="258"/>
      <c r="AM98" s="258"/>
      <c r="AN98" s="257">
        <f t="shared" si="0"/>
        <v>0</v>
      </c>
      <c r="AO98" s="258"/>
      <c r="AP98" s="258"/>
      <c r="AQ98" s="96" t="s">
        <v>82</v>
      </c>
      <c r="AR98" s="97"/>
      <c r="AS98" s="98">
        <v>0</v>
      </c>
      <c r="AT98" s="99">
        <f t="shared" si="1"/>
        <v>0</v>
      </c>
      <c r="AU98" s="100">
        <f>'SO 04 - VON'!P117</f>
        <v>0</v>
      </c>
      <c r="AV98" s="99">
        <f>'SO 04 - VON'!J33</f>
        <v>0</v>
      </c>
      <c r="AW98" s="99">
        <f>'SO 04 - VON'!J34</f>
        <v>0</v>
      </c>
      <c r="AX98" s="99">
        <f>'SO 04 - VON'!J35</f>
        <v>0</v>
      </c>
      <c r="AY98" s="99">
        <f>'SO 04 - VON'!J36</f>
        <v>0</v>
      </c>
      <c r="AZ98" s="99">
        <f>'SO 04 - VON'!F33</f>
        <v>0</v>
      </c>
      <c r="BA98" s="99">
        <f>'SO 04 - VON'!F34</f>
        <v>0</v>
      </c>
      <c r="BB98" s="99">
        <f>'SO 04 - VON'!F35</f>
        <v>0</v>
      </c>
      <c r="BC98" s="99">
        <f>'SO 04 - VON'!F36</f>
        <v>0</v>
      </c>
      <c r="BD98" s="101">
        <f>'SO 04 - VON'!F37</f>
        <v>0</v>
      </c>
      <c r="BT98" s="102" t="s">
        <v>83</v>
      </c>
      <c r="BV98" s="102" t="s">
        <v>77</v>
      </c>
      <c r="BW98" s="102" t="s">
        <v>94</v>
      </c>
      <c r="BX98" s="102" t="s">
        <v>5</v>
      </c>
      <c r="CL98" s="102" t="s">
        <v>1</v>
      </c>
      <c r="CM98" s="102" t="s">
        <v>85</v>
      </c>
    </row>
    <row r="99" spans="1:91" s="7" customFormat="1" ht="16.5" customHeight="1">
      <c r="A99" s="92" t="s">
        <v>79</v>
      </c>
      <c r="B99" s="93"/>
      <c r="C99" s="94"/>
      <c r="D99" s="256" t="s">
        <v>95</v>
      </c>
      <c r="E99" s="256"/>
      <c r="F99" s="256"/>
      <c r="G99" s="256"/>
      <c r="H99" s="256"/>
      <c r="I99" s="95"/>
      <c r="J99" s="256" t="s">
        <v>96</v>
      </c>
      <c r="K99" s="256"/>
      <c r="L99" s="256"/>
      <c r="M99" s="256"/>
      <c r="N99" s="256"/>
      <c r="O99" s="256"/>
      <c r="P99" s="256"/>
      <c r="Q99" s="256"/>
      <c r="R99" s="256"/>
      <c r="S99" s="256"/>
      <c r="T99" s="256"/>
      <c r="U99" s="256"/>
      <c r="V99" s="256"/>
      <c r="W99" s="256"/>
      <c r="X99" s="256"/>
      <c r="Y99" s="256"/>
      <c r="Z99" s="256"/>
      <c r="AA99" s="256"/>
      <c r="AB99" s="256"/>
      <c r="AC99" s="256"/>
      <c r="AD99" s="256"/>
      <c r="AE99" s="256"/>
      <c r="AF99" s="256"/>
      <c r="AG99" s="257">
        <f>'SO 05 - KSU a TP'!J30</f>
        <v>0</v>
      </c>
      <c r="AH99" s="258"/>
      <c r="AI99" s="258"/>
      <c r="AJ99" s="258"/>
      <c r="AK99" s="258"/>
      <c r="AL99" s="258"/>
      <c r="AM99" s="258"/>
      <c r="AN99" s="257">
        <f t="shared" si="0"/>
        <v>0</v>
      </c>
      <c r="AO99" s="258"/>
      <c r="AP99" s="258"/>
      <c r="AQ99" s="96" t="s">
        <v>82</v>
      </c>
      <c r="AR99" s="97"/>
      <c r="AS99" s="103">
        <v>0</v>
      </c>
      <c r="AT99" s="104">
        <f t="shared" si="1"/>
        <v>0</v>
      </c>
      <c r="AU99" s="105">
        <f>'SO 05 - KSU a TP'!P117</f>
        <v>0</v>
      </c>
      <c r="AV99" s="104">
        <f>'SO 05 - KSU a TP'!J33</f>
        <v>0</v>
      </c>
      <c r="AW99" s="104">
        <f>'SO 05 - KSU a TP'!J34</f>
        <v>0</v>
      </c>
      <c r="AX99" s="104">
        <f>'SO 05 - KSU a TP'!J35</f>
        <v>0</v>
      </c>
      <c r="AY99" s="104">
        <f>'SO 05 - KSU a TP'!J36</f>
        <v>0</v>
      </c>
      <c r="AZ99" s="104">
        <f>'SO 05 - KSU a TP'!F33</f>
        <v>0</v>
      </c>
      <c r="BA99" s="104">
        <f>'SO 05 - KSU a TP'!F34</f>
        <v>0</v>
      </c>
      <c r="BB99" s="104">
        <f>'SO 05 - KSU a TP'!F35</f>
        <v>0</v>
      </c>
      <c r="BC99" s="104">
        <f>'SO 05 - KSU a TP'!F36</f>
        <v>0</v>
      </c>
      <c r="BD99" s="106">
        <f>'SO 05 - KSU a TP'!F37</f>
        <v>0</v>
      </c>
      <c r="BT99" s="102" t="s">
        <v>83</v>
      </c>
      <c r="BV99" s="102" t="s">
        <v>77</v>
      </c>
      <c r="BW99" s="102" t="s">
        <v>97</v>
      </c>
      <c r="BX99" s="102" t="s">
        <v>5</v>
      </c>
      <c r="CL99" s="102" t="s">
        <v>1</v>
      </c>
      <c r="CM99" s="102" t="s">
        <v>85</v>
      </c>
    </row>
    <row r="100" spans="1:91" s="2" customFormat="1" ht="30" customHeight="1">
      <c r="A100" s="33"/>
      <c r="B100" s="34"/>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35"/>
      <c r="AN100" s="35"/>
      <c r="AO100" s="35"/>
      <c r="AP100" s="35"/>
      <c r="AQ100" s="35"/>
      <c r="AR100" s="38"/>
      <c r="AS100" s="33"/>
      <c r="AT100" s="33"/>
      <c r="AU100" s="33"/>
      <c r="AV100" s="33"/>
      <c r="AW100" s="33"/>
      <c r="AX100" s="33"/>
      <c r="AY100" s="33"/>
      <c r="AZ100" s="33"/>
      <c r="BA100" s="33"/>
      <c r="BB100" s="33"/>
      <c r="BC100" s="33"/>
      <c r="BD100" s="33"/>
      <c r="BE100" s="33"/>
    </row>
    <row r="101" spans="1:91" s="2" customFormat="1" ht="6.95" customHeight="1">
      <c r="A101" s="33"/>
      <c r="B101" s="53"/>
      <c r="C101" s="54"/>
      <c r="D101" s="54"/>
      <c r="E101" s="54"/>
      <c r="F101" s="54"/>
      <c r="G101" s="54"/>
      <c r="H101" s="54"/>
      <c r="I101" s="54"/>
      <c r="J101" s="54"/>
      <c r="K101" s="54"/>
      <c r="L101" s="54"/>
      <c r="M101" s="54"/>
      <c r="N101" s="54"/>
      <c r="O101" s="54"/>
      <c r="P101" s="54"/>
      <c r="Q101" s="54"/>
      <c r="R101" s="54"/>
      <c r="S101" s="54"/>
      <c r="T101" s="54"/>
      <c r="U101" s="54"/>
      <c r="V101" s="54"/>
      <c r="W101" s="54"/>
      <c r="X101" s="54"/>
      <c r="Y101" s="54"/>
      <c r="Z101" s="54"/>
      <c r="AA101" s="54"/>
      <c r="AB101" s="54"/>
      <c r="AC101" s="54"/>
      <c r="AD101" s="54"/>
      <c r="AE101" s="54"/>
      <c r="AF101" s="54"/>
      <c r="AG101" s="54"/>
      <c r="AH101" s="54"/>
      <c r="AI101" s="54"/>
      <c r="AJ101" s="54"/>
      <c r="AK101" s="54"/>
      <c r="AL101" s="54"/>
      <c r="AM101" s="54"/>
      <c r="AN101" s="54"/>
      <c r="AO101" s="54"/>
      <c r="AP101" s="54"/>
      <c r="AQ101" s="54"/>
      <c r="AR101" s="38"/>
      <c r="AS101" s="33"/>
      <c r="AT101" s="33"/>
      <c r="AU101" s="33"/>
      <c r="AV101" s="33"/>
      <c r="AW101" s="33"/>
      <c r="AX101" s="33"/>
      <c r="AY101" s="33"/>
      <c r="AZ101" s="33"/>
      <c r="BA101" s="33"/>
      <c r="BB101" s="33"/>
      <c r="BC101" s="33"/>
      <c r="BD101" s="33"/>
      <c r="BE101" s="33"/>
    </row>
  </sheetData>
  <sheetProtection algorithmName="SHA-512" hashValue="NDSZP0hb4KvJaffQthjrBUhudvSE6BGnMyXa198xghU5Jaxrb8JQ1mdGLVYRYlt8fkosqBJF7dDVtSs8zv+SsQ==" saltValue="dMrmK4DpiWyOTKzAyNJlmXgLMk5CQ4dH7cGa6BsciTbAYAWwBR1R+/BsEAYYw836TMEI+ebaM+xmrVG8t1NmJQ==" spinCount="100000" sheet="1" objects="1" scenarios="1" formatColumns="0" formatRows="0"/>
  <mergeCells count="58">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D98:H98"/>
    <mergeCell ref="J98:AF98"/>
    <mergeCell ref="AN99:AP99"/>
    <mergeCell ref="AG99:AM99"/>
    <mergeCell ref="D99:H99"/>
    <mergeCell ref="J99:AF99"/>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AG94:AM94"/>
    <mergeCell ref="AN94:AP94"/>
    <mergeCell ref="L85:AO85"/>
    <mergeCell ref="AM87:AN87"/>
    <mergeCell ref="AM89:AP89"/>
    <mergeCell ref="AS89:AT91"/>
    <mergeCell ref="AM90:AP90"/>
  </mergeCells>
  <hyperlinks>
    <hyperlink ref="A95" location="'SO 01 - Oprava 1TK a 2TK ...'!C2" display="/"/>
    <hyperlink ref="A96" location="'SO 02 - Doprava a likvida...'!C2" display="/"/>
    <hyperlink ref="A97" location="'SO 03 - Přeprava mechanizace'!C2" display="/"/>
    <hyperlink ref="A98" location="'SO 04 - VON'!C2" display="/"/>
    <hyperlink ref="A99" location="'SO 05 - KSU a TP'!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761"/>
  <sheetViews>
    <sheetView showGridLines="0" tabSelected="1" topLeftCell="A128" workbookViewId="0">
      <selection activeCell="I154" sqref="I154"/>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84</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98</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281" t="str">
        <f>'Rekapitulace stavby'!K6</f>
        <v>Oprava trati v úseku Velim - Kolín</v>
      </c>
      <c r="F7" s="282"/>
      <c r="G7" s="282"/>
      <c r="H7" s="282"/>
      <c r="L7" s="19"/>
    </row>
    <row r="8" spans="1:46" s="2" customFormat="1" ht="12" customHeight="1">
      <c r="A8" s="33"/>
      <c r="B8" s="38"/>
      <c r="C8" s="33"/>
      <c r="D8" s="111" t="s">
        <v>99</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3" t="s">
        <v>100</v>
      </c>
      <c r="F9" s="284"/>
      <c r="G9" s="284"/>
      <c r="H9" s="284"/>
      <c r="I9" s="33"/>
      <c r="J9" s="33"/>
      <c r="K9" s="33"/>
      <c r="L9" s="50"/>
      <c r="S9" s="33"/>
      <c r="T9" s="33"/>
      <c r="U9" s="33"/>
      <c r="V9" s="33"/>
      <c r="W9" s="33"/>
      <c r="X9" s="33"/>
      <c r="Y9" s="33"/>
      <c r="Z9" s="33"/>
      <c r="AA9" s="33"/>
      <c r="AB9" s="33"/>
      <c r="AC9" s="33"/>
      <c r="AD9" s="33"/>
      <c r="AE9" s="33"/>
    </row>
    <row r="10" spans="1:46" s="2" customFormat="1" ht="11.25">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21</v>
      </c>
      <c r="G12" s="33"/>
      <c r="H12" s="33"/>
      <c r="I12" s="111" t="s">
        <v>22</v>
      </c>
      <c r="J12" s="113" t="str">
        <f>'Rekapitulace stavby'!AN8</f>
        <v>25. 1. 2022</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35</v>
      </c>
      <c r="E30" s="33"/>
      <c r="F30" s="33"/>
      <c r="G30" s="33"/>
      <c r="H30" s="33"/>
      <c r="I30" s="33"/>
      <c r="J30" s="119">
        <f>ROUND(J120,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39</v>
      </c>
      <c r="E33" s="111" t="s">
        <v>40</v>
      </c>
      <c r="F33" s="122">
        <f>ROUND((SUM(BE120:BE760)),  2)</f>
        <v>0</v>
      </c>
      <c r="G33" s="33"/>
      <c r="H33" s="33"/>
      <c r="I33" s="123">
        <v>0.21</v>
      </c>
      <c r="J33" s="122">
        <f>ROUND(((SUM(BE120:BE760))*I33),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41</v>
      </c>
      <c r="F34" s="122">
        <f>ROUND((SUM(BF120:BF760)),  2)</f>
        <v>0</v>
      </c>
      <c r="G34" s="33"/>
      <c r="H34" s="33"/>
      <c r="I34" s="123">
        <v>0.15</v>
      </c>
      <c r="J34" s="122">
        <f>ROUND(((SUM(BF120:BF760))*I34),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ROUND((SUM(BG120:BG760)),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ROUND((SUM(BH120:BH760)),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ROUND((SUM(BI120:BI760)),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48</v>
      </c>
      <c r="E50" s="132"/>
      <c r="F50" s="132"/>
      <c r="G50" s="131" t="s">
        <v>49</v>
      </c>
      <c r="H50" s="132"/>
      <c r="I50" s="132"/>
      <c r="J50" s="132"/>
      <c r="K50" s="132"/>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101</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8" t="str">
        <f>E7</f>
        <v>Oprava trati v úseku Velim - Kolín</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99</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0" t="str">
        <f>E9</f>
        <v>SO 01 - Oprava 1TK a 2TK Kolín - Velim</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25. 1. 2022</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Šubr Pavel</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102</v>
      </c>
      <c r="D94" s="143"/>
      <c r="E94" s="143"/>
      <c r="F94" s="143"/>
      <c r="G94" s="143"/>
      <c r="H94" s="143"/>
      <c r="I94" s="143"/>
      <c r="J94" s="144" t="s">
        <v>103</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104</v>
      </c>
      <c r="D96" s="35"/>
      <c r="E96" s="35"/>
      <c r="F96" s="35"/>
      <c r="G96" s="35"/>
      <c r="H96" s="35"/>
      <c r="I96" s="35"/>
      <c r="J96" s="83">
        <f>J120</f>
        <v>0</v>
      </c>
      <c r="K96" s="35"/>
      <c r="L96" s="50"/>
      <c r="S96" s="33"/>
      <c r="T96" s="33"/>
      <c r="U96" s="33"/>
      <c r="V96" s="33"/>
      <c r="W96" s="33"/>
      <c r="X96" s="33"/>
      <c r="Y96" s="33"/>
      <c r="Z96" s="33"/>
      <c r="AA96" s="33"/>
      <c r="AB96" s="33"/>
      <c r="AC96" s="33"/>
      <c r="AD96" s="33"/>
      <c r="AE96" s="33"/>
      <c r="AU96" s="16" t="s">
        <v>105</v>
      </c>
    </row>
    <row r="97" spans="1:31" s="9" customFormat="1" ht="24.95" customHeight="1">
      <c r="B97" s="146"/>
      <c r="C97" s="147"/>
      <c r="D97" s="148" t="s">
        <v>106</v>
      </c>
      <c r="E97" s="149"/>
      <c r="F97" s="149"/>
      <c r="G97" s="149"/>
      <c r="H97" s="149"/>
      <c r="I97" s="149"/>
      <c r="J97" s="150">
        <f>J121</f>
        <v>0</v>
      </c>
      <c r="K97" s="147"/>
      <c r="L97" s="151"/>
    </row>
    <row r="98" spans="1:31" s="9" customFormat="1" ht="24.95" customHeight="1">
      <c r="B98" s="146"/>
      <c r="C98" s="147"/>
      <c r="D98" s="148" t="s">
        <v>107</v>
      </c>
      <c r="E98" s="149"/>
      <c r="F98" s="149"/>
      <c r="G98" s="149"/>
      <c r="H98" s="149"/>
      <c r="I98" s="149"/>
      <c r="J98" s="150">
        <f>J162</f>
        <v>0</v>
      </c>
      <c r="K98" s="147"/>
      <c r="L98" s="151"/>
    </row>
    <row r="99" spans="1:31" s="9" customFormat="1" ht="24.95" customHeight="1">
      <c r="B99" s="146"/>
      <c r="C99" s="147"/>
      <c r="D99" s="148" t="s">
        <v>108</v>
      </c>
      <c r="E99" s="149"/>
      <c r="F99" s="149"/>
      <c r="G99" s="149"/>
      <c r="H99" s="149"/>
      <c r="I99" s="149"/>
      <c r="J99" s="150">
        <f>J364</f>
        <v>0</v>
      </c>
      <c r="K99" s="147"/>
      <c r="L99" s="151"/>
    </row>
    <row r="100" spans="1:31" s="9" customFormat="1" ht="24.95" customHeight="1">
      <c r="B100" s="146"/>
      <c r="C100" s="147"/>
      <c r="D100" s="148" t="s">
        <v>109</v>
      </c>
      <c r="E100" s="149"/>
      <c r="F100" s="149"/>
      <c r="G100" s="149"/>
      <c r="H100" s="149"/>
      <c r="I100" s="149"/>
      <c r="J100" s="150">
        <f>J699</f>
        <v>0</v>
      </c>
      <c r="K100" s="147"/>
      <c r="L100" s="151"/>
    </row>
    <row r="101" spans="1:31" s="2" customFormat="1" ht="21.75" customHeight="1">
      <c r="A101" s="33"/>
      <c r="B101" s="34"/>
      <c r="C101" s="35"/>
      <c r="D101" s="35"/>
      <c r="E101" s="35"/>
      <c r="F101" s="35"/>
      <c r="G101" s="35"/>
      <c r="H101" s="35"/>
      <c r="I101" s="35"/>
      <c r="J101" s="35"/>
      <c r="K101" s="35"/>
      <c r="L101" s="50"/>
      <c r="S101" s="33"/>
      <c r="T101" s="33"/>
      <c r="U101" s="33"/>
      <c r="V101" s="33"/>
      <c r="W101" s="33"/>
      <c r="X101" s="33"/>
      <c r="Y101" s="33"/>
      <c r="Z101" s="33"/>
      <c r="AA101" s="33"/>
      <c r="AB101" s="33"/>
      <c r="AC101" s="33"/>
      <c r="AD101" s="33"/>
      <c r="AE101" s="33"/>
    </row>
    <row r="102" spans="1:31" s="2" customFormat="1" ht="6.95" customHeight="1">
      <c r="A102" s="33"/>
      <c r="B102" s="53"/>
      <c r="C102" s="54"/>
      <c r="D102" s="54"/>
      <c r="E102" s="54"/>
      <c r="F102" s="54"/>
      <c r="G102" s="54"/>
      <c r="H102" s="54"/>
      <c r="I102" s="54"/>
      <c r="J102" s="54"/>
      <c r="K102" s="54"/>
      <c r="L102" s="50"/>
      <c r="S102" s="33"/>
      <c r="T102" s="33"/>
      <c r="U102" s="33"/>
      <c r="V102" s="33"/>
      <c r="W102" s="33"/>
      <c r="X102" s="33"/>
      <c r="Y102" s="33"/>
      <c r="Z102" s="33"/>
      <c r="AA102" s="33"/>
      <c r="AB102" s="33"/>
      <c r="AC102" s="33"/>
      <c r="AD102" s="33"/>
      <c r="AE102" s="33"/>
    </row>
    <row r="106" spans="1:31" s="2" customFormat="1" ht="6.95" customHeight="1">
      <c r="A106" s="33"/>
      <c r="B106" s="55"/>
      <c r="C106" s="56"/>
      <c r="D106" s="56"/>
      <c r="E106" s="56"/>
      <c r="F106" s="56"/>
      <c r="G106" s="56"/>
      <c r="H106" s="56"/>
      <c r="I106" s="56"/>
      <c r="J106" s="56"/>
      <c r="K106" s="56"/>
      <c r="L106" s="50"/>
      <c r="S106" s="33"/>
      <c r="T106" s="33"/>
      <c r="U106" s="33"/>
      <c r="V106" s="33"/>
      <c r="W106" s="33"/>
      <c r="X106" s="33"/>
      <c r="Y106" s="33"/>
      <c r="Z106" s="33"/>
      <c r="AA106" s="33"/>
      <c r="AB106" s="33"/>
      <c r="AC106" s="33"/>
      <c r="AD106" s="33"/>
      <c r="AE106" s="33"/>
    </row>
    <row r="107" spans="1:31" s="2" customFormat="1" ht="24.95" customHeight="1">
      <c r="A107" s="33"/>
      <c r="B107" s="34"/>
      <c r="C107" s="22" t="s">
        <v>110</v>
      </c>
      <c r="D107" s="35"/>
      <c r="E107" s="35"/>
      <c r="F107" s="35"/>
      <c r="G107" s="35"/>
      <c r="H107" s="35"/>
      <c r="I107" s="35"/>
      <c r="J107" s="35"/>
      <c r="K107" s="35"/>
      <c r="L107" s="50"/>
      <c r="S107" s="33"/>
      <c r="T107" s="33"/>
      <c r="U107" s="33"/>
      <c r="V107" s="33"/>
      <c r="W107" s="33"/>
      <c r="X107" s="33"/>
      <c r="Y107" s="33"/>
      <c r="Z107" s="33"/>
      <c r="AA107" s="33"/>
      <c r="AB107" s="33"/>
      <c r="AC107" s="33"/>
      <c r="AD107" s="33"/>
      <c r="AE107" s="33"/>
    </row>
    <row r="108" spans="1:31" s="2" customFormat="1" ht="6.95" customHeight="1">
      <c r="A108" s="33"/>
      <c r="B108" s="34"/>
      <c r="C108" s="35"/>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2" customHeight="1">
      <c r="A109" s="33"/>
      <c r="B109" s="34"/>
      <c r="C109" s="28" t="s">
        <v>16</v>
      </c>
      <c r="D109" s="35"/>
      <c r="E109" s="35"/>
      <c r="F109" s="35"/>
      <c r="G109" s="35"/>
      <c r="H109" s="35"/>
      <c r="I109" s="35"/>
      <c r="J109" s="35"/>
      <c r="K109" s="35"/>
      <c r="L109" s="50"/>
      <c r="S109" s="33"/>
      <c r="T109" s="33"/>
      <c r="U109" s="33"/>
      <c r="V109" s="33"/>
      <c r="W109" s="33"/>
      <c r="X109" s="33"/>
      <c r="Y109" s="33"/>
      <c r="Z109" s="33"/>
      <c r="AA109" s="33"/>
      <c r="AB109" s="33"/>
      <c r="AC109" s="33"/>
      <c r="AD109" s="33"/>
      <c r="AE109" s="33"/>
    </row>
    <row r="110" spans="1:31" s="2" customFormat="1" ht="16.5" customHeight="1">
      <c r="A110" s="33"/>
      <c r="B110" s="34"/>
      <c r="C110" s="35"/>
      <c r="D110" s="35"/>
      <c r="E110" s="288" t="str">
        <f>E7</f>
        <v>Oprava trati v úseku Velim - Kolín</v>
      </c>
      <c r="F110" s="289"/>
      <c r="G110" s="289"/>
      <c r="H110" s="289"/>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99</v>
      </c>
      <c r="D111" s="35"/>
      <c r="E111" s="35"/>
      <c r="F111" s="35"/>
      <c r="G111" s="35"/>
      <c r="H111" s="35"/>
      <c r="I111" s="35"/>
      <c r="J111" s="35"/>
      <c r="K111" s="35"/>
      <c r="L111" s="50"/>
      <c r="S111" s="33"/>
      <c r="T111" s="33"/>
      <c r="U111" s="33"/>
      <c r="V111" s="33"/>
      <c r="W111" s="33"/>
      <c r="X111" s="33"/>
      <c r="Y111" s="33"/>
      <c r="Z111" s="33"/>
      <c r="AA111" s="33"/>
      <c r="AB111" s="33"/>
      <c r="AC111" s="33"/>
      <c r="AD111" s="33"/>
      <c r="AE111" s="33"/>
    </row>
    <row r="112" spans="1:31" s="2" customFormat="1" ht="16.5" customHeight="1">
      <c r="A112" s="33"/>
      <c r="B112" s="34"/>
      <c r="C112" s="35"/>
      <c r="D112" s="35"/>
      <c r="E112" s="240" t="str">
        <f>E9</f>
        <v>SO 01 - Oprava 1TK a 2TK Kolín - Velim</v>
      </c>
      <c r="F112" s="290"/>
      <c r="G112" s="290"/>
      <c r="H112" s="290"/>
      <c r="I112" s="35"/>
      <c r="J112" s="35"/>
      <c r="K112" s="35"/>
      <c r="L112" s="50"/>
      <c r="S112" s="33"/>
      <c r="T112" s="33"/>
      <c r="U112" s="33"/>
      <c r="V112" s="33"/>
      <c r="W112" s="33"/>
      <c r="X112" s="33"/>
      <c r="Y112" s="33"/>
      <c r="Z112" s="33"/>
      <c r="AA112" s="33"/>
      <c r="AB112" s="33"/>
      <c r="AC112" s="33"/>
      <c r="AD112" s="33"/>
      <c r="AE112" s="33"/>
    </row>
    <row r="113" spans="1:65" s="2" customFormat="1" ht="6.95" customHeight="1">
      <c r="A113" s="33"/>
      <c r="B113" s="34"/>
      <c r="C113" s="35"/>
      <c r="D113" s="35"/>
      <c r="E113" s="35"/>
      <c r="F113" s="35"/>
      <c r="G113" s="35"/>
      <c r="H113" s="35"/>
      <c r="I113" s="35"/>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20</v>
      </c>
      <c r="D114" s="35"/>
      <c r="E114" s="35"/>
      <c r="F114" s="26" t="str">
        <f>F12</f>
        <v xml:space="preserve"> </v>
      </c>
      <c r="G114" s="35"/>
      <c r="H114" s="35"/>
      <c r="I114" s="28" t="s">
        <v>22</v>
      </c>
      <c r="J114" s="65" t="str">
        <f>IF(J12="","",J12)</f>
        <v>25. 1. 2022</v>
      </c>
      <c r="K114" s="35"/>
      <c r="L114" s="50"/>
      <c r="S114" s="33"/>
      <c r="T114" s="33"/>
      <c r="U114" s="33"/>
      <c r="V114" s="33"/>
      <c r="W114" s="33"/>
      <c r="X114" s="33"/>
      <c r="Y114" s="33"/>
      <c r="Z114" s="33"/>
      <c r="AA114" s="33"/>
      <c r="AB114" s="33"/>
      <c r="AC114" s="33"/>
      <c r="AD114" s="33"/>
      <c r="AE114" s="33"/>
    </row>
    <row r="115" spans="1:65" s="2" customFormat="1" ht="6.9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2" customFormat="1" ht="15.2" customHeight="1">
      <c r="A116" s="33"/>
      <c r="B116" s="34"/>
      <c r="C116" s="28" t="s">
        <v>24</v>
      </c>
      <c r="D116" s="35"/>
      <c r="E116" s="35"/>
      <c r="F116" s="26" t="str">
        <f>E15</f>
        <v>Zimola Bohumil</v>
      </c>
      <c r="G116" s="35"/>
      <c r="H116" s="35"/>
      <c r="I116" s="28" t="s">
        <v>30</v>
      </c>
      <c r="J116" s="31" t="str">
        <f>E21</f>
        <v xml:space="preserve"> </v>
      </c>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28</v>
      </c>
      <c r="D117" s="35"/>
      <c r="E117" s="35"/>
      <c r="F117" s="26" t="str">
        <f>IF(E18="","",E18)</f>
        <v>Vyplň údaj</v>
      </c>
      <c r="G117" s="35"/>
      <c r="H117" s="35"/>
      <c r="I117" s="28" t="s">
        <v>32</v>
      </c>
      <c r="J117" s="31" t="str">
        <f>E24</f>
        <v>Šubr Pavel</v>
      </c>
      <c r="K117" s="35"/>
      <c r="L117" s="50"/>
      <c r="S117" s="33"/>
      <c r="T117" s="33"/>
      <c r="U117" s="33"/>
      <c r="V117" s="33"/>
      <c r="W117" s="33"/>
      <c r="X117" s="33"/>
      <c r="Y117" s="33"/>
      <c r="Z117" s="33"/>
      <c r="AA117" s="33"/>
      <c r="AB117" s="33"/>
      <c r="AC117" s="33"/>
      <c r="AD117" s="33"/>
      <c r="AE117" s="33"/>
    </row>
    <row r="118" spans="1:65" s="2" customFormat="1" ht="10.35" customHeight="1">
      <c r="A118" s="33"/>
      <c r="B118" s="34"/>
      <c r="C118" s="35"/>
      <c r="D118" s="35"/>
      <c r="E118" s="35"/>
      <c r="F118" s="35"/>
      <c r="G118" s="35"/>
      <c r="H118" s="35"/>
      <c r="I118" s="35"/>
      <c r="J118" s="35"/>
      <c r="K118" s="35"/>
      <c r="L118" s="50"/>
      <c r="S118" s="33"/>
      <c r="T118" s="33"/>
      <c r="U118" s="33"/>
      <c r="V118" s="33"/>
      <c r="W118" s="33"/>
      <c r="X118" s="33"/>
      <c r="Y118" s="33"/>
      <c r="Z118" s="33"/>
      <c r="AA118" s="33"/>
      <c r="AB118" s="33"/>
      <c r="AC118" s="33"/>
      <c r="AD118" s="33"/>
      <c r="AE118" s="33"/>
    </row>
    <row r="119" spans="1:65" s="10" customFormat="1" ht="29.25" customHeight="1">
      <c r="A119" s="152"/>
      <c r="B119" s="153"/>
      <c r="C119" s="154" t="s">
        <v>111</v>
      </c>
      <c r="D119" s="155" t="s">
        <v>60</v>
      </c>
      <c r="E119" s="155" t="s">
        <v>56</v>
      </c>
      <c r="F119" s="155" t="s">
        <v>57</v>
      </c>
      <c r="G119" s="155" t="s">
        <v>112</v>
      </c>
      <c r="H119" s="155" t="s">
        <v>113</v>
      </c>
      <c r="I119" s="155" t="s">
        <v>114</v>
      </c>
      <c r="J119" s="155" t="s">
        <v>103</v>
      </c>
      <c r="K119" s="156" t="s">
        <v>115</v>
      </c>
      <c r="L119" s="157"/>
      <c r="M119" s="74" t="s">
        <v>1</v>
      </c>
      <c r="N119" s="75" t="s">
        <v>39</v>
      </c>
      <c r="O119" s="75" t="s">
        <v>116</v>
      </c>
      <c r="P119" s="75" t="s">
        <v>117</v>
      </c>
      <c r="Q119" s="75" t="s">
        <v>118</v>
      </c>
      <c r="R119" s="75" t="s">
        <v>119</v>
      </c>
      <c r="S119" s="75" t="s">
        <v>120</v>
      </c>
      <c r="T119" s="76" t="s">
        <v>121</v>
      </c>
      <c r="U119" s="152"/>
      <c r="V119" s="152"/>
      <c r="W119" s="152"/>
      <c r="X119" s="152"/>
      <c r="Y119" s="152"/>
      <c r="Z119" s="152"/>
      <c r="AA119" s="152"/>
      <c r="AB119" s="152"/>
      <c r="AC119" s="152"/>
      <c r="AD119" s="152"/>
      <c r="AE119" s="152"/>
    </row>
    <row r="120" spans="1:65" s="2" customFormat="1" ht="22.9" customHeight="1">
      <c r="A120" s="33"/>
      <c r="B120" s="34"/>
      <c r="C120" s="81" t="s">
        <v>122</v>
      </c>
      <c r="D120" s="35"/>
      <c r="E120" s="35"/>
      <c r="F120" s="35"/>
      <c r="G120" s="35"/>
      <c r="H120" s="35"/>
      <c r="I120" s="35"/>
      <c r="J120" s="158">
        <f>BK120</f>
        <v>0</v>
      </c>
      <c r="K120" s="35"/>
      <c r="L120" s="38"/>
      <c r="M120" s="77"/>
      <c r="N120" s="159"/>
      <c r="O120" s="78"/>
      <c r="P120" s="160">
        <f>P121+P162+P364+P699</f>
        <v>0</v>
      </c>
      <c r="Q120" s="78"/>
      <c r="R120" s="160">
        <f>R121+R162+R364+R699</f>
        <v>26868.718530000006</v>
      </c>
      <c r="S120" s="78"/>
      <c r="T120" s="161">
        <f>T121+T162+T364+T699</f>
        <v>0</v>
      </c>
      <c r="U120" s="33"/>
      <c r="V120" s="33"/>
      <c r="W120" s="33"/>
      <c r="X120" s="33"/>
      <c r="Y120" s="33"/>
      <c r="Z120" s="33"/>
      <c r="AA120" s="33"/>
      <c r="AB120" s="33"/>
      <c r="AC120" s="33"/>
      <c r="AD120" s="33"/>
      <c r="AE120" s="33"/>
      <c r="AT120" s="16" t="s">
        <v>74</v>
      </c>
      <c r="AU120" s="16" t="s">
        <v>105</v>
      </c>
      <c r="BK120" s="162">
        <f>BK121+BK162+BK364+BK699</f>
        <v>0</v>
      </c>
    </row>
    <row r="121" spans="1:65" s="11" customFormat="1" ht="25.9" customHeight="1">
      <c r="B121" s="163"/>
      <c r="C121" s="164"/>
      <c r="D121" s="165" t="s">
        <v>74</v>
      </c>
      <c r="E121" s="166" t="s">
        <v>123</v>
      </c>
      <c r="F121" s="166" t="s">
        <v>124</v>
      </c>
      <c r="G121" s="164"/>
      <c r="H121" s="164"/>
      <c r="I121" s="167"/>
      <c r="J121" s="168">
        <f>BK121</f>
        <v>0</v>
      </c>
      <c r="K121" s="164"/>
      <c r="L121" s="169"/>
      <c r="M121" s="170"/>
      <c r="N121" s="171"/>
      <c r="O121" s="171"/>
      <c r="P121" s="172">
        <f>SUM(P122:P161)</f>
        <v>0</v>
      </c>
      <c r="Q121" s="171"/>
      <c r="R121" s="172">
        <f>SUM(R122:R161)</f>
        <v>9140.0126800000016</v>
      </c>
      <c r="S121" s="171"/>
      <c r="T121" s="173">
        <f>SUM(T122:T161)</f>
        <v>0</v>
      </c>
      <c r="AR121" s="174" t="s">
        <v>83</v>
      </c>
      <c r="AT121" s="175" t="s">
        <v>74</v>
      </c>
      <c r="AU121" s="175" t="s">
        <v>75</v>
      </c>
      <c r="AY121" s="174" t="s">
        <v>125</v>
      </c>
      <c r="BK121" s="176">
        <f>SUM(BK122:BK161)</f>
        <v>0</v>
      </c>
    </row>
    <row r="122" spans="1:65" s="2" customFormat="1" ht="24.2" customHeight="1">
      <c r="A122" s="33"/>
      <c r="B122" s="34"/>
      <c r="C122" s="177" t="s">
        <v>83</v>
      </c>
      <c r="D122" s="177" t="s">
        <v>126</v>
      </c>
      <c r="E122" s="178" t="s">
        <v>127</v>
      </c>
      <c r="F122" s="179" t="s">
        <v>128</v>
      </c>
      <c r="G122" s="180" t="s">
        <v>129</v>
      </c>
      <c r="H122" s="181">
        <v>22796</v>
      </c>
      <c r="I122" s="291"/>
      <c r="J122" s="183">
        <f>ROUND(I122*H122,2)</f>
        <v>0</v>
      </c>
      <c r="K122" s="179" t="s">
        <v>130</v>
      </c>
      <c r="L122" s="184"/>
      <c r="M122" s="185" t="s">
        <v>1</v>
      </c>
      <c r="N122" s="186" t="s">
        <v>40</v>
      </c>
      <c r="O122" s="70"/>
      <c r="P122" s="187">
        <f>O122*H122</f>
        <v>0</v>
      </c>
      <c r="Q122" s="187">
        <v>0.32705000000000001</v>
      </c>
      <c r="R122" s="187">
        <f>Q122*H122</f>
        <v>7455.4318000000003</v>
      </c>
      <c r="S122" s="187">
        <v>0</v>
      </c>
      <c r="T122" s="188">
        <f>S122*H122</f>
        <v>0</v>
      </c>
      <c r="U122" s="33"/>
      <c r="V122" s="33"/>
      <c r="W122" s="33"/>
      <c r="X122" s="33"/>
      <c r="Y122" s="33"/>
      <c r="Z122" s="33"/>
      <c r="AA122" s="33"/>
      <c r="AB122" s="33"/>
      <c r="AC122" s="33"/>
      <c r="AD122" s="33"/>
      <c r="AE122" s="33"/>
      <c r="AR122" s="189" t="s">
        <v>131</v>
      </c>
      <c r="AT122" s="189" t="s">
        <v>126</v>
      </c>
      <c r="AU122" s="189" t="s">
        <v>83</v>
      </c>
      <c r="AY122" s="16" t="s">
        <v>125</v>
      </c>
      <c r="BE122" s="190">
        <f>IF(N122="základní",J122,0)</f>
        <v>0</v>
      </c>
      <c r="BF122" s="190">
        <f>IF(N122="snížená",J122,0)</f>
        <v>0</v>
      </c>
      <c r="BG122" s="190">
        <f>IF(N122="zákl. přenesená",J122,0)</f>
        <v>0</v>
      </c>
      <c r="BH122" s="190">
        <f>IF(N122="sníž. přenesená",J122,0)</f>
        <v>0</v>
      </c>
      <c r="BI122" s="190">
        <f>IF(N122="nulová",J122,0)</f>
        <v>0</v>
      </c>
      <c r="BJ122" s="16" t="s">
        <v>83</v>
      </c>
      <c r="BK122" s="190">
        <f>ROUND(I122*H122,2)</f>
        <v>0</v>
      </c>
      <c r="BL122" s="16" t="s">
        <v>132</v>
      </c>
      <c r="BM122" s="189" t="s">
        <v>133</v>
      </c>
    </row>
    <row r="123" spans="1:65" s="2" customFormat="1" ht="19.5">
      <c r="A123" s="33"/>
      <c r="B123" s="34"/>
      <c r="C123" s="35"/>
      <c r="D123" s="191" t="s">
        <v>134</v>
      </c>
      <c r="E123" s="35"/>
      <c r="F123" s="192" t="s">
        <v>128</v>
      </c>
      <c r="G123" s="35"/>
      <c r="H123" s="35"/>
      <c r="I123" s="193"/>
      <c r="J123" s="35"/>
      <c r="K123" s="35"/>
      <c r="L123" s="38"/>
      <c r="M123" s="194"/>
      <c r="N123" s="195"/>
      <c r="O123" s="70"/>
      <c r="P123" s="70"/>
      <c r="Q123" s="70"/>
      <c r="R123" s="70"/>
      <c r="S123" s="70"/>
      <c r="T123" s="71"/>
      <c r="U123" s="33"/>
      <c r="V123" s="33"/>
      <c r="W123" s="33"/>
      <c r="X123" s="33"/>
      <c r="Y123" s="33"/>
      <c r="Z123" s="33"/>
      <c r="AA123" s="33"/>
      <c r="AB123" s="33"/>
      <c r="AC123" s="33"/>
      <c r="AD123" s="33"/>
      <c r="AE123" s="33"/>
      <c r="AT123" s="16" t="s">
        <v>134</v>
      </c>
      <c r="AU123" s="16" t="s">
        <v>83</v>
      </c>
    </row>
    <row r="124" spans="1:65" s="12" customFormat="1" ht="11.25">
      <c r="B124" s="196"/>
      <c r="C124" s="197"/>
      <c r="D124" s="191" t="s">
        <v>135</v>
      </c>
      <c r="E124" s="198" t="s">
        <v>1</v>
      </c>
      <c r="F124" s="199" t="s">
        <v>136</v>
      </c>
      <c r="G124" s="197"/>
      <c r="H124" s="198" t="s">
        <v>1</v>
      </c>
      <c r="I124" s="200"/>
      <c r="J124" s="197"/>
      <c r="K124" s="197"/>
      <c r="L124" s="201"/>
      <c r="M124" s="202"/>
      <c r="N124" s="203"/>
      <c r="O124" s="203"/>
      <c r="P124" s="203"/>
      <c r="Q124" s="203"/>
      <c r="R124" s="203"/>
      <c r="S124" s="203"/>
      <c r="T124" s="204"/>
      <c r="AT124" s="205" t="s">
        <v>135</v>
      </c>
      <c r="AU124" s="205" t="s">
        <v>83</v>
      </c>
      <c r="AV124" s="12" t="s">
        <v>83</v>
      </c>
      <c r="AW124" s="12" t="s">
        <v>31</v>
      </c>
      <c r="AX124" s="12" t="s">
        <v>75</v>
      </c>
      <c r="AY124" s="205" t="s">
        <v>125</v>
      </c>
    </row>
    <row r="125" spans="1:65" s="13" customFormat="1" ht="11.25">
      <c r="B125" s="206"/>
      <c r="C125" s="207"/>
      <c r="D125" s="191" t="s">
        <v>135</v>
      </c>
      <c r="E125" s="208" t="s">
        <v>1</v>
      </c>
      <c r="F125" s="209" t="s">
        <v>137</v>
      </c>
      <c r="G125" s="207"/>
      <c r="H125" s="210">
        <v>11536.56</v>
      </c>
      <c r="I125" s="211"/>
      <c r="J125" s="207"/>
      <c r="K125" s="207"/>
      <c r="L125" s="212"/>
      <c r="M125" s="213"/>
      <c r="N125" s="214"/>
      <c r="O125" s="214"/>
      <c r="P125" s="214"/>
      <c r="Q125" s="214"/>
      <c r="R125" s="214"/>
      <c r="S125" s="214"/>
      <c r="T125" s="215"/>
      <c r="AT125" s="216" t="s">
        <v>135</v>
      </c>
      <c r="AU125" s="216" t="s">
        <v>83</v>
      </c>
      <c r="AV125" s="13" t="s">
        <v>85</v>
      </c>
      <c r="AW125" s="13" t="s">
        <v>31</v>
      </c>
      <c r="AX125" s="13" t="s">
        <v>75</v>
      </c>
      <c r="AY125" s="216" t="s">
        <v>125</v>
      </c>
    </row>
    <row r="126" spans="1:65" s="13" customFormat="1" ht="11.25">
      <c r="B126" s="206"/>
      <c r="C126" s="207"/>
      <c r="D126" s="191" t="s">
        <v>135</v>
      </c>
      <c r="E126" s="208" t="s">
        <v>1</v>
      </c>
      <c r="F126" s="209" t="s">
        <v>138</v>
      </c>
      <c r="G126" s="207"/>
      <c r="H126" s="210">
        <v>0.44</v>
      </c>
      <c r="I126" s="211"/>
      <c r="J126" s="207"/>
      <c r="K126" s="207"/>
      <c r="L126" s="212"/>
      <c r="M126" s="213"/>
      <c r="N126" s="214"/>
      <c r="O126" s="214"/>
      <c r="P126" s="214"/>
      <c r="Q126" s="214"/>
      <c r="R126" s="214"/>
      <c r="S126" s="214"/>
      <c r="T126" s="215"/>
      <c r="AT126" s="216" t="s">
        <v>135</v>
      </c>
      <c r="AU126" s="216" t="s">
        <v>83</v>
      </c>
      <c r="AV126" s="13" t="s">
        <v>85</v>
      </c>
      <c r="AW126" s="13" t="s">
        <v>31</v>
      </c>
      <c r="AX126" s="13" t="s">
        <v>75</v>
      </c>
      <c r="AY126" s="216" t="s">
        <v>125</v>
      </c>
    </row>
    <row r="127" spans="1:65" s="12" customFormat="1" ht="11.25">
      <c r="B127" s="196"/>
      <c r="C127" s="197"/>
      <c r="D127" s="191" t="s">
        <v>135</v>
      </c>
      <c r="E127" s="198" t="s">
        <v>1</v>
      </c>
      <c r="F127" s="199" t="s">
        <v>139</v>
      </c>
      <c r="G127" s="197"/>
      <c r="H127" s="198" t="s">
        <v>1</v>
      </c>
      <c r="I127" s="200"/>
      <c r="J127" s="197"/>
      <c r="K127" s="197"/>
      <c r="L127" s="201"/>
      <c r="M127" s="202"/>
      <c r="N127" s="203"/>
      <c r="O127" s="203"/>
      <c r="P127" s="203"/>
      <c r="Q127" s="203"/>
      <c r="R127" s="203"/>
      <c r="S127" s="203"/>
      <c r="T127" s="204"/>
      <c r="AT127" s="205" t="s">
        <v>135</v>
      </c>
      <c r="AU127" s="205" t="s">
        <v>83</v>
      </c>
      <c r="AV127" s="12" t="s">
        <v>83</v>
      </c>
      <c r="AW127" s="12" t="s">
        <v>31</v>
      </c>
      <c r="AX127" s="12" t="s">
        <v>75</v>
      </c>
      <c r="AY127" s="205" t="s">
        <v>125</v>
      </c>
    </row>
    <row r="128" spans="1:65" s="13" customFormat="1" ht="11.25">
      <c r="B128" s="206"/>
      <c r="C128" s="207"/>
      <c r="D128" s="191" t="s">
        <v>135</v>
      </c>
      <c r="E128" s="208" t="s">
        <v>1</v>
      </c>
      <c r="F128" s="209" t="s">
        <v>140</v>
      </c>
      <c r="G128" s="207"/>
      <c r="H128" s="210">
        <v>11350.08</v>
      </c>
      <c r="I128" s="211"/>
      <c r="J128" s="207"/>
      <c r="K128" s="207"/>
      <c r="L128" s="212"/>
      <c r="M128" s="213"/>
      <c r="N128" s="214"/>
      <c r="O128" s="214"/>
      <c r="P128" s="214"/>
      <c r="Q128" s="214"/>
      <c r="R128" s="214"/>
      <c r="S128" s="214"/>
      <c r="T128" s="215"/>
      <c r="AT128" s="216" t="s">
        <v>135</v>
      </c>
      <c r="AU128" s="216" t="s">
        <v>83</v>
      </c>
      <c r="AV128" s="13" t="s">
        <v>85</v>
      </c>
      <c r="AW128" s="13" t="s">
        <v>31</v>
      </c>
      <c r="AX128" s="13" t="s">
        <v>75</v>
      </c>
      <c r="AY128" s="216" t="s">
        <v>125</v>
      </c>
    </row>
    <row r="129" spans="1:65" s="13" customFormat="1" ht="11.25">
      <c r="B129" s="206"/>
      <c r="C129" s="207"/>
      <c r="D129" s="191" t="s">
        <v>135</v>
      </c>
      <c r="E129" s="208" t="s">
        <v>1</v>
      </c>
      <c r="F129" s="209" t="s">
        <v>141</v>
      </c>
      <c r="G129" s="207"/>
      <c r="H129" s="210">
        <v>0.92</v>
      </c>
      <c r="I129" s="211"/>
      <c r="J129" s="207"/>
      <c r="K129" s="207"/>
      <c r="L129" s="212"/>
      <c r="M129" s="213"/>
      <c r="N129" s="214"/>
      <c r="O129" s="214"/>
      <c r="P129" s="214"/>
      <c r="Q129" s="214"/>
      <c r="R129" s="214"/>
      <c r="S129" s="214"/>
      <c r="T129" s="215"/>
      <c r="AT129" s="216" t="s">
        <v>135</v>
      </c>
      <c r="AU129" s="216" t="s">
        <v>83</v>
      </c>
      <c r="AV129" s="13" t="s">
        <v>85</v>
      </c>
      <c r="AW129" s="13" t="s">
        <v>31</v>
      </c>
      <c r="AX129" s="13" t="s">
        <v>75</v>
      </c>
      <c r="AY129" s="216" t="s">
        <v>125</v>
      </c>
    </row>
    <row r="130" spans="1:65" s="12" customFormat="1" ht="11.25">
      <c r="B130" s="196"/>
      <c r="C130" s="197"/>
      <c r="D130" s="191" t="s">
        <v>135</v>
      </c>
      <c r="E130" s="198" t="s">
        <v>1</v>
      </c>
      <c r="F130" s="199" t="s">
        <v>142</v>
      </c>
      <c r="G130" s="197"/>
      <c r="H130" s="198" t="s">
        <v>1</v>
      </c>
      <c r="I130" s="200"/>
      <c r="J130" s="197"/>
      <c r="K130" s="197"/>
      <c r="L130" s="201"/>
      <c r="M130" s="202"/>
      <c r="N130" s="203"/>
      <c r="O130" s="203"/>
      <c r="P130" s="203"/>
      <c r="Q130" s="203"/>
      <c r="R130" s="203"/>
      <c r="S130" s="203"/>
      <c r="T130" s="204"/>
      <c r="AT130" s="205" t="s">
        <v>135</v>
      </c>
      <c r="AU130" s="205" t="s">
        <v>83</v>
      </c>
      <c r="AV130" s="12" t="s">
        <v>83</v>
      </c>
      <c r="AW130" s="12" t="s">
        <v>31</v>
      </c>
      <c r="AX130" s="12" t="s">
        <v>75</v>
      </c>
      <c r="AY130" s="205" t="s">
        <v>125</v>
      </c>
    </row>
    <row r="131" spans="1:65" s="13" customFormat="1" ht="11.25">
      <c r="B131" s="206"/>
      <c r="C131" s="207"/>
      <c r="D131" s="191" t="s">
        <v>135</v>
      </c>
      <c r="E131" s="208" t="s">
        <v>1</v>
      </c>
      <c r="F131" s="209" t="s">
        <v>143</v>
      </c>
      <c r="G131" s="207"/>
      <c r="H131" s="210">
        <v>-92</v>
      </c>
      <c r="I131" s="211"/>
      <c r="J131" s="207"/>
      <c r="K131" s="207"/>
      <c r="L131" s="212"/>
      <c r="M131" s="213"/>
      <c r="N131" s="214"/>
      <c r="O131" s="214"/>
      <c r="P131" s="214"/>
      <c r="Q131" s="214"/>
      <c r="R131" s="214"/>
      <c r="S131" s="214"/>
      <c r="T131" s="215"/>
      <c r="AT131" s="216" t="s">
        <v>135</v>
      </c>
      <c r="AU131" s="216" t="s">
        <v>83</v>
      </c>
      <c r="AV131" s="13" t="s">
        <v>85</v>
      </c>
      <c r="AW131" s="13" t="s">
        <v>31</v>
      </c>
      <c r="AX131" s="13" t="s">
        <v>75</v>
      </c>
      <c r="AY131" s="216" t="s">
        <v>125</v>
      </c>
    </row>
    <row r="132" spans="1:65" s="14" customFormat="1" ht="11.25">
      <c r="B132" s="217"/>
      <c r="C132" s="218"/>
      <c r="D132" s="191" t="s">
        <v>135</v>
      </c>
      <c r="E132" s="219" t="s">
        <v>1</v>
      </c>
      <c r="F132" s="220" t="s">
        <v>144</v>
      </c>
      <c r="G132" s="218"/>
      <c r="H132" s="221">
        <v>22796</v>
      </c>
      <c r="I132" s="222"/>
      <c r="J132" s="218"/>
      <c r="K132" s="218"/>
      <c r="L132" s="223"/>
      <c r="M132" s="224"/>
      <c r="N132" s="225"/>
      <c r="O132" s="225"/>
      <c r="P132" s="225"/>
      <c r="Q132" s="225"/>
      <c r="R132" s="225"/>
      <c r="S132" s="225"/>
      <c r="T132" s="226"/>
      <c r="AT132" s="227" t="s">
        <v>135</v>
      </c>
      <c r="AU132" s="227" t="s">
        <v>83</v>
      </c>
      <c r="AV132" s="14" t="s">
        <v>132</v>
      </c>
      <c r="AW132" s="14" t="s">
        <v>31</v>
      </c>
      <c r="AX132" s="14" t="s">
        <v>83</v>
      </c>
      <c r="AY132" s="227" t="s">
        <v>125</v>
      </c>
    </row>
    <row r="133" spans="1:65" s="12" customFormat="1" ht="11.25">
      <c r="B133" s="196"/>
      <c r="C133" s="197"/>
      <c r="D133" s="191" t="s">
        <v>135</v>
      </c>
      <c r="E133" s="198" t="s">
        <v>1</v>
      </c>
      <c r="F133" s="199" t="s">
        <v>145</v>
      </c>
      <c r="G133" s="197"/>
      <c r="H133" s="198" t="s">
        <v>1</v>
      </c>
      <c r="I133" s="200"/>
      <c r="J133" s="197"/>
      <c r="K133" s="197"/>
      <c r="L133" s="201"/>
      <c r="M133" s="202"/>
      <c r="N133" s="203"/>
      <c r="O133" s="203"/>
      <c r="P133" s="203"/>
      <c r="Q133" s="203"/>
      <c r="R133" s="203"/>
      <c r="S133" s="203"/>
      <c r="T133" s="204"/>
      <c r="AT133" s="205" t="s">
        <v>135</v>
      </c>
      <c r="AU133" s="205" t="s">
        <v>83</v>
      </c>
      <c r="AV133" s="12" t="s">
        <v>83</v>
      </c>
      <c r="AW133" s="12" t="s">
        <v>31</v>
      </c>
      <c r="AX133" s="12" t="s">
        <v>75</v>
      </c>
      <c r="AY133" s="205" t="s">
        <v>125</v>
      </c>
    </row>
    <row r="134" spans="1:65" s="2" customFormat="1" ht="33" customHeight="1">
      <c r="A134" s="33"/>
      <c r="B134" s="34"/>
      <c r="C134" s="177" t="s">
        <v>85</v>
      </c>
      <c r="D134" s="177" t="s">
        <v>126</v>
      </c>
      <c r="E134" s="178" t="s">
        <v>146</v>
      </c>
      <c r="F134" s="179" t="s">
        <v>147</v>
      </c>
      <c r="G134" s="180" t="s">
        <v>129</v>
      </c>
      <c r="H134" s="181">
        <v>92</v>
      </c>
      <c r="I134" s="291"/>
      <c r="J134" s="183">
        <f>ROUND(I134*H134,2)</f>
        <v>0</v>
      </c>
      <c r="K134" s="179" t="s">
        <v>1</v>
      </c>
      <c r="L134" s="184"/>
      <c r="M134" s="185" t="s">
        <v>1</v>
      </c>
      <c r="N134" s="186" t="s">
        <v>40</v>
      </c>
      <c r="O134" s="70"/>
      <c r="P134" s="187">
        <f>O134*H134</f>
        <v>0</v>
      </c>
      <c r="Q134" s="187">
        <v>0.32705000000000001</v>
      </c>
      <c r="R134" s="187">
        <f>Q134*H134</f>
        <v>30.0886</v>
      </c>
      <c r="S134" s="187">
        <v>0</v>
      </c>
      <c r="T134" s="188">
        <f>S134*H134</f>
        <v>0</v>
      </c>
      <c r="U134" s="33"/>
      <c r="V134" s="33"/>
      <c r="W134" s="33"/>
      <c r="X134" s="33"/>
      <c r="Y134" s="33"/>
      <c r="Z134" s="33"/>
      <c r="AA134" s="33"/>
      <c r="AB134" s="33"/>
      <c r="AC134" s="33"/>
      <c r="AD134" s="33"/>
      <c r="AE134" s="33"/>
      <c r="AR134" s="189" t="s">
        <v>131</v>
      </c>
      <c r="AT134" s="189" t="s">
        <v>126</v>
      </c>
      <c r="AU134" s="189" t="s">
        <v>83</v>
      </c>
      <c r="AY134" s="16" t="s">
        <v>125</v>
      </c>
      <c r="BE134" s="190">
        <f>IF(N134="základní",J134,0)</f>
        <v>0</v>
      </c>
      <c r="BF134" s="190">
        <f>IF(N134="snížená",J134,0)</f>
        <v>0</v>
      </c>
      <c r="BG134" s="190">
        <f>IF(N134="zákl. přenesená",J134,0)</f>
        <v>0</v>
      </c>
      <c r="BH134" s="190">
        <f>IF(N134="sníž. přenesená",J134,0)</f>
        <v>0</v>
      </c>
      <c r="BI134" s="190">
        <f>IF(N134="nulová",J134,0)</f>
        <v>0</v>
      </c>
      <c r="BJ134" s="16" t="s">
        <v>83</v>
      </c>
      <c r="BK134" s="190">
        <f>ROUND(I134*H134,2)</f>
        <v>0</v>
      </c>
      <c r="BL134" s="16" t="s">
        <v>132</v>
      </c>
      <c r="BM134" s="189" t="s">
        <v>148</v>
      </c>
    </row>
    <row r="135" spans="1:65" s="2" customFormat="1" ht="19.5">
      <c r="A135" s="33"/>
      <c r="B135" s="34"/>
      <c r="C135" s="35"/>
      <c r="D135" s="191" t="s">
        <v>134</v>
      </c>
      <c r="E135" s="35"/>
      <c r="F135" s="192" t="s">
        <v>147</v>
      </c>
      <c r="G135" s="35"/>
      <c r="H135" s="35"/>
      <c r="I135" s="193"/>
      <c r="J135" s="35"/>
      <c r="K135" s="35"/>
      <c r="L135" s="38"/>
      <c r="M135" s="194"/>
      <c r="N135" s="195"/>
      <c r="O135" s="70"/>
      <c r="P135" s="70"/>
      <c r="Q135" s="70"/>
      <c r="R135" s="70"/>
      <c r="S135" s="70"/>
      <c r="T135" s="71"/>
      <c r="U135" s="33"/>
      <c r="V135" s="33"/>
      <c r="W135" s="33"/>
      <c r="X135" s="33"/>
      <c r="Y135" s="33"/>
      <c r="Z135" s="33"/>
      <c r="AA135" s="33"/>
      <c r="AB135" s="33"/>
      <c r="AC135" s="33"/>
      <c r="AD135" s="33"/>
      <c r="AE135" s="33"/>
      <c r="AT135" s="16" t="s">
        <v>134</v>
      </c>
      <c r="AU135" s="16" t="s">
        <v>83</v>
      </c>
    </row>
    <row r="136" spans="1:65" s="12" customFormat="1" ht="11.25">
      <c r="B136" s="196"/>
      <c r="C136" s="197"/>
      <c r="D136" s="191" t="s">
        <v>135</v>
      </c>
      <c r="E136" s="198" t="s">
        <v>1</v>
      </c>
      <c r="F136" s="199" t="s">
        <v>149</v>
      </c>
      <c r="G136" s="197"/>
      <c r="H136" s="198" t="s">
        <v>1</v>
      </c>
      <c r="I136" s="200"/>
      <c r="J136" s="197"/>
      <c r="K136" s="197"/>
      <c r="L136" s="201"/>
      <c r="M136" s="202"/>
      <c r="N136" s="203"/>
      <c r="O136" s="203"/>
      <c r="P136" s="203"/>
      <c r="Q136" s="203"/>
      <c r="R136" s="203"/>
      <c r="S136" s="203"/>
      <c r="T136" s="204"/>
      <c r="AT136" s="205" t="s">
        <v>135</v>
      </c>
      <c r="AU136" s="205" t="s">
        <v>83</v>
      </c>
      <c r="AV136" s="12" t="s">
        <v>83</v>
      </c>
      <c r="AW136" s="12" t="s">
        <v>31</v>
      </c>
      <c r="AX136" s="12" t="s">
        <v>75</v>
      </c>
      <c r="AY136" s="205" t="s">
        <v>125</v>
      </c>
    </row>
    <row r="137" spans="1:65" s="13" customFormat="1" ht="11.25">
      <c r="B137" s="206"/>
      <c r="C137" s="207"/>
      <c r="D137" s="191" t="s">
        <v>135</v>
      </c>
      <c r="E137" s="208" t="s">
        <v>1</v>
      </c>
      <c r="F137" s="209" t="s">
        <v>150</v>
      </c>
      <c r="G137" s="207"/>
      <c r="H137" s="210">
        <v>44</v>
      </c>
      <c r="I137" s="211"/>
      <c r="J137" s="207"/>
      <c r="K137" s="207"/>
      <c r="L137" s="212"/>
      <c r="M137" s="213"/>
      <c r="N137" s="214"/>
      <c r="O137" s="214"/>
      <c r="P137" s="214"/>
      <c r="Q137" s="214"/>
      <c r="R137" s="214"/>
      <c r="S137" s="214"/>
      <c r="T137" s="215"/>
      <c r="AT137" s="216" t="s">
        <v>135</v>
      </c>
      <c r="AU137" s="216" t="s">
        <v>83</v>
      </c>
      <c r="AV137" s="13" t="s">
        <v>85</v>
      </c>
      <c r="AW137" s="13" t="s">
        <v>31</v>
      </c>
      <c r="AX137" s="13" t="s">
        <v>75</v>
      </c>
      <c r="AY137" s="216" t="s">
        <v>125</v>
      </c>
    </row>
    <row r="138" spans="1:65" s="12" customFormat="1" ht="11.25">
      <c r="B138" s="196"/>
      <c r="C138" s="197"/>
      <c r="D138" s="191" t="s">
        <v>135</v>
      </c>
      <c r="E138" s="198" t="s">
        <v>1</v>
      </c>
      <c r="F138" s="199" t="s">
        <v>151</v>
      </c>
      <c r="G138" s="197"/>
      <c r="H138" s="198" t="s">
        <v>1</v>
      </c>
      <c r="I138" s="200"/>
      <c r="J138" s="197"/>
      <c r="K138" s="197"/>
      <c r="L138" s="201"/>
      <c r="M138" s="202"/>
      <c r="N138" s="203"/>
      <c r="O138" s="203"/>
      <c r="P138" s="203"/>
      <c r="Q138" s="203"/>
      <c r="R138" s="203"/>
      <c r="S138" s="203"/>
      <c r="T138" s="204"/>
      <c r="AT138" s="205" t="s">
        <v>135</v>
      </c>
      <c r="AU138" s="205" t="s">
        <v>83</v>
      </c>
      <c r="AV138" s="12" t="s">
        <v>83</v>
      </c>
      <c r="AW138" s="12" t="s">
        <v>31</v>
      </c>
      <c r="AX138" s="12" t="s">
        <v>75</v>
      </c>
      <c r="AY138" s="205" t="s">
        <v>125</v>
      </c>
    </row>
    <row r="139" spans="1:65" s="13" customFormat="1" ht="11.25">
      <c r="B139" s="206"/>
      <c r="C139" s="207"/>
      <c r="D139" s="191" t="s">
        <v>135</v>
      </c>
      <c r="E139" s="208" t="s">
        <v>1</v>
      </c>
      <c r="F139" s="209" t="s">
        <v>152</v>
      </c>
      <c r="G139" s="207"/>
      <c r="H139" s="210">
        <v>24</v>
      </c>
      <c r="I139" s="211"/>
      <c r="J139" s="207"/>
      <c r="K139" s="207"/>
      <c r="L139" s="212"/>
      <c r="M139" s="213"/>
      <c r="N139" s="214"/>
      <c r="O139" s="214"/>
      <c r="P139" s="214"/>
      <c r="Q139" s="214"/>
      <c r="R139" s="214"/>
      <c r="S139" s="214"/>
      <c r="T139" s="215"/>
      <c r="AT139" s="216" t="s">
        <v>135</v>
      </c>
      <c r="AU139" s="216" t="s">
        <v>83</v>
      </c>
      <c r="AV139" s="13" t="s">
        <v>85</v>
      </c>
      <c r="AW139" s="13" t="s">
        <v>31</v>
      </c>
      <c r="AX139" s="13" t="s">
        <v>75</v>
      </c>
      <c r="AY139" s="216" t="s">
        <v>125</v>
      </c>
    </row>
    <row r="140" spans="1:65" s="12" customFormat="1" ht="11.25">
      <c r="B140" s="196"/>
      <c r="C140" s="197"/>
      <c r="D140" s="191" t="s">
        <v>135</v>
      </c>
      <c r="E140" s="198" t="s">
        <v>1</v>
      </c>
      <c r="F140" s="199" t="s">
        <v>153</v>
      </c>
      <c r="G140" s="197"/>
      <c r="H140" s="198" t="s">
        <v>1</v>
      </c>
      <c r="I140" s="200"/>
      <c r="J140" s="197"/>
      <c r="K140" s="197"/>
      <c r="L140" s="201"/>
      <c r="M140" s="202"/>
      <c r="N140" s="203"/>
      <c r="O140" s="203"/>
      <c r="P140" s="203"/>
      <c r="Q140" s="203"/>
      <c r="R140" s="203"/>
      <c r="S140" s="203"/>
      <c r="T140" s="204"/>
      <c r="AT140" s="205" t="s">
        <v>135</v>
      </c>
      <c r="AU140" s="205" t="s">
        <v>83</v>
      </c>
      <c r="AV140" s="12" t="s">
        <v>83</v>
      </c>
      <c r="AW140" s="12" t="s">
        <v>31</v>
      </c>
      <c r="AX140" s="12" t="s">
        <v>75</v>
      </c>
      <c r="AY140" s="205" t="s">
        <v>125</v>
      </c>
    </row>
    <row r="141" spans="1:65" s="13" customFormat="1" ht="11.25">
      <c r="B141" s="206"/>
      <c r="C141" s="207"/>
      <c r="D141" s="191" t="s">
        <v>135</v>
      </c>
      <c r="E141" s="208" t="s">
        <v>1</v>
      </c>
      <c r="F141" s="209" t="s">
        <v>152</v>
      </c>
      <c r="G141" s="207"/>
      <c r="H141" s="210">
        <v>24</v>
      </c>
      <c r="I141" s="211"/>
      <c r="J141" s="207"/>
      <c r="K141" s="207"/>
      <c r="L141" s="212"/>
      <c r="M141" s="213"/>
      <c r="N141" s="214"/>
      <c r="O141" s="214"/>
      <c r="P141" s="214"/>
      <c r="Q141" s="214"/>
      <c r="R141" s="214"/>
      <c r="S141" s="214"/>
      <c r="T141" s="215"/>
      <c r="AT141" s="216" t="s">
        <v>135</v>
      </c>
      <c r="AU141" s="216" t="s">
        <v>83</v>
      </c>
      <c r="AV141" s="13" t="s">
        <v>85</v>
      </c>
      <c r="AW141" s="13" t="s">
        <v>31</v>
      </c>
      <c r="AX141" s="13" t="s">
        <v>75</v>
      </c>
      <c r="AY141" s="216" t="s">
        <v>125</v>
      </c>
    </row>
    <row r="142" spans="1:65" s="14" customFormat="1" ht="11.25">
      <c r="B142" s="217"/>
      <c r="C142" s="218"/>
      <c r="D142" s="191" t="s">
        <v>135</v>
      </c>
      <c r="E142" s="219" t="s">
        <v>1</v>
      </c>
      <c r="F142" s="220" t="s">
        <v>144</v>
      </c>
      <c r="G142" s="218"/>
      <c r="H142" s="221">
        <v>92</v>
      </c>
      <c r="I142" s="222"/>
      <c r="J142" s="218"/>
      <c r="K142" s="218"/>
      <c r="L142" s="223"/>
      <c r="M142" s="224"/>
      <c r="N142" s="225"/>
      <c r="O142" s="225"/>
      <c r="P142" s="225"/>
      <c r="Q142" s="225"/>
      <c r="R142" s="225"/>
      <c r="S142" s="225"/>
      <c r="T142" s="226"/>
      <c r="AT142" s="227" t="s">
        <v>135</v>
      </c>
      <c r="AU142" s="227" t="s">
        <v>83</v>
      </c>
      <c r="AV142" s="14" t="s">
        <v>132</v>
      </c>
      <c r="AW142" s="14" t="s">
        <v>31</v>
      </c>
      <c r="AX142" s="14" t="s">
        <v>83</v>
      </c>
      <c r="AY142" s="227" t="s">
        <v>125</v>
      </c>
    </row>
    <row r="143" spans="1:65" s="12" customFormat="1" ht="11.25">
      <c r="B143" s="196"/>
      <c r="C143" s="197"/>
      <c r="D143" s="191" t="s">
        <v>135</v>
      </c>
      <c r="E143" s="198" t="s">
        <v>1</v>
      </c>
      <c r="F143" s="199" t="s">
        <v>145</v>
      </c>
      <c r="G143" s="197"/>
      <c r="H143" s="198" t="s">
        <v>1</v>
      </c>
      <c r="I143" s="200"/>
      <c r="J143" s="197"/>
      <c r="K143" s="197"/>
      <c r="L143" s="201"/>
      <c r="M143" s="202"/>
      <c r="N143" s="203"/>
      <c r="O143" s="203"/>
      <c r="P143" s="203"/>
      <c r="Q143" s="203"/>
      <c r="R143" s="203"/>
      <c r="S143" s="203"/>
      <c r="T143" s="204"/>
      <c r="AT143" s="205" t="s">
        <v>135</v>
      </c>
      <c r="AU143" s="205" t="s">
        <v>83</v>
      </c>
      <c r="AV143" s="12" t="s">
        <v>83</v>
      </c>
      <c r="AW143" s="12" t="s">
        <v>31</v>
      </c>
      <c r="AX143" s="12" t="s">
        <v>75</v>
      </c>
      <c r="AY143" s="205" t="s">
        <v>125</v>
      </c>
    </row>
    <row r="144" spans="1:65" s="2" customFormat="1" ht="21.75" customHeight="1">
      <c r="A144" s="33"/>
      <c r="B144" s="34"/>
      <c r="C144" s="177" t="s">
        <v>154</v>
      </c>
      <c r="D144" s="177" t="s">
        <v>126</v>
      </c>
      <c r="E144" s="178" t="s">
        <v>155</v>
      </c>
      <c r="F144" s="179" t="s">
        <v>156</v>
      </c>
      <c r="G144" s="180" t="s">
        <v>129</v>
      </c>
      <c r="H144" s="181">
        <v>228</v>
      </c>
      <c r="I144" s="291"/>
      <c r="J144" s="183">
        <f>ROUND(I144*H144,2)</f>
        <v>0</v>
      </c>
      <c r="K144" s="179" t="s">
        <v>130</v>
      </c>
      <c r="L144" s="184"/>
      <c r="M144" s="185" t="s">
        <v>1</v>
      </c>
      <c r="N144" s="186" t="s">
        <v>40</v>
      </c>
      <c r="O144" s="70"/>
      <c r="P144" s="187">
        <f>O144*H144</f>
        <v>0</v>
      </c>
      <c r="Q144" s="187">
        <v>7.2035999999999998</v>
      </c>
      <c r="R144" s="187">
        <f>Q144*H144</f>
        <v>1642.4207999999999</v>
      </c>
      <c r="S144" s="187">
        <v>0</v>
      </c>
      <c r="T144" s="188">
        <f>S144*H144</f>
        <v>0</v>
      </c>
      <c r="U144" s="33"/>
      <c r="V144" s="33"/>
      <c r="W144" s="33"/>
      <c r="X144" s="33"/>
      <c r="Y144" s="33"/>
      <c r="Z144" s="33"/>
      <c r="AA144" s="33"/>
      <c r="AB144" s="33"/>
      <c r="AC144" s="33"/>
      <c r="AD144" s="33"/>
      <c r="AE144" s="33"/>
      <c r="AR144" s="189" t="s">
        <v>131</v>
      </c>
      <c r="AT144" s="189" t="s">
        <v>126</v>
      </c>
      <c r="AU144" s="189" t="s">
        <v>83</v>
      </c>
      <c r="AY144" s="16" t="s">
        <v>125</v>
      </c>
      <c r="BE144" s="190">
        <f>IF(N144="základní",J144,0)</f>
        <v>0</v>
      </c>
      <c r="BF144" s="190">
        <f>IF(N144="snížená",J144,0)</f>
        <v>0</v>
      </c>
      <c r="BG144" s="190">
        <f>IF(N144="zákl. přenesená",J144,0)</f>
        <v>0</v>
      </c>
      <c r="BH144" s="190">
        <f>IF(N144="sníž. přenesená",J144,0)</f>
        <v>0</v>
      </c>
      <c r="BI144" s="190">
        <f>IF(N144="nulová",J144,0)</f>
        <v>0</v>
      </c>
      <c r="BJ144" s="16" t="s">
        <v>83</v>
      </c>
      <c r="BK144" s="190">
        <f>ROUND(I144*H144,2)</f>
        <v>0</v>
      </c>
      <c r="BL144" s="16" t="s">
        <v>132</v>
      </c>
      <c r="BM144" s="189" t="s">
        <v>157</v>
      </c>
    </row>
    <row r="145" spans="1:65" s="2" customFormat="1" ht="11.25">
      <c r="A145" s="33"/>
      <c r="B145" s="34"/>
      <c r="C145" s="35"/>
      <c r="D145" s="191" t="s">
        <v>134</v>
      </c>
      <c r="E145" s="35"/>
      <c r="F145" s="192" t="s">
        <v>156</v>
      </c>
      <c r="G145" s="35"/>
      <c r="H145" s="35"/>
      <c r="I145" s="193"/>
      <c r="J145" s="35"/>
      <c r="K145" s="35"/>
      <c r="L145" s="38"/>
      <c r="M145" s="194"/>
      <c r="N145" s="195"/>
      <c r="O145" s="70"/>
      <c r="P145" s="70"/>
      <c r="Q145" s="70"/>
      <c r="R145" s="70"/>
      <c r="S145" s="70"/>
      <c r="T145" s="71"/>
      <c r="U145" s="33"/>
      <c r="V145" s="33"/>
      <c r="W145" s="33"/>
      <c r="X145" s="33"/>
      <c r="Y145" s="33"/>
      <c r="Z145" s="33"/>
      <c r="AA145" s="33"/>
      <c r="AB145" s="33"/>
      <c r="AC145" s="33"/>
      <c r="AD145" s="33"/>
      <c r="AE145" s="33"/>
      <c r="AT145" s="16" t="s">
        <v>134</v>
      </c>
      <c r="AU145" s="16" t="s">
        <v>83</v>
      </c>
    </row>
    <row r="146" spans="1:65" s="12" customFormat="1" ht="11.25">
      <c r="B146" s="196"/>
      <c r="C146" s="197"/>
      <c r="D146" s="191" t="s">
        <v>135</v>
      </c>
      <c r="E146" s="198" t="s">
        <v>1</v>
      </c>
      <c r="F146" s="199" t="s">
        <v>136</v>
      </c>
      <c r="G146" s="197"/>
      <c r="H146" s="198" t="s">
        <v>1</v>
      </c>
      <c r="I146" s="200"/>
      <c r="J146" s="197"/>
      <c r="K146" s="197"/>
      <c r="L146" s="201"/>
      <c r="M146" s="202"/>
      <c r="N146" s="203"/>
      <c r="O146" s="203"/>
      <c r="P146" s="203"/>
      <c r="Q146" s="203"/>
      <c r="R146" s="203"/>
      <c r="S146" s="203"/>
      <c r="T146" s="204"/>
      <c r="AT146" s="205" t="s">
        <v>135</v>
      </c>
      <c r="AU146" s="205" t="s">
        <v>83</v>
      </c>
      <c r="AV146" s="12" t="s">
        <v>83</v>
      </c>
      <c r="AW146" s="12" t="s">
        <v>31</v>
      </c>
      <c r="AX146" s="12" t="s">
        <v>75</v>
      </c>
      <c r="AY146" s="205" t="s">
        <v>125</v>
      </c>
    </row>
    <row r="147" spans="1:65" s="13" customFormat="1" ht="11.25">
      <c r="B147" s="206"/>
      <c r="C147" s="207"/>
      <c r="D147" s="191" t="s">
        <v>135</v>
      </c>
      <c r="E147" s="208" t="s">
        <v>1</v>
      </c>
      <c r="F147" s="209" t="s">
        <v>158</v>
      </c>
      <c r="G147" s="207"/>
      <c r="H147" s="210">
        <v>114.45</v>
      </c>
      <c r="I147" s="211"/>
      <c r="J147" s="207"/>
      <c r="K147" s="207"/>
      <c r="L147" s="212"/>
      <c r="M147" s="213"/>
      <c r="N147" s="214"/>
      <c r="O147" s="214"/>
      <c r="P147" s="214"/>
      <c r="Q147" s="214"/>
      <c r="R147" s="214"/>
      <c r="S147" s="214"/>
      <c r="T147" s="215"/>
      <c r="AT147" s="216" t="s">
        <v>135</v>
      </c>
      <c r="AU147" s="216" t="s">
        <v>83</v>
      </c>
      <c r="AV147" s="13" t="s">
        <v>85</v>
      </c>
      <c r="AW147" s="13" t="s">
        <v>31</v>
      </c>
      <c r="AX147" s="13" t="s">
        <v>75</v>
      </c>
      <c r="AY147" s="216" t="s">
        <v>125</v>
      </c>
    </row>
    <row r="148" spans="1:65" s="13" customFormat="1" ht="11.25">
      <c r="B148" s="206"/>
      <c r="C148" s="207"/>
      <c r="D148" s="191" t="s">
        <v>135</v>
      </c>
      <c r="E148" s="208" t="s">
        <v>1</v>
      </c>
      <c r="F148" s="209" t="s">
        <v>159</v>
      </c>
      <c r="G148" s="207"/>
      <c r="H148" s="210">
        <v>0.55000000000000004</v>
      </c>
      <c r="I148" s="211"/>
      <c r="J148" s="207"/>
      <c r="K148" s="207"/>
      <c r="L148" s="212"/>
      <c r="M148" s="213"/>
      <c r="N148" s="214"/>
      <c r="O148" s="214"/>
      <c r="P148" s="214"/>
      <c r="Q148" s="214"/>
      <c r="R148" s="214"/>
      <c r="S148" s="214"/>
      <c r="T148" s="215"/>
      <c r="AT148" s="216" t="s">
        <v>135</v>
      </c>
      <c r="AU148" s="216" t="s">
        <v>83</v>
      </c>
      <c r="AV148" s="13" t="s">
        <v>85</v>
      </c>
      <c r="AW148" s="13" t="s">
        <v>31</v>
      </c>
      <c r="AX148" s="13" t="s">
        <v>75</v>
      </c>
      <c r="AY148" s="216" t="s">
        <v>125</v>
      </c>
    </row>
    <row r="149" spans="1:65" s="12" customFormat="1" ht="11.25">
      <c r="B149" s="196"/>
      <c r="C149" s="197"/>
      <c r="D149" s="191" t="s">
        <v>135</v>
      </c>
      <c r="E149" s="198" t="s">
        <v>1</v>
      </c>
      <c r="F149" s="199" t="s">
        <v>139</v>
      </c>
      <c r="G149" s="197"/>
      <c r="H149" s="198" t="s">
        <v>1</v>
      </c>
      <c r="I149" s="200"/>
      <c r="J149" s="197"/>
      <c r="K149" s="197"/>
      <c r="L149" s="201"/>
      <c r="M149" s="202"/>
      <c r="N149" s="203"/>
      <c r="O149" s="203"/>
      <c r="P149" s="203"/>
      <c r="Q149" s="203"/>
      <c r="R149" s="203"/>
      <c r="S149" s="203"/>
      <c r="T149" s="204"/>
      <c r="AT149" s="205" t="s">
        <v>135</v>
      </c>
      <c r="AU149" s="205" t="s">
        <v>83</v>
      </c>
      <c r="AV149" s="12" t="s">
        <v>83</v>
      </c>
      <c r="AW149" s="12" t="s">
        <v>31</v>
      </c>
      <c r="AX149" s="12" t="s">
        <v>75</v>
      </c>
      <c r="AY149" s="205" t="s">
        <v>125</v>
      </c>
    </row>
    <row r="150" spans="1:65" s="13" customFormat="1" ht="11.25">
      <c r="B150" s="206"/>
      <c r="C150" s="207"/>
      <c r="D150" s="191" t="s">
        <v>135</v>
      </c>
      <c r="E150" s="208" t="s">
        <v>1</v>
      </c>
      <c r="F150" s="209" t="s">
        <v>160</v>
      </c>
      <c r="G150" s="207"/>
      <c r="H150" s="210">
        <v>112.6</v>
      </c>
      <c r="I150" s="211"/>
      <c r="J150" s="207"/>
      <c r="K150" s="207"/>
      <c r="L150" s="212"/>
      <c r="M150" s="213"/>
      <c r="N150" s="214"/>
      <c r="O150" s="214"/>
      <c r="P150" s="214"/>
      <c r="Q150" s="214"/>
      <c r="R150" s="214"/>
      <c r="S150" s="214"/>
      <c r="T150" s="215"/>
      <c r="AT150" s="216" t="s">
        <v>135</v>
      </c>
      <c r="AU150" s="216" t="s">
        <v>83</v>
      </c>
      <c r="AV150" s="13" t="s">
        <v>85</v>
      </c>
      <c r="AW150" s="13" t="s">
        <v>31</v>
      </c>
      <c r="AX150" s="13" t="s">
        <v>75</v>
      </c>
      <c r="AY150" s="216" t="s">
        <v>125</v>
      </c>
    </row>
    <row r="151" spans="1:65" s="13" customFormat="1" ht="11.25">
      <c r="B151" s="206"/>
      <c r="C151" s="207"/>
      <c r="D151" s="191" t="s">
        <v>135</v>
      </c>
      <c r="E151" s="208" t="s">
        <v>1</v>
      </c>
      <c r="F151" s="209" t="s">
        <v>161</v>
      </c>
      <c r="G151" s="207"/>
      <c r="H151" s="210">
        <v>0.4</v>
      </c>
      <c r="I151" s="211"/>
      <c r="J151" s="207"/>
      <c r="K151" s="207"/>
      <c r="L151" s="212"/>
      <c r="M151" s="213"/>
      <c r="N151" s="214"/>
      <c r="O151" s="214"/>
      <c r="P151" s="214"/>
      <c r="Q151" s="214"/>
      <c r="R151" s="214"/>
      <c r="S151" s="214"/>
      <c r="T151" s="215"/>
      <c r="AT151" s="216" t="s">
        <v>135</v>
      </c>
      <c r="AU151" s="216" t="s">
        <v>83</v>
      </c>
      <c r="AV151" s="13" t="s">
        <v>85</v>
      </c>
      <c r="AW151" s="13" t="s">
        <v>31</v>
      </c>
      <c r="AX151" s="13" t="s">
        <v>75</v>
      </c>
      <c r="AY151" s="216" t="s">
        <v>125</v>
      </c>
    </row>
    <row r="152" spans="1:65" s="14" customFormat="1" ht="11.25">
      <c r="B152" s="217"/>
      <c r="C152" s="218"/>
      <c r="D152" s="191" t="s">
        <v>135</v>
      </c>
      <c r="E152" s="219" t="s">
        <v>1</v>
      </c>
      <c r="F152" s="220" t="s">
        <v>144</v>
      </c>
      <c r="G152" s="218"/>
      <c r="H152" s="221">
        <v>228</v>
      </c>
      <c r="I152" s="222"/>
      <c r="J152" s="218"/>
      <c r="K152" s="218"/>
      <c r="L152" s="223"/>
      <c r="M152" s="224"/>
      <c r="N152" s="225"/>
      <c r="O152" s="225"/>
      <c r="P152" s="225"/>
      <c r="Q152" s="225"/>
      <c r="R152" s="225"/>
      <c r="S152" s="225"/>
      <c r="T152" s="226"/>
      <c r="AT152" s="227" t="s">
        <v>135</v>
      </c>
      <c r="AU152" s="227" t="s">
        <v>83</v>
      </c>
      <c r="AV152" s="14" t="s">
        <v>132</v>
      </c>
      <c r="AW152" s="14" t="s">
        <v>31</v>
      </c>
      <c r="AX152" s="14" t="s">
        <v>83</v>
      </c>
      <c r="AY152" s="227" t="s">
        <v>125</v>
      </c>
    </row>
    <row r="153" spans="1:65" s="12" customFormat="1" ht="11.25">
      <c r="B153" s="196"/>
      <c r="C153" s="197"/>
      <c r="D153" s="191" t="s">
        <v>135</v>
      </c>
      <c r="E153" s="198" t="s">
        <v>1</v>
      </c>
      <c r="F153" s="199" t="s">
        <v>145</v>
      </c>
      <c r="G153" s="197"/>
      <c r="H153" s="198" t="s">
        <v>1</v>
      </c>
      <c r="I153" s="200"/>
      <c r="J153" s="197"/>
      <c r="K153" s="197"/>
      <c r="L153" s="201"/>
      <c r="M153" s="202"/>
      <c r="N153" s="203"/>
      <c r="O153" s="203"/>
      <c r="P153" s="203"/>
      <c r="Q153" s="203"/>
      <c r="R153" s="203"/>
      <c r="S153" s="203"/>
      <c r="T153" s="204"/>
      <c r="AT153" s="205" t="s">
        <v>135</v>
      </c>
      <c r="AU153" s="205" t="s">
        <v>83</v>
      </c>
      <c r="AV153" s="12" t="s">
        <v>83</v>
      </c>
      <c r="AW153" s="12" t="s">
        <v>31</v>
      </c>
      <c r="AX153" s="12" t="s">
        <v>75</v>
      </c>
      <c r="AY153" s="205" t="s">
        <v>125</v>
      </c>
    </row>
    <row r="154" spans="1:65" s="2" customFormat="1" ht="24.2" customHeight="1">
      <c r="A154" s="33"/>
      <c r="B154" s="34"/>
      <c r="C154" s="177" t="s">
        <v>132</v>
      </c>
      <c r="D154" s="177" t="s">
        <v>126</v>
      </c>
      <c r="E154" s="178" t="s">
        <v>162</v>
      </c>
      <c r="F154" s="179" t="s">
        <v>163</v>
      </c>
      <c r="G154" s="180" t="s">
        <v>129</v>
      </c>
      <c r="H154" s="181">
        <v>47</v>
      </c>
      <c r="I154" s="291"/>
      <c r="J154" s="183">
        <f>ROUND(I154*H154,2)</f>
        <v>0</v>
      </c>
      <c r="K154" s="179" t="s">
        <v>130</v>
      </c>
      <c r="L154" s="184"/>
      <c r="M154" s="185" t="s">
        <v>1</v>
      </c>
      <c r="N154" s="186" t="s">
        <v>40</v>
      </c>
      <c r="O154" s="70"/>
      <c r="P154" s="187">
        <f>O154*H154</f>
        <v>0</v>
      </c>
      <c r="Q154" s="187">
        <v>0.25684000000000001</v>
      </c>
      <c r="R154" s="187">
        <f>Q154*H154</f>
        <v>12.071480000000001</v>
      </c>
      <c r="S154" s="187">
        <v>0</v>
      </c>
      <c r="T154" s="188">
        <f>S154*H154</f>
        <v>0</v>
      </c>
      <c r="U154" s="33"/>
      <c r="V154" s="33"/>
      <c r="W154" s="33"/>
      <c r="X154" s="33"/>
      <c r="Y154" s="33"/>
      <c r="Z154" s="33"/>
      <c r="AA154" s="33"/>
      <c r="AB154" s="33"/>
      <c r="AC154" s="33"/>
      <c r="AD154" s="33"/>
      <c r="AE154" s="33"/>
      <c r="AR154" s="189" t="s">
        <v>164</v>
      </c>
      <c r="AT154" s="189" t="s">
        <v>126</v>
      </c>
      <c r="AU154" s="189" t="s">
        <v>83</v>
      </c>
      <c r="AY154" s="16" t="s">
        <v>125</v>
      </c>
      <c r="BE154" s="190">
        <f>IF(N154="základní",J154,0)</f>
        <v>0</v>
      </c>
      <c r="BF154" s="190">
        <f>IF(N154="snížená",J154,0)</f>
        <v>0</v>
      </c>
      <c r="BG154" s="190">
        <f>IF(N154="zákl. přenesená",J154,0)</f>
        <v>0</v>
      </c>
      <c r="BH154" s="190">
        <f>IF(N154="sníž. přenesená",J154,0)</f>
        <v>0</v>
      </c>
      <c r="BI154" s="190">
        <f>IF(N154="nulová",J154,0)</f>
        <v>0</v>
      </c>
      <c r="BJ154" s="16" t="s">
        <v>83</v>
      </c>
      <c r="BK154" s="190">
        <f>ROUND(I154*H154,2)</f>
        <v>0</v>
      </c>
      <c r="BL154" s="16" t="s">
        <v>164</v>
      </c>
      <c r="BM154" s="189" t="s">
        <v>165</v>
      </c>
    </row>
    <row r="155" spans="1:65" s="2" customFormat="1" ht="19.5">
      <c r="A155" s="33"/>
      <c r="B155" s="34"/>
      <c r="C155" s="35"/>
      <c r="D155" s="191" t="s">
        <v>134</v>
      </c>
      <c r="E155" s="35"/>
      <c r="F155" s="192" t="s">
        <v>163</v>
      </c>
      <c r="G155" s="35"/>
      <c r="H155" s="35"/>
      <c r="I155" s="193"/>
      <c r="J155" s="35"/>
      <c r="K155" s="35"/>
      <c r="L155" s="38"/>
      <c r="M155" s="194"/>
      <c r="N155" s="195"/>
      <c r="O155" s="70"/>
      <c r="P155" s="70"/>
      <c r="Q155" s="70"/>
      <c r="R155" s="70"/>
      <c r="S155" s="70"/>
      <c r="T155" s="71"/>
      <c r="U155" s="33"/>
      <c r="V155" s="33"/>
      <c r="W155" s="33"/>
      <c r="X155" s="33"/>
      <c r="Y155" s="33"/>
      <c r="Z155" s="33"/>
      <c r="AA155" s="33"/>
      <c r="AB155" s="33"/>
      <c r="AC155" s="33"/>
      <c r="AD155" s="33"/>
      <c r="AE155" s="33"/>
      <c r="AT155" s="16" t="s">
        <v>134</v>
      </c>
      <c r="AU155" s="16" t="s">
        <v>83</v>
      </c>
    </row>
    <row r="156" spans="1:65" s="12" customFormat="1" ht="11.25">
      <c r="B156" s="196"/>
      <c r="C156" s="197"/>
      <c r="D156" s="191" t="s">
        <v>135</v>
      </c>
      <c r="E156" s="198" t="s">
        <v>1</v>
      </c>
      <c r="F156" s="199" t="s">
        <v>136</v>
      </c>
      <c r="G156" s="197"/>
      <c r="H156" s="198" t="s">
        <v>1</v>
      </c>
      <c r="I156" s="200"/>
      <c r="J156" s="197"/>
      <c r="K156" s="197"/>
      <c r="L156" s="201"/>
      <c r="M156" s="202"/>
      <c r="N156" s="203"/>
      <c r="O156" s="203"/>
      <c r="P156" s="203"/>
      <c r="Q156" s="203"/>
      <c r="R156" s="203"/>
      <c r="S156" s="203"/>
      <c r="T156" s="204"/>
      <c r="AT156" s="205" t="s">
        <v>135</v>
      </c>
      <c r="AU156" s="205" t="s">
        <v>83</v>
      </c>
      <c r="AV156" s="12" t="s">
        <v>83</v>
      </c>
      <c r="AW156" s="12" t="s">
        <v>31</v>
      </c>
      <c r="AX156" s="12" t="s">
        <v>75</v>
      </c>
      <c r="AY156" s="205" t="s">
        <v>125</v>
      </c>
    </row>
    <row r="157" spans="1:65" s="13" customFormat="1" ht="11.25">
      <c r="B157" s="206"/>
      <c r="C157" s="207"/>
      <c r="D157" s="191" t="s">
        <v>135</v>
      </c>
      <c r="E157" s="208" t="s">
        <v>1</v>
      </c>
      <c r="F157" s="209" t="s">
        <v>166</v>
      </c>
      <c r="G157" s="207"/>
      <c r="H157" s="210">
        <v>25</v>
      </c>
      <c r="I157" s="211"/>
      <c r="J157" s="207"/>
      <c r="K157" s="207"/>
      <c r="L157" s="212"/>
      <c r="M157" s="213"/>
      <c r="N157" s="214"/>
      <c r="O157" s="214"/>
      <c r="P157" s="214"/>
      <c r="Q157" s="214"/>
      <c r="R157" s="214"/>
      <c r="S157" s="214"/>
      <c r="T157" s="215"/>
      <c r="AT157" s="216" t="s">
        <v>135</v>
      </c>
      <c r="AU157" s="216" t="s">
        <v>83</v>
      </c>
      <c r="AV157" s="13" t="s">
        <v>85</v>
      </c>
      <c r="AW157" s="13" t="s">
        <v>31</v>
      </c>
      <c r="AX157" s="13" t="s">
        <v>75</v>
      </c>
      <c r="AY157" s="216" t="s">
        <v>125</v>
      </c>
    </row>
    <row r="158" spans="1:65" s="12" customFormat="1" ht="11.25">
      <c r="B158" s="196"/>
      <c r="C158" s="197"/>
      <c r="D158" s="191" t="s">
        <v>135</v>
      </c>
      <c r="E158" s="198" t="s">
        <v>1</v>
      </c>
      <c r="F158" s="199" t="s">
        <v>139</v>
      </c>
      <c r="G158" s="197"/>
      <c r="H158" s="198" t="s">
        <v>1</v>
      </c>
      <c r="I158" s="200"/>
      <c r="J158" s="197"/>
      <c r="K158" s="197"/>
      <c r="L158" s="201"/>
      <c r="M158" s="202"/>
      <c r="N158" s="203"/>
      <c r="O158" s="203"/>
      <c r="P158" s="203"/>
      <c r="Q158" s="203"/>
      <c r="R158" s="203"/>
      <c r="S158" s="203"/>
      <c r="T158" s="204"/>
      <c r="AT158" s="205" t="s">
        <v>135</v>
      </c>
      <c r="AU158" s="205" t="s">
        <v>83</v>
      </c>
      <c r="AV158" s="12" t="s">
        <v>83</v>
      </c>
      <c r="AW158" s="12" t="s">
        <v>31</v>
      </c>
      <c r="AX158" s="12" t="s">
        <v>75</v>
      </c>
      <c r="AY158" s="205" t="s">
        <v>125</v>
      </c>
    </row>
    <row r="159" spans="1:65" s="13" customFormat="1" ht="11.25">
      <c r="B159" s="206"/>
      <c r="C159" s="207"/>
      <c r="D159" s="191" t="s">
        <v>135</v>
      </c>
      <c r="E159" s="208" t="s">
        <v>1</v>
      </c>
      <c r="F159" s="209" t="s">
        <v>167</v>
      </c>
      <c r="G159" s="207"/>
      <c r="H159" s="210">
        <v>22</v>
      </c>
      <c r="I159" s="211"/>
      <c r="J159" s="207"/>
      <c r="K159" s="207"/>
      <c r="L159" s="212"/>
      <c r="M159" s="213"/>
      <c r="N159" s="214"/>
      <c r="O159" s="214"/>
      <c r="P159" s="214"/>
      <c r="Q159" s="214"/>
      <c r="R159" s="214"/>
      <c r="S159" s="214"/>
      <c r="T159" s="215"/>
      <c r="AT159" s="216" t="s">
        <v>135</v>
      </c>
      <c r="AU159" s="216" t="s">
        <v>83</v>
      </c>
      <c r="AV159" s="13" t="s">
        <v>85</v>
      </c>
      <c r="AW159" s="13" t="s">
        <v>31</v>
      </c>
      <c r="AX159" s="13" t="s">
        <v>75</v>
      </c>
      <c r="AY159" s="216" t="s">
        <v>125</v>
      </c>
    </row>
    <row r="160" spans="1:65" s="14" customFormat="1" ht="11.25">
      <c r="B160" s="217"/>
      <c r="C160" s="218"/>
      <c r="D160" s="191" t="s">
        <v>135</v>
      </c>
      <c r="E160" s="219" t="s">
        <v>1</v>
      </c>
      <c r="F160" s="220" t="s">
        <v>144</v>
      </c>
      <c r="G160" s="218"/>
      <c r="H160" s="221">
        <v>47</v>
      </c>
      <c r="I160" s="222"/>
      <c r="J160" s="218"/>
      <c r="K160" s="218"/>
      <c r="L160" s="223"/>
      <c r="M160" s="224"/>
      <c r="N160" s="225"/>
      <c r="O160" s="225"/>
      <c r="P160" s="225"/>
      <c r="Q160" s="225"/>
      <c r="R160" s="225"/>
      <c r="S160" s="225"/>
      <c r="T160" s="226"/>
      <c r="AT160" s="227" t="s">
        <v>135</v>
      </c>
      <c r="AU160" s="227" t="s">
        <v>83</v>
      </c>
      <c r="AV160" s="14" t="s">
        <v>132</v>
      </c>
      <c r="AW160" s="14" t="s">
        <v>31</v>
      </c>
      <c r="AX160" s="14" t="s">
        <v>83</v>
      </c>
      <c r="AY160" s="227" t="s">
        <v>125</v>
      </c>
    </row>
    <row r="161" spans="1:65" s="12" customFormat="1" ht="11.25">
      <c r="B161" s="196"/>
      <c r="C161" s="197"/>
      <c r="D161" s="191" t="s">
        <v>135</v>
      </c>
      <c r="E161" s="198" t="s">
        <v>1</v>
      </c>
      <c r="F161" s="199" t="s">
        <v>145</v>
      </c>
      <c r="G161" s="197"/>
      <c r="H161" s="198" t="s">
        <v>1</v>
      </c>
      <c r="I161" s="200"/>
      <c r="J161" s="197"/>
      <c r="K161" s="197"/>
      <c r="L161" s="201"/>
      <c r="M161" s="202"/>
      <c r="N161" s="203"/>
      <c r="O161" s="203"/>
      <c r="P161" s="203"/>
      <c r="Q161" s="203"/>
      <c r="R161" s="203"/>
      <c r="S161" s="203"/>
      <c r="T161" s="204"/>
      <c r="AT161" s="205" t="s">
        <v>135</v>
      </c>
      <c r="AU161" s="205" t="s">
        <v>83</v>
      </c>
      <c r="AV161" s="12" t="s">
        <v>83</v>
      </c>
      <c r="AW161" s="12" t="s">
        <v>31</v>
      </c>
      <c r="AX161" s="12" t="s">
        <v>75</v>
      </c>
      <c r="AY161" s="205" t="s">
        <v>125</v>
      </c>
    </row>
    <row r="162" spans="1:65" s="11" customFormat="1" ht="25.9" customHeight="1">
      <c r="B162" s="163"/>
      <c r="C162" s="164"/>
      <c r="D162" s="165" t="s">
        <v>74</v>
      </c>
      <c r="E162" s="166" t="s">
        <v>126</v>
      </c>
      <c r="F162" s="166" t="s">
        <v>168</v>
      </c>
      <c r="G162" s="164"/>
      <c r="H162" s="164"/>
      <c r="I162" s="167"/>
      <c r="J162" s="168">
        <f>BK162</f>
        <v>0</v>
      </c>
      <c r="K162" s="164"/>
      <c r="L162" s="169"/>
      <c r="M162" s="170"/>
      <c r="N162" s="171"/>
      <c r="O162" s="171"/>
      <c r="P162" s="172">
        <f>SUM(P163:P363)</f>
        <v>0</v>
      </c>
      <c r="Q162" s="171"/>
      <c r="R162" s="172">
        <f>SUM(R163:R363)</f>
        <v>17728.705850000002</v>
      </c>
      <c r="S162" s="171"/>
      <c r="T162" s="173">
        <f>SUM(T163:T363)</f>
        <v>0</v>
      </c>
      <c r="AR162" s="174" t="s">
        <v>154</v>
      </c>
      <c r="AT162" s="175" t="s">
        <v>74</v>
      </c>
      <c r="AU162" s="175" t="s">
        <v>75</v>
      </c>
      <c r="AY162" s="174" t="s">
        <v>125</v>
      </c>
      <c r="BK162" s="176">
        <f>SUM(BK163:BK363)</f>
        <v>0</v>
      </c>
    </row>
    <row r="163" spans="1:65" s="2" customFormat="1" ht="24.2" customHeight="1">
      <c r="A163" s="33"/>
      <c r="B163" s="34"/>
      <c r="C163" s="177" t="s">
        <v>169</v>
      </c>
      <c r="D163" s="177" t="s">
        <v>126</v>
      </c>
      <c r="E163" s="178" t="s">
        <v>170</v>
      </c>
      <c r="F163" s="179" t="s">
        <v>171</v>
      </c>
      <c r="G163" s="180" t="s">
        <v>172</v>
      </c>
      <c r="H163" s="181">
        <v>85.45</v>
      </c>
      <c r="I163" s="182"/>
      <c r="J163" s="183">
        <f>ROUND(I163*H163,2)</f>
        <v>0</v>
      </c>
      <c r="K163" s="179" t="s">
        <v>130</v>
      </c>
      <c r="L163" s="184"/>
      <c r="M163" s="185" t="s">
        <v>1</v>
      </c>
      <c r="N163" s="186" t="s">
        <v>40</v>
      </c>
      <c r="O163" s="70"/>
      <c r="P163" s="187">
        <f>O163*H163</f>
        <v>0</v>
      </c>
      <c r="Q163" s="187">
        <v>1</v>
      </c>
      <c r="R163" s="187">
        <f>Q163*H163</f>
        <v>85.45</v>
      </c>
      <c r="S163" s="187">
        <v>0</v>
      </c>
      <c r="T163" s="188">
        <f>S163*H163</f>
        <v>0</v>
      </c>
      <c r="U163" s="33"/>
      <c r="V163" s="33"/>
      <c r="W163" s="33"/>
      <c r="X163" s="33"/>
      <c r="Y163" s="33"/>
      <c r="Z163" s="33"/>
      <c r="AA163" s="33"/>
      <c r="AB163" s="33"/>
      <c r="AC163" s="33"/>
      <c r="AD163" s="33"/>
      <c r="AE163" s="33"/>
      <c r="AR163" s="189" t="s">
        <v>131</v>
      </c>
      <c r="AT163" s="189" t="s">
        <v>126</v>
      </c>
      <c r="AU163" s="189" t="s">
        <v>83</v>
      </c>
      <c r="AY163" s="16" t="s">
        <v>125</v>
      </c>
      <c r="BE163" s="190">
        <f>IF(N163="základní",J163,0)</f>
        <v>0</v>
      </c>
      <c r="BF163" s="190">
        <f>IF(N163="snížená",J163,0)</f>
        <v>0</v>
      </c>
      <c r="BG163" s="190">
        <f>IF(N163="zákl. přenesená",J163,0)</f>
        <v>0</v>
      </c>
      <c r="BH163" s="190">
        <f>IF(N163="sníž. přenesená",J163,0)</f>
        <v>0</v>
      </c>
      <c r="BI163" s="190">
        <f>IF(N163="nulová",J163,0)</f>
        <v>0</v>
      </c>
      <c r="BJ163" s="16" t="s">
        <v>83</v>
      </c>
      <c r="BK163" s="190">
        <f>ROUND(I163*H163,2)</f>
        <v>0</v>
      </c>
      <c r="BL163" s="16" t="s">
        <v>132</v>
      </c>
      <c r="BM163" s="189" t="s">
        <v>173</v>
      </c>
    </row>
    <row r="164" spans="1:65" s="2" customFormat="1" ht="11.25">
      <c r="A164" s="33"/>
      <c r="B164" s="34"/>
      <c r="C164" s="35"/>
      <c r="D164" s="191" t="s">
        <v>134</v>
      </c>
      <c r="E164" s="35"/>
      <c r="F164" s="192" t="s">
        <v>171</v>
      </c>
      <c r="G164" s="35"/>
      <c r="H164" s="35"/>
      <c r="I164" s="193"/>
      <c r="J164" s="35"/>
      <c r="K164" s="35"/>
      <c r="L164" s="38"/>
      <c r="M164" s="194"/>
      <c r="N164" s="195"/>
      <c r="O164" s="70"/>
      <c r="P164" s="70"/>
      <c r="Q164" s="70"/>
      <c r="R164" s="70"/>
      <c r="S164" s="70"/>
      <c r="T164" s="71"/>
      <c r="U164" s="33"/>
      <c r="V164" s="33"/>
      <c r="W164" s="33"/>
      <c r="X164" s="33"/>
      <c r="Y164" s="33"/>
      <c r="Z164" s="33"/>
      <c r="AA164" s="33"/>
      <c r="AB164" s="33"/>
      <c r="AC164" s="33"/>
      <c r="AD164" s="33"/>
      <c r="AE164" s="33"/>
      <c r="AT164" s="16" t="s">
        <v>134</v>
      </c>
      <c r="AU164" s="16" t="s">
        <v>83</v>
      </c>
    </row>
    <row r="165" spans="1:65" s="12" customFormat="1" ht="11.25">
      <c r="B165" s="196"/>
      <c r="C165" s="197"/>
      <c r="D165" s="191" t="s">
        <v>135</v>
      </c>
      <c r="E165" s="198" t="s">
        <v>1</v>
      </c>
      <c r="F165" s="199" t="s">
        <v>174</v>
      </c>
      <c r="G165" s="197"/>
      <c r="H165" s="198" t="s">
        <v>1</v>
      </c>
      <c r="I165" s="200"/>
      <c r="J165" s="197"/>
      <c r="K165" s="197"/>
      <c r="L165" s="201"/>
      <c r="M165" s="202"/>
      <c r="N165" s="203"/>
      <c r="O165" s="203"/>
      <c r="P165" s="203"/>
      <c r="Q165" s="203"/>
      <c r="R165" s="203"/>
      <c r="S165" s="203"/>
      <c r="T165" s="204"/>
      <c r="AT165" s="205" t="s">
        <v>135</v>
      </c>
      <c r="AU165" s="205" t="s">
        <v>83</v>
      </c>
      <c r="AV165" s="12" t="s">
        <v>83</v>
      </c>
      <c r="AW165" s="12" t="s">
        <v>31</v>
      </c>
      <c r="AX165" s="12" t="s">
        <v>75</v>
      </c>
      <c r="AY165" s="205" t="s">
        <v>125</v>
      </c>
    </row>
    <row r="166" spans="1:65" s="13" customFormat="1" ht="11.25">
      <c r="B166" s="206"/>
      <c r="C166" s="207"/>
      <c r="D166" s="191" t="s">
        <v>135</v>
      </c>
      <c r="E166" s="208" t="s">
        <v>1</v>
      </c>
      <c r="F166" s="209" t="s">
        <v>175</v>
      </c>
      <c r="G166" s="207"/>
      <c r="H166" s="210">
        <v>25.2</v>
      </c>
      <c r="I166" s="211"/>
      <c r="J166" s="207"/>
      <c r="K166" s="207"/>
      <c r="L166" s="212"/>
      <c r="M166" s="213"/>
      <c r="N166" s="214"/>
      <c r="O166" s="214"/>
      <c r="P166" s="214"/>
      <c r="Q166" s="214"/>
      <c r="R166" s="214"/>
      <c r="S166" s="214"/>
      <c r="T166" s="215"/>
      <c r="AT166" s="216" t="s">
        <v>135</v>
      </c>
      <c r="AU166" s="216" t="s">
        <v>83</v>
      </c>
      <c r="AV166" s="13" t="s">
        <v>85</v>
      </c>
      <c r="AW166" s="13" t="s">
        <v>31</v>
      </c>
      <c r="AX166" s="13" t="s">
        <v>75</v>
      </c>
      <c r="AY166" s="216" t="s">
        <v>125</v>
      </c>
    </row>
    <row r="167" spans="1:65" s="12" customFormat="1" ht="11.25">
      <c r="B167" s="196"/>
      <c r="C167" s="197"/>
      <c r="D167" s="191" t="s">
        <v>135</v>
      </c>
      <c r="E167" s="198" t="s">
        <v>1</v>
      </c>
      <c r="F167" s="199" t="s">
        <v>176</v>
      </c>
      <c r="G167" s="197"/>
      <c r="H167" s="198" t="s">
        <v>1</v>
      </c>
      <c r="I167" s="200"/>
      <c r="J167" s="197"/>
      <c r="K167" s="197"/>
      <c r="L167" s="201"/>
      <c r="M167" s="202"/>
      <c r="N167" s="203"/>
      <c r="O167" s="203"/>
      <c r="P167" s="203"/>
      <c r="Q167" s="203"/>
      <c r="R167" s="203"/>
      <c r="S167" s="203"/>
      <c r="T167" s="204"/>
      <c r="AT167" s="205" t="s">
        <v>135</v>
      </c>
      <c r="AU167" s="205" t="s">
        <v>83</v>
      </c>
      <c r="AV167" s="12" t="s">
        <v>83</v>
      </c>
      <c r="AW167" s="12" t="s">
        <v>31</v>
      </c>
      <c r="AX167" s="12" t="s">
        <v>75</v>
      </c>
      <c r="AY167" s="205" t="s">
        <v>125</v>
      </c>
    </row>
    <row r="168" spans="1:65" s="13" customFormat="1" ht="11.25">
      <c r="B168" s="206"/>
      <c r="C168" s="207"/>
      <c r="D168" s="191" t="s">
        <v>135</v>
      </c>
      <c r="E168" s="208" t="s">
        <v>1</v>
      </c>
      <c r="F168" s="209" t="s">
        <v>177</v>
      </c>
      <c r="G168" s="207"/>
      <c r="H168" s="210">
        <v>12</v>
      </c>
      <c r="I168" s="211"/>
      <c r="J168" s="207"/>
      <c r="K168" s="207"/>
      <c r="L168" s="212"/>
      <c r="M168" s="213"/>
      <c r="N168" s="214"/>
      <c r="O168" s="214"/>
      <c r="P168" s="214"/>
      <c r="Q168" s="214"/>
      <c r="R168" s="214"/>
      <c r="S168" s="214"/>
      <c r="T168" s="215"/>
      <c r="AT168" s="216" t="s">
        <v>135</v>
      </c>
      <c r="AU168" s="216" t="s">
        <v>83</v>
      </c>
      <c r="AV168" s="13" t="s">
        <v>85</v>
      </c>
      <c r="AW168" s="13" t="s">
        <v>31</v>
      </c>
      <c r="AX168" s="13" t="s">
        <v>75</v>
      </c>
      <c r="AY168" s="216" t="s">
        <v>125</v>
      </c>
    </row>
    <row r="169" spans="1:65" s="12" customFormat="1" ht="11.25">
      <c r="B169" s="196"/>
      <c r="C169" s="197"/>
      <c r="D169" s="191" t="s">
        <v>135</v>
      </c>
      <c r="E169" s="198" t="s">
        <v>1</v>
      </c>
      <c r="F169" s="199" t="s">
        <v>178</v>
      </c>
      <c r="G169" s="197"/>
      <c r="H169" s="198" t="s">
        <v>1</v>
      </c>
      <c r="I169" s="200"/>
      <c r="J169" s="197"/>
      <c r="K169" s="197"/>
      <c r="L169" s="201"/>
      <c r="M169" s="202"/>
      <c r="N169" s="203"/>
      <c r="O169" s="203"/>
      <c r="P169" s="203"/>
      <c r="Q169" s="203"/>
      <c r="R169" s="203"/>
      <c r="S169" s="203"/>
      <c r="T169" s="204"/>
      <c r="AT169" s="205" t="s">
        <v>135</v>
      </c>
      <c r="AU169" s="205" t="s">
        <v>83</v>
      </c>
      <c r="AV169" s="12" t="s">
        <v>83</v>
      </c>
      <c r="AW169" s="12" t="s">
        <v>31</v>
      </c>
      <c r="AX169" s="12" t="s">
        <v>75</v>
      </c>
      <c r="AY169" s="205" t="s">
        <v>125</v>
      </c>
    </row>
    <row r="170" spans="1:65" s="13" customFormat="1" ht="11.25">
      <c r="B170" s="206"/>
      <c r="C170" s="207"/>
      <c r="D170" s="191" t="s">
        <v>135</v>
      </c>
      <c r="E170" s="208" t="s">
        <v>1</v>
      </c>
      <c r="F170" s="209" t="s">
        <v>179</v>
      </c>
      <c r="G170" s="207"/>
      <c r="H170" s="210">
        <v>47.5</v>
      </c>
      <c r="I170" s="211"/>
      <c r="J170" s="207"/>
      <c r="K170" s="207"/>
      <c r="L170" s="212"/>
      <c r="M170" s="213"/>
      <c r="N170" s="214"/>
      <c r="O170" s="214"/>
      <c r="P170" s="214"/>
      <c r="Q170" s="214"/>
      <c r="R170" s="214"/>
      <c r="S170" s="214"/>
      <c r="T170" s="215"/>
      <c r="AT170" s="216" t="s">
        <v>135</v>
      </c>
      <c r="AU170" s="216" t="s">
        <v>83</v>
      </c>
      <c r="AV170" s="13" t="s">
        <v>85</v>
      </c>
      <c r="AW170" s="13" t="s">
        <v>31</v>
      </c>
      <c r="AX170" s="13" t="s">
        <v>75</v>
      </c>
      <c r="AY170" s="216" t="s">
        <v>125</v>
      </c>
    </row>
    <row r="171" spans="1:65" s="12" customFormat="1" ht="11.25">
      <c r="B171" s="196"/>
      <c r="C171" s="197"/>
      <c r="D171" s="191" t="s">
        <v>135</v>
      </c>
      <c r="E171" s="198" t="s">
        <v>1</v>
      </c>
      <c r="F171" s="199" t="s">
        <v>180</v>
      </c>
      <c r="G171" s="197"/>
      <c r="H171" s="198" t="s">
        <v>1</v>
      </c>
      <c r="I171" s="200"/>
      <c r="J171" s="197"/>
      <c r="K171" s="197"/>
      <c r="L171" s="201"/>
      <c r="M171" s="202"/>
      <c r="N171" s="203"/>
      <c r="O171" s="203"/>
      <c r="P171" s="203"/>
      <c r="Q171" s="203"/>
      <c r="R171" s="203"/>
      <c r="S171" s="203"/>
      <c r="T171" s="204"/>
      <c r="AT171" s="205" t="s">
        <v>135</v>
      </c>
      <c r="AU171" s="205" t="s">
        <v>83</v>
      </c>
      <c r="AV171" s="12" t="s">
        <v>83</v>
      </c>
      <c r="AW171" s="12" t="s">
        <v>31</v>
      </c>
      <c r="AX171" s="12" t="s">
        <v>75</v>
      </c>
      <c r="AY171" s="205" t="s">
        <v>125</v>
      </c>
    </row>
    <row r="172" spans="1:65" s="13" customFormat="1" ht="11.25">
      <c r="B172" s="206"/>
      <c r="C172" s="207"/>
      <c r="D172" s="191" t="s">
        <v>135</v>
      </c>
      <c r="E172" s="208" t="s">
        <v>1</v>
      </c>
      <c r="F172" s="209" t="s">
        <v>181</v>
      </c>
      <c r="G172" s="207"/>
      <c r="H172" s="210">
        <v>0.75</v>
      </c>
      <c r="I172" s="211"/>
      <c r="J172" s="207"/>
      <c r="K172" s="207"/>
      <c r="L172" s="212"/>
      <c r="M172" s="213"/>
      <c r="N172" s="214"/>
      <c r="O172" s="214"/>
      <c r="P172" s="214"/>
      <c r="Q172" s="214"/>
      <c r="R172" s="214"/>
      <c r="S172" s="214"/>
      <c r="T172" s="215"/>
      <c r="AT172" s="216" t="s">
        <v>135</v>
      </c>
      <c r="AU172" s="216" t="s">
        <v>83</v>
      </c>
      <c r="AV172" s="13" t="s">
        <v>85</v>
      </c>
      <c r="AW172" s="13" t="s">
        <v>31</v>
      </c>
      <c r="AX172" s="13" t="s">
        <v>75</v>
      </c>
      <c r="AY172" s="216" t="s">
        <v>125</v>
      </c>
    </row>
    <row r="173" spans="1:65" s="14" customFormat="1" ht="11.25">
      <c r="B173" s="217"/>
      <c r="C173" s="218"/>
      <c r="D173" s="191" t="s">
        <v>135</v>
      </c>
      <c r="E173" s="219" t="s">
        <v>1</v>
      </c>
      <c r="F173" s="220" t="s">
        <v>144</v>
      </c>
      <c r="G173" s="218"/>
      <c r="H173" s="221">
        <v>85.45</v>
      </c>
      <c r="I173" s="222"/>
      <c r="J173" s="218"/>
      <c r="K173" s="218"/>
      <c r="L173" s="223"/>
      <c r="M173" s="224"/>
      <c r="N173" s="225"/>
      <c r="O173" s="225"/>
      <c r="P173" s="225"/>
      <c r="Q173" s="225"/>
      <c r="R173" s="225"/>
      <c r="S173" s="225"/>
      <c r="T173" s="226"/>
      <c r="AT173" s="227" t="s">
        <v>135</v>
      </c>
      <c r="AU173" s="227" t="s">
        <v>83</v>
      </c>
      <c r="AV173" s="14" t="s">
        <v>132</v>
      </c>
      <c r="AW173" s="14" t="s">
        <v>31</v>
      </c>
      <c r="AX173" s="14" t="s">
        <v>83</v>
      </c>
      <c r="AY173" s="227" t="s">
        <v>125</v>
      </c>
    </row>
    <row r="174" spans="1:65" s="2" customFormat="1" ht="24.2" customHeight="1">
      <c r="A174" s="33"/>
      <c r="B174" s="34"/>
      <c r="C174" s="177" t="s">
        <v>182</v>
      </c>
      <c r="D174" s="177" t="s">
        <v>126</v>
      </c>
      <c r="E174" s="178" t="s">
        <v>183</v>
      </c>
      <c r="F174" s="179" t="s">
        <v>184</v>
      </c>
      <c r="G174" s="180" t="s">
        <v>172</v>
      </c>
      <c r="H174" s="181">
        <v>84.7</v>
      </c>
      <c r="I174" s="182"/>
      <c r="J174" s="183">
        <f>ROUND(I174*H174,2)</f>
        <v>0</v>
      </c>
      <c r="K174" s="179" t="s">
        <v>130</v>
      </c>
      <c r="L174" s="184"/>
      <c r="M174" s="185" t="s">
        <v>1</v>
      </c>
      <c r="N174" s="186" t="s">
        <v>40</v>
      </c>
      <c r="O174" s="70"/>
      <c r="P174" s="187">
        <f>O174*H174</f>
        <v>0</v>
      </c>
      <c r="Q174" s="187">
        <v>1</v>
      </c>
      <c r="R174" s="187">
        <f>Q174*H174</f>
        <v>84.7</v>
      </c>
      <c r="S174" s="187">
        <v>0</v>
      </c>
      <c r="T174" s="188">
        <f>S174*H174</f>
        <v>0</v>
      </c>
      <c r="U174" s="33"/>
      <c r="V174" s="33"/>
      <c r="W174" s="33"/>
      <c r="X174" s="33"/>
      <c r="Y174" s="33"/>
      <c r="Z174" s="33"/>
      <c r="AA174" s="33"/>
      <c r="AB174" s="33"/>
      <c r="AC174" s="33"/>
      <c r="AD174" s="33"/>
      <c r="AE174" s="33"/>
      <c r="AR174" s="189" t="s">
        <v>131</v>
      </c>
      <c r="AT174" s="189" t="s">
        <v>126</v>
      </c>
      <c r="AU174" s="189" t="s">
        <v>83</v>
      </c>
      <c r="AY174" s="16" t="s">
        <v>125</v>
      </c>
      <c r="BE174" s="190">
        <f>IF(N174="základní",J174,0)</f>
        <v>0</v>
      </c>
      <c r="BF174" s="190">
        <f>IF(N174="snížená",J174,0)</f>
        <v>0</v>
      </c>
      <c r="BG174" s="190">
        <f>IF(N174="zákl. přenesená",J174,0)</f>
        <v>0</v>
      </c>
      <c r="BH174" s="190">
        <f>IF(N174="sníž. přenesená",J174,0)</f>
        <v>0</v>
      </c>
      <c r="BI174" s="190">
        <f>IF(N174="nulová",J174,0)</f>
        <v>0</v>
      </c>
      <c r="BJ174" s="16" t="s">
        <v>83</v>
      </c>
      <c r="BK174" s="190">
        <f>ROUND(I174*H174,2)</f>
        <v>0</v>
      </c>
      <c r="BL174" s="16" t="s">
        <v>132</v>
      </c>
      <c r="BM174" s="189" t="s">
        <v>185</v>
      </c>
    </row>
    <row r="175" spans="1:65" s="2" customFormat="1" ht="11.25">
      <c r="A175" s="33"/>
      <c r="B175" s="34"/>
      <c r="C175" s="35"/>
      <c r="D175" s="191" t="s">
        <v>134</v>
      </c>
      <c r="E175" s="35"/>
      <c r="F175" s="192" t="s">
        <v>184</v>
      </c>
      <c r="G175" s="35"/>
      <c r="H175" s="35"/>
      <c r="I175" s="193"/>
      <c r="J175" s="35"/>
      <c r="K175" s="35"/>
      <c r="L175" s="38"/>
      <c r="M175" s="194"/>
      <c r="N175" s="195"/>
      <c r="O175" s="70"/>
      <c r="P175" s="70"/>
      <c r="Q175" s="70"/>
      <c r="R175" s="70"/>
      <c r="S175" s="70"/>
      <c r="T175" s="71"/>
      <c r="U175" s="33"/>
      <c r="V175" s="33"/>
      <c r="W175" s="33"/>
      <c r="X175" s="33"/>
      <c r="Y175" s="33"/>
      <c r="Z175" s="33"/>
      <c r="AA175" s="33"/>
      <c r="AB175" s="33"/>
      <c r="AC175" s="33"/>
      <c r="AD175" s="33"/>
      <c r="AE175" s="33"/>
      <c r="AT175" s="16" t="s">
        <v>134</v>
      </c>
      <c r="AU175" s="16" t="s">
        <v>83</v>
      </c>
    </row>
    <row r="176" spans="1:65" s="12" customFormat="1" ht="11.25">
      <c r="B176" s="196"/>
      <c r="C176" s="197"/>
      <c r="D176" s="191" t="s">
        <v>135</v>
      </c>
      <c r="E176" s="198" t="s">
        <v>1</v>
      </c>
      <c r="F176" s="199" t="s">
        <v>174</v>
      </c>
      <c r="G176" s="197"/>
      <c r="H176" s="198" t="s">
        <v>1</v>
      </c>
      <c r="I176" s="200"/>
      <c r="J176" s="197"/>
      <c r="K176" s="197"/>
      <c r="L176" s="201"/>
      <c r="M176" s="202"/>
      <c r="N176" s="203"/>
      <c r="O176" s="203"/>
      <c r="P176" s="203"/>
      <c r="Q176" s="203"/>
      <c r="R176" s="203"/>
      <c r="S176" s="203"/>
      <c r="T176" s="204"/>
      <c r="AT176" s="205" t="s">
        <v>135</v>
      </c>
      <c r="AU176" s="205" t="s">
        <v>83</v>
      </c>
      <c r="AV176" s="12" t="s">
        <v>83</v>
      </c>
      <c r="AW176" s="12" t="s">
        <v>31</v>
      </c>
      <c r="AX176" s="12" t="s">
        <v>75</v>
      </c>
      <c r="AY176" s="205" t="s">
        <v>125</v>
      </c>
    </row>
    <row r="177" spans="1:65" s="13" customFormat="1" ht="11.25">
      <c r="B177" s="206"/>
      <c r="C177" s="207"/>
      <c r="D177" s="191" t="s">
        <v>135</v>
      </c>
      <c r="E177" s="208" t="s">
        <v>1</v>
      </c>
      <c r="F177" s="209" t="s">
        <v>175</v>
      </c>
      <c r="G177" s="207"/>
      <c r="H177" s="210">
        <v>25.2</v>
      </c>
      <c r="I177" s="211"/>
      <c r="J177" s="207"/>
      <c r="K177" s="207"/>
      <c r="L177" s="212"/>
      <c r="M177" s="213"/>
      <c r="N177" s="214"/>
      <c r="O177" s="214"/>
      <c r="P177" s="214"/>
      <c r="Q177" s="214"/>
      <c r="R177" s="214"/>
      <c r="S177" s="214"/>
      <c r="T177" s="215"/>
      <c r="AT177" s="216" t="s">
        <v>135</v>
      </c>
      <c r="AU177" s="216" t="s">
        <v>83</v>
      </c>
      <c r="AV177" s="13" t="s">
        <v>85</v>
      </c>
      <c r="AW177" s="13" t="s">
        <v>31</v>
      </c>
      <c r="AX177" s="13" t="s">
        <v>75</v>
      </c>
      <c r="AY177" s="216" t="s">
        <v>125</v>
      </c>
    </row>
    <row r="178" spans="1:65" s="12" customFormat="1" ht="11.25">
      <c r="B178" s="196"/>
      <c r="C178" s="197"/>
      <c r="D178" s="191" t="s">
        <v>135</v>
      </c>
      <c r="E178" s="198" t="s">
        <v>1</v>
      </c>
      <c r="F178" s="199" t="s">
        <v>176</v>
      </c>
      <c r="G178" s="197"/>
      <c r="H178" s="198" t="s">
        <v>1</v>
      </c>
      <c r="I178" s="200"/>
      <c r="J178" s="197"/>
      <c r="K178" s="197"/>
      <c r="L178" s="201"/>
      <c r="M178" s="202"/>
      <c r="N178" s="203"/>
      <c r="O178" s="203"/>
      <c r="P178" s="203"/>
      <c r="Q178" s="203"/>
      <c r="R178" s="203"/>
      <c r="S178" s="203"/>
      <c r="T178" s="204"/>
      <c r="AT178" s="205" t="s">
        <v>135</v>
      </c>
      <c r="AU178" s="205" t="s">
        <v>83</v>
      </c>
      <c r="AV178" s="12" t="s">
        <v>83</v>
      </c>
      <c r="AW178" s="12" t="s">
        <v>31</v>
      </c>
      <c r="AX178" s="12" t="s">
        <v>75</v>
      </c>
      <c r="AY178" s="205" t="s">
        <v>125</v>
      </c>
    </row>
    <row r="179" spans="1:65" s="13" customFormat="1" ht="11.25">
      <c r="B179" s="206"/>
      <c r="C179" s="207"/>
      <c r="D179" s="191" t="s">
        <v>135</v>
      </c>
      <c r="E179" s="208" t="s">
        <v>1</v>
      </c>
      <c r="F179" s="209" t="s">
        <v>177</v>
      </c>
      <c r="G179" s="207"/>
      <c r="H179" s="210">
        <v>12</v>
      </c>
      <c r="I179" s="211"/>
      <c r="J179" s="207"/>
      <c r="K179" s="207"/>
      <c r="L179" s="212"/>
      <c r="M179" s="213"/>
      <c r="N179" s="214"/>
      <c r="O179" s="214"/>
      <c r="P179" s="214"/>
      <c r="Q179" s="214"/>
      <c r="R179" s="214"/>
      <c r="S179" s="214"/>
      <c r="T179" s="215"/>
      <c r="AT179" s="216" t="s">
        <v>135</v>
      </c>
      <c r="AU179" s="216" t="s">
        <v>83</v>
      </c>
      <c r="AV179" s="13" t="s">
        <v>85</v>
      </c>
      <c r="AW179" s="13" t="s">
        <v>31</v>
      </c>
      <c r="AX179" s="13" t="s">
        <v>75</v>
      </c>
      <c r="AY179" s="216" t="s">
        <v>125</v>
      </c>
    </row>
    <row r="180" spans="1:65" s="12" customFormat="1" ht="11.25">
      <c r="B180" s="196"/>
      <c r="C180" s="197"/>
      <c r="D180" s="191" t="s">
        <v>135</v>
      </c>
      <c r="E180" s="198" t="s">
        <v>1</v>
      </c>
      <c r="F180" s="199" t="s">
        <v>178</v>
      </c>
      <c r="G180" s="197"/>
      <c r="H180" s="198" t="s">
        <v>1</v>
      </c>
      <c r="I180" s="200"/>
      <c r="J180" s="197"/>
      <c r="K180" s="197"/>
      <c r="L180" s="201"/>
      <c r="M180" s="202"/>
      <c r="N180" s="203"/>
      <c r="O180" s="203"/>
      <c r="P180" s="203"/>
      <c r="Q180" s="203"/>
      <c r="R180" s="203"/>
      <c r="S180" s="203"/>
      <c r="T180" s="204"/>
      <c r="AT180" s="205" t="s">
        <v>135</v>
      </c>
      <c r="AU180" s="205" t="s">
        <v>83</v>
      </c>
      <c r="AV180" s="12" t="s">
        <v>83</v>
      </c>
      <c r="AW180" s="12" t="s">
        <v>31</v>
      </c>
      <c r="AX180" s="12" t="s">
        <v>75</v>
      </c>
      <c r="AY180" s="205" t="s">
        <v>125</v>
      </c>
    </row>
    <row r="181" spans="1:65" s="13" customFormat="1" ht="11.25">
      <c r="B181" s="206"/>
      <c r="C181" s="207"/>
      <c r="D181" s="191" t="s">
        <v>135</v>
      </c>
      <c r="E181" s="208" t="s">
        <v>1</v>
      </c>
      <c r="F181" s="209" t="s">
        <v>179</v>
      </c>
      <c r="G181" s="207"/>
      <c r="H181" s="210">
        <v>47.5</v>
      </c>
      <c r="I181" s="211"/>
      <c r="J181" s="207"/>
      <c r="K181" s="207"/>
      <c r="L181" s="212"/>
      <c r="M181" s="213"/>
      <c r="N181" s="214"/>
      <c r="O181" s="214"/>
      <c r="P181" s="214"/>
      <c r="Q181" s="214"/>
      <c r="R181" s="214"/>
      <c r="S181" s="214"/>
      <c r="T181" s="215"/>
      <c r="AT181" s="216" t="s">
        <v>135</v>
      </c>
      <c r="AU181" s="216" t="s">
        <v>83</v>
      </c>
      <c r="AV181" s="13" t="s">
        <v>85</v>
      </c>
      <c r="AW181" s="13" t="s">
        <v>31</v>
      </c>
      <c r="AX181" s="13" t="s">
        <v>75</v>
      </c>
      <c r="AY181" s="216" t="s">
        <v>125</v>
      </c>
    </row>
    <row r="182" spans="1:65" s="14" customFormat="1" ht="11.25">
      <c r="B182" s="217"/>
      <c r="C182" s="218"/>
      <c r="D182" s="191" t="s">
        <v>135</v>
      </c>
      <c r="E182" s="219" t="s">
        <v>1</v>
      </c>
      <c r="F182" s="220" t="s">
        <v>144</v>
      </c>
      <c r="G182" s="218"/>
      <c r="H182" s="221">
        <v>84.7</v>
      </c>
      <c r="I182" s="222"/>
      <c r="J182" s="218"/>
      <c r="K182" s="218"/>
      <c r="L182" s="223"/>
      <c r="M182" s="224"/>
      <c r="N182" s="225"/>
      <c r="O182" s="225"/>
      <c r="P182" s="225"/>
      <c r="Q182" s="225"/>
      <c r="R182" s="225"/>
      <c r="S182" s="225"/>
      <c r="T182" s="226"/>
      <c r="AT182" s="227" t="s">
        <v>135</v>
      </c>
      <c r="AU182" s="227" t="s">
        <v>83</v>
      </c>
      <c r="AV182" s="14" t="s">
        <v>132</v>
      </c>
      <c r="AW182" s="14" t="s">
        <v>31</v>
      </c>
      <c r="AX182" s="14" t="s">
        <v>83</v>
      </c>
      <c r="AY182" s="227" t="s">
        <v>125</v>
      </c>
    </row>
    <row r="183" spans="1:65" s="2" customFormat="1" ht="16.5" customHeight="1">
      <c r="A183" s="33"/>
      <c r="B183" s="34"/>
      <c r="C183" s="177" t="s">
        <v>186</v>
      </c>
      <c r="D183" s="177" t="s">
        <v>126</v>
      </c>
      <c r="E183" s="178" t="s">
        <v>187</v>
      </c>
      <c r="F183" s="179" t="s">
        <v>188</v>
      </c>
      <c r="G183" s="180" t="s">
        <v>189</v>
      </c>
      <c r="H183" s="181">
        <v>70</v>
      </c>
      <c r="I183" s="182"/>
      <c r="J183" s="183">
        <f>ROUND(I183*H183,2)</f>
        <v>0</v>
      </c>
      <c r="K183" s="179" t="s">
        <v>130</v>
      </c>
      <c r="L183" s="184"/>
      <c r="M183" s="185" t="s">
        <v>1</v>
      </c>
      <c r="N183" s="186" t="s">
        <v>40</v>
      </c>
      <c r="O183" s="70"/>
      <c r="P183" s="187">
        <f>O183*H183</f>
        <v>0</v>
      </c>
      <c r="Q183" s="187">
        <v>1E-3</v>
      </c>
      <c r="R183" s="187">
        <f>Q183*H183</f>
        <v>7.0000000000000007E-2</v>
      </c>
      <c r="S183" s="187">
        <v>0</v>
      </c>
      <c r="T183" s="188">
        <f>S183*H183</f>
        <v>0</v>
      </c>
      <c r="U183" s="33"/>
      <c r="V183" s="33"/>
      <c r="W183" s="33"/>
      <c r="X183" s="33"/>
      <c r="Y183" s="33"/>
      <c r="Z183" s="33"/>
      <c r="AA183" s="33"/>
      <c r="AB183" s="33"/>
      <c r="AC183" s="33"/>
      <c r="AD183" s="33"/>
      <c r="AE183" s="33"/>
      <c r="AR183" s="189" t="s">
        <v>131</v>
      </c>
      <c r="AT183" s="189" t="s">
        <v>126</v>
      </c>
      <c r="AU183" s="189" t="s">
        <v>83</v>
      </c>
      <c r="AY183" s="16" t="s">
        <v>125</v>
      </c>
      <c r="BE183" s="190">
        <f>IF(N183="základní",J183,0)</f>
        <v>0</v>
      </c>
      <c r="BF183" s="190">
        <f>IF(N183="snížená",J183,0)</f>
        <v>0</v>
      </c>
      <c r="BG183" s="190">
        <f>IF(N183="zákl. přenesená",J183,0)</f>
        <v>0</v>
      </c>
      <c r="BH183" s="190">
        <f>IF(N183="sníž. přenesená",J183,0)</f>
        <v>0</v>
      </c>
      <c r="BI183" s="190">
        <f>IF(N183="nulová",J183,0)</f>
        <v>0</v>
      </c>
      <c r="BJ183" s="16" t="s">
        <v>83</v>
      </c>
      <c r="BK183" s="190">
        <f>ROUND(I183*H183,2)</f>
        <v>0</v>
      </c>
      <c r="BL183" s="16" t="s">
        <v>132</v>
      </c>
      <c r="BM183" s="189" t="s">
        <v>190</v>
      </c>
    </row>
    <row r="184" spans="1:65" s="2" customFormat="1" ht="11.25">
      <c r="A184" s="33"/>
      <c r="B184" s="34"/>
      <c r="C184" s="35"/>
      <c r="D184" s="191" t="s">
        <v>134</v>
      </c>
      <c r="E184" s="35"/>
      <c r="F184" s="192" t="s">
        <v>188</v>
      </c>
      <c r="G184" s="35"/>
      <c r="H184" s="35"/>
      <c r="I184" s="193"/>
      <c r="J184" s="35"/>
      <c r="K184" s="35"/>
      <c r="L184" s="38"/>
      <c r="M184" s="194"/>
      <c r="N184" s="195"/>
      <c r="O184" s="70"/>
      <c r="P184" s="70"/>
      <c r="Q184" s="70"/>
      <c r="R184" s="70"/>
      <c r="S184" s="70"/>
      <c r="T184" s="71"/>
      <c r="U184" s="33"/>
      <c r="V184" s="33"/>
      <c r="W184" s="33"/>
      <c r="X184" s="33"/>
      <c r="Y184" s="33"/>
      <c r="Z184" s="33"/>
      <c r="AA184" s="33"/>
      <c r="AB184" s="33"/>
      <c r="AC184" s="33"/>
      <c r="AD184" s="33"/>
      <c r="AE184" s="33"/>
      <c r="AT184" s="16" t="s">
        <v>134</v>
      </c>
      <c r="AU184" s="16" t="s">
        <v>83</v>
      </c>
    </row>
    <row r="185" spans="1:65" s="13" customFormat="1" ht="11.25">
      <c r="B185" s="206"/>
      <c r="C185" s="207"/>
      <c r="D185" s="191" t="s">
        <v>135</v>
      </c>
      <c r="E185" s="208" t="s">
        <v>1</v>
      </c>
      <c r="F185" s="209" t="s">
        <v>191</v>
      </c>
      <c r="G185" s="207"/>
      <c r="H185" s="210">
        <v>70</v>
      </c>
      <c r="I185" s="211"/>
      <c r="J185" s="207"/>
      <c r="K185" s="207"/>
      <c r="L185" s="212"/>
      <c r="M185" s="213"/>
      <c r="N185" s="214"/>
      <c r="O185" s="214"/>
      <c r="P185" s="214"/>
      <c r="Q185" s="214"/>
      <c r="R185" s="214"/>
      <c r="S185" s="214"/>
      <c r="T185" s="215"/>
      <c r="AT185" s="216" t="s">
        <v>135</v>
      </c>
      <c r="AU185" s="216" t="s">
        <v>83</v>
      </c>
      <c r="AV185" s="13" t="s">
        <v>85</v>
      </c>
      <c r="AW185" s="13" t="s">
        <v>31</v>
      </c>
      <c r="AX185" s="13" t="s">
        <v>75</v>
      </c>
      <c r="AY185" s="216" t="s">
        <v>125</v>
      </c>
    </row>
    <row r="186" spans="1:65" s="14" customFormat="1" ht="11.25">
      <c r="B186" s="217"/>
      <c r="C186" s="218"/>
      <c r="D186" s="191" t="s">
        <v>135</v>
      </c>
      <c r="E186" s="219" t="s">
        <v>1</v>
      </c>
      <c r="F186" s="220" t="s">
        <v>144</v>
      </c>
      <c r="G186" s="218"/>
      <c r="H186" s="221">
        <v>70</v>
      </c>
      <c r="I186" s="222"/>
      <c r="J186" s="218"/>
      <c r="K186" s="218"/>
      <c r="L186" s="223"/>
      <c r="M186" s="224"/>
      <c r="N186" s="225"/>
      <c r="O186" s="225"/>
      <c r="P186" s="225"/>
      <c r="Q186" s="225"/>
      <c r="R186" s="225"/>
      <c r="S186" s="225"/>
      <c r="T186" s="226"/>
      <c r="AT186" s="227" t="s">
        <v>135</v>
      </c>
      <c r="AU186" s="227" t="s">
        <v>83</v>
      </c>
      <c r="AV186" s="14" t="s">
        <v>132</v>
      </c>
      <c r="AW186" s="14" t="s">
        <v>31</v>
      </c>
      <c r="AX186" s="14" t="s">
        <v>83</v>
      </c>
      <c r="AY186" s="227" t="s">
        <v>125</v>
      </c>
    </row>
    <row r="187" spans="1:65" s="2" customFormat="1" ht="24.2" customHeight="1">
      <c r="A187" s="33"/>
      <c r="B187" s="34"/>
      <c r="C187" s="177" t="s">
        <v>131</v>
      </c>
      <c r="D187" s="177" t="s">
        <v>126</v>
      </c>
      <c r="E187" s="178" t="s">
        <v>192</v>
      </c>
      <c r="F187" s="179" t="s">
        <v>193</v>
      </c>
      <c r="G187" s="180" t="s">
        <v>129</v>
      </c>
      <c r="H187" s="181">
        <v>3</v>
      </c>
      <c r="I187" s="182"/>
      <c r="J187" s="183">
        <f>ROUND(I187*H187,2)</f>
        <v>0</v>
      </c>
      <c r="K187" s="179" t="s">
        <v>1</v>
      </c>
      <c r="L187" s="184"/>
      <c r="M187" s="185" t="s">
        <v>1</v>
      </c>
      <c r="N187" s="186" t="s">
        <v>40</v>
      </c>
      <c r="O187" s="70"/>
      <c r="P187" s="187">
        <f>O187*H187</f>
        <v>0</v>
      </c>
      <c r="Q187" s="187">
        <v>1.4</v>
      </c>
      <c r="R187" s="187">
        <f>Q187*H187</f>
        <v>4.1999999999999993</v>
      </c>
      <c r="S187" s="187">
        <v>0</v>
      </c>
      <c r="T187" s="188">
        <f>S187*H187</f>
        <v>0</v>
      </c>
      <c r="U187" s="33"/>
      <c r="V187" s="33"/>
      <c r="W187" s="33"/>
      <c r="X187" s="33"/>
      <c r="Y187" s="33"/>
      <c r="Z187" s="33"/>
      <c r="AA187" s="33"/>
      <c r="AB187" s="33"/>
      <c r="AC187" s="33"/>
      <c r="AD187" s="33"/>
      <c r="AE187" s="33"/>
      <c r="AR187" s="189" t="s">
        <v>131</v>
      </c>
      <c r="AT187" s="189" t="s">
        <v>126</v>
      </c>
      <c r="AU187" s="189" t="s">
        <v>83</v>
      </c>
      <c r="AY187" s="16" t="s">
        <v>125</v>
      </c>
      <c r="BE187" s="190">
        <f>IF(N187="základní",J187,0)</f>
        <v>0</v>
      </c>
      <c r="BF187" s="190">
        <f>IF(N187="snížená",J187,0)</f>
        <v>0</v>
      </c>
      <c r="BG187" s="190">
        <f>IF(N187="zákl. přenesená",J187,0)</f>
        <v>0</v>
      </c>
      <c r="BH187" s="190">
        <f>IF(N187="sníž. přenesená",J187,0)</f>
        <v>0</v>
      </c>
      <c r="BI187" s="190">
        <f>IF(N187="nulová",J187,0)</f>
        <v>0</v>
      </c>
      <c r="BJ187" s="16" t="s">
        <v>83</v>
      </c>
      <c r="BK187" s="190">
        <f>ROUND(I187*H187,2)</f>
        <v>0</v>
      </c>
      <c r="BL187" s="16" t="s">
        <v>132</v>
      </c>
      <c r="BM187" s="189" t="s">
        <v>194</v>
      </c>
    </row>
    <row r="188" spans="1:65" s="2" customFormat="1" ht="11.25">
      <c r="A188" s="33"/>
      <c r="B188" s="34"/>
      <c r="C188" s="35"/>
      <c r="D188" s="191" t="s">
        <v>134</v>
      </c>
      <c r="E188" s="35"/>
      <c r="F188" s="192" t="s">
        <v>195</v>
      </c>
      <c r="G188" s="35"/>
      <c r="H188" s="35"/>
      <c r="I188" s="193"/>
      <c r="J188" s="35"/>
      <c r="K188" s="35"/>
      <c r="L188" s="38"/>
      <c r="M188" s="194"/>
      <c r="N188" s="195"/>
      <c r="O188" s="70"/>
      <c r="P188" s="70"/>
      <c r="Q188" s="70"/>
      <c r="R188" s="70"/>
      <c r="S188" s="70"/>
      <c r="T188" s="71"/>
      <c r="U188" s="33"/>
      <c r="V188" s="33"/>
      <c r="W188" s="33"/>
      <c r="X188" s="33"/>
      <c r="Y188" s="33"/>
      <c r="Z188" s="33"/>
      <c r="AA188" s="33"/>
      <c r="AB188" s="33"/>
      <c r="AC188" s="33"/>
      <c r="AD188" s="33"/>
      <c r="AE188" s="33"/>
      <c r="AT188" s="16" t="s">
        <v>134</v>
      </c>
      <c r="AU188" s="16" t="s">
        <v>83</v>
      </c>
    </row>
    <row r="189" spans="1:65" s="12" customFormat="1" ht="11.25">
      <c r="B189" s="196"/>
      <c r="C189" s="197"/>
      <c r="D189" s="191" t="s">
        <v>135</v>
      </c>
      <c r="E189" s="198" t="s">
        <v>1</v>
      </c>
      <c r="F189" s="199" t="s">
        <v>196</v>
      </c>
      <c r="G189" s="197"/>
      <c r="H189" s="198" t="s">
        <v>1</v>
      </c>
      <c r="I189" s="200"/>
      <c r="J189" s="197"/>
      <c r="K189" s="197"/>
      <c r="L189" s="201"/>
      <c r="M189" s="202"/>
      <c r="N189" s="203"/>
      <c r="O189" s="203"/>
      <c r="P189" s="203"/>
      <c r="Q189" s="203"/>
      <c r="R189" s="203"/>
      <c r="S189" s="203"/>
      <c r="T189" s="204"/>
      <c r="AT189" s="205" t="s">
        <v>135</v>
      </c>
      <c r="AU189" s="205" t="s">
        <v>83</v>
      </c>
      <c r="AV189" s="12" t="s">
        <v>83</v>
      </c>
      <c r="AW189" s="12" t="s">
        <v>31</v>
      </c>
      <c r="AX189" s="12" t="s">
        <v>75</v>
      </c>
      <c r="AY189" s="205" t="s">
        <v>125</v>
      </c>
    </row>
    <row r="190" spans="1:65" s="12" customFormat="1" ht="11.25">
      <c r="B190" s="196"/>
      <c r="C190" s="197"/>
      <c r="D190" s="191" t="s">
        <v>135</v>
      </c>
      <c r="E190" s="198" t="s">
        <v>1</v>
      </c>
      <c r="F190" s="199" t="s">
        <v>197</v>
      </c>
      <c r="G190" s="197"/>
      <c r="H190" s="198" t="s">
        <v>1</v>
      </c>
      <c r="I190" s="200"/>
      <c r="J190" s="197"/>
      <c r="K190" s="197"/>
      <c r="L190" s="201"/>
      <c r="M190" s="202"/>
      <c r="N190" s="203"/>
      <c r="O190" s="203"/>
      <c r="P190" s="203"/>
      <c r="Q190" s="203"/>
      <c r="R190" s="203"/>
      <c r="S190" s="203"/>
      <c r="T190" s="204"/>
      <c r="AT190" s="205" t="s">
        <v>135</v>
      </c>
      <c r="AU190" s="205" t="s">
        <v>83</v>
      </c>
      <c r="AV190" s="12" t="s">
        <v>83</v>
      </c>
      <c r="AW190" s="12" t="s">
        <v>31</v>
      </c>
      <c r="AX190" s="12" t="s">
        <v>75</v>
      </c>
      <c r="AY190" s="205" t="s">
        <v>125</v>
      </c>
    </row>
    <row r="191" spans="1:65" s="13" customFormat="1" ht="11.25">
      <c r="B191" s="206"/>
      <c r="C191" s="207"/>
      <c r="D191" s="191" t="s">
        <v>135</v>
      </c>
      <c r="E191" s="208" t="s">
        <v>1</v>
      </c>
      <c r="F191" s="209" t="s">
        <v>154</v>
      </c>
      <c r="G191" s="207"/>
      <c r="H191" s="210">
        <v>3</v>
      </c>
      <c r="I191" s="211"/>
      <c r="J191" s="207"/>
      <c r="K191" s="207"/>
      <c r="L191" s="212"/>
      <c r="M191" s="213"/>
      <c r="N191" s="214"/>
      <c r="O191" s="214"/>
      <c r="P191" s="214"/>
      <c r="Q191" s="214"/>
      <c r="R191" s="214"/>
      <c r="S191" s="214"/>
      <c r="T191" s="215"/>
      <c r="AT191" s="216" t="s">
        <v>135</v>
      </c>
      <c r="AU191" s="216" t="s">
        <v>83</v>
      </c>
      <c r="AV191" s="13" t="s">
        <v>85</v>
      </c>
      <c r="AW191" s="13" t="s">
        <v>31</v>
      </c>
      <c r="AX191" s="13" t="s">
        <v>75</v>
      </c>
      <c r="AY191" s="216" t="s">
        <v>125</v>
      </c>
    </row>
    <row r="192" spans="1:65" s="14" customFormat="1" ht="11.25">
      <c r="B192" s="217"/>
      <c r="C192" s="218"/>
      <c r="D192" s="191" t="s">
        <v>135</v>
      </c>
      <c r="E192" s="219" t="s">
        <v>1</v>
      </c>
      <c r="F192" s="220" t="s">
        <v>144</v>
      </c>
      <c r="G192" s="218"/>
      <c r="H192" s="221">
        <v>3</v>
      </c>
      <c r="I192" s="222"/>
      <c r="J192" s="218"/>
      <c r="K192" s="218"/>
      <c r="L192" s="223"/>
      <c r="M192" s="224"/>
      <c r="N192" s="225"/>
      <c r="O192" s="225"/>
      <c r="P192" s="225"/>
      <c r="Q192" s="225"/>
      <c r="R192" s="225"/>
      <c r="S192" s="225"/>
      <c r="T192" s="226"/>
      <c r="AT192" s="227" t="s">
        <v>135</v>
      </c>
      <c r="AU192" s="227" t="s">
        <v>83</v>
      </c>
      <c r="AV192" s="14" t="s">
        <v>132</v>
      </c>
      <c r="AW192" s="14" t="s">
        <v>31</v>
      </c>
      <c r="AX192" s="14" t="s">
        <v>83</v>
      </c>
      <c r="AY192" s="227" t="s">
        <v>125</v>
      </c>
    </row>
    <row r="193" spans="1:65" s="2" customFormat="1" ht="16.5" customHeight="1">
      <c r="A193" s="33"/>
      <c r="B193" s="34"/>
      <c r="C193" s="177" t="s">
        <v>198</v>
      </c>
      <c r="D193" s="177" t="s">
        <v>126</v>
      </c>
      <c r="E193" s="178" t="s">
        <v>199</v>
      </c>
      <c r="F193" s="179" t="s">
        <v>200</v>
      </c>
      <c r="G193" s="180" t="s">
        <v>129</v>
      </c>
      <c r="H193" s="181">
        <v>30</v>
      </c>
      <c r="I193" s="182"/>
      <c r="J193" s="183">
        <f>ROUND(I193*H193,2)</f>
        <v>0</v>
      </c>
      <c r="K193" s="179" t="s">
        <v>130</v>
      </c>
      <c r="L193" s="184"/>
      <c r="M193" s="185" t="s">
        <v>1</v>
      </c>
      <c r="N193" s="186" t="s">
        <v>40</v>
      </c>
      <c r="O193" s="70"/>
      <c r="P193" s="187">
        <f>O193*H193</f>
        <v>0</v>
      </c>
      <c r="Q193" s="187">
        <v>5.0000000000000001E-3</v>
      </c>
      <c r="R193" s="187">
        <f>Q193*H193</f>
        <v>0.15</v>
      </c>
      <c r="S193" s="187">
        <v>0</v>
      </c>
      <c r="T193" s="188">
        <f>S193*H193</f>
        <v>0</v>
      </c>
      <c r="U193" s="33"/>
      <c r="V193" s="33"/>
      <c r="W193" s="33"/>
      <c r="X193" s="33"/>
      <c r="Y193" s="33"/>
      <c r="Z193" s="33"/>
      <c r="AA193" s="33"/>
      <c r="AB193" s="33"/>
      <c r="AC193" s="33"/>
      <c r="AD193" s="33"/>
      <c r="AE193" s="33"/>
      <c r="AR193" s="189" t="s">
        <v>131</v>
      </c>
      <c r="AT193" s="189" t="s">
        <v>126</v>
      </c>
      <c r="AU193" s="189" t="s">
        <v>83</v>
      </c>
      <c r="AY193" s="16" t="s">
        <v>125</v>
      </c>
      <c r="BE193" s="190">
        <f>IF(N193="základní",J193,0)</f>
        <v>0</v>
      </c>
      <c r="BF193" s="190">
        <f>IF(N193="snížená",J193,0)</f>
        <v>0</v>
      </c>
      <c r="BG193" s="190">
        <f>IF(N193="zákl. přenesená",J193,0)</f>
        <v>0</v>
      </c>
      <c r="BH193" s="190">
        <f>IF(N193="sníž. přenesená",J193,0)</f>
        <v>0</v>
      </c>
      <c r="BI193" s="190">
        <f>IF(N193="nulová",J193,0)</f>
        <v>0</v>
      </c>
      <c r="BJ193" s="16" t="s">
        <v>83</v>
      </c>
      <c r="BK193" s="190">
        <f>ROUND(I193*H193,2)</f>
        <v>0</v>
      </c>
      <c r="BL193" s="16" t="s">
        <v>132</v>
      </c>
      <c r="BM193" s="189" t="s">
        <v>201</v>
      </c>
    </row>
    <row r="194" spans="1:65" s="2" customFormat="1" ht="11.25">
      <c r="A194" s="33"/>
      <c r="B194" s="34"/>
      <c r="C194" s="35"/>
      <c r="D194" s="191" t="s">
        <v>134</v>
      </c>
      <c r="E194" s="35"/>
      <c r="F194" s="192" t="s">
        <v>202</v>
      </c>
      <c r="G194" s="35"/>
      <c r="H194" s="35"/>
      <c r="I194" s="193"/>
      <c r="J194" s="35"/>
      <c r="K194" s="35"/>
      <c r="L194" s="38"/>
      <c r="M194" s="194"/>
      <c r="N194" s="195"/>
      <c r="O194" s="70"/>
      <c r="P194" s="70"/>
      <c r="Q194" s="70"/>
      <c r="R194" s="70"/>
      <c r="S194" s="70"/>
      <c r="T194" s="71"/>
      <c r="U194" s="33"/>
      <c r="V194" s="33"/>
      <c r="W194" s="33"/>
      <c r="X194" s="33"/>
      <c r="Y194" s="33"/>
      <c r="Z194" s="33"/>
      <c r="AA194" s="33"/>
      <c r="AB194" s="33"/>
      <c r="AC194" s="33"/>
      <c r="AD194" s="33"/>
      <c r="AE194" s="33"/>
      <c r="AT194" s="16" t="s">
        <v>134</v>
      </c>
      <c r="AU194" s="16" t="s">
        <v>83</v>
      </c>
    </row>
    <row r="195" spans="1:65" s="12" customFormat="1" ht="11.25">
      <c r="B195" s="196"/>
      <c r="C195" s="197"/>
      <c r="D195" s="191" t="s">
        <v>135</v>
      </c>
      <c r="E195" s="198" t="s">
        <v>1</v>
      </c>
      <c r="F195" s="199" t="s">
        <v>203</v>
      </c>
      <c r="G195" s="197"/>
      <c r="H195" s="198" t="s">
        <v>1</v>
      </c>
      <c r="I195" s="200"/>
      <c r="J195" s="197"/>
      <c r="K195" s="197"/>
      <c r="L195" s="201"/>
      <c r="M195" s="202"/>
      <c r="N195" s="203"/>
      <c r="O195" s="203"/>
      <c r="P195" s="203"/>
      <c r="Q195" s="203"/>
      <c r="R195" s="203"/>
      <c r="S195" s="203"/>
      <c r="T195" s="204"/>
      <c r="AT195" s="205" t="s">
        <v>135</v>
      </c>
      <c r="AU195" s="205" t="s">
        <v>83</v>
      </c>
      <c r="AV195" s="12" t="s">
        <v>83</v>
      </c>
      <c r="AW195" s="12" t="s">
        <v>31</v>
      </c>
      <c r="AX195" s="12" t="s">
        <v>75</v>
      </c>
      <c r="AY195" s="205" t="s">
        <v>125</v>
      </c>
    </row>
    <row r="196" spans="1:65" s="13" customFormat="1" ht="11.25">
      <c r="B196" s="206"/>
      <c r="C196" s="207"/>
      <c r="D196" s="191" t="s">
        <v>135</v>
      </c>
      <c r="E196" s="208" t="s">
        <v>1</v>
      </c>
      <c r="F196" s="209" t="s">
        <v>204</v>
      </c>
      <c r="G196" s="207"/>
      <c r="H196" s="210">
        <v>30</v>
      </c>
      <c r="I196" s="211"/>
      <c r="J196" s="207"/>
      <c r="K196" s="207"/>
      <c r="L196" s="212"/>
      <c r="M196" s="213"/>
      <c r="N196" s="214"/>
      <c r="O196" s="214"/>
      <c r="P196" s="214"/>
      <c r="Q196" s="214"/>
      <c r="R196" s="214"/>
      <c r="S196" s="214"/>
      <c r="T196" s="215"/>
      <c r="AT196" s="216" t="s">
        <v>135</v>
      </c>
      <c r="AU196" s="216" t="s">
        <v>83</v>
      </c>
      <c r="AV196" s="13" t="s">
        <v>85</v>
      </c>
      <c r="AW196" s="13" t="s">
        <v>31</v>
      </c>
      <c r="AX196" s="13" t="s">
        <v>75</v>
      </c>
      <c r="AY196" s="216" t="s">
        <v>125</v>
      </c>
    </row>
    <row r="197" spans="1:65" s="14" customFormat="1" ht="11.25">
      <c r="B197" s="217"/>
      <c r="C197" s="218"/>
      <c r="D197" s="191" t="s">
        <v>135</v>
      </c>
      <c r="E197" s="219" t="s">
        <v>1</v>
      </c>
      <c r="F197" s="220" t="s">
        <v>144</v>
      </c>
      <c r="G197" s="218"/>
      <c r="H197" s="221">
        <v>30</v>
      </c>
      <c r="I197" s="222"/>
      <c r="J197" s="218"/>
      <c r="K197" s="218"/>
      <c r="L197" s="223"/>
      <c r="M197" s="224"/>
      <c r="N197" s="225"/>
      <c r="O197" s="225"/>
      <c r="P197" s="225"/>
      <c r="Q197" s="225"/>
      <c r="R197" s="225"/>
      <c r="S197" s="225"/>
      <c r="T197" s="226"/>
      <c r="AT197" s="227" t="s">
        <v>135</v>
      </c>
      <c r="AU197" s="227" t="s">
        <v>83</v>
      </c>
      <c r="AV197" s="14" t="s">
        <v>132</v>
      </c>
      <c r="AW197" s="14" t="s">
        <v>31</v>
      </c>
      <c r="AX197" s="14" t="s">
        <v>83</v>
      </c>
      <c r="AY197" s="227" t="s">
        <v>125</v>
      </c>
    </row>
    <row r="198" spans="1:65" s="2" customFormat="1" ht="24.2" customHeight="1">
      <c r="A198" s="33"/>
      <c r="B198" s="34"/>
      <c r="C198" s="177" t="s">
        <v>205</v>
      </c>
      <c r="D198" s="177" t="s">
        <v>126</v>
      </c>
      <c r="E198" s="178" t="s">
        <v>206</v>
      </c>
      <c r="F198" s="179" t="s">
        <v>207</v>
      </c>
      <c r="G198" s="180" t="s">
        <v>208</v>
      </c>
      <c r="H198" s="181">
        <v>48</v>
      </c>
      <c r="I198" s="182"/>
      <c r="J198" s="183">
        <f>ROUND(I198*H198,2)</f>
        <v>0</v>
      </c>
      <c r="K198" s="179" t="s">
        <v>130</v>
      </c>
      <c r="L198" s="184"/>
      <c r="M198" s="185" t="s">
        <v>1</v>
      </c>
      <c r="N198" s="186" t="s">
        <v>40</v>
      </c>
      <c r="O198" s="70"/>
      <c r="P198" s="187">
        <f>O198*H198</f>
        <v>0</v>
      </c>
      <c r="Q198" s="187">
        <v>1.4750000000000001</v>
      </c>
      <c r="R198" s="187">
        <f>Q198*H198</f>
        <v>70.800000000000011</v>
      </c>
      <c r="S198" s="187">
        <v>0</v>
      </c>
      <c r="T198" s="188">
        <f>S198*H198</f>
        <v>0</v>
      </c>
      <c r="U198" s="33"/>
      <c r="V198" s="33"/>
      <c r="W198" s="33"/>
      <c r="X198" s="33"/>
      <c r="Y198" s="33"/>
      <c r="Z198" s="33"/>
      <c r="AA198" s="33"/>
      <c r="AB198" s="33"/>
      <c r="AC198" s="33"/>
      <c r="AD198" s="33"/>
      <c r="AE198" s="33"/>
      <c r="AR198" s="189" t="s">
        <v>131</v>
      </c>
      <c r="AT198" s="189" t="s">
        <v>126</v>
      </c>
      <c r="AU198" s="189" t="s">
        <v>83</v>
      </c>
      <c r="AY198" s="16" t="s">
        <v>125</v>
      </c>
      <c r="BE198" s="190">
        <f>IF(N198="základní",J198,0)</f>
        <v>0</v>
      </c>
      <c r="BF198" s="190">
        <f>IF(N198="snížená",J198,0)</f>
        <v>0</v>
      </c>
      <c r="BG198" s="190">
        <f>IF(N198="zákl. přenesená",J198,0)</f>
        <v>0</v>
      </c>
      <c r="BH198" s="190">
        <f>IF(N198="sníž. přenesená",J198,0)</f>
        <v>0</v>
      </c>
      <c r="BI198" s="190">
        <f>IF(N198="nulová",J198,0)</f>
        <v>0</v>
      </c>
      <c r="BJ198" s="16" t="s">
        <v>83</v>
      </c>
      <c r="BK198" s="190">
        <f>ROUND(I198*H198,2)</f>
        <v>0</v>
      </c>
      <c r="BL198" s="16" t="s">
        <v>132</v>
      </c>
      <c r="BM198" s="189" t="s">
        <v>209</v>
      </c>
    </row>
    <row r="199" spans="1:65" s="2" customFormat="1" ht="19.5">
      <c r="A199" s="33"/>
      <c r="B199" s="34"/>
      <c r="C199" s="35"/>
      <c r="D199" s="191" t="s">
        <v>134</v>
      </c>
      <c r="E199" s="35"/>
      <c r="F199" s="192" t="s">
        <v>207</v>
      </c>
      <c r="G199" s="35"/>
      <c r="H199" s="35"/>
      <c r="I199" s="193"/>
      <c r="J199" s="35"/>
      <c r="K199" s="35"/>
      <c r="L199" s="38"/>
      <c r="M199" s="194"/>
      <c r="N199" s="195"/>
      <c r="O199" s="70"/>
      <c r="P199" s="70"/>
      <c r="Q199" s="70"/>
      <c r="R199" s="70"/>
      <c r="S199" s="70"/>
      <c r="T199" s="71"/>
      <c r="U199" s="33"/>
      <c r="V199" s="33"/>
      <c r="W199" s="33"/>
      <c r="X199" s="33"/>
      <c r="Y199" s="33"/>
      <c r="Z199" s="33"/>
      <c r="AA199" s="33"/>
      <c r="AB199" s="33"/>
      <c r="AC199" s="33"/>
      <c r="AD199" s="33"/>
      <c r="AE199" s="33"/>
      <c r="AT199" s="16" t="s">
        <v>134</v>
      </c>
      <c r="AU199" s="16" t="s">
        <v>83</v>
      </c>
    </row>
    <row r="200" spans="1:65" s="12" customFormat="1" ht="11.25">
      <c r="B200" s="196"/>
      <c r="C200" s="197"/>
      <c r="D200" s="191" t="s">
        <v>135</v>
      </c>
      <c r="E200" s="198" t="s">
        <v>1</v>
      </c>
      <c r="F200" s="199" t="s">
        <v>149</v>
      </c>
      <c r="G200" s="197"/>
      <c r="H200" s="198" t="s">
        <v>1</v>
      </c>
      <c r="I200" s="200"/>
      <c r="J200" s="197"/>
      <c r="K200" s="197"/>
      <c r="L200" s="201"/>
      <c r="M200" s="202"/>
      <c r="N200" s="203"/>
      <c r="O200" s="203"/>
      <c r="P200" s="203"/>
      <c r="Q200" s="203"/>
      <c r="R200" s="203"/>
      <c r="S200" s="203"/>
      <c r="T200" s="204"/>
      <c r="AT200" s="205" t="s">
        <v>135</v>
      </c>
      <c r="AU200" s="205" t="s">
        <v>83</v>
      </c>
      <c r="AV200" s="12" t="s">
        <v>83</v>
      </c>
      <c r="AW200" s="12" t="s">
        <v>31</v>
      </c>
      <c r="AX200" s="12" t="s">
        <v>75</v>
      </c>
      <c r="AY200" s="205" t="s">
        <v>125</v>
      </c>
    </row>
    <row r="201" spans="1:65" s="13" customFormat="1" ht="11.25">
      <c r="B201" s="206"/>
      <c r="C201" s="207"/>
      <c r="D201" s="191" t="s">
        <v>135</v>
      </c>
      <c r="E201" s="208" t="s">
        <v>1</v>
      </c>
      <c r="F201" s="209" t="s">
        <v>152</v>
      </c>
      <c r="G201" s="207"/>
      <c r="H201" s="210">
        <v>24</v>
      </c>
      <c r="I201" s="211"/>
      <c r="J201" s="207"/>
      <c r="K201" s="207"/>
      <c r="L201" s="212"/>
      <c r="M201" s="213"/>
      <c r="N201" s="214"/>
      <c r="O201" s="214"/>
      <c r="P201" s="214"/>
      <c r="Q201" s="214"/>
      <c r="R201" s="214"/>
      <c r="S201" s="214"/>
      <c r="T201" s="215"/>
      <c r="AT201" s="216" t="s">
        <v>135</v>
      </c>
      <c r="AU201" s="216" t="s">
        <v>83</v>
      </c>
      <c r="AV201" s="13" t="s">
        <v>85</v>
      </c>
      <c r="AW201" s="13" t="s">
        <v>31</v>
      </c>
      <c r="AX201" s="13" t="s">
        <v>75</v>
      </c>
      <c r="AY201" s="216" t="s">
        <v>125</v>
      </c>
    </row>
    <row r="202" spans="1:65" s="12" customFormat="1" ht="11.25">
      <c r="B202" s="196"/>
      <c r="C202" s="197"/>
      <c r="D202" s="191" t="s">
        <v>135</v>
      </c>
      <c r="E202" s="198" t="s">
        <v>1</v>
      </c>
      <c r="F202" s="199" t="s">
        <v>151</v>
      </c>
      <c r="G202" s="197"/>
      <c r="H202" s="198" t="s">
        <v>1</v>
      </c>
      <c r="I202" s="200"/>
      <c r="J202" s="197"/>
      <c r="K202" s="197"/>
      <c r="L202" s="201"/>
      <c r="M202" s="202"/>
      <c r="N202" s="203"/>
      <c r="O202" s="203"/>
      <c r="P202" s="203"/>
      <c r="Q202" s="203"/>
      <c r="R202" s="203"/>
      <c r="S202" s="203"/>
      <c r="T202" s="204"/>
      <c r="AT202" s="205" t="s">
        <v>135</v>
      </c>
      <c r="AU202" s="205" t="s">
        <v>83</v>
      </c>
      <c r="AV202" s="12" t="s">
        <v>83</v>
      </c>
      <c r="AW202" s="12" t="s">
        <v>31</v>
      </c>
      <c r="AX202" s="12" t="s">
        <v>75</v>
      </c>
      <c r="AY202" s="205" t="s">
        <v>125</v>
      </c>
    </row>
    <row r="203" spans="1:65" s="13" customFormat="1" ht="11.25">
      <c r="B203" s="206"/>
      <c r="C203" s="207"/>
      <c r="D203" s="191" t="s">
        <v>135</v>
      </c>
      <c r="E203" s="208" t="s">
        <v>1</v>
      </c>
      <c r="F203" s="209" t="s">
        <v>210</v>
      </c>
      <c r="G203" s="207"/>
      <c r="H203" s="210">
        <v>12</v>
      </c>
      <c r="I203" s="211"/>
      <c r="J203" s="207"/>
      <c r="K203" s="207"/>
      <c r="L203" s="212"/>
      <c r="M203" s="213"/>
      <c r="N203" s="214"/>
      <c r="O203" s="214"/>
      <c r="P203" s="214"/>
      <c r="Q203" s="214"/>
      <c r="R203" s="214"/>
      <c r="S203" s="214"/>
      <c r="T203" s="215"/>
      <c r="AT203" s="216" t="s">
        <v>135</v>
      </c>
      <c r="AU203" s="216" t="s">
        <v>83</v>
      </c>
      <c r="AV203" s="13" t="s">
        <v>85</v>
      </c>
      <c r="AW203" s="13" t="s">
        <v>31</v>
      </c>
      <c r="AX203" s="13" t="s">
        <v>75</v>
      </c>
      <c r="AY203" s="216" t="s">
        <v>125</v>
      </c>
    </row>
    <row r="204" spans="1:65" s="12" customFormat="1" ht="11.25">
      <c r="B204" s="196"/>
      <c r="C204" s="197"/>
      <c r="D204" s="191" t="s">
        <v>135</v>
      </c>
      <c r="E204" s="198" t="s">
        <v>1</v>
      </c>
      <c r="F204" s="199" t="s">
        <v>153</v>
      </c>
      <c r="G204" s="197"/>
      <c r="H204" s="198" t="s">
        <v>1</v>
      </c>
      <c r="I204" s="200"/>
      <c r="J204" s="197"/>
      <c r="K204" s="197"/>
      <c r="L204" s="201"/>
      <c r="M204" s="202"/>
      <c r="N204" s="203"/>
      <c r="O204" s="203"/>
      <c r="P204" s="203"/>
      <c r="Q204" s="203"/>
      <c r="R204" s="203"/>
      <c r="S204" s="203"/>
      <c r="T204" s="204"/>
      <c r="AT204" s="205" t="s">
        <v>135</v>
      </c>
      <c r="AU204" s="205" t="s">
        <v>83</v>
      </c>
      <c r="AV204" s="12" t="s">
        <v>83</v>
      </c>
      <c r="AW204" s="12" t="s">
        <v>31</v>
      </c>
      <c r="AX204" s="12" t="s">
        <v>75</v>
      </c>
      <c r="AY204" s="205" t="s">
        <v>125</v>
      </c>
    </row>
    <row r="205" spans="1:65" s="13" customFormat="1" ht="11.25">
      <c r="B205" s="206"/>
      <c r="C205" s="207"/>
      <c r="D205" s="191" t="s">
        <v>135</v>
      </c>
      <c r="E205" s="208" t="s">
        <v>1</v>
      </c>
      <c r="F205" s="209" t="s">
        <v>210</v>
      </c>
      <c r="G205" s="207"/>
      <c r="H205" s="210">
        <v>12</v>
      </c>
      <c r="I205" s="211"/>
      <c r="J205" s="207"/>
      <c r="K205" s="207"/>
      <c r="L205" s="212"/>
      <c r="M205" s="213"/>
      <c r="N205" s="214"/>
      <c r="O205" s="214"/>
      <c r="P205" s="214"/>
      <c r="Q205" s="214"/>
      <c r="R205" s="214"/>
      <c r="S205" s="214"/>
      <c r="T205" s="215"/>
      <c r="AT205" s="216" t="s">
        <v>135</v>
      </c>
      <c r="AU205" s="216" t="s">
        <v>83</v>
      </c>
      <c r="AV205" s="13" t="s">
        <v>85</v>
      </c>
      <c r="AW205" s="13" t="s">
        <v>31</v>
      </c>
      <c r="AX205" s="13" t="s">
        <v>75</v>
      </c>
      <c r="AY205" s="216" t="s">
        <v>125</v>
      </c>
    </row>
    <row r="206" spans="1:65" s="14" customFormat="1" ht="11.25">
      <c r="B206" s="217"/>
      <c r="C206" s="218"/>
      <c r="D206" s="191" t="s">
        <v>135</v>
      </c>
      <c r="E206" s="219" t="s">
        <v>1</v>
      </c>
      <c r="F206" s="220" t="s">
        <v>144</v>
      </c>
      <c r="G206" s="218"/>
      <c r="H206" s="221">
        <v>48</v>
      </c>
      <c r="I206" s="222"/>
      <c r="J206" s="218"/>
      <c r="K206" s="218"/>
      <c r="L206" s="223"/>
      <c r="M206" s="224"/>
      <c r="N206" s="225"/>
      <c r="O206" s="225"/>
      <c r="P206" s="225"/>
      <c r="Q206" s="225"/>
      <c r="R206" s="225"/>
      <c r="S206" s="225"/>
      <c r="T206" s="226"/>
      <c r="AT206" s="227" t="s">
        <v>135</v>
      </c>
      <c r="AU206" s="227" t="s">
        <v>83</v>
      </c>
      <c r="AV206" s="14" t="s">
        <v>132</v>
      </c>
      <c r="AW206" s="14" t="s">
        <v>31</v>
      </c>
      <c r="AX206" s="14" t="s">
        <v>83</v>
      </c>
      <c r="AY206" s="227" t="s">
        <v>125</v>
      </c>
    </row>
    <row r="207" spans="1:65" s="2" customFormat="1" ht="16.5" customHeight="1">
      <c r="A207" s="33"/>
      <c r="B207" s="34"/>
      <c r="C207" s="177" t="s">
        <v>211</v>
      </c>
      <c r="D207" s="177" t="s">
        <v>126</v>
      </c>
      <c r="E207" s="178" t="s">
        <v>212</v>
      </c>
      <c r="F207" s="179" t="s">
        <v>213</v>
      </c>
      <c r="G207" s="180" t="s">
        <v>129</v>
      </c>
      <c r="H207" s="181">
        <v>48</v>
      </c>
      <c r="I207" s="182"/>
      <c r="J207" s="183">
        <f>ROUND(I207*H207,2)</f>
        <v>0</v>
      </c>
      <c r="K207" s="179" t="s">
        <v>130</v>
      </c>
      <c r="L207" s="184"/>
      <c r="M207" s="185" t="s">
        <v>1</v>
      </c>
      <c r="N207" s="186" t="s">
        <v>40</v>
      </c>
      <c r="O207" s="70"/>
      <c r="P207" s="187">
        <f>O207*H207</f>
        <v>0</v>
      </c>
      <c r="Q207" s="187">
        <v>1.2E-2</v>
      </c>
      <c r="R207" s="187">
        <f>Q207*H207</f>
        <v>0.57600000000000007</v>
      </c>
      <c r="S207" s="187">
        <v>0</v>
      </c>
      <c r="T207" s="188">
        <f>S207*H207</f>
        <v>0</v>
      </c>
      <c r="U207" s="33"/>
      <c r="V207" s="33"/>
      <c r="W207" s="33"/>
      <c r="X207" s="33"/>
      <c r="Y207" s="33"/>
      <c r="Z207" s="33"/>
      <c r="AA207" s="33"/>
      <c r="AB207" s="33"/>
      <c r="AC207" s="33"/>
      <c r="AD207" s="33"/>
      <c r="AE207" s="33"/>
      <c r="AR207" s="189" t="s">
        <v>131</v>
      </c>
      <c r="AT207" s="189" t="s">
        <v>126</v>
      </c>
      <c r="AU207" s="189" t="s">
        <v>83</v>
      </c>
      <c r="AY207" s="16" t="s">
        <v>125</v>
      </c>
      <c r="BE207" s="190">
        <f>IF(N207="základní",J207,0)</f>
        <v>0</v>
      </c>
      <c r="BF207" s="190">
        <f>IF(N207="snížená",J207,0)</f>
        <v>0</v>
      </c>
      <c r="BG207" s="190">
        <f>IF(N207="zákl. přenesená",J207,0)</f>
        <v>0</v>
      </c>
      <c r="BH207" s="190">
        <f>IF(N207="sníž. přenesená",J207,0)</f>
        <v>0</v>
      </c>
      <c r="BI207" s="190">
        <f>IF(N207="nulová",J207,0)</f>
        <v>0</v>
      </c>
      <c r="BJ207" s="16" t="s">
        <v>83</v>
      </c>
      <c r="BK207" s="190">
        <f>ROUND(I207*H207,2)</f>
        <v>0</v>
      </c>
      <c r="BL207" s="16" t="s">
        <v>132</v>
      </c>
      <c r="BM207" s="189" t="s">
        <v>214</v>
      </c>
    </row>
    <row r="208" spans="1:65" s="2" customFormat="1" ht="11.25">
      <c r="A208" s="33"/>
      <c r="B208" s="34"/>
      <c r="C208" s="35"/>
      <c r="D208" s="191" t="s">
        <v>134</v>
      </c>
      <c r="E208" s="35"/>
      <c r="F208" s="192" t="s">
        <v>213</v>
      </c>
      <c r="G208" s="35"/>
      <c r="H208" s="35"/>
      <c r="I208" s="193"/>
      <c r="J208" s="35"/>
      <c r="K208" s="35"/>
      <c r="L208" s="38"/>
      <c r="M208" s="194"/>
      <c r="N208" s="195"/>
      <c r="O208" s="70"/>
      <c r="P208" s="70"/>
      <c r="Q208" s="70"/>
      <c r="R208" s="70"/>
      <c r="S208" s="70"/>
      <c r="T208" s="71"/>
      <c r="U208" s="33"/>
      <c r="V208" s="33"/>
      <c r="W208" s="33"/>
      <c r="X208" s="33"/>
      <c r="Y208" s="33"/>
      <c r="Z208" s="33"/>
      <c r="AA208" s="33"/>
      <c r="AB208" s="33"/>
      <c r="AC208" s="33"/>
      <c r="AD208" s="33"/>
      <c r="AE208" s="33"/>
      <c r="AT208" s="16" t="s">
        <v>134</v>
      </c>
      <c r="AU208" s="16" t="s">
        <v>83</v>
      </c>
    </row>
    <row r="209" spans="1:65" s="12" customFormat="1" ht="11.25">
      <c r="B209" s="196"/>
      <c r="C209" s="197"/>
      <c r="D209" s="191" t="s">
        <v>135</v>
      </c>
      <c r="E209" s="198" t="s">
        <v>1</v>
      </c>
      <c r="F209" s="199" t="s">
        <v>149</v>
      </c>
      <c r="G209" s="197"/>
      <c r="H209" s="198" t="s">
        <v>1</v>
      </c>
      <c r="I209" s="200"/>
      <c r="J209" s="197"/>
      <c r="K209" s="197"/>
      <c r="L209" s="201"/>
      <c r="M209" s="202"/>
      <c r="N209" s="203"/>
      <c r="O209" s="203"/>
      <c r="P209" s="203"/>
      <c r="Q209" s="203"/>
      <c r="R209" s="203"/>
      <c r="S209" s="203"/>
      <c r="T209" s="204"/>
      <c r="AT209" s="205" t="s">
        <v>135</v>
      </c>
      <c r="AU209" s="205" t="s">
        <v>83</v>
      </c>
      <c r="AV209" s="12" t="s">
        <v>83</v>
      </c>
      <c r="AW209" s="12" t="s">
        <v>31</v>
      </c>
      <c r="AX209" s="12" t="s">
        <v>75</v>
      </c>
      <c r="AY209" s="205" t="s">
        <v>125</v>
      </c>
    </row>
    <row r="210" spans="1:65" s="13" customFormat="1" ht="11.25">
      <c r="B210" s="206"/>
      <c r="C210" s="207"/>
      <c r="D210" s="191" t="s">
        <v>135</v>
      </c>
      <c r="E210" s="208" t="s">
        <v>1</v>
      </c>
      <c r="F210" s="209" t="s">
        <v>215</v>
      </c>
      <c r="G210" s="207"/>
      <c r="H210" s="210">
        <v>16</v>
      </c>
      <c r="I210" s="211"/>
      <c r="J210" s="207"/>
      <c r="K210" s="207"/>
      <c r="L210" s="212"/>
      <c r="M210" s="213"/>
      <c r="N210" s="214"/>
      <c r="O210" s="214"/>
      <c r="P210" s="214"/>
      <c r="Q210" s="214"/>
      <c r="R210" s="214"/>
      <c r="S210" s="214"/>
      <c r="T210" s="215"/>
      <c r="AT210" s="216" t="s">
        <v>135</v>
      </c>
      <c r="AU210" s="216" t="s">
        <v>83</v>
      </c>
      <c r="AV210" s="13" t="s">
        <v>85</v>
      </c>
      <c r="AW210" s="13" t="s">
        <v>31</v>
      </c>
      <c r="AX210" s="13" t="s">
        <v>75</v>
      </c>
      <c r="AY210" s="216" t="s">
        <v>125</v>
      </c>
    </row>
    <row r="211" spans="1:65" s="12" customFormat="1" ht="11.25">
      <c r="B211" s="196"/>
      <c r="C211" s="197"/>
      <c r="D211" s="191" t="s">
        <v>135</v>
      </c>
      <c r="E211" s="198" t="s">
        <v>1</v>
      </c>
      <c r="F211" s="199" t="s">
        <v>151</v>
      </c>
      <c r="G211" s="197"/>
      <c r="H211" s="198" t="s">
        <v>1</v>
      </c>
      <c r="I211" s="200"/>
      <c r="J211" s="197"/>
      <c r="K211" s="197"/>
      <c r="L211" s="201"/>
      <c r="M211" s="202"/>
      <c r="N211" s="203"/>
      <c r="O211" s="203"/>
      <c r="P211" s="203"/>
      <c r="Q211" s="203"/>
      <c r="R211" s="203"/>
      <c r="S211" s="203"/>
      <c r="T211" s="204"/>
      <c r="AT211" s="205" t="s">
        <v>135</v>
      </c>
      <c r="AU211" s="205" t="s">
        <v>83</v>
      </c>
      <c r="AV211" s="12" t="s">
        <v>83</v>
      </c>
      <c r="AW211" s="12" t="s">
        <v>31</v>
      </c>
      <c r="AX211" s="12" t="s">
        <v>75</v>
      </c>
      <c r="AY211" s="205" t="s">
        <v>125</v>
      </c>
    </row>
    <row r="212" spans="1:65" s="13" customFormat="1" ht="11.25">
      <c r="B212" s="206"/>
      <c r="C212" s="207"/>
      <c r="D212" s="191" t="s">
        <v>135</v>
      </c>
      <c r="E212" s="208" t="s">
        <v>1</v>
      </c>
      <c r="F212" s="209" t="s">
        <v>215</v>
      </c>
      <c r="G212" s="207"/>
      <c r="H212" s="210">
        <v>16</v>
      </c>
      <c r="I212" s="211"/>
      <c r="J212" s="207"/>
      <c r="K212" s="207"/>
      <c r="L212" s="212"/>
      <c r="M212" s="213"/>
      <c r="N212" s="214"/>
      <c r="O212" s="214"/>
      <c r="P212" s="214"/>
      <c r="Q212" s="214"/>
      <c r="R212" s="214"/>
      <c r="S212" s="214"/>
      <c r="T212" s="215"/>
      <c r="AT212" s="216" t="s">
        <v>135</v>
      </c>
      <c r="AU212" s="216" t="s">
        <v>83</v>
      </c>
      <c r="AV212" s="13" t="s">
        <v>85</v>
      </c>
      <c r="AW212" s="13" t="s">
        <v>31</v>
      </c>
      <c r="AX212" s="13" t="s">
        <v>75</v>
      </c>
      <c r="AY212" s="216" t="s">
        <v>125</v>
      </c>
    </row>
    <row r="213" spans="1:65" s="12" customFormat="1" ht="11.25">
      <c r="B213" s="196"/>
      <c r="C213" s="197"/>
      <c r="D213" s="191" t="s">
        <v>135</v>
      </c>
      <c r="E213" s="198" t="s">
        <v>1</v>
      </c>
      <c r="F213" s="199" t="s">
        <v>153</v>
      </c>
      <c r="G213" s="197"/>
      <c r="H213" s="198" t="s">
        <v>1</v>
      </c>
      <c r="I213" s="200"/>
      <c r="J213" s="197"/>
      <c r="K213" s="197"/>
      <c r="L213" s="201"/>
      <c r="M213" s="202"/>
      <c r="N213" s="203"/>
      <c r="O213" s="203"/>
      <c r="P213" s="203"/>
      <c r="Q213" s="203"/>
      <c r="R213" s="203"/>
      <c r="S213" s="203"/>
      <c r="T213" s="204"/>
      <c r="AT213" s="205" t="s">
        <v>135</v>
      </c>
      <c r="AU213" s="205" t="s">
        <v>83</v>
      </c>
      <c r="AV213" s="12" t="s">
        <v>83</v>
      </c>
      <c r="AW213" s="12" t="s">
        <v>31</v>
      </c>
      <c r="AX213" s="12" t="s">
        <v>75</v>
      </c>
      <c r="AY213" s="205" t="s">
        <v>125</v>
      </c>
    </row>
    <row r="214" spans="1:65" s="13" customFormat="1" ht="11.25">
      <c r="B214" s="206"/>
      <c r="C214" s="207"/>
      <c r="D214" s="191" t="s">
        <v>135</v>
      </c>
      <c r="E214" s="208" t="s">
        <v>1</v>
      </c>
      <c r="F214" s="209" t="s">
        <v>215</v>
      </c>
      <c r="G214" s="207"/>
      <c r="H214" s="210">
        <v>16</v>
      </c>
      <c r="I214" s="211"/>
      <c r="J214" s="207"/>
      <c r="K214" s="207"/>
      <c r="L214" s="212"/>
      <c r="M214" s="213"/>
      <c r="N214" s="214"/>
      <c r="O214" s="214"/>
      <c r="P214" s="214"/>
      <c r="Q214" s="214"/>
      <c r="R214" s="214"/>
      <c r="S214" s="214"/>
      <c r="T214" s="215"/>
      <c r="AT214" s="216" t="s">
        <v>135</v>
      </c>
      <c r="AU214" s="216" t="s">
        <v>83</v>
      </c>
      <c r="AV214" s="13" t="s">
        <v>85</v>
      </c>
      <c r="AW214" s="13" t="s">
        <v>31</v>
      </c>
      <c r="AX214" s="13" t="s">
        <v>75</v>
      </c>
      <c r="AY214" s="216" t="s">
        <v>125</v>
      </c>
    </row>
    <row r="215" spans="1:65" s="14" customFormat="1" ht="11.25">
      <c r="B215" s="217"/>
      <c r="C215" s="218"/>
      <c r="D215" s="191" t="s">
        <v>135</v>
      </c>
      <c r="E215" s="219" t="s">
        <v>1</v>
      </c>
      <c r="F215" s="220" t="s">
        <v>144</v>
      </c>
      <c r="G215" s="218"/>
      <c r="H215" s="221">
        <v>48</v>
      </c>
      <c r="I215" s="222"/>
      <c r="J215" s="218"/>
      <c r="K215" s="218"/>
      <c r="L215" s="223"/>
      <c r="M215" s="224"/>
      <c r="N215" s="225"/>
      <c r="O215" s="225"/>
      <c r="P215" s="225"/>
      <c r="Q215" s="225"/>
      <c r="R215" s="225"/>
      <c r="S215" s="225"/>
      <c r="T215" s="226"/>
      <c r="AT215" s="227" t="s">
        <v>135</v>
      </c>
      <c r="AU215" s="227" t="s">
        <v>83</v>
      </c>
      <c r="AV215" s="14" t="s">
        <v>132</v>
      </c>
      <c r="AW215" s="14" t="s">
        <v>31</v>
      </c>
      <c r="AX215" s="14" t="s">
        <v>83</v>
      </c>
      <c r="AY215" s="227" t="s">
        <v>125</v>
      </c>
    </row>
    <row r="216" spans="1:65" s="2" customFormat="1" ht="24.2" customHeight="1">
      <c r="A216" s="33"/>
      <c r="B216" s="34"/>
      <c r="C216" s="177" t="s">
        <v>216</v>
      </c>
      <c r="D216" s="177" t="s">
        <v>126</v>
      </c>
      <c r="E216" s="178" t="s">
        <v>217</v>
      </c>
      <c r="F216" s="179" t="s">
        <v>218</v>
      </c>
      <c r="G216" s="180" t="s">
        <v>129</v>
      </c>
      <c r="H216" s="181">
        <v>64</v>
      </c>
      <c r="I216" s="182"/>
      <c r="J216" s="183">
        <f>ROUND(I216*H216,2)</f>
        <v>0</v>
      </c>
      <c r="K216" s="179" t="s">
        <v>130</v>
      </c>
      <c r="L216" s="184"/>
      <c r="M216" s="185" t="s">
        <v>1</v>
      </c>
      <c r="N216" s="186" t="s">
        <v>40</v>
      </c>
      <c r="O216" s="70"/>
      <c r="P216" s="187">
        <f>O216*H216</f>
        <v>0</v>
      </c>
      <c r="Q216" s="187">
        <v>0.48499999999999999</v>
      </c>
      <c r="R216" s="187">
        <f>Q216*H216</f>
        <v>31.04</v>
      </c>
      <c r="S216" s="187">
        <v>0</v>
      </c>
      <c r="T216" s="188">
        <f>S216*H216</f>
        <v>0</v>
      </c>
      <c r="U216" s="33"/>
      <c r="V216" s="33"/>
      <c r="W216" s="33"/>
      <c r="X216" s="33"/>
      <c r="Y216" s="33"/>
      <c r="Z216" s="33"/>
      <c r="AA216" s="33"/>
      <c r="AB216" s="33"/>
      <c r="AC216" s="33"/>
      <c r="AD216" s="33"/>
      <c r="AE216" s="33"/>
      <c r="AR216" s="189" t="s">
        <v>131</v>
      </c>
      <c r="AT216" s="189" t="s">
        <v>126</v>
      </c>
      <c r="AU216" s="189" t="s">
        <v>83</v>
      </c>
      <c r="AY216" s="16" t="s">
        <v>125</v>
      </c>
      <c r="BE216" s="190">
        <f>IF(N216="základní",J216,0)</f>
        <v>0</v>
      </c>
      <c r="BF216" s="190">
        <f>IF(N216="snížená",J216,0)</f>
        <v>0</v>
      </c>
      <c r="BG216" s="190">
        <f>IF(N216="zákl. přenesená",J216,0)</f>
        <v>0</v>
      </c>
      <c r="BH216" s="190">
        <f>IF(N216="sníž. přenesená",J216,0)</f>
        <v>0</v>
      </c>
      <c r="BI216" s="190">
        <f>IF(N216="nulová",J216,0)</f>
        <v>0</v>
      </c>
      <c r="BJ216" s="16" t="s">
        <v>83</v>
      </c>
      <c r="BK216" s="190">
        <f>ROUND(I216*H216,2)</f>
        <v>0</v>
      </c>
      <c r="BL216" s="16" t="s">
        <v>132</v>
      </c>
      <c r="BM216" s="189" t="s">
        <v>219</v>
      </c>
    </row>
    <row r="217" spans="1:65" s="2" customFormat="1" ht="11.25">
      <c r="A217" s="33"/>
      <c r="B217" s="34"/>
      <c r="C217" s="35"/>
      <c r="D217" s="191" t="s">
        <v>134</v>
      </c>
      <c r="E217" s="35"/>
      <c r="F217" s="192" t="s">
        <v>218</v>
      </c>
      <c r="G217" s="35"/>
      <c r="H217" s="35"/>
      <c r="I217" s="193"/>
      <c r="J217" s="35"/>
      <c r="K217" s="35"/>
      <c r="L217" s="38"/>
      <c r="M217" s="194"/>
      <c r="N217" s="195"/>
      <c r="O217" s="70"/>
      <c r="P217" s="70"/>
      <c r="Q217" s="70"/>
      <c r="R217" s="70"/>
      <c r="S217" s="70"/>
      <c r="T217" s="71"/>
      <c r="U217" s="33"/>
      <c r="V217" s="33"/>
      <c r="W217" s="33"/>
      <c r="X217" s="33"/>
      <c r="Y217" s="33"/>
      <c r="Z217" s="33"/>
      <c r="AA217" s="33"/>
      <c r="AB217" s="33"/>
      <c r="AC217" s="33"/>
      <c r="AD217" s="33"/>
      <c r="AE217" s="33"/>
      <c r="AT217" s="16" t="s">
        <v>134</v>
      </c>
      <c r="AU217" s="16" t="s">
        <v>83</v>
      </c>
    </row>
    <row r="218" spans="1:65" s="12" customFormat="1" ht="11.25">
      <c r="B218" s="196"/>
      <c r="C218" s="197"/>
      <c r="D218" s="191" t="s">
        <v>135</v>
      </c>
      <c r="E218" s="198" t="s">
        <v>1</v>
      </c>
      <c r="F218" s="199" t="s">
        <v>149</v>
      </c>
      <c r="G218" s="197"/>
      <c r="H218" s="198" t="s">
        <v>1</v>
      </c>
      <c r="I218" s="200"/>
      <c r="J218" s="197"/>
      <c r="K218" s="197"/>
      <c r="L218" s="201"/>
      <c r="M218" s="202"/>
      <c r="N218" s="203"/>
      <c r="O218" s="203"/>
      <c r="P218" s="203"/>
      <c r="Q218" s="203"/>
      <c r="R218" s="203"/>
      <c r="S218" s="203"/>
      <c r="T218" s="204"/>
      <c r="AT218" s="205" t="s">
        <v>135</v>
      </c>
      <c r="AU218" s="205" t="s">
        <v>83</v>
      </c>
      <c r="AV218" s="12" t="s">
        <v>83</v>
      </c>
      <c r="AW218" s="12" t="s">
        <v>31</v>
      </c>
      <c r="AX218" s="12" t="s">
        <v>75</v>
      </c>
      <c r="AY218" s="205" t="s">
        <v>125</v>
      </c>
    </row>
    <row r="219" spans="1:65" s="13" customFormat="1" ht="11.25">
      <c r="B219" s="206"/>
      <c r="C219" s="207"/>
      <c r="D219" s="191" t="s">
        <v>135</v>
      </c>
      <c r="E219" s="208" t="s">
        <v>1</v>
      </c>
      <c r="F219" s="209" t="s">
        <v>220</v>
      </c>
      <c r="G219" s="207"/>
      <c r="H219" s="210">
        <v>32</v>
      </c>
      <c r="I219" s="211"/>
      <c r="J219" s="207"/>
      <c r="K219" s="207"/>
      <c r="L219" s="212"/>
      <c r="M219" s="213"/>
      <c r="N219" s="214"/>
      <c r="O219" s="214"/>
      <c r="P219" s="214"/>
      <c r="Q219" s="214"/>
      <c r="R219" s="214"/>
      <c r="S219" s="214"/>
      <c r="T219" s="215"/>
      <c r="AT219" s="216" t="s">
        <v>135</v>
      </c>
      <c r="AU219" s="216" t="s">
        <v>83</v>
      </c>
      <c r="AV219" s="13" t="s">
        <v>85</v>
      </c>
      <c r="AW219" s="13" t="s">
        <v>31</v>
      </c>
      <c r="AX219" s="13" t="s">
        <v>75</v>
      </c>
      <c r="AY219" s="216" t="s">
        <v>125</v>
      </c>
    </row>
    <row r="220" spans="1:65" s="12" customFormat="1" ht="11.25">
      <c r="B220" s="196"/>
      <c r="C220" s="197"/>
      <c r="D220" s="191" t="s">
        <v>135</v>
      </c>
      <c r="E220" s="198" t="s">
        <v>1</v>
      </c>
      <c r="F220" s="199" t="s">
        <v>151</v>
      </c>
      <c r="G220" s="197"/>
      <c r="H220" s="198" t="s">
        <v>1</v>
      </c>
      <c r="I220" s="200"/>
      <c r="J220" s="197"/>
      <c r="K220" s="197"/>
      <c r="L220" s="201"/>
      <c r="M220" s="202"/>
      <c r="N220" s="203"/>
      <c r="O220" s="203"/>
      <c r="P220" s="203"/>
      <c r="Q220" s="203"/>
      <c r="R220" s="203"/>
      <c r="S220" s="203"/>
      <c r="T220" s="204"/>
      <c r="AT220" s="205" t="s">
        <v>135</v>
      </c>
      <c r="AU220" s="205" t="s">
        <v>83</v>
      </c>
      <c r="AV220" s="12" t="s">
        <v>83</v>
      </c>
      <c r="AW220" s="12" t="s">
        <v>31</v>
      </c>
      <c r="AX220" s="12" t="s">
        <v>75</v>
      </c>
      <c r="AY220" s="205" t="s">
        <v>125</v>
      </c>
    </row>
    <row r="221" spans="1:65" s="13" customFormat="1" ht="11.25">
      <c r="B221" s="206"/>
      <c r="C221" s="207"/>
      <c r="D221" s="191" t="s">
        <v>135</v>
      </c>
      <c r="E221" s="208" t="s">
        <v>1</v>
      </c>
      <c r="F221" s="209" t="s">
        <v>215</v>
      </c>
      <c r="G221" s="207"/>
      <c r="H221" s="210">
        <v>16</v>
      </c>
      <c r="I221" s="211"/>
      <c r="J221" s="207"/>
      <c r="K221" s="207"/>
      <c r="L221" s="212"/>
      <c r="M221" s="213"/>
      <c r="N221" s="214"/>
      <c r="O221" s="214"/>
      <c r="P221" s="214"/>
      <c r="Q221" s="214"/>
      <c r="R221" s="214"/>
      <c r="S221" s="214"/>
      <c r="T221" s="215"/>
      <c r="AT221" s="216" t="s">
        <v>135</v>
      </c>
      <c r="AU221" s="216" t="s">
        <v>83</v>
      </c>
      <c r="AV221" s="13" t="s">
        <v>85</v>
      </c>
      <c r="AW221" s="13" t="s">
        <v>31</v>
      </c>
      <c r="AX221" s="13" t="s">
        <v>75</v>
      </c>
      <c r="AY221" s="216" t="s">
        <v>125</v>
      </c>
    </row>
    <row r="222" spans="1:65" s="12" customFormat="1" ht="11.25">
      <c r="B222" s="196"/>
      <c r="C222" s="197"/>
      <c r="D222" s="191" t="s">
        <v>135</v>
      </c>
      <c r="E222" s="198" t="s">
        <v>1</v>
      </c>
      <c r="F222" s="199" t="s">
        <v>153</v>
      </c>
      <c r="G222" s="197"/>
      <c r="H222" s="198" t="s">
        <v>1</v>
      </c>
      <c r="I222" s="200"/>
      <c r="J222" s="197"/>
      <c r="K222" s="197"/>
      <c r="L222" s="201"/>
      <c r="M222" s="202"/>
      <c r="N222" s="203"/>
      <c r="O222" s="203"/>
      <c r="P222" s="203"/>
      <c r="Q222" s="203"/>
      <c r="R222" s="203"/>
      <c r="S222" s="203"/>
      <c r="T222" s="204"/>
      <c r="AT222" s="205" t="s">
        <v>135</v>
      </c>
      <c r="AU222" s="205" t="s">
        <v>83</v>
      </c>
      <c r="AV222" s="12" t="s">
        <v>83</v>
      </c>
      <c r="AW222" s="12" t="s">
        <v>31</v>
      </c>
      <c r="AX222" s="12" t="s">
        <v>75</v>
      </c>
      <c r="AY222" s="205" t="s">
        <v>125</v>
      </c>
    </row>
    <row r="223" spans="1:65" s="13" customFormat="1" ht="11.25">
      <c r="B223" s="206"/>
      <c r="C223" s="207"/>
      <c r="D223" s="191" t="s">
        <v>135</v>
      </c>
      <c r="E223" s="208" t="s">
        <v>1</v>
      </c>
      <c r="F223" s="209" t="s">
        <v>215</v>
      </c>
      <c r="G223" s="207"/>
      <c r="H223" s="210">
        <v>16</v>
      </c>
      <c r="I223" s="211"/>
      <c r="J223" s="207"/>
      <c r="K223" s="207"/>
      <c r="L223" s="212"/>
      <c r="M223" s="213"/>
      <c r="N223" s="214"/>
      <c r="O223" s="214"/>
      <c r="P223" s="214"/>
      <c r="Q223" s="214"/>
      <c r="R223" s="214"/>
      <c r="S223" s="214"/>
      <c r="T223" s="215"/>
      <c r="AT223" s="216" t="s">
        <v>135</v>
      </c>
      <c r="AU223" s="216" t="s">
        <v>83</v>
      </c>
      <c r="AV223" s="13" t="s">
        <v>85</v>
      </c>
      <c r="AW223" s="13" t="s">
        <v>31</v>
      </c>
      <c r="AX223" s="13" t="s">
        <v>75</v>
      </c>
      <c r="AY223" s="216" t="s">
        <v>125</v>
      </c>
    </row>
    <row r="224" spans="1:65" s="14" customFormat="1" ht="11.25">
      <c r="B224" s="217"/>
      <c r="C224" s="218"/>
      <c r="D224" s="191" t="s">
        <v>135</v>
      </c>
      <c r="E224" s="219" t="s">
        <v>1</v>
      </c>
      <c r="F224" s="220" t="s">
        <v>144</v>
      </c>
      <c r="G224" s="218"/>
      <c r="H224" s="221">
        <v>64</v>
      </c>
      <c r="I224" s="222"/>
      <c r="J224" s="218"/>
      <c r="K224" s="218"/>
      <c r="L224" s="223"/>
      <c r="M224" s="224"/>
      <c r="N224" s="225"/>
      <c r="O224" s="225"/>
      <c r="P224" s="225"/>
      <c r="Q224" s="225"/>
      <c r="R224" s="225"/>
      <c r="S224" s="225"/>
      <c r="T224" s="226"/>
      <c r="AT224" s="227" t="s">
        <v>135</v>
      </c>
      <c r="AU224" s="227" t="s">
        <v>83</v>
      </c>
      <c r="AV224" s="14" t="s">
        <v>132</v>
      </c>
      <c r="AW224" s="14" t="s">
        <v>31</v>
      </c>
      <c r="AX224" s="14" t="s">
        <v>83</v>
      </c>
      <c r="AY224" s="227" t="s">
        <v>125</v>
      </c>
    </row>
    <row r="225" spans="1:65" s="2" customFormat="1" ht="16.5" customHeight="1">
      <c r="A225" s="33"/>
      <c r="B225" s="34"/>
      <c r="C225" s="177" t="s">
        <v>221</v>
      </c>
      <c r="D225" s="177" t="s">
        <v>126</v>
      </c>
      <c r="E225" s="178" t="s">
        <v>222</v>
      </c>
      <c r="F225" s="179" t="s">
        <v>223</v>
      </c>
      <c r="G225" s="180" t="s">
        <v>129</v>
      </c>
      <c r="H225" s="181">
        <v>7</v>
      </c>
      <c r="I225" s="182"/>
      <c r="J225" s="183">
        <f>ROUND(I225*H225,2)</f>
        <v>0</v>
      </c>
      <c r="K225" s="179" t="s">
        <v>130</v>
      </c>
      <c r="L225" s="184"/>
      <c r="M225" s="185" t="s">
        <v>1</v>
      </c>
      <c r="N225" s="186" t="s">
        <v>40</v>
      </c>
      <c r="O225" s="70"/>
      <c r="P225" s="187">
        <f>O225*H225</f>
        <v>0</v>
      </c>
      <c r="Q225" s="187">
        <v>0.39700000000000002</v>
      </c>
      <c r="R225" s="187">
        <f>Q225*H225</f>
        <v>2.7789999999999999</v>
      </c>
      <c r="S225" s="187">
        <v>0</v>
      </c>
      <c r="T225" s="188">
        <f>S225*H225</f>
        <v>0</v>
      </c>
      <c r="U225" s="33"/>
      <c r="V225" s="33"/>
      <c r="W225" s="33"/>
      <c r="X225" s="33"/>
      <c r="Y225" s="33"/>
      <c r="Z225" s="33"/>
      <c r="AA225" s="33"/>
      <c r="AB225" s="33"/>
      <c r="AC225" s="33"/>
      <c r="AD225" s="33"/>
      <c r="AE225" s="33"/>
      <c r="AR225" s="189" t="s">
        <v>131</v>
      </c>
      <c r="AT225" s="189" t="s">
        <v>126</v>
      </c>
      <c r="AU225" s="189" t="s">
        <v>83</v>
      </c>
      <c r="AY225" s="16" t="s">
        <v>125</v>
      </c>
      <c r="BE225" s="190">
        <f>IF(N225="základní",J225,0)</f>
        <v>0</v>
      </c>
      <c r="BF225" s="190">
        <f>IF(N225="snížená",J225,0)</f>
        <v>0</v>
      </c>
      <c r="BG225" s="190">
        <f>IF(N225="zákl. přenesená",J225,0)</f>
        <v>0</v>
      </c>
      <c r="BH225" s="190">
        <f>IF(N225="sníž. přenesená",J225,0)</f>
        <v>0</v>
      </c>
      <c r="BI225" s="190">
        <f>IF(N225="nulová",J225,0)</f>
        <v>0</v>
      </c>
      <c r="BJ225" s="16" t="s">
        <v>83</v>
      </c>
      <c r="BK225" s="190">
        <f>ROUND(I225*H225,2)</f>
        <v>0</v>
      </c>
      <c r="BL225" s="16" t="s">
        <v>132</v>
      </c>
      <c r="BM225" s="189" t="s">
        <v>224</v>
      </c>
    </row>
    <row r="226" spans="1:65" s="2" customFormat="1" ht="11.25">
      <c r="A226" s="33"/>
      <c r="B226" s="34"/>
      <c r="C226" s="35"/>
      <c r="D226" s="191" t="s">
        <v>134</v>
      </c>
      <c r="E226" s="35"/>
      <c r="F226" s="192" t="s">
        <v>223</v>
      </c>
      <c r="G226" s="35"/>
      <c r="H226" s="35"/>
      <c r="I226" s="193"/>
      <c r="J226" s="35"/>
      <c r="K226" s="35"/>
      <c r="L226" s="38"/>
      <c r="M226" s="194"/>
      <c r="N226" s="195"/>
      <c r="O226" s="70"/>
      <c r="P226" s="70"/>
      <c r="Q226" s="70"/>
      <c r="R226" s="70"/>
      <c r="S226" s="70"/>
      <c r="T226" s="71"/>
      <c r="U226" s="33"/>
      <c r="V226" s="33"/>
      <c r="W226" s="33"/>
      <c r="X226" s="33"/>
      <c r="Y226" s="33"/>
      <c r="Z226" s="33"/>
      <c r="AA226" s="33"/>
      <c r="AB226" s="33"/>
      <c r="AC226" s="33"/>
      <c r="AD226" s="33"/>
      <c r="AE226" s="33"/>
      <c r="AT226" s="16" t="s">
        <v>134</v>
      </c>
      <c r="AU226" s="16" t="s">
        <v>83</v>
      </c>
    </row>
    <row r="227" spans="1:65" s="12" customFormat="1" ht="11.25">
      <c r="B227" s="196"/>
      <c r="C227" s="197"/>
      <c r="D227" s="191" t="s">
        <v>135</v>
      </c>
      <c r="E227" s="198" t="s">
        <v>1</v>
      </c>
      <c r="F227" s="199" t="s">
        <v>225</v>
      </c>
      <c r="G227" s="197"/>
      <c r="H227" s="198" t="s">
        <v>1</v>
      </c>
      <c r="I227" s="200"/>
      <c r="J227" s="197"/>
      <c r="K227" s="197"/>
      <c r="L227" s="201"/>
      <c r="M227" s="202"/>
      <c r="N227" s="203"/>
      <c r="O227" s="203"/>
      <c r="P227" s="203"/>
      <c r="Q227" s="203"/>
      <c r="R227" s="203"/>
      <c r="S227" s="203"/>
      <c r="T227" s="204"/>
      <c r="AT227" s="205" t="s">
        <v>135</v>
      </c>
      <c r="AU227" s="205" t="s">
        <v>83</v>
      </c>
      <c r="AV227" s="12" t="s">
        <v>83</v>
      </c>
      <c r="AW227" s="12" t="s">
        <v>31</v>
      </c>
      <c r="AX227" s="12" t="s">
        <v>75</v>
      </c>
      <c r="AY227" s="205" t="s">
        <v>125</v>
      </c>
    </row>
    <row r="228" spans="1:65" s="13" customFormat="1" ht="11.25">
      <c r="B228" s="206"/>
      <c r="C228" s="207"/>
      <c r="D228" s="191" t="s">
        <v>135</v>
      </c>
      <c r="E228" s="208" t="s">
        <v>1</v>
      </c>
      <c r="F228" s="209" t="s">
        <v>226</v>
      </c>
      <c r="G228" s="207"/>
      <c r="H228" s="210">
        <v>7</v>
      </c>
      <c r="I228" s="211"/>
      <c r="J228" s="207"/>
      <c r="K228" s="207"/>
      <c r="L228" s="212"/>
      <c r="M228" s="213"/>
      <c r="N228" s="214"/>
      <c r="O228" s="214"/>
      <c r="P228" s="214"/>
      <c r="Q228" s="214"/>
      <c r="R228" s="214"/>
      <c r="S228" s="214"/>
      <c r="T228" s="215"/>
      <c r="AT228" s="216" t="s">
        <v>135</v>
      </c>
      <c r="AU228" s="216" t="s">
        <v>83</v>
      </c>
      <c r="AV228" s="13" t="s">
        <v>85</v>
      </c>
      <c r="AW228" s="13" t="s">
        <v>31</v>
      </c>
      <c r="AX228" s="13" t="s">
        <v>75</v>
      </c>
      <c r="AY228" s="216" t="s">
        <v>125</v>
      </c>
    </row>
    <row r="229" spans="1:65" s="14" customFormat="1" ht="11.25">
      <c r="B229" s="217"/>
      <c r="C229" s="218"/>
      <c r="D229" s="191" t="s">
        <v>135</v>
      </c>
      <c r="E229" s="219" t="s">
        <v>1</v>
      </c>
      <c r="F229" s="220" t="s">
        <v>144</v>
      </c>
      <c r="G229" s="218"/>
      <c r="H229" s="221">
        <v>7</v>
      </c>
      <c r="I229" s="222"/>
      <c r="J229" s="218"/>
      <c r="K229" s="218"/>
      <c r="L229" s="223"/>
      <c r="M229" s="224"/>
      <c r="N229" s="225"/>
      <c r="O229" s="225"/>
      <c r="P229" s="225"/>
      <c r="Q229" s="225"/>
      <c r="R229" s="225"/>
      <c r="S229" s="225"/>
      <c r="T229" s="226"/>
      <c r="AT229" s="227" t="s">
        <v>135</v>
      </c>
      <c r="AU229" s="227" t="s">
        <v>83</v>
      </c>
      <c r="AV229" s="14" t="s">
        <v>132</v>
      </c>
      <c r="AW229" s="14" t="s">
        <v>31</v>
      </c>
      <c r="AX229" s="14" t="s">
        <v>83</v>
      </c>
      <c r="AY229" s="227" t="s">
        <v>125</v>
      </c>
    </row>
    <row r="230" spans="1:65" s="2" customFormat="1" ht="21.75" customHeight="1">
      <c r="A230" s="33"/>
      <c r="B230" s="34"/>
      <c r="C230" s="177" t="s">
        <v>227</v>
      </c>
      <c r="D230" s="177" t="s">
        <v>126</v>
      </c>
      <c r="E230" s="178" t="s">
        <v>228</v>
      </c>
      <c r="F230" s="179" t="s">
        <v>229</v>
      </c>
      <c r="G230" s="180" t="s">
        <v>129</v>
      </c>
      <c r="H230" s="181">
        <v>62</v>
      </c>
      <c r="I230" s="182"/>
      <c r="J230" s="183">
        <f>ROUND(I230*H230,2)</f>
        <v>0</v>
      </c>
      <c r="K230" s="179" t="s">
        <v>130</v>
      </c>
      <c r="L230" s="184"/>
      <c r="M230" s="185" t="s">
        <v>1</v>
      </c>
      <c r="N230" s="186" t="s">
        <v>40</v>
      </c>
      <c r="O230" s="70"/>
      <c r="P230" s="187">
        <f>O230*H230</f>
        <v>0</v>
      </c>
      <c r="Q230" s="187">
        <v>0.157</v>
      </c>
      <c r="R230" s="187">
        <f>Q230*H230</f>
        <v>9.734</v>
      </c>
      <c r="S230" s="187">
        <v>0</v>
      </c>
      <c r="T230" s="188">
        <f>S230*H230</f>
        <v>0</v>
      </c>
      <c r="U230" s="33"/>
      <c r="V230" s="33"/>
      <c r="W230" s="33"/>
      <c r="X230" s="33"/>
      <c r="Y230" s="33"/>
      <c r="Z230" s="33"/>
      <c r="AA230" s="33"/>
      <c r="AB230" s="33"/>
      <c r="AC230" s="33"/>
      <c r="AD230" s="33"/>
      <c r="AE230" s="33"/>
      <c r="AR230" s="189" t="s">
        <v>131</v>
      </c>
      <c r="AT230" s="189" t="s">
        <v>126</v>
      </c>
      <c r="AU230" s="189" t="s">
        <v>83</v>
      </c>
      <c r="AY230" s="16" t="s">
        <v>125</v>
      </c>
      <c r="BE230" s="190">
        <f>IF(N230="základní",J230,0)</f>
        <v>0</v>
      </c>
      <c r="BF230" s="190">
        <f>IF(N230="snížená",J230,0)</f>
        <v>0</v>
      </c>
      <c r="BG230" s="190">
        <f>IF(N230="zákl. přenesená",J230,0)</f>
        <v>0</v>
      </c>
      <c r="BH230" s="190">
        <f>IF(N230="sníž. přenesená",J230,0)</f>
        <v>0</v>
      </c>
      <c r="BI230" s="190">
        <f>IF(N230="nulová",J230,0)</f>
        <v>0</v>
      </c>
      <c r="BJ230" s="16" t="s">
        <v>83</v>
      </c>
      <c r="BK230" s="190">
        <f>ROUND(I230*H230,2)</f>
        <v>0</v>
      </c>
      <c r="BL230" s="16" t="s">
        <v>132</v>
      </c>
      <c r="BM230" s="189" t="s">
        <v>230</v>
      </c>
    </row>
    <row r="231" spans="1:65" s="2" customFormat="1" ht="11.25">
      <c r="A231" s="33"/>
      <c r="B231" s="34"/>
      <c r="C231" s="35"/>
      <c r="D231" s="191" t="s">
        <v>134</v>
      </c>
      <c r="E231" s="35"/>
      <c r="F231" s="192" t="s">
        <v>229</v>
      </c>
      <c r="G231" s="35"/>
      <c r="H231" s="35"/>
      <c r="I231" s="193"/>
      <c r="J231" s="35"/>
      <c r="K231" s="35"/>
      <c r="L231" s="38"/>
      <c r="M231" s="194"/>
      <c r="N231" s="195"/>
      <c r="O231" s="70"/>
      <c r="P231" s="70"/>
      <c r="Q231" s="70"/>
      <c r="R231" s="70"/>
      <c r="S231" s="70"/>
      <c r="T231" s="71"/>
      <c r="U231" s="33"/>
      <c r="V231" s="33"/>
      <c r="W231" s="33"/>
      <c r="X231" s="33"/>
      <c r="Y231" s="33"/>
      <c r="Z231" s="33"/>
      <c r="AA231" s="33"/>
      <c r="AB231" s="33"/>
      <c r="AC231" s="33"/>
      <c r="AD231" s="33"/>
      <c r="AE231" s="33"/>
      <c r="AT231" s="16" t="s">
        <v>134</v>
      </c>
      <c r="AU231" s="16" t="s">
        <v>83</v>
      </c>
    </row>
    <row r="232" spans="1:65" s="12" customFormat="1" ht="11.25">
      <c r="B232" s="196"/>
      <c r="C232" s="197"/>
      <c r="D232" s="191" t="s">
        <v>135</v>
      </c>
      <c r="E232" s="198" t="s">
        <v>1</v>
      </c>
      <c r="F232" s="199" t="s">
        <v>231</v>
      </c>
      <c r="G232" s="197"/>
      <c r="H232" s="198" t="s">
        <v>1</v>
      </c>
      <c r="I232" s="200"/>
      <c r="J232" s="197"/>
      <c r="K232" s="197"/>
      <c r="L232" s="201"/>
      <c r="M232" s="202"/>
      <c r="N232" s="203"/>
      <c r="O232" s="203"/>
      <c r="P232" s="203"/>
      <c r="Q232" s="203"/>
      <c r="R232" s="203"/>
      <c r="S232" s="203"/>
      <c r="T232" s="204"/>
      <c r="AT232" s="205" t="s">
        <v>135</v>
      </c>
      <c r="AU232" s="205" t="s">
        <v>83</v>
      </c>
      <c r="AV232" s="12" t="s">
        <v>83</v>
      </c>
      <c r="AW232" s="12" t="s">
        <v>31</v>
      </c>
      <c r="AX232" s="12" t="s">
        <v>75</v>
      </c>
      <c r="AY232" s="205" t="s">
        <v>125</v>
      </c>
    </row>
    <row r="233" spans="1:65" s="13" customFormat="1" ht="11.25">
      <c r="B233" s="206"/>
      <c r="C233" s="207"/>
      <c r="D233" s="191" t="s">
        <v>135</v>
      </c>
      <c r="E233" s="208" t="s">
        <v>1</v>
      </c>
      <c r="F233" s="209" t="s">
        <v>232</v>
      </c>
      <c r="G233" s="207"/>
      <c r="H233" s="210">
        <v>62</v>
      </c>
      <c r="I233" s="211"/>
      <c r="J233" s="207"/>
      <c r="K233" s="207"/>
      <c r="L233" s="212"/>
      <c r="M233" s="213"/>
      <c r="N233" s="214"/>
      <c r="O233" s="214"/>
      <c r="P233" s="214"/>
      <c r="Q233" s="214"/>
      <c r="R233" s="214"/>
      <c r="S233" s="214"/>
      <c r="T233" s="215"/>
      <c r="AT233" s="216" t="s">
        <v>135</v>
      </c>
      <c r="AU233" s="216" t="s">
        <v>83</v>
      </c>
      <c r="AV233" s="13" t="s">
        <v>85</v>
      </c>
      <c r="AW233" s="13" t="s">
        <v>31</v>
      </c>
      <c r="AX233" s="13" t="s">
        <v>75</v>
      </c>
      <c r="AY233" s="216" t="s">
        <v>125</v>
      </c>
    </row>
    <row r="234" spans="1:65" s="14" customFormat="1" ht="11.25">
      <c r="B234" s="217"/>
      <c r="C234" s="218"/>
      <c r="D234" s="191" t="s">
        <v>135</v>
      </c>
      <c r="E234" s="219" t="s">
        <v>1</v>
      </c>
      <c r="F234" s="220" t="s">
        <v>144</v>
      </c>
      <c r="G234" s="218"/>
      <c r="H234" s="221">
        <v>62</v>
      </c>
      <c r="I234" s="222"/>
      <c r="J234" s="218"/>
      <c r="K234" s="218"/>
      <c r="L234" s="223"/>
      <c r="M234" s="224"/>
      <c r="N234" s="225"/>
      <c r="O234" s="225"/>
      <c r="P234" s="225"/>
      <c r="Q234" s="225"/>
      <c r="R234" s="225"/>
      <c r="S234" s="225"/>
      <c r="T234" s="226"/>
      <c r="AT234" s="227" t="s">
        <v>135</v>
      </c>
      <c r="AU234" s="227" t="s">
        <v>83</v>
      </c>
      <c r="AV234" s="14" t="s">
        <v>132</v>
      </c>
      <c r="AW234" s="14" t="s">
        <v>31</v>
      </c>
      <c r="AX234" s="14" t="s">
        <v>83</v>
      </c>
      <c r="AY234" s="227" t="s">
        <v>125</v>
      </c>
    </row>
    <row r="235" spans="1:65" s="2" customFormat="1" ht="16.5" customHeight="1">
      <c r="A235" s="33"/>
      <c r="B235" s="34"/>
      <c r="C235" s="177" t="s">
        <v>8</v>
      </c>
      <c r="D235" s="177" t="s">
        <v>126</v>
      </c>
      <c r="E235" s="178" t="s">
        <v>233</v>
      </c>
      <c r="F235" s="179" t="s">
        <v>234</v>
      </c>
      <c r="G235" s="180" t="s">
        <v>235</v>
      </c>
      <c r="H235" s="181">
        <v>27.5</v>
      </c>
      <c r="I235" s="182"/>
      <c r="J235" s="183">
        <f>ROUND(I235*H235,2)</f>
        <v>0</v>
      </c>
      <c r="K235" s="179" t="s">
        <v>130</v>
      </c>
      <c r="L235" s="184"/>
      <c r="M235" s="185" t="s">
        <v>1</v>
      </c>
      <c r="N235" s="186" t="s">
        <v>40</v>
      </c>
      <c r="O235" s="70"/>
      <c r="P235" s="187">
        <f>O235*H235</f>
        <v>0</v>
      </c>
      <c r="Q235" s="187">
        <v>2.5000000000000001E-2</v>
      </c>
      <c r="R235" s="187">
        <f>Q235*H235</f>
        <v>0.6875</v>
      </c>
      <c r="S235" s="187">
        <v>0</v>
      </c>
      <c r="T235" s="188">
        <f>S235*H235</f>
        <v>0</v>
      </c>
      <c r="U235" s="33"/>
      <c r="V235" s="33"/>
      <c r="W235" s="33"/>
      <c r="X235" s="33"/>
      <c r="Y235" s="33"/>
      <c r="Z235" s="33"/>
      <c r="AA235" s="33"/>
      <c r="AB235" s="33"/>
      <c r="AC235" s="33"/>
      <c r="AD235" s="33"/>
      <c r="AE235" s="33"/>
      <c r="AR235" s="189" t="s">
        <v>131</v>
      </c>
      <c r="AT235" s="189" t="s">
        <v>126</v>
      </c>
      <c r="AU235" s="189" t="s">
        <v>83</v>
      </c>
      <c r="AY235" s="16" t="s">
        <v>125</v>
      </c>
      <c r="BE235" s="190">
        <f>IF(N235="základní",J235,0)</f>
        <v>0</v>
      </c>
      <c r="BF235" s="190">
        <f>IF(N235="snížená",J235,0)</f>
        <v>0</v>
      </c>
      <c r="BG235" s="190">
        <f>IF(N235="zákl. přenesená",J235,0)</f>
        <v>0</v>
      </c>
      <c r="BH235" s="190">
        <f>IF(N235="sníž. přenesená",J235,0)</f>
        <v>0</v>
      </c>
      <c r="BI235" s="190">
        <f>IF(N235="nulová",J235,0)</f>
        <v>0</v>
      </c>
      <c r="BJ235" s="16" t="s">
        <v>83</v>
      </c>
      <c r="BK235" s="190">
        <f>ROUND(I235*H235,2)</f>
        <v>0</v>
      </c>
      <c r="BL235" s="16" t="s">
        <v>132</v>
      </c>
      <c r="BM235" s="189" t="s">
        <v>236</v>
      </c>
    </row>
    <row r="236" spans="1:65" s="2" customFormat="1" ht="11.25">
      <c r="A236" s="33"/>
      <c r="B236" s="34"/>
      <c r="C236" s="35"/>
      <c r="D236" s="191" t="s">
        <v>134</v>
      </c>
      <c r="E236" s="35"/>
      <c r="F236" s="192" t="s">
        <v>234</v>
      </c>
      <c r="G236" s="35"/>
      <c r="H236" s="35"/>
      <c r="I236" s="193"/>
      <c r="J236" s="35"/>
      <c r="K236" s="35"/>
      <c r="L236" s="38"/>
      <c r="M236" s="194"/>
      <c r="N236" s="195"/>
      <c r="O236" s="70"/>
      <c r="P236" s="70"/>
      <c r="Q236" s="70"/>
      <c r="R236" s="70"/>
      <c r="S236" s="70"/>
      <c r="T236" s="71"/>
      <c r="U236" s="33"/>
      <c r="V236" s="33"/>
      <c r="W236" s="33"/>
      <c r="X236" s="33"/>
      <c r="Y236" s="33"/>
      <c r="Z236" s="33"/>
      <c r="AA236" s="33"/>
      <c r="AB236" s="33"/>
      <c r="AC236" s="33"/>
      <c r="AD236" s="33"/>
      <c r="AE236" s="33"/>
      <c r="AT236" s="16" t="s">
        <v>134</v>
      </c>
      <c r="AU236" s="16" t="s">
        <v>83</v>
      </c>
    </row>
    <row r="237" spans="1:65" s="12" customFormat="1" ht="11.25">
      <c r="B237" s="196"/>
      <c r="C237" s="197"/>
      <c r="D237" s="191" t="s">
        <v>135</v>
      </c>
      <c r="E237" s="198" t="s">
        <v>1</v>
      </c>
      <c r="F237" s="199" t="s">
        <v>237</v>
      </c>
      <c r="G237" s="197"/>
      <c r="H237" s="198" t="s">
        <v>1</v>
      </c>
      <c r="I237" s="200"/>
      <c r="J237" s="197"/>
      <c r="K237" s="197"/>
      <c r="L237" s="201"/>
      <c r="M237" s="202"/>
      <c r="N237" s="203"/>
      <c r="O237" s="203"/>
      <c r="P237" s="203"/>
      <c r="Q237" s="203"/>
      <c r="R237" s="203"/>
      <c r="S237" s="203"/>
      <c r="T237" s="204"/>
      <c r="AT237" s="205" t="s">
        <v>135</v>
      </c>
      <c r="AU237" s="205" t="s">
        <v>83</v>
      </c>
      <c r="AV237" s="12" t="s">
        <v>83</v>
      </c>
      <c r="AW237" s="12" t="s">
        <v>31</v>
      </c>
      <c r="AX237" s="12" t="s">
        <v>75</v>
      </c>
      <c r="AY237" s="205" t="s">
        <v>125</v>
      </c>
    </row>
    <row r="238" spans="1:65" s="13" customFormat="1" ht="11.25">
      <c r="B238" s="206"/>
      <c r="C238" s="207"/>
      <c r="D238" s="191" t="s">
        <v>135</v>
      </c>
      <c r="E238" s="208" t="s">
        <v>1</v>
      </c>
      <c r="F238" s="209" t="s">
        <v>238</v>
      </c>
      <c r="G238" s="207"/>
      <c r="H238" s="210">
        <v>12</v>
      </c>
      <c r="I238" s="211"/>
      <c r="J238" s="207"/>
      <c r="K238" s="207"/>
      <c r="L238" s="212"/>
      <c r="M238" s="213"/>
      <c r="N238" s="214"/>
      <c r="O238" s="214"/>
      <c r="P238" s="214"/>
      <c r="Q238" s="214"/>
      <c r="R238" s="214"/>
      <c r="S238" s="214"/>
      <c r="T238" s="215"/>
      <c r="AT238" s="216" t="s">
        <v>135</v>
      </c>
      <c r="AU238" s="216" t="s">
        <v>83</v>
      </c>
      <c r="AV238" s="13" t="s">
        <v>85</v>
      </c>
      <c r="AW238" s="13" t="s">
        <v>31</v>
      </c>
      <c r="AX238" s="13" t="s">
        <v>75</v>
      </c>
      <c r="AY238" s="216" t="s">
        <v>125</v>
      </c>
    </row>
    <row r="239" spans="1:65" s="12" customFormat="1" ht="11.25">
      <c r="B239" s="196"/>
      <c r="C239" s="197"/>
      <c r="D239" s="191" t="s">
        <v>135</v>
      </c>
      <c r="E239" s="198" t="s">
        <v>1</v>
      </c>
      <c r="F239" s="199" t="s">
        <v>239</v>
      </c>
      <c r="G239" s="197"/>
      <c r="H239" s="198" t="s">
        <v>1</v>
      </c>
      <c r="I239" s="200"/>
      <c r="J239" s="197"/>
      <c r="K239" s="197"/>
      <c r="L239" s="201"/>
      <c r="M239" s="202"/>
      <c r="N239" s="203"/>
      <c r="O239" s="203"/>
      <c r="P239" s="203"/>
      <c r="Q239" s="203"/>
      <c r="R239" s="203"/>
      <c r="S239" s="203"/>
      <c r="T239" s="204"/>
      <c r="AT239" s="205" t="s">
        <v>135</v>
      </c>
      <c r="AU239" s="205" t="s">
        <v>83</v>
      </c>
      <c r="AV239" s="12" t="s">
        <v>83</v>
      </c>
      <c r="AW239" s="12" t="s">
        <v>31</v>
      </c>
      <c r="AX239" s="12" t="s">
        <v>75</v>
      </c>
      <c r="AY239" s="205" t="s">
        <v>125</v>
      </c>
    </row>
    <row r="240" spans="1:65" s="13" customFormat="1" ht="11.25">
      <c r="B240" s="206"/>
      <c r="C240" s="207"/>
      <c r="D240" s="191" t="s">
        <v>135</v>
      </c>
      <c r="E240" s="208" t="s">
        <v>1</v>
      </c>
      <c r="F240" s="209" t="s">
        <v>240</v>
      </c>
      <c r="G240" s="207"/>
      <c r="H240" s="210">
        <v>1.75</v>
      </c>
      <c r="I240" s="211"/>
      <c r="J240" s="207"/>
      <c r="K240" s="207"/>
      <c r="L240" s="212"/>
      <c r="M240" s="213"/>
      <c r="N240" s="214"/>
      <c r="O240" s="214"/>
      <c r="P240" s="214"/>
      <c r="Q240" s="214"/>
      <c r="R240" s="214"/>
      <c r="S240" s="214"/>
      <c r="T240" s="215"/>
      <c r="AT240" s="216" t="s">
        <v>135</v>
      </c>
      <c r="AU240" s="216" t="s">
        <v>83</v>
      </c>
      <c r="AV240" s="13" t="s">
        <v>85</v>
      </c>
      <c r="AW240" s="13" t="s">
        <v>31</v>
      </c>
      <c r="AX240" s="13" t="s">
        <v>75</v>
      </c>
      <c r="AY240" s="216" t="s">
        <v>125</v>
      </c>
    </row>
    <row r="241" spans="1:65" s="12" customFormat="1" ht="11.25">
      <c r="B241" s="196"/>
      <c r="C241" s="197"/>
      <c r="D241" s="191" t="s">
        <v>135</v>
      </c>
      <c r="E241" s="198" t="s">
        <v>1</v>
      </c>
      <c r="F241" s="199" t="s">
        <v>241</v>
      </c>
      <c r="G241" s="197"/>
      <c r="H241" s="198" t="s">
        <v>1</v>
      </c>
      <c r="I241" s="200"/>
      <c r="J241" s="197"/>
      <c r="K241" s="197"/>
      <c r="L241" s="201"/>
      <c r="M241" s="202"/>
      <c r="N241" s="203"/>
      <c r="O241" s="203"/>
      <c r="P241" s="203"/>
      <c r="Q241" s="203"/>
      <c r="R241" s="203"/>
      <c r="S241" s="203"/>
      <c r="T241" s="204"/>
      <c r="AT241" s="205" t="s">
        <v>135</v>
      </c>
      <c r="AU241" s="205" t="s">
        <v>83</v>
      </c>
      <c r="AV241" s="12" t="s">
        <v>83</v>
      </c>
      <c r="AW241" s="12" t="s">
        <v>31</v>
      </c>
      <c r="AX241" s="12" t="s">
        <v>75</v>
      </c>
      <c r="AY241" s="205" t="s">
        <v>125</v>
      </c>
    </row>
    <row r="242" spans="1:65" s="13" customFormat="1" ht="11.25">
      <c r="B242" s="206"/>
      <c r="C242" s="207"/>
      <c r="D242" s="191" t="s">
        <v>135</v>
      </c>
      <c r="E242" s="208" t="s">
        <v>1</v>
      </c>
      <c r="F242" s="209" t="s">
        <v>238</v>
      </c>
      <c r="G242" s="207"/>
      <c r="H242" s="210">
        <v>12</v>
      </c>
      <c r="I242" s="211"/>
      <c r="J242" s="207"/>
      <c r="K242" s="207"/>
      <c r="L242" s="212"/>
      <c r="M242" s="213"/>
      <c r="N242" s="214"/>
      <c r="O242" s="214"/>
      <c r="P242" s="214"/>
      <c r="Q242" s="214"/>
      <c r="R242" s="214"/>
      <c r="S242" s="214"/>
      <c r="T242" s="215"/>
      <c r="AT242" s="216" t="s">
        <v>135</v>
      </c>
      <c r="AU242" s="216" t="s">
        <v>83</v>
      </c>
      <c r="AV242" s="13" t="s">
        <v>85</v>
      </c>
      <c r="AW242" s="13" t="s">
        <v>31</v>
      </c>
      <c r="AX242" s="13" t="s">
        <v>75</v>
      </c>
      <c r="AY242" s="216" t="s">
        <v>125</v>
      </c>
    </row>
    <row r="243" spans="1:65" s="12" customFormat="1" ht="11.25">
      <c r="B243" s="196"/>
      <c r="C243" s="197"/>
      <c r="D243" s="191" t="s">
        <v>135</v>
      </c>
      <c r="E243" s="198" t="s">
        <v>1</v>
      </c>
      <c r="F243" s="199" t="s">
        <v>239</v>
      </c>
      <c r="G243" s="197"/>
      <c r="H243" s="198" t="s">
        <v>1</v>
      </c>
      <c r="I243" s="200"/>
      <c r="J243" s="197"/>
      <c r="K243" s="197"/>
      <c r="L243" s="201"/>
      <c r="M243" s="202"/>
      <c r="N243" s="203"/>
      <c r="O243" s="203"/>
      <c r="P243" s="203"/>
      <c r="Q243" s="203"/>
      <c r="R243" s="203"/>
      <c r="S243" s="203"/>
      <c r="T243" s="204"/>
      <c r="AT243" s="205" t="s">
        <v>135</v>
      </c>
      <c r="AU243" s="205" t="s">
        <v>83</v>
      </c>
      <c r="AV243" s="12" t="s">
        <v>83</v>
      </c>
      <c r="AW243" s="12" t="s">
        <v>31</v>
      </c>
      <c r="AX243" s="12" t="s">
        <v>75</v>
      </c>
      <c r="AY243" s="205" t="s">
        <v>125</v>
      </c>
    </row>
    <row r="244" spans="1:65" s="13" customFormat="1" ht="11.25">
      <c r="B244" s="206"/>
      <c r="C244" s="207"/>
      <c r="D244" s="191" t="s">
        <v>135</v>
      </c>
      <c r="E244" s="208" t="s">
        <v>1</v>
      </c>
      <c r="F244" s="209" t="s">
        <v>240</v>
      </c>
      <c r="G244" s="207"/>
      <c r="H244" s="210">
        <v>1.75</v>
      </c>
      <c r="I244" s="211"/>
      <c r="J244" s="207"/>
      <c r="K244" s="207"/>
      <c r="L244" s="212"/>
      <c r="M244" s="213"/>
      <c r="N244" s="214"/>
      <c r="O244" s="214"/>
      <c r="P244" s="214"/>
      <c r="Q244" s="214"/>
      <c r="R244" s="214"/>
      <c r="S244" s="214"/>
      <c r="T244" s="215"/>
      <c r="AT244" s="216" t="s">
        <v>135</v>
      </c>
      <c r="AU244" s="216" t="s">
        <v>83</v>
      </c>
      <c r="AV244" s="13" t="s">
        <v>85</v>
      </c>
      <c r="AW244" s="13" t="s">
        <v>31</v>
      </c>
      <c r="AX244" s="13" t="s">
        <v>75</v>
      </c>
      <c r="AY244" s="216" t="s">
        <v>125</v>
      </c>
    </row>
    <row r="245" spans="1:65" s="14" customFormat="1" ht="11.25">
      <c r="B245" s="217"/>
      <c r="C245" s="218"/>
      <c r="D245" s="191" t="s">
        <v>135</v>
      </c>
      <c r="E245" s="219" t="s">
        <v>1</v>
      </c>
      <c r="F245" s="220" t="s">
        <v>144</v>
      </c>
      <c r="G245" s="218"/>
      <c r="H245" s="221">
        <v>27.5</v>
      </c>
      <c r="I245" s="222"/>
      <c r="J245" s="218"/>
      <c r="K245" s="218"/>
      <c r="L245" s="223"/>
      <c r="M245" s="224"/>
      <c r="N245" s="225"/>
      <c r="O245" s="225"/>
      <c r="P245" s="225"/>
      <c r="Q245" s="225"/>
      <c r="R245" s="225"/>
      <c r="S245" s="225"/>
      <c r="T245" s="226"/>
      <c r="AT245" s="227" t="s">
        <v>135</v>
      </c>
      <c r="AU245" s="227" t="s">
        <v>83</v>
      </c>
      <c r="AV245" s="14" t="s">
        <v>132</v>
      </c>
      <c r="AW245" s="14" t="s">
        <v>31</v>
      </c>
      <c r="AX245" s="14" t="s">
        <v>83</v>
      </c>
      <c r="AY245" s="227" t="s">
        <v>125</v>
      </c>
    </row>
    <row r="246" spans="1:65" s="2" customFormat="1" ht="33" customHeight="1">
      <c r="A246" s="33"/>
      <c r="B246" s="34"/>
      <c r="C246" s="177" t="s">
        <v>242</v>
      </c>
      <c r="D246" s="177" t="s">
        <v>126</v>
      </c>
      <c r="E246" s="178" t="s">
        <v>243</v>
      </c>
      <c r="F246" s="179" t="s">
        <v>244</v>
      </c>
      <c r="G246" s="180" t="s">
        <v>129</v>
      </c>
      <c r="H246" s="181">
        <v>6</v>
      </c>
      <c r="I246" s="182"/>
      <c r="J246" s="183">
        <f>ROUND(I246*H246,2)</f>
        <v>0</v>
      </c>
      <c r="K246" s="179" t="s">
        <v>130</v>
      </c>
      <c r="L246" s="184"/>
      <c r="M246" s="185" t="s">
        <v>1</v>
      </c>
      <c r="N246" s="186" t="s">
        <v>40</v>
      </c>
      <c r="O246" s="70"/>
      <c r="P246" s="187">
        <f>O246*H246</f>
        <v>0</v>
      </c>
      <c r="Q246" s="187">
        <v>1.4999999999999999E-2</v>
      </c>
      <c r="R246" s="187">
        <f>Q246*H246</f>
        <v>0.09</v>
      </c>
      <c r="S246" s="187">
        <v>0</v>
      </c>
      <c r="T246" s="188">
        <f>S246*H246</f>
        <v>0</v>
      </c>
      <c r="U246" s="33"/>
      <c r="V246" s="33"/>
      <c r="W246" s="33"/>
      <c r="X246" s="33"/>
      <c r="Y246" s="33"/>
      <c r="Z246" s="33"/>
      <c r="AA246" s="33"/>
      <c r="AB246" s="33"/>
      <c r="AC246" s="33"/>
      <c r="AD246" s="33"/>
      <c r="AE246" s="33"/>
      <c r="AR246" s="189" t="s">
        <v>131</v>
      </c>
      <c r="AT246" s="189" t="s">
        <v>126</v>
      </c>
      <c r="AU246" s="189" t="s">
        <v>83</v>
      </c>
      <c r="AY246" s="16" t="s">
        <v>125</v>
      </c>
      <c r="BE246" s="190">
        <f>IF(N246="základní",J246,0)</f>
        <v>0</v>
      </c>
      <c r="BF246" s="190">
        <f>IF(N246="snížená",J246,0)</f>
        <v>0</v>
      </c>
      <c r="BG246" s="190">
        <f>IF(N246="zákl. přenesená",J246,0)</f>
        <v>0</v>
      </c>
      <c r="BH246" s="190">
        <f>IF(N246="sníž. přenesená",J246,0)</f>
        <v>0</v>
      </c>
      <c r="BI246" s="190">
        <f>IF(N246="nulová",J246,0)</f>
        <v>0</v>
      </c>
      <c r="BJ246" s="16" t="s">
        <v>83</v>
      </c>
      <c r="BK246" s="190">
        <f>ROUND(I246*H246,2)</f>
        <v>0</v>
      </c>
      <c r="BL246" s="16" t="s">
        <v>132</v>
      </c>
      <c r="BM246" s="189" t="s">
        <v>245</v>
      </c>
    </row>
    <row r="247" spans="1:65" s="2" customFormat="1" ht="19.5">
      <c r="A247" s="33"/>
      <c r="B247" s="34"/>
      <c r="C247" s="35"/>
      <c r="D247" s="191" t="s">
        <v>134</v>
      </c>
      <c r="E247" s="35"/>
      <c r="F247" s="192" t="s">
        <v>244</v>
      </c>
      <c r="G247" s="35"/>
      <c r="H247" s="35"/>
      <c r="I247" s="193"/>
      <c r="J247" s="35"/>
      <c r="K247" s="35"/>
      <c r="L247" s="38"/>
      <c r="M247" s="194"/>
      <c r="N247" s="195"/>
      <c r="O247" s="70"/>
      <c r="P247" s="70"/>
      <c r="Q247" s="70"/>
      <c r="R247" s="70"/>
      <c r="S247" s="70"/>
      <c r="T247" s="71"/>
      <c r="U247" s="33"/>
      <c r="V247" s="33"/>
      <c r="W247" s="33"/>
      <c r="X247" s="33"/>
      <c r="Y247" s="33"/>
      <c r="Z247" s="33"/>
      <c r="AA247" s="33"/>
      <c r="AB247" s="33"/>
      <c r="AC247" s="33"/>
      <c r="AD247" s="33"/>
      <c r="AE247" s="33"/>
      <c r="AT247" s="16" t="s">
        <v>134</v>
      </c>
      <c r="AU247" s="16" t="s">
        <v>83</v>
      </c>
    </row>
    <row r="248" spans="1:65" s="13" customFormat="1" ht="11.25">
      <c r="B248" s="206"/>
      <c r="C248" s="207"/>
      <c r="D248" s="191" t="s">
        <v>135</v>
      </c>
      <c r="E248" s="208" t="s">
        <v>1</v>
      </c>
      <c r="F248" s="209" t="s">
        <v>182</v>
      </c>
      <c r="G248" s="207"/>
      <c r="H248" s="210">
        <v>6</v>
      </c>
      <c r="I248" s="211"/>
      <c r="J248" s="207"/>
      <c r="K248" s="207"/>
      <c r="L248" s="212"/>
      <c r="M248" s="213"/>
      <c r="N248" s="214"/>
      <c r="O248" s="214"/>
      <c r="P248" s="214"/>
      <c r="Q248" s="214"/>
      <c r="R248" s="214"/>
      <c r="S248" s="214"/>
      <c r="T248" s="215"/>
      <c r="AT248" s="216" t="s">
        <v>135</v>
      </c>
      <c r="AU248" s="216" t="s">
        <v>83</v>
      </c>
      <c r="AV248" s="13" t="s">
        <v>85</v>
      </c>
      <c r="AW248" s="13" t="s">
        <v>31</v>
      </c>
      <c r="AX248" s="13" t="s">
        <v>75</v>
      </c>
      <c r="AY248" s="216" t="s">
        <v>125</v>
      </c>
    </row>
    <row r="249" spans="1:65" s="14" customFormat="1" ht="11.25">
      <c r="B249" s="217"/>
      <c r="C249" s="218"/>
      <c r="D249" s="191" t="s">
        <v>135</v>
      </c>
      <c r="E249" s="219" t="s">
        <v>1</v>
      </c>
      <c r="F249" s="220" t="s">
        <v>144</v>
      </c>
      <c r="G249" s="218"/>
      <c r="H249" s="221">
        <v>6</v>
      </c>
      <c r="I249" s="222"/>
      <c r="J249" s="218"/>
      <c r="K249" s="218"/>
      <c r="L249" s="223"/>
      <c r="M249" s="224"/>
      <c r="N249" s="225"/>
      <c r="O249" s="225"/>
      <c r="P249" s="225"/>
      <c r="Q249" s="225"/>
      <c r="R249" s="225"/>
      <c r="S249" s="225"/>
      <c r="T249" s="226"/>
      <c r="AT249" s="227" t="s">
        <v>135</v>
      </c>
      <c r="AU249" s="227" t="s">
        <v>83</v>
      </c>
      <c r="AV249" s="14" t="s">
        <v>132</v>
      </c>
      <c r="AW249" s="14" t="s">
        <v>31</v>
      </c>
      <c r="AX249" s="14" t="s">
        <v>83</v>
      </c>
      <c r="AY249" s="227" t="s">
        <v>125</v>
      </c>
    </row>
    <row r="250" spans="1:65" s="2" customFormat="1" ht="37.9" customHeight="1">
      <c r="A250" s="33"/>
      <c r="B250" s="34"/>
      <c r="C250" s="177" t="s">
        <v>246</v>
      </c>
      <c r="D250" s="177" t="s">
        <v>126</v>
      </c>
      <c r="E250" s="178" t="s">
        <v>247</v>
      </c>
      <c r="F250" s="179" t="s">
        <v>248</v>
      </c>
      <c r="G250" s="180" t="s">
        <v>129</v>
      </c>
      <c r="H250" s="181">
        <v>4</v>
      </c>
      <c r="I250" s="182"/>
      <c r="J250" s="183">
        <f>ROUND(I250*H250,2)</f>
        <v>0</v>
      </c>
      <c r="K250" s="179" t="s">
        <v>130</v>
      </c>
      <c r="L250" s="184"/>
      <c r="M250" s="185" t="s">
        <v>1</v>
      </c>
      <c r="N250" s="186" t="s">
        <v>40</v>
      </c>
      <c r="O250" s="70"/>
      <c r="P250" s="187">
        <f>O250*H250</f>
        <v>0</v>
      </c>
      <c r="Q250" s="187">
        <v>1.6E-2</v>
      </c>
      <c r="R250" s="187">
        <f>Q250*H250</f>
        <v>6.4000000000000001E-2</v>
      </c>
      <c r="S250" s="187">
        <v>0</v>
      </c>
      <c r="T250" s="188">
        <f>S250*H250</f>
        <v>0</v>
      </c>
      <c r="U250" s="33"/>
      <c r="V250" s="33"/>
      <c r="W250" s="33"/>
      <c r="X250" s="33"/>
      <c r="Y250" s="33"/>
      <c r="Z250" s="33"/>
      <c r="AA250" s="33"/>
      <c r="AB250" s="33"/>
      <c r="AC250" s="33"/>
      <c r="AD250" s="33"/>
      <c r="AE250" s="33"/>
      <c r="AR250" s="189" t="s">
        <v>131</v>
      </c>
      <c r="AT250" s="189" t="s">
        <v>126</v>
      </c>
      <c r="AU250" s="189" t="s">
        <v>83</v>
      </c>
      <c r="AY250" s="16" t="s">
        <v>125</v>
      </c>
      <c r="BE250" s="190">
        <f>IF(N250="základní",J250,0)</f>
        <v>0</v>
      </c>
      <c r="BF250" s="190">
        <f>IF(N250="snížená",J250,0)</f>
        <v>0</v>
      </c>
      <c r="BG250" s="190">
        <f>IF(N250="zákl. přenesená",J250,0)</f>
        <v>0</v>
      </c>
      <c r="BH250" s="190">
        <f>IF(N250="sníž. přenesená",J250,0)</f>
        <v>0</v>
      </c>
      <c r="BI250" s="190">
        <f>IF(N250="nulová",J250,0)</f>
        <v>0</v>
      </c>
      <c r="BJ250" s="16" t="s">
        <v>83</v>
      </c>
      <c r="BK250" s="190">
        <f>ROUND(I250*H250,2)</f>
        <v>0</v>
      </c>
      <c r="BL250" s="16" t="s">
        <v>132</v>
      </c>
      <c r="BM250" s="189" t="s">
        <v>249</v>
      </c>
    </row>
    <row r="251" spans="1:65" s="2" customFormat="1" ht="29.25">
      <c r="A251" s="33"/>
      <c r="B251" s="34"/>
      <c r="C251" s="35"/>
      <c r="D251" s="191" t="s">
        <v>134</v>
      </c>
      <c r="E251" s="35"/>
      <c r="F251" s="192" t="s">
        <v>248</v>
      </c>
      <c r="G251" s="35"/>
      <c r="H251" s="35"/>
      <c r="I251" s="193"/>
      <c r="J251" s="35"/>
      <c r="K251" s="35"/>
      <c r="L251" s="38"/>
      <c r="M251" s="194"/>
      <c r="N251" s="195"/>
      <c r="O251" s="70"/>
      <c r="P251" s="70"/>
      <c r="Q251" s="70"/>
      <c r="R251" s="70"/>
      <c r="S251" s="70"/>
      <c r="T251" s="71"/>
      <c r="U251" s="33"/>
      <c r="V251" s="33"/>
      <c r="W251" s="33"/>
      <c r="X251" s="33"/>
      <c r="Y251" s="33"/>
      <c r="Z251" s="33"/>
      <c r="AA251" s="33"/>
      <c r="AB251" s="33"/>
      <c r="AC251" s="33"/>
      <c r="AD251" s="33"/>
      <c r="AE251" s="33"/>
      <c r="AT251" s="16" t="s">
        <v>134</v>
      </c>
      <c r="AU251" s="16" t="s">
        <v>83</v>
      </c>
    </row>
    <row r="252" spans="1:65" s="13" customFormat="1" ht="11.25">
      <c r="B252" s="206"/>
      <c r="C252" s="207"/>
      <c r="D252" s="191" t="s">
        <v>135</v>
      </c>
      <c r="E252" s="208" t="s">
        <v>1</v>
      </c>
      <c r="F252" s="209" t="s">
        <v>132</v>
      </c>
      <c r="G252" s="207"/>
      <c r="H252" s="210">
        <v>4</v>
      </c>
      <c r="I252" s="211"/>
      <c r="J252" s="207"/>
      <c r="K252" s="207"/>
      <c r="L252" s="212"/>
      <c r="M252" s="213"/>
      <c r="N252" s="214"/>
      <c r="O252" s="214"/>
      <c r="P252" s="214"/>
      <c r="Q252" s="214"/>
      <c r="R252" s="214"/>
      <c r="S252" s="214"/>
      <c r="T252" s="215"/>
      <c r="AT252" s="216" t="s">
        <v>135</v>
      </c>
      <c r="AU252" s="216" t="s">
        <v>83</v>
      </c>
      <c r="AV252" s="13" t="s">
        <v>85</v>
      </c>
      <c r="AW252" s="13" t="s">
        <v>31</v>
      </c>
      <c r="AX252" s="13" t="s">
        <v>75</v>
      </c>
      <c r="AY252" s="216" t="s">
        <v>125</v>
      </c>
    </row>
    <row r="253" spans="1:65" s="14" customFormat="1" ht="11.25">
      <c r="B253" s="217"/>
      <c r="C253" s="218"/>
      <c r="D253" s="191" t="s">
        <v>135</v>
      </c>
      <c r="E253" s="219" t="s">
        <v>1</v>
      </c>
      <c r="F253" s="220" t="s">
        <v>144</v>
      </c>
      <c r="G253" s="218"/>
      <c r="H253" s="221">
        <v>4</v>
      </c>
      <c r="I253" s="222"/>
      <c r="J253" s="218"/>
      <c r="K253" s="218"/>
      <c r="L253" s="223"/>
      <c r="M253" s="224"/>
      <c r="N253" s="225"/>
      <c r="O253" s="225"/>
      <c r="P253" s="225"/>
      <c r="Q253" s="225"/>
      <c r="R253" s="225"/>
      <c r="S253" s="225"/>
      <c r="T253" s="226"/>
      <c r="AT253" s="227" t="s">
        <v>135</v>
      </c>
      <c r="AU253" s="227" t="s">
        <v>83</v>
      </c>
      <c r="AV253" s="14" t="s">
        <v>132</v>
      </c>
      <c r="AW253" s="14" t="s">
        <v>31</v>
      </c>
      <c r="AX253" s="14" t="s">
        <v>83</v>
      </c>
      <c r="AY253" s="227" t="s">
        <v>125</v>
      </c>
    </row>
    <row r="254" spans="1:65" s="2" customFormat="1" ht="37.9" customHeight="1">
      <c r="A254" s="33"/>
      <c r="B254" s="34"/>
      <c r="C254" s="177" t="s">
        <v>250</v>
      </c>
      <c r="D254" s="177" t="s">
        <v>126</v>
      </c>
      <c r="E254" s="178" t="s">
        <v>251</v>
      </c>
      <c r="F254" s="179" t="s">
        <v>252</v>
      </c>
      <c r="G254" s="180" t="s">
        <v>129</v>
      </c>
      <c r="H254" s="181">
        <v>4</v>
      </c>
      <c r="I254" s="182"/>
      <c r="J254" s="183">
        <f>ROUND(I254*H254,2)</f>
        <v>0</v>
      </c>
      <c r="K254" s="179" t="s">
        <v>130</v>
      </c>
      <c r="L254" s="184"/>
      <c r="M254" s="185" t="s">
        <v>1</v>
      </c>
      <c r="N254" s="186" t="s">
        <v>40</v>
      </c>
      <c r="O254" s="70"/>
      <c r="P254" s="187">
        <f>O254*H254</f>
        <v>0</v>
      </c>
      <c r="Q254" s="187">
        <v>1.6E-2</v>
      </c>
      <c r="R254" s="187">
        <f>Q254*H254</f>
        <v>6.4000000000000001E-2</v>
      </c>
      <c r="S254" s="187">
        <v>0</v>
      </c>
      <c r="T254" s="188">
        <f>S254*H254</f>
        <v>0</v>
      </c>
      <c r="U254" s="33"/>
      <c r="V254" s="33"/>
      <c r="W254" s="33"/>
      <c r="X254" s="33"/>
      <c r="Y254" s="33"/>
      <c r="Z254" s="33"/>
      <c r="AA254" s="33"/>
      <c r="AB254" s="33"/>
      <c r="AC254" s="33"/>
      <c r="AD254" s="33"/>
      <c r="AE254" s="33"/>
      <c r="AR254" s="189" t="s">
        <v>131</v>
      </c>
      <c r="AT254" s="189" t="s">
        <v>126</v>
      </c>
      <c r="AU254" s="189" t="s">
        <v>83</v>
      </c>
      <c r="AY254" s="16" t="s">
        <v>125</v>
      </c>
      <c r="BE254" s="190">
        <f>IF(N254="základní",J254,0)</f>
        <v>0</v>
      </c>
      <c r="BF254" s="190">
        <f>IF(N254="snížená",J254,0)</f>
        <v>0</v>
      </c>
      <c r="BG254" s="190">
        <f>IF(N254="zákl. přenesená",J254,0)</f>
        <v>0</v>
      </c>
      <c r="BH254" s="190">
        <f>IF(N254="sníž. přenesená",J254,0)</f>
        <v>0</v>
      </c>
      <c r="BI254" s="190">
        <f>IF(N254="nulová",J254,0)</f>
        <v>0</v>
      </c>
      <c r="BJ254" s="16" t="s">
        <v>83</v>
      </c>
      <c r="BK254" s="190">
        <f>ROUND(I254*H254,2)</f>
        <v>0</v>
      </c>
      <c r="BL254" s="16" t="s">
        <v>132</v>
      </c>
      <c r="BM254" s="189" t="s">
        <v>253</v>
      </c>
    </row>
    <row r="255" spans="1:65" s="2" customFormat="1" ht="29.25">
      <c r="A255" s="33"/>
      <c r="B255" s="34"/>
      <c r="C255" s="35"/>
      <c r="D255" s="191" t="s">
        <v>134</v>
      </c>
      <c r="E255" s="35"/>
      <c r="F255" s="192" t="s">
        <v>252</v>
      </c>
      <c r="G255" s="35"/>
      <c r="H255" s="35"/>
      <c r="I255" s="193"/>
      <c r="J255" s="35"/>
      <c r="K255" s="35"/>
      <c r="L255" s="38"/>
      <c r="M255" s="194"/>
      <c r="N255" s="195"/>
      <c r="O255" s="70"/>
      <c r="P255" s="70"/>
      <c r="Q255" s="70"/>
      <c r="R255" s="70"/>
      <c r="S255" s="70"/>
      <c r="T255" s="71"/>
      <c r="U255" s="33"/>
      <c r="V255" s="33"/>
      <c r="W255" s="33"/>
      <c r="X255" s="33"/>
      <c r="Y255" s="33"/>
      <c r="Z255" s="33"/>
      <c r="AA255" s="33"/>
      <c r="AB255" s="33"/>
      <c r="AC255" s="33"/>
      <c r="AD255" s="33"/>
      <c r="AE255" s="33"/>
      <c r="AT255" s="16" t="s">
        <v>134</v>
      </c>
      <c r="AU255" s="16" t="s">
        <v>83</v>
      </c>
    </row>
    <row r="256" spans="1:65" s="13" customFormat="1" ht="11.25">
      <c r="B256" s="206"/>
      <c r="C256" s="207"/>
      <c r="D256" s="191" t="s">
        <v>135</v>
      </c>
      <c r="E256" s="208" t="s">
        <v>1</v>
      </c>
      <c r="F256" s="209" t="s">
        <v>132</v>
      </c>
      <c r="G256" s="207"/>
      <c r="H256" s="210">
        <v>4</v>
      </c>
      <c r="I256" s="211"/>
      <c r="J256" s="207"/>
      <c r="K256" s="207"/>
      <c r="L256" s="212"/>
      <c r="M256" s="213"/>
      <c r="N256" s="214"/>
      <c r="O256" s="214"/>
      <c r="P256" s="214"/>
      <c r="Q256" s="214"/>
      <c r="R256" s="214"/>
      <c r="S256" s="214"/>
      <c r="T256" s="215"/>
      <c r="AT256" s="216" t="s">
        <v>135</v>
      </c>
      <c r="AU256" s="216" t="s">
        <v>83</v>
      </c>
      <c r="AV256" s="13" t="s">
        <v>85</v>
      </c>
      <c r="AW256" s="13" t="s">
        <v>31</v>
      </c>
      <c r="AX256" s="13" t="s">
        <v>75</v>
      </c>
      <c r="AY256" s="216" t="s">
        <v>125</v>
      </c>
    </row>
    <row r="257" spans="1:65" s="14" customFormat="1" ht="11.25">
      <c r="B257" s="217"/>
      <c r="C257" s="218"/>
      <c r="D257" s="191" t="s">
        <v>135</v>
      </c>
      <c r="E257" s="219" t="s">
        <v>1</v>
      </c>
      <c r="F257" s="220" t="s">
        <v>144</v>
      </c>
      <c r="G257" s="218"/>
      <c r="H257" s="221">
        <v>4</v>
      </c>
      <c r="I257" s="222"/>
      <c r="J257" s="218"/>
      <c r="K257" s="218"/>
      <c r="L257" s="223"/>
      <c r="M257" s="224"/>
      <c r="N257" s="225"/>
      <c r="O257" s="225"/>
      <c r="P257" s="225"/>
      <c r="Q257" s="225"/>
      <c r="R257" s="225"/>
      <c r="S257" s="225"/>
      <c r="T257" s="226"/>
      <c r="AT257" s="227" t="s">
        <v>135</v>
      </c>
      <c r="AU257" s="227" t="s">
        <v>83</v>
      </c>
      <c r="AV257" s="14" t="s">
        <v>132</v>
      </c>
      <c r="AW257" s="14" t="s">
        <v>31</v>
      </c>
      <c r="AX257" s="14" t="s">
        <v>83</v>
      </c>
      <c r="AY257" s="227" t="s">
        <v>125</v>
      </c>
    </row>
    <row r="258" spans="1:65" s="2" customFormat="1" ht="37.9" customHeight="1">
      <c r="A258" s="33"/>
      <c r="B258" s="34"/>
      <c r="C258" s="177" t="s">
        <v>254</v>
      </c>
      <c r="D258" s="177" t="s">
        <v>126</v>
      </c>
      <c r="E258" s="178" t="s">
        <v>255</v>
      </c>
      <c r="F258" s="179" t="s">
        <v>256</v>
      </c>
      <c r="G258" s="180" t="s">
        <v>129</v>
      </c>
      <c r="H258" s="181">
        <v>4</v>
      </c>
      <c r="I258" s="182"/>
      <c r="J258" s="183">
        <f>ROUND(I258*H258,2)</f>
        <v>0</v>
      </c>
      <c r="K258" s="179" t="s">
        <v>130</v>
      </c>
      <c r="L258" s="184"/>
      <c r="M258" s="185" t="s">
        <v>1</v>
      </c>
      <c r="N258" s="186" t="s">
        <v>40</v>
      </c>
      <c r="O258" s="70"/>
      <c r="P258" s="187">
        <f>O258*H258</f>
        <v>0</v>
      </c>
      <c r="Q258" s="187">
        <v>1.6E-2</v>
      </c>
      <c r="R258" s="187">
        <f>Q258*H258</f>
        <v>6.4000000000000001E-2</v>
      </c>
      <c r="S258" s="187">
        <v>0</v>
      </c>
      <c r="T258" s="188">
        <f>S258*H258</f>
        <v>0</v>
      </c>
      <c r="U258" s="33"/>
      <c r="V258" s="33"/>
      <c r="W258" s="33"/>
      <c r="X258" s="33"/>
      <c r="Y258" s="33"/>
      <c r="Z258" s="33"/>
      <c r="AA258" s="33"/>
      <c r="AB258" s="33"/>
      <c r="AC258" s="33"/>
      <c r="AD258" s="33"/>
      <c r="AE258" s="33"/>
      <c r="AR258" s="189" t="s">
        <v>131</v>
      </c>
      <c r="AT258" s="189" t="s">
        <v>126</v>
      </c>
      <c r="AU258" s="189" t="s">
        <v>83</v>
      </c>
      <c r="AY258" s="16" t="s">
        <v>125</v>
      </c>
      <c r="BE258" s="190">
        <f>IF(N258="základní",J258,0)</f>
        <v>0</v>
      </c>
      <c r="BF258" s="190">
        <f>IF(N258="snížená",J258,0)</f>
        <v>0</v>
      </c>
      <c r="BG258" s="190">
        <f>IF(N258="zákl. přenesená",J258,0)</f>
        <v>0</v>
      </c>
      <c r="BH258" s="190">
        <f>IF(N258="sníž. přenesená",J258,0)</f>
        <v>0</v>
      </c>
      <c r="BI258" s="190">
        <f>IF(N258="nulová",J258,0)</f>
        <v>0</v>
      </c>
      <c r="BJ258" s="16" t="s">
        <v>83</v>
      </c>
      <c r="BK258" s="190">
        <f>ROUND(I258*H258,2)</f>
        <v>0</v>
      </c>
      <c r="BL258" s="16" t="s">
        <v>132</v>
      </c>
      <c r="BM258" s="189" t="s">
        <v>257</v>
      </c>
    </row>
    <row r="259" spans="1:65" s="2" customFormat="1" ht="29.25">
      <c r="A259" s="33"/>
      <c r="B259" s="34"/>
      <c r="C259" s="35"/>
      <c r="D259" s="191" t="s">
        <v>134</v>
      </c>
      <c r="E259" s="35"/>
      <c r="F259" s="192" t="s">
        <v>256</v>
      </c>
      <c r="G259" s="35"/>
      <c r="H259" s="35"/>
      <c r="I259" s="193"/>
      <c r="J259" s="35"/>
      <c r="K259" s="35"/>
      <c r="L259" s="38"/>
      <c r="M259" s="194"/>
      <c r="N259" s="195"/>
      <c r="O259" s="70"/>
      <c r="P259" s="70"/>
      <c r="Q259" s="70"/>
      <c r="R259" s="70"/>
      <c r="S259" s="70"/>
      <c r="T259" s="71"/>
      <c r="U259" s="33"/>
      <c r="V259" s="33"/>
      <c r="W259" s="33"/>
      <c r="X259" s="33"/>
      <c r="Y259" s="33"/>
      <c r="Z259" s="33"/>
      <c r="AA259" s="33"/>
      <c r="AB259" s="33"/>
      <c r="AC259" s="33"/>
      <c r="AD259" s="33"/>
      <c r="AE259" s="33"/>
      <c r="AT259" s="16" t="s">
        <v>134</v>
      </c>
      <c r="AU259" s="16" t="s">
        <v>83</v>
      </c>
    </row>
    <row r="260" spans="1:65" s="13" customFormat="1" ht="11.25">
      <c r="B260" s="206"/>
      <c r="C260" s="207"/>
      <c r="D260" s="191" t="s">
        <v>135</v>
      </c>
      <c r="E260" s="208" t="s">
        <v>1</v>
      </c>
      <c r="F260" s="209" t="s">
        <v>132</v>
      </c>
      <c r="G260" s="207"/>
      <c r="H260" s="210">
        <v>4</v>
      </c>
      <c r="I260" s="211"/>
      <c r="J260" s="207"/>
      <c r="K260" s="207"/>
      <c r="L260" s="212"/>
      <c r="M260" s="213"/>
      <c r="N260" s="214"/>
      <c r="O260" s="214"/>
      <c r="P260" s="214"/>
      <c r="Q260" s="214"/>
      <c r="R260" s="214"/>
      <c r="S260" s="214"/>
      <c r="T260" s="215"/>
      <c r="AT260" s="216" t="s">
        <v>135</v>
      </c>
      <c r="AU260" s="216" t="s">
        <v>83</v>
      </c>
      <c r="AV260" s="13" t="s">
        <v>85</v>
      </c>
      <c r="AW260" s="13" t="s">
        <v>31</v>
      </c>
      <c r="AX260" s="13" t="s">
        <v>75</v>
      </c>
      <c r="AY260" s="216" t="s">
        <v>125</v>
      </c>
    </row>
    <row r="261" spans="1:65" s="14" customFormat="1" ht="11.25">
      <c r="B261" s="217"/>
      <c r="C261" s="218"/>
      <c r="D261" s="191" t="s">
        <v>135</v>
      </c>
      <c r="E261" s="219" t="s">
        <v>1</v>
      </c>
      <c r="F261" s="220" t="s">
        <v>144</v>
      </c>
      <c r="G261" s="218"/>
      <c r="H261" s="221">
        <v>4</v>
      </c>
      <c r="I261" s="222"/>
      <c r="J261" s="218"/>
      <c r="K261" s="218"/>
      <c r="L261" s="223"/>
      <c r="M261" s="224"/>
      <c r="N261" s="225"/>
      <c r="O261" s="225"/>
      <c r="P261" s="225"/>
      <c r="Q261" s="225"/>
      <c r="R261" s="225"/>
      <c r="S261" s="225"/>
      <c r="T261" s="226"/>
      <c r="AT261" s="227" t="s">
        <v>135</v>
      </c>
      <c r="AU261" s="227" t="s">
        <v>83</v>
      </c>
      <c r="AV261" s="14" t="s">
        <v>132</v>
      </c>
      <c r="AW261" s="14" t="s">
        <v>31</v>
      </c>
      <c r="AX261" s="14" t="s">
        <v>83</v>
      </c>
      <c r="AY261" s="227" t="s">
        <v>125</v>
      </c>
    </row>
    <row r="262" spans="1:65" s="2" customFormat="1" ht="24.2" customHeight="1">
      <c r="A262" s="33"/>
      <c r="B262" s="34"/>
      <c r="C262" s="177" t="s">
        <v>258</v>
      </c>
      <c r="D262" s="177" t="s">
        <v>126</v>
      </c>
      <c r="E262" s="178" t="s">
        <v>259</v>
      </c>
      <c r="F262" s="179" t="s">
        <v>260</v>
      </c>
      <c r="G262" s="180" t="s">
        <v>129</v>
      </c>
      <c r="H262" s="181">
        <v>8</v>
      </c>
      <c r="I262" s="182"/>
      <c r="J262" s="183">
        <f>ROUND(I262*H262,2)</f>
        <v>0</v>
      </c>
      <c r="K262" s="179" t="s">
        <v>130</v>
      </c>
      <c r="L262" s="184"/>
      <c r="M262" s="185" t="s">
        <v>1</v>
      </c>
      <c r="N262" s="186" t="s">
        <v>40</v>
      </c>
      <c r="O262" s="70"/>
      <c r="P262" s="187">
        <f>O262*H262</f>
        <v>0</v>
      </c>
      <c r="Q262" s="187">
        <v>5.0000000000000001E-3</v>
      </c>
      <c r="R262" s="187">
        <f>Q262*H262</f>
        <v>0.04</v>
      </c>
      <c r="S262" s="187">
        <v>0</v>
      </c>
      <c r="T262" s="188">
        <f>S262*H262</f>
        <v>0</v>
      </c>
      <c r="U262" s="33"/>
      <c r="V262" s="33"/>
      <c r="W262" s="33"/>
      <c r="X262" s="33"/>
      <c r="Y262" s="33"/>
      <c r="Z262" s="33"/>
      <c r="AA262" s="33"/>
      <c r="AB262" s="33"/>
      <c r="AC262" s="33"/>
      <c r="AD262" s="33"/>
      <c r="AE262" s="33"/>
      <c r="AR262" s="189" t="s">
        <v>131</v>
      </c>
      <c r="AT262" s="189" t="s">
        <v>126</v>
      </c>
      <c r="AU262" s="189" t="s">
        <v>83</v>
      </c>
      <c r="AY262" s="16" t="s">
        <v>125</v>
      </c>
      <c r="BE262" s="190">
        <f>IF(N262="základní",J262,0)</f>
        <v>0</v>
      </c>
      <c r="BF262" s="190">
        <f>IF(N262="snížená",J262,0)</f>
        <v>0</v>
      </c>
      <c r="BG262" s="190">
        <f>IF(N262="zákl. přenesená",J262,0)</f>
        <v>0</v>
      </c>
      <c r="BH262" s="190">
        <f>IF(N262="sníž. přenesená",J262,0)</f>
        <v>0</v>
      </c>
      <c r="BI262" s="190">
        <f>IF(N262="nulová",J262,0)</f>
        <v>0</v>
      </c>
      <c r="BJ262" s="16" t="s">
        <v>83</v>
      </c>
      <c r="BK262" s="190">
        <f>ROUND(I262*H262,2)</f>
        <v>0</v>
      </c>
      <c r="BL262" s="16" t="s">
        <v>132</v>
      </c>
      <c r="BM262" s="189" t="s">
        <v>261</v>
      </c>
    </row>
    <row r="263" spans="1:65" s="2" customFormat="1" ht="19.5">
      <c r="A263" s="33"/>
      <c r="B263" s="34"/>
      <c r="C263" s="35"/>
      <c r="D263" s="191" t="s">
        <v>134</v>
      </c>
      <c r="E263" s="35"/>
      <c r="F263" s="192" t="s">
        <v>260</v>
      </c>
      <c r="G263" s="35"/>
      <c r="H263" s="35"/>
      <c r="I263" s="193"/>
      <c r="J263" s="35"/>
      <c r="K263" s="35"/>
      <c r="L263" s="38"/>
      <c r="M263" s="194"/>
      <c r="N263" s="195"/>
      <c r="O263" s="70"/>
      <c r="P263" s="70"/>
      <c r="Q263" s="70"/>
      <c r="R263" s="70"/>
      <c r="S263" s="70"/>
      <c r="T263" s="71"/>
      <c r="U263" s="33"/>
      <c r="V263" s="33"/>
      <c r="W263" s="33"/>
      <c r="X263" s="33"/>
      <c r="Y263" s="33"/>
      <c r="Z263" s="33"/>
      <c r="AA263" s="33"/>
      <c r="AB263" s="33"/>
      <c r="AC263" s="33"/>
      <c r="AD263" s="33"/>
      <c r="AE263" s="33"/>
      <c r="AT263" s="16" t="s">
        <v>134</v>
      </c>
      <c r="AU263" s="16" t="s">
        <v>83</v>
      </c>
    </row>
    <row r="264" spans="1:65" s="13" customFormat="1" ht="11.25">
      <c r="B264" s="206"/>
      <c r="C264" s="207"/>
      <c r="D264" s="191" t="s">
        <v>135</v>
      </c>
      <c r="E264" s="208" t="s">
        <v>1</v>
      </c>
      <c r="F264" s="209" t="s">
        <v>131</v>
      </c>
      <c r="G264" s="207"/>
      <c r="H264" s="210">
        <v>8</v>
      </c>
      <c r="I264" s="211"/>
      <c r="J264" s="207"/>
      <c r="K264" s="207"/>
      <c r="L264" s="212"/>
      <c r="M264" s="213"/>
      <c r="N264" s="214"/>
      <c r="O264" s="214"/>
      <c r="P264" s="214"/>
      <c r="Q264" s="214"/>
      <c r="R264" s="214"/>
      <c r="S264" s="214"/>
      <c r="T264" s="215"/>
      <c r="AT264" s="216" t="s">
        <v>135</v>
      </c>
      <c r="AU264" s="216" t="s">
        <v>83</v>
      </c>
      <c r="AV264" s="13" t="s">
        <v>85</v>
      </c>
      <c r="AW264" s="13" t="s">
        <v>31</v>
      </c>
      <c r="AX264" s="13" t="s">
        <v>75</v>
      </c>
      <c r="AY264" s="216" t="s">
        <v>125</v>
      </c>
    </row>
    <row r="265" spans="1:65" s="14" customFormat="1" ht="11.25">
      <c r="B265" s="217"/>
      <c r="C265" s="218"/>
      <c r="D265" s="191" t="s">
        <v>135</v>
      </c>
      <c r="E265" s="219" t="s">
        <v>1</v>
      </c>
      <c r="F265" s="220" t="s">
        <v>144</v>
      </c>
      <c r="G265" s="218"/>
      <c r="H265" s="221">
        <v>8</v>
      </c>
      <c r="I265" s="222"/>
      <c r="J265" s="218"/>
      <c r="K265" s="218"/>
      <c r="L265" s="223"/>
      <c r="M265" s="224"/>
      <c r="N265" s="225"/>
      <c r="O265" s="225"/>
      <c r="P265" s="225"/>
      <c r="Q265" s="225"/>
      <c r="R265" s="225"/>
      <c r="S265" s="225"/>
      <c r="T265" s="226"/>
      <c r="AT265" s="227" t="s">
        <v>135</v>
      </c>
      <c r="AU265" s="227" t="s">
        <v>83</v>
      </c>
      <c r="AV265" s="14" t="s">
        <v>132</v>
      </c>
      <c r="AW265" s="14" t="s">
        <v>31</v>
      </c>
      <c r="AX265" s="14" t="s">
        <v>83</v>
      </c>
      <c r="AY265" s="227" t="s">
        <v>125</v>
      </c>
    </row>
    <row r="266" spans="1:65" s="2" customFormat="1" ht="16.5" customHeight="1">
      <c r="A266" s="33"/>
      <c r="B266" s="34"/>
      <c r="C266" s="177" t="s">
        <v>7</v>
      </c>
      <c r="D266" s="177" t="s">
        <v>126</v>
      </c>
      <c r="E266" s="178" t="s">
        <v>262</v>
      </c>
      <c r="F266" s="179" t="s">
        <v>263</v>
      </c>
      <c r="G266" s="180" t="s">
        <v>129</v>
      </c>
      <c r="H266" s="181">
        <v>44</v>
      </c>
      <c r="I266" s="182"/>
      <c r="J266" s="183">
        <f>ROUND(I266*H266,2)</f>
        <v>0</v>
      </c>
      <c r="K266" s="179" t="s">
        <v>130</v>
      </c>
      <c r="L266" s="184"/>
      <c r="M266" s="185" t="s">
        <v>1</v>
      </c>
      <c r="N266" s="186" t="s">
        <v>40</v>
      </c>
      <c r="O266" s="70"/>
      <c r="P266" s="187">
        <f>O266*H266</f>
        <v>0</v>
      </c>
      <c r="Q266" s="187">
        <v>3.5000000000000001E-3</v>
      </c>
      <c r="R266" s="187">
        <f>Q266*H266</f>
        <v>0.154</v>
      </c>
      <c r="S266" s="187">
        <v>0</v>
      </c>
      <c r="T266" s="188">
        <f>S266*H266</f>
        <v>0</v>
      </c>
      <c r="U266" s="33"/>
      <c r="V266" s="33"/>
      <c r="W266" s="33"/>
      <c r="X266" s="33"/>
      <c r="Y266" s="33"/>
      <c r="Z266" s="33"/>
      <c r="AA266" s="33"/>
      <c r="AB266" s="33"/>
      <c r="AC266" s="33"/>
      <c r="AD266" s="33"/>
      <c r="AE266" s="33"/>
      <c r="AR266" s="189" t="s">
        <v>131</v>
      </c>
      <c r="AT266" s="189" t="s">
        <v>126</v>
      </c>
      <c r="AU266" s="189" t="s">
        <v>83</v>
      </c>
      <c r="AY266" s="16" t="s">
        <v>125</v>
      </c>
      <c r="BE266" s="190">
        <f>IF(N266="základní",J266,0)</f>
        <v>0</v>
      </c>
      <c r="BF266" s="190">
        <f>IF(N266="snížená",J266,0)</f>
        <v>0</v>
      </c>
      <c r="BG266" s="190">
        <f>IF(N266="zákl. přenesená",J266,0)</f>
        <v>0</v>
      </c>
      <c r="BH266" s="190">
        <f>IF(N266="sníž. přenesená",J266,0)</f>
        <v>0</v>
      </c>
      <c r="BI266" s="190">
        <f>IF(N266="nulová",J266,0)</f>
        <v>0</v>
      </c>
      <c r="BJ266" s="16" t="s">
        <v>83</v>
      </c>
      <c r="BK266" s="190">
        <f>ROUND(I266*H266,2)</f>
        <v>0</v>
      </c>
      <c r="BL266" s="16" t="s">
        <v>132</v>
      </c>
      <c r="BM266" s="189" t="s">
        <v>264</v>
      </c>
    </row>
    <row r="267" spans="1:65" s="2" customFormat="1" ht="11.25">
      <c r="A267" s="33"/>
      <c r="B267" s="34"/>
      <c r="C267" s="35"/>
      <c r="D267" s="191" t="s">
        <v>134</v>
      </c>
      <c r="E267" s="35"/>
      <c r="F267" s="192" t="s">
        <v>263</v>
      </c>
      <c r="G267" s="35"/>
      <c r="H267" s="35"/>
      <c r="I267" s="193"/>
      <c r="J267" s="35"/>
      <c r="K267" s="35"/>
      <c r="L267" s="38"/>
      <c r="M267" s="194"/>
      <c r="N267" s="195"/>
      <c r="O267" s="70"/>
      <c r="P267" s="70"/>
      <c r="Q267" s="70"/>
      <c r="R267" s="70"/>
      <c r="S267" s="70"/>
      <c r="T267" s="71"/>
      <c r="U267" s="33"/>
      <c r="V267" s="33"/>
      <c r="W267" s="33"/>
      <c r="X267" s="33"/>
      <c r="Y267" s="33"/>
      <c r="Z267" s="33"/>
      <c r="AA267" s="33"/>
      <c r="AB267" s="33"/>
      <c r="AC267" s="33"/>
      <c r="AD267" s="33"/>
      <c r="AE267" s="33"/>
      <c r="AT267" s="16" t="s">
        <v>134</v>
      </c>
      <c r="AU267" s="16" t="s">
        <v>83</v>
      </c>
    </row>
    <row r="268" spans="1:65" s="12" customFormat="1" ht="11.25">
      <c r="B268" s="196"/>
      <c r="C268" s="197"/>
      <c r="D268" s="191" t="s">
        <v>135</v>
      </c>
      <c r="E268" s="198" t="s">
        <v>1</v>
      </c>
      <c r="F268" s="199" t="s">
        <v>265</v>
      </c>
      <c r="G268" s="197"/>
      <c r="H268" s="198" t="s">
        <v>1</v>
      </c>
      <c r="I268" s="200"/>
      <c r="J268" s="197"/>
      <c r="K268" s="197"/>
      <c r="L268" s="201"/>
      <c r="M268" s="202"/>
      <c r="N268" s="203"/>
      <c r="O268" s="203"/>
      <c r="P268" s="203"/>
      <c r="Q268" s="203"/>
      <c r="R268" s="203"/>
      <c r="S268" s="203"/>
      <c r="T268" s="204"/>
      <c r="AT268" s="205" t="s">
        <v>135</v>
      </c>
      <c r="AU268" s="205" t="s">
        <v>83</v>
      </c>
      <c r="AV268" s="12" t="s">
        <v>83</v>
      </c>
      <c r="AW268" s="12" t="s">
        <v>31</v>
      </c>
      <c r="AX268" s="12" t="s">
        <v>75</v>
      </c>
      <c r="AY268" s="205" t="s">
        <v>125</v>
      </c>
    </row>
    <row r="269" spans="1:65" s="13" customFormat="1" ht="11.25">
      <c r="B269" s="206"/>
      <c r="C269" s="207"/>
      <c r="D269" s="191" t="s">
        <v>135</v>
      </c>
      <c r="E269" s="208" t="s">
        <v>1</v>
      </c>
      <c r="F269" s="209" t="s">
        <v>266</v>
      </c>
      <c r="G269" s="207"/>
      <c r="H269" s="210">
        <v>44</v>
      </c>
      <c r="I269" s="211"/>
      <c r="J269" s="207"/>
      <c r="K269" s="207"/>
      <c r="L269" s="212"/>
      <c r="M269" s="213"/>
      <c r="N269" s="214"/>
      <c r="O269" s="214"/>
      <c r="P269" s="214"/>
      <c r="Q269" s="214"/>
      <c r="R269" s="214"/>
      <c r="S269" s="214"/>
      <c r="T269" s="215"/>
      <c r="AT269" s="216" t="s">
        <v>135</v>
      </c>
      <c r="AU269" s="216" t="s">
        <v>83</v>
      </c>
      <c r="AV269" s="13" t="s">
        <v>85</v>
      </c>
      <c r="AW269" s="13" t="s">
        <v>31</v>
      </c>
      <c r="AX269" s="13" t="s">
        <v>75</v>
      </c>
      <c r="AY269" s="216" t="s">
        <v>125</v>
      </c>
    </row>
    <row r="270" spans="1:65" s="14" customFormat="1" ht="11.25">
      <c r="B270" s="217"/>
      <c r="C270" s="218"/>
      <c r="D270" s="191" t="s">
        <v>135</v>
      </c>
      <c r="E270" s="219" t="s">
        <v>1</v>
      </c>
      <c r="F270" s="220" t="s">
        <v>144</v>
      </c>
      <c r="G270" s="218"/>
      <c r="H270" s="221">
        <v>44</v>
      </c>
      <c r="I270" s="222"/>
      <c r="J270" s="218"/>
      <c r="K270" s="218"/>
      <c r="L270" s="223"/>
      <c r="M270" s="224"/>
      <c r="N270" s="225"/>
      <c r="O270" s="225"/>
      <c r="P270" s="225"/>
      <c r="Q270" s="225"/>
      <c r="R270" s="225"/>
      <c r="S270" s="225"/>
      <c r="T270" s="226"/>
      <c r="AT270" s="227" t="s">
        <v>135</v>
      </c>
      <c r="AU270" s="227" t="s">
        <v>83</v>
      </c>
      <c r="AV270" s="14" t="s">
        <v>132</v>
      </c>
      <c r="AW270" s="14" t="s">
        <v>31</v>
      </c>
      <c r="AX270" s="14" t="s">
        <v>83</v>
      </c>
      <c r="AY270" s="227" t="s">
        <v>125</v>
      </c>
    </row>
    <row r="271" spans="1:65" s="2" customFormat="1" ht="16.5" customHeight="1">
      <c r="A271" s="33"/>
      <c r="B271" s="34"/>
      <c r="C271" s="177" t="s">
        <v>167</v>
      </c>
      <c r="D271" s="177" t="s">
        <v>126</v>
      </c>
      <c r="E271" s="178" t="s">
        <v>267</v>
      </c>
      <c r="F271" s="179" t="s">
        <v>268</v>
      </c>
      <c r="G271" s="180" t="s">
        <v>129</v>
      </c>
      <c r="H271" s="181">
        <v>26</v>
      </c>
      <c r="I271" s="182"/>
      <c r="J271" s="183">
        <f>ROUND(I271*H271,2)</f>
        <v>0</v>
      </c>
      <c r="K271" s="179" t="s">
        <v>130</v>
      </c>
      <c r="L271" s="184"/>
      <c r="M271" s="185" t="s">
        <v>1</v>
      </c>
      <c r="N271" s="186" t="s">
        <v>40</v>
      </c>
      <c r="O271" s="70"/>
      <c r="P271" s="187">
        <f>O271*H271</f>
        <v>0</v>
      </c>
      <c r="Q271" s="187">
        <v>3.5000000000000001E-3</v>
      </c>
      <c r="R271" s="187">
        <f>Q271*H271</f>
        <v>9.0999999999999998E-2</v>
      </c>
      <c r="S271" s="187">
        <v>0</v>
      </c>
      <c r="T271" s="188">
        <f>S271*H271</f>
        <v>0</v>
      </c>
      <c r="U271" s="33"/>
      <c r="V271" s="33"/>
      <c r="W271" s="33"/>
      <c r="X271" s="33"/>
      <c r="Y271" s="33"/>
      <c r="Z271" s="33"/>
      <c r="AA271" s="33"/>
      <c r="AB271" s="33"/>
      <c r="AC271" s="33"/>
      <c r="AD271" s="33"/>
      <c r="AE271" s="33"/>
      <c r="AR271" s="189" t="s">
        <v>131</v>
      </c>
      <c r="AT271" s="189" t="s">
        <v>126</v>
      </c>
      <c r="AU271" s="189" t="s">
        <v>83</v>
      </c>
      <c r="AY271" s="16" t="s">
        <v>125</v>
      </c>
      <c r="BE271" s="190">
        <f>IF(N271="základní",J271,0)</f>
        <v>0</v>
      </c>
      <c r="BF271" s="190">
        <f>IF(N271="snížená",J271,0)</f>
        <v>0</v>
      </c>
      <c r="BG271" s="190">
        <f>IF(N271="zákl. přenesená",J271,0)</f>
        <v>0</v>
      </c>
      <c r="BH271" s="190">
        <f>IF(N271="sníž. přenesená",J271,0)</f>
        <v>0</v>
      </c>
      <c r="BI271" s="190">
        <f>IF(N271="nulová",J271,0)</f>
        <v>0</v>
      </c>
      <c r="BJ271" s="16" t="s">
        <v>83</v>
      </c>
      <c r="BK271" s="190">
        <f>ROUND(I271*H271,2)</f>
        <v>0</v>
      </c>
      <c r="BL271" s="16" t="s">
        <v>132</v>
      </c>
      <c r="BM271" s="189" t="s">
        <v>269</v>
      </c>
    </row>
    <row r="272" spans="1:65" s="2" customFormat="1" ht="11.25">
      <c r="A272" s="33"/>
      <c r="B272" s="34"/>
      <c r="C272" s="35"/>
      <c r="D272" s="191" t="s">
        <v>134</v>
      </c>
      <c r="E272" s="35"/>
      <c r="F272" s="192" t="s">
        <v>263</v>
      </c>
      <c r="G272" s="35"/>
      <c r="H272" s="35"/>
      <c r="I272" s="193"/>
      <c r="J272" s="35"/>
      <c r="K272" s="35"/>
      <c r="L272" s="38"/>
      <c r="M272" s="194"/>
      <c r="N272" s="195"/>
      <c r="O272" s="70"/>
      <c r="P272" s="70"/>
      <c r="Q272" s="70"/>
      <c r="R272" s="70"/>
      <c r="S272" s="70"/>
      <c r="T272" s="71"/>
      <c r="U272" s="33"/>
      <c r="V272" s="33"/>
      <c r="W272" s="33"/>
      <c r="X272" s="33"/>
      <c r="Y272" s="33"/>
      <c r="Z272" s="33"/>
      <c r="AA272" s="33"/>
      <c r="AB272" s="33"/>
      <c r="AC272" s="33"/>
      <c r="AD272" s="33"/>
      <c r="AE272" s="33"/>
      <c r="AT272" s="16" t="s">
        <v>134</v>
      </c>
      <c r="AU272" s="16" t="s">
        <v>83</v>
      </c>
    </row>
    <row r="273" spans="1:65" s="12" customFormat="1" ht="11.25">
      <c r="B273" s="196"/>
      <c r="C273" s="197"/>
      <c r="D273" s="191" t="s">
        <v>135</v>
      </c>
      <c r="E273" s="198" t="s">
        <v>1</v>
      </c>
      <c r="F273" s="199" t="s">
        <v>270</v>
      </c>
      <c r="G273" s="197"/>
      <c r="H273" s="198" t="s">
        <v>1</v>
      </c>
      <c r="I273" s="200"/>
      <c r="J273" s="197"/>
      <c r="K273" s="197"/>
      <c r="L273" s="201"/>
      <c r="M273" s="202"/>
      <c r="N273" s="203"/>
      <c r="O273" s="203"/>
      <c r="P273" s="203"/>
      <c r="Q273" s="203"/>
      <c r="R273" s="203"/>
      <c r="S273" s="203"/>
      <c r="T273" s="204"/>
      <c r="AT273" s="205" t="s">
        <v>135</v>
      </c>
      <c r="AU273" s="205" t="s">
        <v>83</v>
      </c>
      <c r="AV273" s="12" t="s">
        <v>83</v>
      </c>
      <c r="AW273" s="12" t="s">
        <v>31</v>
      </c>
      <c r="AX273" s="12" t="s">
        <v>75</v>
      </c>
      <c r="AY273" s="205" t="s">
        <v>125</v>
      </c>
    </row>
    <row r="274" spans="1:65" s="13" customFormat="1" ht="11.25">
      <c r="B274" s="206"/>
      <c r="C274" s="207"/>
      <c r="D274" s="191" t="s">
        <v>135</v>
      </c>
      <c r="E274" s="208" t="s">
        <v>1</v>
      </c>
      <c r="F274" s="209" t="s">
        <v>250</v>
      </c>
      <c r="G274" s="207"/>
      <c r="H274" s="210">
        <v>18</v>
      </c>
      <c r="I274" s="211"/>
      <c r="J274" s="207"/>
      <c r="K274" s="207"/>
      <c r="L274" s="212"/>
      <c r="M274" s="213"/>
      <c r="N274" s="214"/>
      <c r="O274" s="214"/>
      <c r="P274" s="214"/>
      <c r="Q274" s="214"/>
      <c r="R274" s="214"/>
      <c r="S274" s="214"/>
      <c r="T274" s="215"/>
      <c r="AT274" s="216" t="s">
        <v>135</v>
      </c>
      <c r="AU274" s="216" t="s">
        <v>83</v>
      </c>
      <c r="AV274" s="13" t="s">
        <v>85</v>
      </c>
      <c r="AW274" s="13" t="s">
        <v>31</v>
      </c>
      <c r="AX274" s="13" t="s">
        <v>75</v>
      </c>
      <c r="AY274" s="216" t="s">
        <v>125</v>
      </c>
    </row>
    <row r="275" spans="1:65" s="12" customFormat="1" ht="11.25">
      <c r="B275" s="196"/>
      <c r="C275" s="197"/>
      <c r="D275" s="191" t="s">
        <v>135</v>
      </c>
      <c r="E275" s="198" t="s">
        <v>1</v>
      </c>
      <c r="F275" s="199" t="s">
        <v>271</v>
      </c>
      <c r="G275" s="197"/>
      <c r="H275" s="198" t="s">
        <v>1</v>
      </c>
      <c r="I275" s="200"/>
      <c r="J275" s="197"/>
      <c r="K275" s="197"/>
      <c r="L275" s="201"/>
      <c r="M275" s="202"/>
      <c r="N275" s="203"/>
      <c r="O275" s="203"/>
      <c r="P275" s="203"/>
      <c r="Q275" s="203"/>
      <c r="R275" s="203"/>
      <c r="S275" s="203"/>
      <c r="T275" s="204"/>
      <c r="AT275" s="205" t="s">
        <v>135</v>
      </c>
      <c r="AU275" s="205" t="s">
        <v>83</v>
      </c>
      <c r="AV275" s="12" t="s">
        <v>83</v>
      </c>
      <c r="AW275" s="12" t="s">
        <v>31</v>
      </c>
      <c r="AX275" s="12" t="s">
        <v>75</v>
      </c>
      <c r="AY275" s="205" t="s">
        <v>125</v>
      </c>
    </row>
    <row r="276" spans="1:65" s="13" customFormat="1" ht="11.25">
      <c r="B276" s="206"/>
      <c r="C276" s="207"/>
      <c r="D276" s="191" t="s">
        <v>135</v>
      </c>
      <c r="E276" s="208" t="s">
        <v>1</v>
      </c>
      <c r="F276" s="209" t="s">
        <v>85</v>
      </c>
      <c r="G276" s="207"/>
      <c r="H276" s="210">
        <v>2</v>
      </c>
      <c r="I276" s="211"/>
      <c r="J276" s="207"/>
      <c r="K276" s="207"/>
      <c r="L276" s="212"/>
      <c r="M276" s="213"/>
      <c r="N276" s="214"/>
      <c r="O276" s="214"/>
      <c r="P276" s="214"/>
      <c r="Q276" s="214"/>
      <c r="R276" s="214"/>
      <c r="S276" s="214"/>
      <c r="T276" s="215"/>
      <c r="AT276" s="216" t="s">
        <v>135</v>
      </c>
      <c r="AU276" s="216" t="s">
        <v>83</v>
      </c>
      <c r="AV276" s="13" t="s">
        <v>85</v>
      </c>
      <c r="AW276" s="13" t="s">
        <v>31</v>
      </c>
      <c r="AX276" s="13" t="s">
        <v>75</v>
      </c>
      <c r="AY276" s="216" t="s">
        <v>125</v>
      </c>
    </row>
    <row r="277" spans="1:65" s="12" customFormat="1" ht="11.25">
      <c r="B277" s="196"/>
      <c r="C277" s="197"/>
      <c r="D277" s="191" t="s">
        <v>135</v>
      </c>
      <c r="E277" s="198" t="s">
        <v>1</v>
      </c>
      <c r="F277" s="199" t="s">
        <v>272</v>
      </c>
      <c r="G277" s="197"/>
      <c r="H277" s="198" t="s">
        <v>1</v>
      </c>
      <c r="I277" s="200"/>
      <c r="J277" s="197"/>
      <c r="K277" s="197"/>
      <c r="L277" s="201"/>
      <c r="M277" s="202"/>
      <c r="N277" s="203"/>
      <c r="O277" s="203"/>
      <c r="P277" s="203"/>
      <c r="Q277" s="203"/>
      <c r="R277" s="203"/>
      <c r="S277" s="203"/>
      <c r="T277" s="204"/>
      <c r="AT277" s="205" t="s">
        <v>135</v>
      </c>
      <c r="AU277" s="205" t="s">
        <v>83</v>
      </c>
      <c r="AV277" s="12" t="s">
        <v>83</v>
      </c>
      <c r="AW277" s="12" t="s">
        <v>31</v>
      </c>
      <c r="AX277" s="12" t="s">
        <v>75</v>
      </c>
      <c r="AY277" s="205" t="s">
        <v>125</v>
      </c>
    </row>
    <row r="278" spans="1:65" s="13" customFormat="1" ht="11.25">
      <c r="B278" s="206"/>
      <c r="C278" s="207"/>
      <c r="D278" s="191" t="s">
        <v>135</v>
      </c>
      <c r="E278" s="208" t="s">
        <v>1</v>
      </c>
      <c r="F278" s="209" t="s">
        <v>85</v>
      </c>
      <c r="G278" s="207"/>
      <c r="H278" s="210">
        <v>2</v>
      </c>
      <c r="I278" s="211"/>
      <c r="J278" s="207"/>
      <c r="K278" s="207"/>
      <c r="L278" s="212"/>
      <c r="M278" s="213"/>
      <c r="N278" s="214"/>
      <c r="O278" s="214"/>
      <c r="P278" s="214"/>
      <c r="Q278" s="214"/>
      <c r="R278" s="214"/>
      <c r="S278" s="214"/>
      <c r="T278" s="215"/>
      <c r="AT278" s="216" t="s">
        <v>135</v>
      </c>
      <c r="AU278" s="216" t="s">
        <v>83</v>
      </c>
      <c r="AV278" s="13" t="s">
        <v>85</v>
      </c>
      <c r="AW278" s="13" t="s">
        <v>31</v>
      </c>
      <c r="AX278" s="13" t="s">
        <v>75</v>
      </c>
      <c r="AY278" s="216" t="s">
        <v>125</v>
      </c>
    </row>
    <row r="279" spans="1:65" s="12" customFormat="1" ht="11.25">
      <c r="B279" s="196"/>
      <c r="C279" s="197"/>
      <c r="D279" s="191" t="s">
        <v>135</v>
      </c>
      <c r="E279" s="198" t="s">
        <v>1</v>
      </c>
      <c r="F279" s="199" t="s">
        <v>273</v>
      </c>
      <c r="G279" s="197"/>
      <c r="H279" s="198" t="s">
        <v>1</v>
      </c>
      <c r="I279" s="200"/>
      <c r="J279" s="197"/>
      <c r="K279" s="197"/>
      <c r="L279" s="201"/>
      <c r="M279" s="202"/>
      <c r="N279" s="203"/>
      <c r="O279" s="203"/>
      <c r="P279" s="203"/>
      <c r="Q279" s="203"/>
      <c r="R279" s="203"/>
      <c r="S279" s="203"/>
      <c r="T279" s="204"/>
      <c r="AT279" s="205" t="s">
        <v>135</v>
      </c>
      <c r="AU279" s="205" t="s">
        <v>83</v>
      </c>
      <c r="AV279" s="12" t="s">
        <v>83</v>
      </c>
      <c r="AW279" s="12" t="s">
        <v>31</v>
      </c>
      <c r="AX279" s="12" t="s">
        <v>75</v>
      </c>
      <c r="AY279" s="205" t="s">
        <v>125</v>
      </c>
    </row>
    <row r="280" spans="1:65" s="13" customFormat="1" ht="11.25">
      <c r="B280" s="206"/>
      <c r="C280" s="207"/>
      <c r="D280" s="191" t="s">
        <v>135</v>
      </c>
      <c r="E280" s="208" t="s">
        <v>1</v>
      </c>
      <c r="F280" s="209" t="s">
        <v>132</v>
      </c>
      <c r="G280" s="207"/>
      <c r="H280" s="210">
        <v>4</v>
      </c>
      <c r="I280" s="211"/>
      <c r="J280" s="207"/>
      <c r="K280" s="207"/>
      <c r="L280" s="212"/>
      <c r="M280" s="213"/>
      <c r="N280" s="214"/>
      <c r="O280" s="214"/>
      <c r="P280" s="214"/>
      <c r="Q280" s="214"/>
      <c r="R280" s="214"/>
      <c r="S280" s="214"/>
      <c r="T280" s="215"/>
      <c r="AT280" s="216" t="s">
        <v>135</v>
      </c>
      <c r="AU280" s="216" t="s">
        <v>83</v>
      </c>
      <c r="AV280" s="13" t="s">
        <v>85</v>
      </c>
      <c r="AW280" s="13" t="s">
        <v>31</v>
      </c>
      <c r="AX280" s="13" t="s">
        <v>75</v>
      </c>
      <c r="AY280" s="216" t="s">
        <v>125</v>
      </c>
    </row>
    <row r="281" spans="1:65" s="14" customFormat="1" ht="11.25">
      <c r="B281" s="217"/>
      <c r="C281" s="218"/>
      <c r="D281" s="191" t="s">
        <v>135</v>
      </c>
      <c r="E281" s="219" t="s">
        <v>1</v>
      </c>
      <c r="F281" s="220" t="s">
        <v>144</v>
      </c>
      <c r="G281" s="218"/>
      <c r="H281" s="221">
        <v>26</v>
      </c>
      <c r="I281" s="222"/>
      <c r="J281" s="218"/>
      <c r="K281" s="218"/>
      <c r="L281" s="223"/>
      <c r="M281" s="224"/>
      <c r="N281" s="225"/>
      <c r="O281" s="225"/>
      <c r="P281" s="225"/>
      <c r="Q281" s="225"/>
      <c r="R281" s="225"/>
      <c r="S281" s="225"/>
      <c r="T281" s="226"/>
      <c r="AT281" s="227" t="s">
        <v>135</v>
      </c>
      <c r="AU281" s="227" t="s">
        <v>83</v>
      </c>
      <c r="AV281" s="14" t="s">
        <v>132</v>
      </c>
      <c r="AW281" s="14" t="s">
        <v>31</v>
      </c>
      <c r="AX281" s="14" t="s">
        <v>83</v>
      </c>
      <c r="AY281" s="227" t="s">
        <v>125</v>
      </c>
    </row>
    <row r="282" spans="1:65" s="2" customFormat="1" ht="21.75" customHeight="1">
      <c r="A282" s="33"/>
      <c r="B282" s="34"/>
      <c r="C282" s="177" t="s">
        <v>274</v>
      </c>
      <c r="D282" s="177" t="s">
        <v>126</v>
      </c>
      <c r="E282" s="178" t="s">
        <v>275</v>
      </c>
      <c r="F282" s="179" t="s">
        <v>276</v>
      </c>
      <c r="G282" s="180" t="s">
        <v>129</v>
      </c>
      <c r="H282" s="181">
        <v>6</v>
      </c>
      <c r="I282" s="182"/>
      <c r="J282" s="183">
        <f>ROUND(I282*H282,2)</f>
        <v>0</v>
      </c>
      <c r="K282" s="179" t="s">
        <v>130</v>
      </c>
      <c r="L282" s="184"/>
      <c r="M282" s="185" t="s">
        <v>1</v>
      </c>
      <c r="N282" s="186" t="s">
        <v>40</v>
      </c>
      <c r="O282" s="70"/>
      <c r="P282" s="187">
        <f>O282*H282</f>
        <v>0</v>
      </c>
      <c r="Q282" s="187">
        <v>3.5000000000000001E-3</v>
      </c>
      <c r="R282" s="187">
        <f>Q282*H282</f>
        <v>2.1000000000000001E-2</v>
      </c>
      <c r="S282" s="187">
        <v>0</v>
      </c>
      <c r="T282" s="188">
        <f>S282*H282</f>
        <v>0</v>
      </c>
      <c r="U282" s="33"/>
      <c r="V282" s="33"/>
      <c r="W282" s="33"/>
      <c r="X282" s="33"/>
      <c r="Y282" s="33"/>
      <c r="Z282" s="33"/>
      <c r="AA282" s="33"/>
      <c r="AB282" s="33"/>
      <c r="AC282" s="33"/>
      <c r="AD282" s="33"/>
      <c r="AE282" s="33"/>
      <c r="AR282" s="189" t="s">
        <v>131</v>
      </c>
      <c r="AT282" s="189" t="s">
        <v>126</v>
      </c>
      <c r="AU282" s="189" t="s">
        <v>83</v>
      </c>
      <c r="AY282" s="16" t="s">
        <v>125</v>
      </c>
      <c r="BE282" s="190">
        <f>IF(N282="základní",J282,0)</f>
        <v>0</v>
      </c>
      <c r="BF282" s="190">
        <f>IF(N282="snížená",J282,0)</f>
        <v>0</v>
      </c>
      <c r="BG282" s="190">
        <f>IF(N282="zákl. přenesená",J282,0)</f>
        <v>0</v>
      </c>
      <c r="BH282" s="190">
        <f>IF(N282="sníž. přenesená",J282,0)</f>
        <v>0</v>
      </c>
      <c r="BI282" s="190">
        <f>IF(N282="nulová",J282,0)</f>
        <v>0</v>
      </c>
      <c r="BJ282" s="16" t="s">
        <v>83</v>
      </c>
      <c r="BK282" s="190">
        <f>ROUND(I282*H282,2)</f>
        <v>0</v>
      </c>
      <c r="BL282" s="16" t="s">
        <v>132</v>
      </c>
      <c r="BM282" s="189" t="s">
        <v>277</v>
      </c>
    </row>
    <row r="283" spans="1:65" s="2" customFormat="1" ht="11.25">
      <c r="A283" s="33"/>
      <c r="B283" s="34"/>
      <c r="C283" s="35"/>
      <c r="D283" s="191" t="s">
        <v>134</v>
      </c>
      <c r="E283" s="35"/>
      <c r="F283" s="192" t="s">
        <v>276</v>
      </c>
      <c r="G283" s="35"/>
      <c r="H283" s="35"/>
      <c r="I283" s="193"/>
      <c r="J283" s="35"/>
      <c r="K283" s="35"/>
      <c r="L283" s="38"/>
      <c r="M283" s="194"/>
      <c r="N283" s="195"/>
      <c r="O283" s="70"/>
      <c r="P283" s="70"/>
      <c r="Q283" s="70"/>
      <c r="R283" s="70"/>
      <c r="S283" s="70"/>
      <c r="T283" s="71"/>
      <c r="U283" s="33"/>
      <c r="V283" s="33"/>
      <c r="W283" s="33"/>
      <c r="X283" s="33"/>
      <c r="Y283" s="33"/>
      <c r="Z283" s="33"/>
      <c r="AA283" s="33"/>
      <c r="AB283" s="33"/>
      <c r="AC283" s="33"/>
      <c r="AD283" s="33"/>
      <c r="AE283" s="33"/>
      <c r="AT283" s="16" t="s">
        <v>134</v>
      </c>
      <c r="AU283" s="16" t="s">
        <v>83</v>
      </c>
    </row>
    <row r="284" spans="1:65" s="12" customFormat="1" ht="11.25">
      <c r="B284" s="196"/>
      <c r="C284" s="197"/>
      <c r="D284" s="191" t="s">
        <v>135</v>
      </c>
      <c r="E284" s="198" t="s">
        <v>1</v>
      </c>
      <c r="F284" s="199" t="s">
        <v>278</v>
      </c>
      <c r="G284" s="197"/>
      <c r="H284" s="198" t="s">
        <v>1</v>
      </c>
      <c r="I284" s="200"/>
      <c r="J284" s="197"/>
      <c r="K284" s="197"/>
      <c r="L284" s="201"/>
      <c r="M284" s="202"/>
      <c r="N284" s="203"/>
      <c r="O284" s="203"/>
      <c r="P284" s="203"/>
      <c r="Q284" s="203"/>
      <c r="R284" s="203"/>
      <c r="S284" s="203"/>
      <c r="T284" s="204"/>
      <c r="AT284" s="205" t="s">
        <v>135</v>
      </c>
      <c r="AU284" s="205" t="s">
        <v>83</v>
      </c>
      <c r="AV284" s="12" t="s">
        <v>83</v>
      </c>
      <c r="AW284" s="12" t="s">
        <v>31</v>
      </c>
      <c r="AX284" s="12" t="s">
        <v>75</v>
      </c>
      <c r="AY284" s="205" t="s">
        <v>125</v>
      </c>
    </row>
    <row r="285" spans="1:65" s="13" customFormat="1" ht="11.25">
      <c r="B285" s="206"/>
      <c r="C285" s="207"/>
      <c r="D285" s="191" t="s">
        <v>135</v>
      </c>
      <c r="E285" s="208" t="s">
        <v>1</v>
      </c>
      <c r="F285" s="209" t="s">
        <v>279</v>
      </c>
      <c r="G285" s="207"/>
      <c r="H285" s="210">
        <v>6</v>
      </c>
      <c r="I285" s="211"/>
      <c r="J285" s="207"/>
      <c r="K285" s="207"/>
      <c r="L285" s="212"/>
      <c r="M285" s="213"/>
      <c r="N285" s="214"/>
      <c r="O285" s="214"/>
      <c r="P285" s="214"/>
      <c r="Q285" s="214"/>
      <c r="R285" s="214"/>
      <c r="S285" s="214"/>
      <c r="T285" s="215"/>
      <c r="AT285" s="216" t="s">
        <v>135</v>
      </c>
      <c r="AU285" s="216" t="s">
        <v>83</v>
      </c>
      <c r="AV285" s="13" t="s">
        <v>85</v>
      </c>
      <c r="AW285" s="13" t="s">
        <v>31</v>
      </c>
      <c r="AX285" s="13" t="s">
        <v>75</v>
      </c>
      <c r="AY285" s="216" t="s">
        <v>125</v>
      </c>
    </row>
    <row r="286" spans="1:65" s="14" customFormat="1" ht="11.25">
      <c r="B286" s="217"/>
      <c r="C286" s="218"/>
      <c r="D286" s="191" t="s">
        <v>135</v>
      </c>
      <c r="E286" s="219" t="s">
        <v>1</v>
      </c>
      <c r="F286" s="220" t="s">
        <v>144</v>
      </c>
      <c r="G286" s="218"/>
      <c r="H286" s="221">
        <v>6</v>
      </c>
      <c r="I286" s="222"/>
      <c r="J286" s="218"/>
      <c r="K286" s="218"/>
      <c r="L286" s="223"/>
      <c r="M286" s="224"/>
      <c r="N286" s="225"/>
      <c r="O286" s="225"/>
      <c r="P286" s="225"/>
      <c r="Q286" s="225"/>
      <c r="R286" s="225"/>
      <c r="S286" s="225"/>
      <c r="T286" s="226"/>
      <c r="AT286" s="227" t="s">
        <v>135</v>
      </c>
      <c r="AU286" s="227" t="s">
        <v>83</v>
      </c>
      <c r="AV286" s="14" t="s">
        <v>132</v>
      </c>
      <c r="AW286" s="14" t="s">
        <v>31</v>
      </c>
      <c r="AX286" s="14" t="s">
        <v>83</v>
      </c>
      <c r="AY286" s="227" t="s">
        <v>125</v>
      </c>
    </row>
    <row r="287" spans="1:65" s="2" customFormat="1" ht="37.9" customHeight="1">
      <c r="A287" s="33"/>
      <c r="B287" s="34"/>
      <c r="C287" s="177" t="s">
        <v>280</v>
      </c>
      <c r="D287" s="177" t="s">
        <v>126</v>
      </c>
      <c r="E287" s="178" t="s">
        <v>281</v>
      </c>
      <c r="F287" s="179" t="s">
        <v>282</v>
      </c>
      <c r="G287" s="180" t="s">
        <v>129</v>
      </c>
      <c r="H287" s="181">
        <v>4</v>
      </c>
      <c r="I287" s="182"/>
      <c r="J287" s="183">
        <f>ROUND(I287*H287,2)</f>
        <v>0</v>
      </c>
      <c r="K287" s="179" t="s">
        <v>130</v>
      </c>
      <c r="L287" s="184"/>
      <c r="M287" s="185" t="s">
        <v>1</v>
      </c>
      <c r="N287" s="186" t="s">
        <v>40</v>
      </c>
      <c r="O287" s="70"/>
      <c r="P287" s="187">
        <f>O287*H287</f>
        <v>0</v>
      </c>
      <c r="Q287" s="187">
        <v>4.0000000000000001E-3</v>
      </c>
      <c r="R287" s="187">
        <f>Q287*H287</f>
        <v>1.6E-2</v>
      </c>
      <c r="S287" s="187">
        <v>0</v>
      </c>
      <c r="T287" s="188">
        <f>S287*H287</f>
        <v>0</v>
      </c>
      <c r="U287" s="33"/>
      <c r="V287" s="33"/>
      <c r="W287" s="33"/>
      <c r="X287" s="33"/>
      <c r="Y287" s="33"/>
      <c r="Z287" s="33"/>
      <c r="AA287" s="33"/>
      <c r="AB287" s="33"/>
      <c r="AC287" s="33"/>
      <c r="AD287" s="33"/>
      <c r="AE287" s="33"/>
      <c r="AR287" s="189" t="s">
        <v>131</v>
      </c>
      <c r="AT287" s="189" t="s">
        <v>126</v>
      </c>
      <c r="AU287" s="189" t="s">
        <v>83</v>
      </c>
      <c r="AY287" s="16" t="s">
        <v>125</v>
      </c>
      <c r="BE287" s="190">
        <f>IF(N287="základní",J287,0)</f>
        <v>0</v>
      </c>
      <c r="BF287" s="190">
        <f>IF(N287="snížená",J287,0)</f>
        <v>0</v>
      </c>
      <c r="BG287" s="190">
        <f>IF(N287="zákl. přenesená",J287,0)</f>
        <v>0</v>
      </c>
      <c r="BH287" s="190">
        <f>IF(N287="sníž. přenesená",J287,0)</f>
        <v>0</v>
      </c>
      <c r="BI287" s="190">
        <f>IF(N287="nulová",J287,0)</f>
        <v>0</v>
      </c>
      <c r="BJ287" s="16" t="s">
        <v>83</v>
      </c>
      <c r="BK287" s="190">
        <f>ROUND(I287*H287,2)</f>
        <v>0</v>
      </c>
      <c r="BL287" s="16" t="s">
        <v>132</v>
      </c>
      <c r="BM287" s="189" t="s">
        <v>283</v>
      </c>
    </row>
    <row r="288" spans="1:65" s="2" customFormat="1" ht="29.25">
      <c r="A288" s="33"/>
      <c r="B288" s="34"/>
      <c r="C288" s="35"/>
      <c r="D288" s="191" t="s">
        <v>134</v>
      </c>
      <c r="E288" s="35"/>
      <c r="F288" s="192" t="s">
        <v>282</v>
      </c>
      <c r="G288" s="35"/>
      <c r="H288" s="35"/>
      <c r="I288" s="193"/>
      <c r="J288" s="35"/>
      <c r="K288" s="35"/>
      <c r="L288" s="38"/>
      <c r="M288" s="194"/>
      <c r="N288" s="195"/>
      <c r="O288" s="70"/>
      <c r="P288" s="70"/>
      <c r="Q288" s="70"/>
      <c r="R288" s="70"/>
      <c r="S288" s="70"/>
      <c r="T288" s="71"/>
      <c r="U288" s="33"/>
      <c r="V288" s="33"/>
      <c r="W288" s="33"/>
      <c r="X288" s="33"/>
      <c r="Y288" s="33"/>
      <c r="Z288" s="33"/>
      <c r="AA288" s="33"/>
      <c r="AB288" s="33"/>
      <c r="AC288" s="33"/>
      <c r="AD288" s="33"/>
      <c r="AE288" s="33"/>
      <c r="AT288" s="16" t="s">
        <v>134</v>
      </c>
      <c r="AU288" s="16" t="s">
        <v>83</v>
      </c>
    </row>
    <row r="289" spans="1:65" s="13" customFormat="1" ht="11.25">
      <c r="B289" s="206"/>
      <c r="C289" s="207"/>
      <c r="D289" s="191" t="s">
        <v>135</v>
      </c>
      <c r="E289" s="208" t="s">
        <v>1</v>
      </c>
      <c r="F289" s="209" t="s">
        <v>132</v>
      </c>
      <c r="G289" s="207"/>
      <c r="H289" s="210">
        <v>4</v>
      </c>
      <c r="I289" s="211"/>
      <c r="J289" s="207"/>
      <c r="K289" s="207"/>
      <c r="L289" s="212"/>
      <c r="M289" s="213"/>
      <c r="N289" s="214"/>
      <c r="O289" s="214"/>
      <c r="P289" s="214"/>
      <c r="Q289" s="214"/>
      <c r="R289" s="214"/>
      <c r="S289" s="214"/>
      <c r="T289" s="215"/>
      <c r="AT289" s="216" t="s">
        <v>135</v>
      </c>
      <c r="AU289" s="216" t="s">
        <v>83</v>
      </c>
      <c r="AV289" s="13" t="s">
        <v>85</v>
      </c>
      <c r="AW289" s="13" t="s">
        <v>31</v>
      </c>
      <c r="AX289" s="13" t="s">
        <v>75</v>
      </c>
      <c r="AY289" s="216" t="s">
        <v>125</v>
      </c>
    </row>
    <row r="290" spans="1:65" s="14" customFormat="1" ht="11.25">
      <c r="B290" s="217"/>
      <c r="C290" s="218"/>
      <c r="D290" s="191" t="s">
        <v>135</v>
      </c>
      <c r="E290" s="219" t="s">
        <v>1</v>
      </c>
      <c r="F290" s="220" t="s">
        <v>144</v>
      </c>
      <c r="G290" s="218"/>
      <c r="H290" s="221">
        <v>4</v>
      </c>
      <c r="I290" s="222"/>
      <c r="J290" s="218"/>
      <c r="K290" s="218"/>
      <c r="L290" s="223"/>
      <c r="M290" s="224"/>
      <c r="N290" s="225"/>
      <c r="O290" s="225"/>
      <c r="P290" s="225"/>
      <c r="Q290" s="225"/>
      <c r="R290" s="225"/>
      <c r="S290" s="225"/>
      <c r="T290" s="226"/>
      <c r="AT290" s="227" t="s">
        <v>135</v>
      </c>
      <c r="AU290" s="227" t="s">
        <v>83</v>
      </c>
      <c r="AV290" s="14" t="s">
        <v>132</v>
      </c>
      <c r="AW290" s="14" t="s">
        <v>31</v>
      </c>
      <c r="AX290" s="14" t="s">
        <v>83</v>
      </c>
      <c r="AY290" s="227" t="s">
        <v>125</v>
      </c>
    </row>
    <row r="291" spans="1:65" s="2" customFormat="1" ht="37.9" customHeight="1">
      <c r="A291" s="33"/>
      <c r="B291" s="34"/>
      <c r="C291" s="177" t="s">
        <v>166</v>
      </c>
      <c r="D291" s="177" t="s">
        <v>126</v>
      </c>
      <c r="E291" s="178" t="s">
        <v>284</v>
      </c>
      <c r="F291" s="179" t="s">
        <v>285</v>
      </c>
      <c r="G291" s="180" t="s">
        <v>129</v>
      </c>
      <c r="H291" s="181">
        <v>4</v>
      </c>
      <c r="I291" s="182"/>
      <c r="J291" s="183">
        <f>ROUND(I291*H291,2)</f>
        <v>0</v>
      </c>
      <c r="K291" s="179" t="s">
        <v>130</v>
      </c>
      <c r="L291" s="184"/>
      <c r="M291" s="185" t="s">
        <v>1</v>
      </c>
      <c r="N291" s="186" t="s">
        <v>40</v>
      </c>
      <c r="O291" s="70"/>
      <c r="P291" s="187">
        <f>O291*H291</f>
        <v>0</v>
      </c>
      <c r="Q291" s="187">
        <v>4.0000000000000001E-3</v>
      </c>
      <c r="R291" s="187">
        <f>Q291*H291</f>
        <v>1.6E-2</v>
      </c>
      <c r="S291" s="187">
        <v>0</v>
      </c>
      <c r="T291" s="188">
        <f>S291*H291</f>
        <v>0</v>
      </c>
      <c r="U291" s="33"/>
      <c r="V291" s="33"/>
      <c r="W291" s="33"/>
      <c r="X291" s="33"/>
      <c r="Y291" s="33"/>
      <c r="Z291" s="33"/>
      <c r="AA291" s="33"/>
      <c r="AB291" s="33"/>
      <c r="AC291" s="33"/>
      <c r="AD291" s="33"/>
      <c r="AE291" s="33"/>
      <c r="AR291" s="189" t="s">
        <v>131</v>
      </c>
      <c r="AT291" s="189" t="s">
        <v>126</v>
      </c>
      <c r="AU291" s="189" t="s">
        <v>83</v>
      </c>
      <c r="AY291" s="16" t="s">
        <v>125</v>
      </c>
      <c r="BE291" s="190">
        <f>IF(N291="základní",J291,0)</f>
        <v>0</v>
      </c>
      <c r="BF291" s="190">
        <f>IF(N291="snížená",J291,0)</f>
        <v>0</v>
      </c>
      <c r="BG291" s="190">
        <f>IF(N291="zákl. přenesená",J291,0)</f>
        <v>0</v>
      </c>
      <c r="BH291" s="190">
        <f>IF(N291="sníž. přenesená",J291,0)</f>
        <v>0</v>
      </c>
      <c r="BI291" s="190">
        <f>IF(N291="nulová",J291,0)</f>
        <v>0</v>
      </c>
      <c r="BJ291" s="16" t="s">
        <v>83</v>
      </c>
      <c r="BK291" s="190">
        <f>ROUND(I291*H291,2)</f>
        <v>0</v>
      </c>
      <c r="BL291" s="16" t="s">
        <v>132</v>
      </c>
      <c r="BM291" s="189" t="s">
        <v>286</v>
      </c>
    </row>
    <row r="292" spans="1:65" s="2" customFormat="1" ht="19.5">
      <c r="A292" s="33"/>
      <c r="B292" s="34"/>
      <c r="C292" s="35"/>
      <c r="D292" s="191" t="s">
        <v>134</v>
      </c>
      <c r="E292" s="35"/>
      <c r="F292" s="192" t="s">
        <v>285</v>
      </c>
      <c r="G292" s="35"/>
      <c r="H292" s="35"/>
      <c r="I292" s="193"/>
      <c r="J292" s="35"/>
      <c r="K292" s="35"/>
      <c r="L292" s="38"/>
      <c r="M292" s="194"/>
      <c r="N292" s="195"/>
      <c r="O292" s="70"/>
      <c r="P292" s="70"/>
      <c r="Q292" s="70"/>
      <c r="R292" s="70"/>
      <c r="S292" s="70"/>
      <c r="T292" s="71"/>
      <c r="U292" s="33"/>
      <c r="V292" s="33"/>
      <c r="W292" s="33"/>
      <c r="X292" s="33"/>
      <c r="Y292" s="33"/>
      <c r="Z292" s="33"/>
      <c r="AA292" s="33"/>
      <c r="AB292" s="33"/>
      <c r="AC292" s="33"/>
      <c r="AD292" s="33"/>
      <c r="AE292" s="33"/>
      <c r="AT292" s="16" t="s">
        <v>134</v>
      </c>
      <c r="AU292" s="16" t="s">
        <v>83</v>
      </c>
    </row>
    <row r="293" spans="1:65" s="13" customFormat="1" ht="11.25">
      <c r="B293" s="206"/>
      <c r="C293" s="207"/>
      <c r="D293" s="191" t="s">
        <v>135</v>
      </c>
      <c r="E293" s="208" t="s">
        <v>1</v>
      </c>
      <c r="F293" s="209" t="s">
        <v>132</v>
      </c>
      <c r="G293" s="207"/>
      <c r="H293" s="210">
        <v>4</v>
      </c>
      <c r="I293" s="211"/>
      <c r="J293" s="207"/>
      <c r="K293" s="207"/>
      <c r="L293" s="212"/>
      <c r="M293" s="213"/>
      <c r="N293" s="214"/>
      <c r="O293" s="214"/>
      <c r="P293" s="214"/>
      <c r="Q293" s="214"/>
      <c r="R293" s="214"/>
      <c r="S293" s="214"/>
      <c r="T293" s="215"/>
      <c r="AT293" s="216" t="s">
        <v>135</v>
      </c>
      <c r="AU293" s="216" t="s">
        <v>83</v>
      </c>
      <c r="AV293" s="13" t="s">
        <v>85</v>
      </c>
      <c r="AW293" s="13" t="s">
        <v>31</v>
      </c>
      <c r="AX293" s="13" t="s">
        <v>75</v>
      </c>
      <c r="AY293" s="216" t="s">
        <v>125</v>
      </c>
    </row>
    <row r="294" spans="1:65" s="14" customFormat="1" ht="11.25">
      <c r="B294" s="217"/>
      <c r="C294" s="218"/>
      <c r="D294" s="191" t="s">
        <v>135</v>
      </c>
      <c r="E294" s="219" t="s">
        <v>1</v>
      </c>
      <c r="F294" s="220" t="s">
        <v>144</v>
      </c>
      <c r="G294" s="218"/>
      <c r="H294" s="221">
        <v>4</v>
      </c>
      <c r="I294" s="222"/>
      <c r="J294" s="218"/>
      <c r="K294" s="218"/>
      <c r="L294" s="223"/>
      <c r="M294" s="224"/>
      <c r="N294" s="225"/>
      <c r="O294" s="225"/>
      <c r="P294" s="225"/>
      <c r="Q294" s="225"/>
      <c r="R294" s="225"/>
      <c r="S294" s="225"/>
      <c r="T294" s="226"/>
      <c r="AT294" s="227" t="s">
        <v>135</v>
      </c>
      <c r="AU294" s="227" t="s">
        <v>83</v>
      </c>
      <c r="AV294" s="14" t="s">
        <v>132</v>
      </c>
      <c r="AW294" s="14" t="s">
        <v>31</v>
      </c>
      <c r="AX294" s="14" t="s">
        <v>83</v>
      </c>
      <c r="AY294" s="227" t="s">
        <v>125</v>
      </c>
    </row>
    <row r="295" spans="1:65" s="2" customFormat="1" ht="37.9" customHeight="1">
      <c r="A295" s="33"/>
      <c r="B295" s="34"/>
      <c r="C295" s="177" t="s">
        <v>14</v>
      </c>
      <c r="D295" s="177" t="s">
        <v>126</v>
      </c>
      <c r="E295" s="178" t="s">
        <v>287</v>
      </c>
      <c r="F295" s="179" t="s">
        <v>288</v>
      </c>
      <c r="G295" s="180" t="s">
        <v>129</v>
      </c>
      <c r="H295" s="181">
        <v>8</v>
      </c>
      <c r="I295" s="182"/>
      <c r="J295" s="183">
        <f>ROUND(I295*H295,2)</f>
        <v>0</v>
      </c>
      <c r="K295" s="179" t="s">
        <v>130</v>
      </c>
      <c r="L295" s="184"/>
      <c r="M295" s="185" t="s">
        <v>1</v>
      </c>
      <c r="N295" s="186" t="s">
        <v>40</v>
      </c>
      <c r="O295" s="70"/>
      <c r="P295" s="187">
        <f>O295*H295</f>
        <v>0</v>
      </c>
      <c r="Q295" s="187">
        <v>3.5000000000000001E-3</v>
      </c>
      <c r="R295" s="187">
        <f>Q295*H295</f>
        <v>2.8000000000000001E-2</v>
      </c>
      <c r="S295" s="187">
        <v>0</v>
      </c>
      <c r="T295" s="188">
        <f>S295*H295</f>
        <v>0</v>
      </c>
      <c r="U295" s="33"/>
      <c r="V295" s="33"/>
      <c r="W295" s="33"/>
      <c r="X295" s="33"/>
      <c r="Y295" s="33"/>
      <c r="Z295" s="33"/>
      <c r="AA295" s="33"/>
      <c r="AB295" s="33"/>
      <c r="AC295" s="33"/>
      <c r="AD295" s="33"/>
      <c r="AE295" s="33"/>
      <c r="AR295" s="189" t="s">
        <v>131</v>
      </c>
      <c r="AT295" s="189" t="s">
        <v>126</v>
      </c>
      <c r="AU295" s="189" t="s">
        <v>83</v>
      </c>
      <c r="AY295" s="16" t="s">
        <v>125</v>
      </c>
      <c r="BE295" s="190">
        <f>IF(N295="základní",J295,0)</f>
        <v>0</v>
      </c>
      <c r="BF295" s="190">
        <f>IF(N295="snížená",J295,0)</f>
        <v>0</v>
      </c>
      <c r="BG295" s="190">
        <f>IF(N295="zákl. přenesená",J295,0)</f>
        <v>0</v>
      </c>
      <c r="BH295" s="190">
        <f>IF(N295="sníž. přenesená",J295,0)</f>
        <v>0</v>
      </c>
      <c r="BI295" s="190">
        <f>IF(N295="nulová",J295,0)</f>
        <v>0</v>
      </c>
      <c r="BJ295" s="16" t="s">
        <v>83</v>
      </c>
      <c r="BK295" s="190">
        <f>ROUND(I295*H295,2)</f>
        <v>0</v>
      </c>
      <c r="BL295" s="16" t="s">
        <v>132</v>
      </c>
      <c r="BM295" s="189" t="s">
        <v>289</v>
      </c>
    </row>
    <row r="296" spans="1:65" s="2" customFormat="1" ht="29.25">
      <c r="A296" s="33"/>
      <c r="B296" s="34"/>
      <c r="C296" s="35"/>
      <c r="D296" s="191" t="s">
        <v>134</v>
      </c>
      <c r="E296" s="35"/>
      <c r="F296" s="192" t="s">
        <v>288</v>
      </c>
      <c r="G296" s="35"/>
      <c r="H296" s="35"/>
      <c r="I296" s="193"/>
      <c r="J296" s="35"/>
      <c r="K296" s="35"/>
      <c r="L296" s="38"/>
      <c r="M296" s="194"/>
      <c r="N296" s="195"/>
      <c r="O296" s="70"/>
      <c r="P296" s="70"/>
      <c r="Q296" s="70"/>
      <c r="R296" s="70"/>
      <c r="S296" s="70"/>
      <c r="T296" s="71"/>
      <c r="U296" s="33"/>
      <c r="V296" s="33"/>
      <c r="W296" s="33"/>
      <c r="X296" s="33"/>
      <c r="Y296" s="33"/>
      <c r="Z296" s="33"/>
      <c r="AA296" s="33"/>
      <c r="AB296" s="33"/>
      <c r="AC296" s="33"/>
      <c r="AD296" s="33"/>
      <c r="AE296" s="33"/>
      <c r="AT296" s="16" t="s">
        <v>134</v>
      </c>
      <c r="AU296" s="16" t="s">
        <v>83</v>
      </c>
    </row>
    <row r="297" spans="1:65" s="13" customFormat="1" ht="11.25">
      <c r="B297" s="206"/>
      <c r="C297" s="207"/>
      <c r="D297" s="191" t="s">
        <v>135</v>
      </c>
      <c r="E297" s="208" t="s">
        <v>1</v>
      </c>
      <c r="F297" s="209" t="s">
        <v>131</v>
      </c>
      <c r="G297" s="207"/>
      <c r="H297" s="210">
        <v>8</v>
      </c>
      <c r="I297" s="211"/>
      <c r="J297" s="207"/>
      <c r="K297" s="207"/>
      <c r="L297" s="212"/>
      <c r="M297" s="213"/>
      <c r="N297" s="214"/>
      <c r="O297" s="214"/>
      <c r="P297" s="214"/>
      <c r="Q297" s="214"/>
      <c r="R297" s="214"/>
      <c r="S297" s="214"/>
      <c r="T297" s="215"/>
      <c r="AT297" s="216" t="s">
        <v>135</v>
      </c>
      <c r="AU297" s="216" t="s">
        <v>83</v>
      </c>
      <c r="AV297" s="13" t="s">
        <v>85</v>
      </c>
      <c r="AW297" s="13" t="s">
        <v>31</v>
      </c>
      <c r="AX297" s="13" t="s">
        <v>75</v>
      </c>
      <c r="AY297" s="216" t="s">
        <v>125</v>
      </c>
    </row>
    <row r="298" spans="1:65" s="14" customFormat="1" ht="11.25">
      <c r="B298" s="217"/>
      <c r="C298" s="218"/>
      <c r="D298" s="191" t="s">
        <v>135</v>
      </c>
      <c r="E298" s="219" t="s">
        <v>1</v>
      </c>
      <c r="F298" s="220" t="s">
        <v>144</v>
      </c>
      <c r="G298" s="218"/>
      <c r="H298" s="221">
        <v>8</v>
      </c>
      <c r="I298" s="222"/>
      <c r="J298" s="218"/>
      <c r="K298" s="218"/>
      <c r="L298" s="223"/>
      <c r="M298" s="224"/>
      <c r="N298" s="225"/>
      <c r="O298" s="225"/>
      <c r="P298" s="225"/>
      <c r="Q298" s="225"/>
      <c r="R298" s="225"/>
      <c r="S298" s="225"/>
      <c r="T298" s="226"/>
      <c r="AT298" s="227" t="s">
        <v>135</v>
      </c>
      <c r="AU298" s="227" t="s">
        <v>83</v>
      </c>
      <c r="AV298" s="14" t="s">
        <v>132</v>
      </c>
      <c r="AW298" s="14" t="s">
        <v>31</v>
      </c>
      <c r="AX298" s="14" t="s">
        <v>83</v>
      </c>
      <c r="AY298" s="227" t="s">
        <v>125</v>
      </c>
    </row>
    <row r="299" spans="1:65" s="2" customFormat="1" ht="16.5" customHeight="1">
      <c r="A299" s="33"/>
      <c r="B299" s="34"/>
      <c r="C299" s="177" t="s">
        <v>290</v>
      </c>
      <c r="D299" s="177" t="s">
        <v>126</v>
      </c>
      <c r="E299" s="178" t="s">
        <v>291</v>
      </c>
      <c r="F299" s="179" t="s">
        <v>292</v>
      </c>
      <c r="G299" s="180" t="s">
        <v>129</v>
      </c>
      <c r="H299" s="181">
        <v>4</v>
      </c>
      <c r="I299" s="182"/>
      <c r="J299" s="183">
        <f>ROUND(I299*H299,2)</f>
        <v>0</v>
      </c>
      <c r="K299" s="179" t="s">
        <v>130</v>
      </c>
      <c r="L299" s="184"/>
      <c r="M299" s="185" t="s">
        <v>1</v>
      </c>
      <c r="N299" s="186" t="s">
        <v>40</v>
      </c>
      <c r="O299" s="70"/>
      <c r="P299" s="187">
        <f>O299*H299</f>
        <v>0</v>
      </c>
      <c r="Q299" s="187">
        <v>2.8999999999999998E-3</v>
      </c>
      <c r="R299" s="187">
        <f>Q299*H299</f>
        <v>1.1599999999999999E-2</v>
      </c>
      <c r="S299" s="187">
        <v>0</v>
      </c>
      <c r="T299" s="188">
        <f>S299*H299</f>
        <v>0</v>
      </c>
      <c r="U299" s="33"/>
      <c r="V299" s="33"/>
      <c r="W299" s="33"/>
      <c r="X299" s="33"/>
      <c r="Y299" s="33"/>
      <c r="Z299" s="33"/>
      <c r="AA299" s="33"/>
      <c r="AB299" s="33"/>
      <c r="AC299" s="33"/>
      <c r="AD299" s="33"/>
      <c r="AE299" s="33"/>
      <c r="AR299" s="189" t="s">
        <v>131</v>
      </c>
      <c r="AT299" s="189" t="s">
        <v>126</v>
      </c>
      <c r="AU299" s="189" t="s">
        <v>83</v>
      </c>
      <c r="AY299" s="16" t="s">
        <v>125</v>
      </c>
      <c r="BE299" s="190">
        <f>IF(N299="základní",J299,0)</f>
        <v>0</v>
      </c>
      <c r="BF299" s="190">
        <f>IF(N299="snížená",J299,0)</f>
        <v>0</v>
      </c>
      <c r="BG299" s="190">
        <f>IF(N299="zákl. přenesená",J299,0)</f>
        <v>0</v>
      </c>
      <c r="BH299" s="190">
        <f>IF(N299="sníž. přenesená",J299,0)</f>
        <v>0</v>
      </c>
      <c r="BI299" s="190">
        <f>IF(N299="nulová",J299,0)</f>
        <v>0</v>
      </c>
      <c r="BJ299" s="16" t="s">
        <v>83</v>
      </c>
      <c r="BK299" s="190">
        <f>ROUND(I299*H299,2)</f>
        <v>0</v>
      </c>
      <c r="BL299" s="16" t="s">
        <v>132</v>
      </c>
      <c r="BM299" s="189" t="s">
        <v>293</v>
      </c>
    </row>
    <row r="300" spans="1:65" s="2" customFormat="1" ht="11.25">
      <c r="A300" s="33"/>
      <c r="B300" s="34"/>
      <c r="C300" s="35"/>
      <c r="D300" s="191" t="s">
        <v>134</v>
      </c>
      <c r="E300" s="35"/>
      <c r="F300" s="192" t="s">
        <v>292</v>
      </c>
      <c r="G300" s="35"/>
      <c r="H300" s="35"/>
      <c r="I300" s="193"/>
      <c r="J300" s="35"/>
      <c r="K300" s="35"/>
      <c r="L300" s="38"/>
      <c r="M300" s="194"/>
      <c r="N300" s="195"/>
      <c r="O300" s="70"/>
      <c r="P300" s="70"/>
      <c r="Q300" s="70"/>
      <c r="R300" s="70"/>
      <c r="S300" s="70"/>
      <c r="T300" s="71"/>
      <c r="U300" s="33"/>
      <c r="V300" s="33"/>
      <c r="W300" s="33"/>
      <c r="X300" s="33"/>
      <c r="Y300" s="33"/>
      <c r="Z300" s="33"/>
      <c r="AA300" s="33"/>
      <c r="AB300" s="33"/>
      <c r="AC300" s="33"/>
      <c r="AD300" s="33"/>
      <c r="AE300" s="33"/>
      <c r="AT300" s="16" t="s">
        <v>134</v>
      </c>
      <c r="AU300" s="16" t="s">
        <v>83</v>
      </c>
    </row>
    <row r="301" spans="1:65" s="13" customFormat="1" ht="11.25">
      <c r="B301" s="206"/>
      <c r="C301" s="207"/>
      <c r="D301" s="191" t="s">
        <v>135</v>
      </c>
      <c r="E301" s="208" t="s">
        <v>1</v>
      </c>
      <c r="F301" s="209" t="s">
        <v>132</v>
      </c>
      <c r="G301" s="207"/>
      <c r="H301" s="210">
        <v>4</v>
      </c>
      <c r="I301" s="211"/>
      <c r="J301" s="207"/>
      <c r="K301" s="207"/>
      <c r="L301" s="212"/>
      <c r="M301" s="213"/>
      <c r="N301" s="214"/>
      <c r="O301" s="214"/>
      <c r="P301" s="214"/>
      <c r="Q301" s="214"/>
      <c r="R301" s="214"/>
      <c r="S301" s="214"/>
      <c r="T301" s="215"/>
      <c r="AT301" s="216" t="s">
        <v>135</v>
      </c>
      <c r="AU301" s="216" t="s">
        <v>83</v>
      </c>
      <c r="AV301" s="13" t="s">
        <v>85</v>
      </c>
      <c r="AW301" s="13" t="s">
        <v>31</v>
      </c>
      <c r="AX301" s="13" t="s">
        <v>75</v>
      </c>
      <c r="AY301" s="216" t="s">
        <v>125</v>
      </c>
    </row>
    <row r="302" spans="1:65" s="14" customFormat="1" ht="11.25">
      <c r="B302" s="217"/>
      <c r="C302" s="218"/>
      <c r="D302" s="191" t="s">
        <v>135</v>
      </c>
      <c r="E302" s="219" t="s">
        <v>1</v>
      </c>
      <c r="F302" s="220" t="s">
        <v>144</v>
      </c>
      <c r="G302" s="218"/>
      <c r="H302" s="221">
        <v>4</v>
      </c>
      <c r="I302" s="222"/>
      <c r="J302" s="218"/>
      <c r="K302" s="218"/>
      <c r="L302" s="223"/>
      <c r="M302" s="224"/>
      <c r="N302" s="225"/>
      <c r="O302" s="225"/>
      <c r="P302" s="225"/>
      <c r="Q302" s="225"/>
      <c r="R302" s="225"/>
      <c r="S302" s="225"/>
      <c r="T302" s="226"/>
      <c r="AT302" s="227" t="s">
        <v>135</v>
      </c>
      <c r="AU302" s="227" t="s">
        <v>83</v>
      </c>
      <c r="AV302" s="14" t="s">
        <v>132</v>
      </c>
      <c r="AW302" s="14" t="s">
        <v>31</v>
      </c>
      <c r="AX302" s="14" t="s">
        <v>83</v>
      </c>
      <c r="AY302" s="227" t="s">
        <v>125</v>
      </c>
    </row>
    <row r="303" spans="1:65" s="2" customFormat="1" ht="37.9" customHeight="1">
      <c r="A303" s="33"/>
      <c r="B303" s="34"/>
      <c r="C303" s="177" t="s">
        <v>294</v>
      </c>
      <c r="D303" s="177" t="s">
        <v>126</v>
      </c>
      <c r="E303" s="178" t="s">
        <v>295</v>
      </c>
      <c r="F303" s="179" t="s">
        <v>296</v>
      </c>
      <c r="G303" s="180" t="s">
        <v>129</v>
      </c>
      <c r="H303" s="181">
        <v>4</v>
      </c>
      <c r="I303" s="182"/>
      <c r="J303" s="183">
        <f>ROUND(I303*H303,2)</f>
        <v>0</v>
      </c>
      <c r="K303" s="179" t="s">
        <v>130</v>
      </c>
      <c r="L303" s="184"/>
      <c r="M303" s="185" t="s">
        <v>1</v>
      </c>
      <c r="N303" s="186" t="s">
        <v>40</v>
      </c>
      <c r="O303" s="70"/>
      <c r="P303" s="187">
        <f>O303*H303</f>
        <v>0</v>
      </c>
      <c r="Q303" s="187">
        <v>4.0000000000000001E-3</v>
      </c>
      <c r="R303" s="187">
        <f>Q303*H303</f>
        <v>1.6E-2</v>
      </c>
      <c r="S303" s="187">
        <v>0</v>
      </c>
      <c r="T303" s="188">
        <f>S303*H303</f>
        <v>0</v>
      </c>
      <c r="U303" s="33"/>
      <c r="V303" s="33"/>
      <c r="W303" s="33"/>
      <c r="X303" s="33"/>
      <c r="Y303" s="33"/>
      <c r="Z303" s="33"/>
      <c r="AA303" s="33"/>
      <c r="AB303" s="33"/>
      <c r="AC303" s="33"/>
      <c r="AD303" s="33"/>
      <c r="AE303" s="33"/>
      <c r="AR303" s="189" t="s">
        <v>131</v>
      </c>
      <c r="AT303" s="189" t="s">
        <v>126</v>
      </c>
      <c r="AU303" s="189" t="s">
        <v>83</v>
      </c>
      <c r="AY303" s="16" t="s">
        <v>125</v>
      </c>
      <c r="BE303" s="190">
        <f>IF(N303="základní",J303,0)</f>
        <v>0</v>
      </c>
      <c r="BF303" s="190">
        <f>IF(N303="snížená",J303,0)</f>
        <v>0</v>
      </c>
      <c r="BG303" s="190">
        <f>IF(N303="zákl. přenesená",J303,0)</f>
        <v>0</v>
      </c>
      <c r="BH303" s="190">
        <f>IF(N303="sníž. přenesená",J303,0)</f>
        <v>0</v>
      </c>
      <c r="BI303" s="190">
        <f>IF(N303="nulová",J303,0)</f>
        <v>0</v>
      </c>
      <c r="BJ303" s="16" t="s">
        <v>83</v>
      </c>
      <c r="BK303" s="190">
        <f>ROUND(I303*H303,2)</f>
        <v>0</v>
      </c>
      <c r="BL303" s="16" t="s">
        <v>132</v>
      </c>
      <c r="BM303" s="189" t="s">
        <v>297</v>
      </c>
    </row>
    <row r="304" spans="1:65" s="2" customFormat="1" ht="29.25">
      <c r="A304" s="33"/>
      <c r="B304" s="34"/>
      <c r="C304" s="35"/>
      <c r="D304" s="191" t="s">
        <v>134</v>
      </c>
      <c r="E304" s="35"/>
      <c r="F304" s="192" t="s">
        <v>296</v>
      </c>
      <c r="G304" s="35"/>
      <c r="H304" s="35"/>
      <c r="I304" s="193"/>
      <c r="J304" s="35"/>
      <c r="K304" s="35"/>
      <c r="L304" s="38"/>
      <c r="M304" s="194"/>
      <c r="N304" s="195"/>
      <c r="O304" s="70"/>
      <c r="P304" s="70"/>
      <c r="Q304" s="70"/>
      <c r="R304" s="70"/>
      <c r="S304" s="70"/>
      <c r="T304" s="71"/>
      <c r="U304" s="33"/>
      <c r="V304" s="33"/>
      <c r="W304" s="33"/>
      <c r="X304" s="33"/>
      <c r="Y304" s="33"/>
      <c r="Z304" s="33"/>
      <c r="AA304" s="33"/>
      <c r="AB304" s="33"/>
      <c r="AC304" s="33"/>
      <c r="AD304" s="33"/>
      <c r="AE304" s="33"/>
      <c r="AT304" s="16" t="s">
        <v>134</v>
      </c>
      <c r="AU304" s="16" t="s">
        <v>83</v>
      </c>
    </row>
    <row r="305" spans="1:65" s="13" customFormat="1" ht="11.25">
      <c r="B305" s="206"/>
      <c r="C305" s="207"/>
      <c r="D305" s="191" t="s">
        <v>135</v>
      </c>
      <c r="E305" s="208" t="s">
        <v>1</v>
      </c>
      <c r="F305" s="209" t="s">
        <v>132</v>
      </c>
      <c r="G305" s="207"/>
      <c r="H305" s="210">
        <v>4</v>
      </c>
      <c r="I305" s="211"/>
      <c r="J305" s="207"/>
      <c r="K305" s="207"/>
      <c r="L305" s="212"/>
      <c r="M305" s="213"/>
      <c r="N305" s="214"/>
      <c r="O305" s="214"/>
      <c r="P305" s="214"/>
      <c r="Q305" s="214"/>
      <c r="R305" s="214"/>
      <c r="S305" s="214"/>
      <c r="T305" s="215"/>
      <c r="AT305" s="216" t="s">
        <v>135</v>
      </c>
      <c r="AU305" s="216" t="s">
        <v>83</v>
      </c>
      <c r="AV305" s="13" t="s">
        <v>85</v>
      </c>
      <c r="AW305" s="13" t="s">
        <v>31</v>
      </c>
      <c r="AX305" s="13" t="s">
        <v>75</v>
      </c>
      <c r="AY305" s="216" t="s">
        <v>125</v>
      </c>
    </row>
    <row r="306" spans="1:65" s="14" customFormat="1" ht="11.25">
      <c r="B306" s="217"/>
      <c r="C306" s="218"/>
      <c r="D306" s="191" t="s">
        <v>135</v>
      </c>
      <c r="E306" s="219" t="s">
        <v>1</v>
      </c>
      <c r="F306" s="220" t="s">
        <v>144</v>
      </c>
      <c r="G306" s="218"/>
      <c r="H306" s="221">
        <v>4</v>
      </c>
      <c r="I306" s="222"/>
      <c r="J306" s="218"/>
      <c r="K306" s="218"/>
      <c r="L306" s="223"/>
      <c r="M306" s="224"/>
      <c r="N306" s="225"/>
      <c r="O306" s="225"/>
      <c r="P306" s="225"/>
      <c r="Q306" s="225"/>
      <c r="R306" s="225"/>
      <c r="S306" s="225"/>
      <c r="T306" s="226"/>
      <c r="AT306" s="227" t="s">
        <v>135</v>
      </c>
      <c r="AU306" s="227" t="s">
        <v>83</v>
      </c>
      <c r="AV306" s="14" t="s">
        <v>132</v>
      </c>
      <c r="AW306" s="14" t="s">
        <v>31</v>
      </c>
      <c r="AX306" s="14" t="s">
        <v>83</v>
      </c>
      <c r="AY306" s="227" t="s">
        <v>125</v>
      </c>
    </row>
    <row r="307" spans="1:65" s="2" customFormat="1" ht="16.5" customHeight="1">
      <c r="A307" s="33"/>
      <c r="B307" s="34"/>
      <c r="C307" s="177" t="s">
        <v>298</v>
      </c>
      <c r="D307" s="177" t="s">
        <v>126</v>
      </c>
      <c r="E307" s="178" t="s">
        <v>299</v>
      </c>
      <c r="F307" s="179" t="s">
        <v>300</v>
      </c>
      <c r="G307" s="180" t="s">
        <v>129</v>
      </c>
      <c r="H307" s="181">
        <v>65</v>
      </c>
      <c r="I307" s="182"/>
      <c r="J307" s="183">
        <f>ROUND(I307*H307,2)</f>
        <v>0</v>
      </c>
      <c r="K307" s="179" t="s">
        <v>130</v>
      </c>
      <c r="L307" s="184"/>
      <c r="M307" s="185" t="s">
        <v>1</v>
      </c>
      <c r="N307" s="186" t="s">
        <v>40</v>
      </c>
      <c r="O307" s="70"/>
      <c r="P307" s="187">
        <f>O307*H307</f>
        <v>0</v>
      </c>
      <c r="Q307" s="187">
        <v>2.65E-3</v>
      </c>
      <c r="R307" s="187">
        <f>Q307*H307</f>
        <v>0.17225000000000001</v>
      </c>
      <c r="S307" s="187">
        <v>0</v>
      </c>
      <c r="T307" s="188">
        <f>S307*H307</f>
        <v>0</v>
      </c>
      <c r="U307" s="33"/>
      <c r="V307" s="33"/>
      <c r="W307" s="33"/>
      <c r="X307" s="33"/>
      <c r="Y307" s="33"/>
      <c r="Z307" s="33"/>
      <c r="AA307" s="33"/>
      <c r="AB307" s="33"/>
      <c r="AC307" s="33"/>
      <c r="AD307" s="33"/>
      <c r="AE307" s="33"/>
      <c r="AR307" s="189" t="s">
        <v>131</v>
      </c>
      <c r="AT307" s="189" t="s">
        <v>126</v>
      </c>
      <c r="AU307" s="189" t="s">
        <v>83</v>
      </c>
      <c r="AY307" s="16" t="s">
        <v>125</v>
      </c>
      <c r="BE307" s="190">
        <f>IF(N307="základní",J307,0)</f>
        <v>0</v>
      </c>
      <c r="BF307" s="190">
        <f>IF(N307="snížená",J307,0)</f>
        <v>0</v>
      </c>
      <c r="BG307" s="190">
        <f>IF(N307="zákl. přenesená",J307,0)</f>
        <v>0</v>
      </c>
      <c r="BH307" s="190">
        <f>IF(N307="sníž. přenesená",J307,0)</f>
        <v>0</v>
      </c>
      <c r="BI307" s="190">
        <f>IF(N307="nulová",J307,0)</f>
        <v>0</v>
      </c>
      <c r="BJ307" s="16" t="s">
        <v>83</v>
      </c>
      <c r="BK307" s="190">
        <f>ROUND(I307*H307,2)</f>
        <v>0</v>
      </c>
      <c r="BL307" s="16" t="s">
        <v>132</v>
      </c>
      <c r="BM307" s="189" t="s">
        <v>301</v>
      </c>
    </row>
    <row r="308" spans="1:65" s="2" customFormat="1" ht="11.25">
      <c r="A308" s="33"/>
      <c r="B308" s="34"/>
      <c r="C308" s="35"/>
      <c r="D308" s="191" t="s">
        <v>134</v>
      </c>
      <c r="E308" s="35"/>
      <c r="F308" s="192" t="s">
        <v>300</v>
      </c>
      <c r="G308" s="35"/>
      <c r="H308" s="35"/>
      <c r="I308" s="193"/>
      <c r="J308" s="35"/>
      <c r="K308" s="35"/>
      <c r="L308" s="38"/>
      <c r="M308" s="194"/>
      <c r="N308" s="195"/>
      <c r="O308" s="70"/>
      <c r="P308" s="70"/>
      <c r="Q308" s="70"/>
      <c r="R308" s="70"/>
      <c r="S308" s="70"/>
      <c r="T308" s="71"/>
      <c r="U308" s="33"/>
      <c r="V308" s="33"/>
      <c r="W308" s="33"/>
      <c r="X308" s="33"/>
      <c r="Y308" s="33"/>
      <c r="Z308" s="33"/>
      <c r="AA308" s="33"/>
      <c r="AB308" s="33"/>
      <c r="AC308" s="33"/>
      <c r="AD308" s="33"/>
      <c r="AE308" s="33"/>
      <c r="AT308" s="16" t="s">
        <v>134</v>
      </c>
      <c r="AU308" s="16" t="s">
        <v>83</v>
      </c>
    </row>
    <row r="309" spans="1:65" s="13" customFormat="1" ht="11.25">
      <c r="B309" s="206"/>
      <c r="C309" s="207"/>
      <c r="D309" s="191" t="s">
        <v>135</v>
      </c>
      <c r="E309" s="208" t="s">
        <v>1</v>
      </c>
      <c r="F309" s="209" t="s">
        <v>302</v>
      </c>
      <c r="G309" s="207"/>
      <c r="H309" s="210">
        <v>65</v>
      </c>
      <c r="I309" s="211"/>
      <c r="J309" s="207"/>
      <c r="K309" s="207"/>
      <c r="L309" s="212"/>
      <c r="M309" s="213"/>
      <c r="N309" s="214"/>
      <c r="O309" s="214"/>
      <c r="P309" s="214"/>
      <c r="Q309" s="214"/>
      <c r="R309" s="214"/>
      <c r="S309" s="214"/>
      <c r="T309" s="215"/>
      <c r="AT309" s="216" t="s">
        <v>135</v>
      </c>
      <c r="AU309" s="216" t="s">
        <v>83</v>
      </c>
      <c r="AV309" s="13" t="s">
        <v>85</v>
      </c>
      <c r="AW309" s="13" t="s">
        <v>31</v>
      </c>
      <c r="AX309" s="13" t="s">
        <v>75</v>
      </c>
      <c r="AY309" s="216" t="s">
        <v>125</v>
      </c>
    </row>
    <row r="310" spans="1:65" s="14" customFormat="1" ht="11.25">
      <c r="B310" s="217"/>
      <c r="C310" s="218"/>
      <c r="D310" s="191" t="s">
        <v>135</v>
      </c>
      <c r="E310" s="219" t="s">
        <v>1</v>
      </c>
      <c r="F310" s="220" t="s">
        <v>144</v>
      </c>
      <c r="G310" s="218"/>
      <c r="H310" s="221">
        <v>65</v>
      </c>
      <c r="I310" s="222"/>
      <c r="J310" s="218"/>
      <c r="K310" s="218"/>
      <c r="L310" s="223"/>
      <c r="M310" s="224"/>
      <c r="N310" s="225"/>
      <c r="O310" s="225"/>
      <c r="P310" s="225"/>
      <c r="Q310" s="225"/>
      <c r="R310" s="225"/>
      <c r="S310" s="225"/>
      <c r="T310" s="226"/>
      <c r="AT310" s="227" t="s">
        <v>135</v>
      </c>
      <c r="AU310" s="227" t="s">
        <v>83</v>
      </c>
      <c r="AV310" s="14" t="s">
        <v>132</v>
      </c>
      <c r="AW310" s="14" t="s">
        <v>31</v>
      </c>
      <c r="AX310" s="14" t="s">
        <v>83</v>
      </c>
      <c r="AY310" s="227" t="s">
        <v>125</v>
      </c>
    </row>
    <row r="311" spans="1:65" s="2" customFormat="1" ht="21.75" customHeight="1">
      <c r="A311" s="33"/>
      <c r="B311" s="34"/>
      <c r="C311" s="177" t="s">
        <v>204</v>
      </c>
      <c r="D311" s="177" t="s">
        <v>126</v>
      </c>
      <c r="E311" s="178" t="s">
        <v>303</v>
      </c>
      <c r="F311" s="179" t="s">
        <v>304</v>
      </c>
      <c r="G311" s="180" t="s">
        <v>129</v>
      </c>
      <c r="H311" s="181">
        <v>384</v>
      </c>
      <c r="I311" s="182"/>
      <c r="J311" s="183">
        <f>ROUND(I311*H311,2)</f>
        <v>0</v>
      </c>
      <c r="K311" s="179" t="s">
        <v>130</v>
      </c>
      <c r="L311" s="184"/>
      <c r="M311" s="185" t="s">
        <v>1</v>
      </c>
      <c r="N311" s="186" t="s">
        <v>40</v>
      </c>
      <c r="O311" s="70"/>
      <c r="P311" s="187">
        <f>O311*H311</f>
        <v>0</v>
      </c>
      <c r="Q311" s="187">
        <v>1.4999999999999999E-4</v>
      </c>
      <c r="R311" s="187">
        <f>Q311*H311</f>
        <v>5.7599999999999998E-2</v>
      </c>
      <c r="S311" s="187">
        <v>0</v>
      </c>
      <c r="T311" s="188">
        <f>S311*H311</f>
        <v>0</v>
      </c>
      <c r="U311" s="33"/>
      <c r="V311" s="33"/>
      <c r="W311" s="33"/>
      <c r="X311" s="33"/>
      <c r="Y311" s="33"/>
      <c r="Z311" s="33"/>
      <c r="AA311" s="33"/>
      <c r="AB311" s="33"/>
      <c r="AC311" s="33"/>
      <c r="AD311" s="33"/>
      <c r="AE311" s="33"/>
      <c r="AR311" s="189" t="s">
        <v>131</v>
      </c>
      <c r="AT311" s="189" t="s">
        <v>126</v>
      </c>
      <c r="AU311" s="189" t="s">
        <v>83</v>
      </c>
      <c r="AY311" s="16" t="s">
        <v>125</v>
      </c>
      <c r="BE311" s="190">
        <f>IF(N311="základní",J311,0)</f>
        <v>0</v>
      </c>
      <c r="BF311" s="190">
        <f>IF(N311="snížená",J311,0)</f>
        <v>0</v>
      </c>
      <c r="BG311" s="190">
        <f>IF(N311="zákl. přenesená",J311,0)</f>
        <v>0</v>
      </c>
      <c r="BH311" s="190">
        <f>IF(N311="sníž. přenesená",J311,0)</f>
        <v>0</v>
      </c>
      <c r="BI311" s="190">
        <f>IF(N311="nulová",J311,0)</f>
        <v>0</v>
      </c>
      <c r="BJ311" s="16" t="s">
        <v>83</v>
      </c>
      <c r="BK311" s="190">
        <f>ROUND(I311*H311,2)</f>
        <v>0</v>
      </c>
      <c r="BL311" s="16" t="s">
        <v>132</v>
      </c>
      <c r="BM311" s="189" t="s">
        <v>305</v>
      </c>
    </row>
    <row r="312" spans="1:65" s="2" customFormat="1" ht="11.25">
      <c r="A312" s="33"/>
      <c r="B312" s="34"/>
      <c r="C312" s="35"/>
      <c r="D312" s="191" t="s">
        <v>134</v>
      </c>
      <c r="E312" s="35"/>
      <c r="F312" s="192" t="s">
        <v>304</v>
      </c>
      <c r="G312" s="35"/>
      <c r="H312" s="35"/>
      <c r="I312" s="193"/>
      <c r="J312" s="35"/>
      <c r="K312" s="35"/>
      <c r="L312" s="38"/>
      <c r="M312" s="194"/>
      <c r="N312" s="195"/>
      <c r="O312" s="70"/>
      <c r="P312" s="70"/>
      <c r="Q312" s="70"/>
      <c r="R312" s="70"/>
      <c r="S312" s="70"/>
      <c r="T312" s="71"/>
      <c r="U312" s="33"/>
      <c r="V312" s="33"/>
      <c r="W312" s="33"/>
      <c r="X312" s="33"/>
      <c r="Y312" s="33"/>
      <c r="Z312" s="33"/>
      <c r="AA312" s="33"/>
      <c r="AB312" s="33"/>
      <c r="AC312" s="33"/>
      <c r="AD312" s="33"/>
      <c r="AE312" s="33"/>
      <c r="AT312" s="16" t="s">
        <v>134</v>
      </c>
      <c r="AU312" s="16" t="s">
        <v>83</v>
      </c>
    </row>
    <row r="313" spans="1:65" s="13" customFormat="1" ht="11.25">
      <c r="B313" s="206"/>
      <c r="C313" s="207"/>
      <c r="D313" s="191" t="s">
        <v>135</v>
      </c>
      <c r="E313" s="208" t="s">
        <v>1</v>
      </c>
      <c r="F313" s="209" t="s">
        <v>306</v>
      </c>
      <c r="G313" s="207"/>
      <c r="H313" s="210">
        <v>248</v>
      </c>
      <c r="I313" s="211"/>
      <c r="J313" s="207"/>
      <c r="K313" s="207"/>
      <c r="L313" s="212"/>
      <c r="M313" s="213"/>
      <c r="N313" s="214"/>
      <c r="O313" s="214"/>
      <c r="P313" s="214"/>
      <c r="Q313" s="214"/>
      <c r="R313" s="214"/>
      <c r="S313" s="214"/>
      <c r="T313" s="215"/>
      <c r="AT313" s="216" t="s">
        <v>135</v>
      </c>
      <c r="AU313" s="216" t="s">
        <v>83</v>
      </c>
      <c r="AV313" s="13" t="s">
        <v>85</v>
      </c>
      <c r="AW313" s="13" t="s">
        <v>31</v>
      </c>
      <c r="AX313" s="13" t="s">
        <v>75</v>
      </c>
      <c r="AY313" s="216" t="s">
        <v>125</v>
      </c>
    </row>
    <row r="314" spans="1:65" s="13" customFormat="1" ht="11.25">
      <c r="B314" s="206"/>
      <c r="C314" s="207"/>
      <c r="D314" s="191" t="s">
        <v>135</v>
      </c>
      <c r="E314" s="208" t="s">
        <v>1</v>
      </c>
      <c r="F314" s="209" t="s">
        <v>307</v>
      </c>
      <c r="G314" s="207"/>
      <c r="H314" s="210">
        <v>136</v>
      </c>
      <c r="I314" s="211"/>
      <c r="J314" s="207"/>
      <c r="K314" s="207"/>
      <c r="L314" s="212"/>
      <c r="M314" s="213"/>
      <c r="N314" s="214"/>
      <c r="O314" s="214"/>
      <c r="P314" s="214"/>
      <c r="Q314" s="214"/>
      <c r="R314" s="214"/>
      <c r="S314" s="214"/>
      <c r="T314" s="215"/>
      <c r="AT314" s="216" t="s">
        <v>135</v>
      </c>
      <c r="AU314" s="216" t="s">
        <v>83</v>
      </c>
      <c r="AV314" s="13" t="s">
        <v>85</v>
      </c>
      <c r="AW314" s="13" t="s">
        <v>31</v>
      </c>
      <c r="AX314" s="13" t="s">
        <v>75</v>
      </c>
      <c r="AY314" s="216" t="s">
        <v>125</v>
      </c>
    </row>
    <row r="315" spans="1:65" s="14" customFormat="1" ht="11.25">
      <c r="B315" s="217"/>
      <c r="C315" s="218"/>
      <c r="D315" s="191" t="s">
        <v>135</v>
      </c>
      <c r="E315" s="219" t="s">
        <v>1</v>
      </c>
      <c r="F315" s="220" t="s">
        <v>144</v>
      </c>
      <c r="G315" s="218"/>
      <c r="H315" s="221">
        <v>384</v>
      </c>
      <c r="I315" s="222"/>
      <c r="J315" s="218"/>
      <c r="K315" s="218"/>
      <c r="L315" s="223"/>
      <c r="M315" s="224"/>
      <c r="N315" s="225"/>
      <c r="O315" s="225"/>
      <c r="P315" s="225"/>
      <c r="Q315" s="225"/>
      <c r="R315" s="225"/>
      <c r="S315" s="225"/>
      <c r="T315" s="226"/>
      <c r="AT315" s="227" t="s">
        <v>135</v>
      </c>
      <c r="AU315" s="227" t="s">
        <v>83</v>
      </c>
      <c r="AV315" s="14" t="s">
        <v>132</v>
      </c>
      <c r="AW315" s="14" t="s">
        <v>31</v>
      </c>
      <c r="AX315" s="14" t="s">
        <v>83</v>
      </c>
      <c r="AY315" s="227" t="s">
        <v>125</v>
      </c>
    </row>
    <row r="316" spans="1:65" s="2" customFormat="1" ht="16.5" customHeight="1">
      <c r="A316" s="33"/>
      <c r="B316" s="34"/>
      <c r="C316" s="177" t="s">
        <v>308</v>
      </c>
      <c r="D316" s="177" t="s">
        <v>126</v>
      </c>
      <c r="E316" s="178" t="s">
        <v>309</v>
      </c>
      <c r="F316" s="179" t="s">
        <v>310</v>
      </c>
      <c r="G316" s="180" t="s">
        <v>129</v>
      </c>
      <c r="H316" s="181">
        <v>65</v>
      </c>
      <c r="I316" s="182"/>
      <c r="J316" s="183">
        <f>ROUND(I316*H316,2)</f>
        <v>0</v>
      </c>
      <c r="K316" s="179" t="s">
        <v>130</v>
      </c>
      <c r="L316" s="184"/>
      <c r="M316" s="185" t="s">
        <v>1</v>
      </c>
      <c r="N316" s="186" t="s">
        <v>40</v>
      </c>
      <c r="O316" s="70"/>
      <c r="P316" s="187">
        <f>O316*H316</f>
        <v>0</v>
      </c>
      <c r="Q316" s="187">
        <v>1E-4</v>
      </c>
      <c r="R316" s="187">
        <f>Q316*H316</f>
        <v>6.5000000000000006E-3</v>
      </c>
      <c r="S316" s="187">
        <v>0</v>
      </c>
      <c r="T316" s="188">
        <f>S316*H316</f>
        <v>0</v>
      </c>
      <c r="U316" s="33"/>
      <c r="V316" s="33"/>
      <c r="W316" s="33"/>
      <c r="X316" s="33"/>
      <c r="Y316" s="33"/>
      <c r="Z316" s="33"/>
      <c r="AA316" s="33"/>
      <c r="AB316" s="33"/>
      <c r="AC316" s="33"/>
      <c r="AD316" s="33"/>
      <c r="AE316" s="33"/>
      <c r="AR316" s="189" t="s">
        <v>131</v>
      </c>
      <c r="AT316" s="189" t="s">
        <v>126</v>
      </c>
      <c r="AU316" s="189" t="s">
        <v>83</v>
      </c>
      <c r="AY316" s="16" t="s">
        <v>125</v>
      </c>
      <c r="BE316" s="190">
        <f>IF(N316="základní",J316,0)</f>
        <v>0</v>
      </c>
      <c r="BF316" s="190">
        <f>IF(N316="snížená",J316,0)</f>
        <v>0</v>
      </c>
      <c r="BG316" s="190">
        <f>IF(N316="zákl. přenesená",J316,0)</f>
        <v>0</v>
      </c>
      <c r="BH316" s="190">
        <f>IF(N316="sníž. přenesená",J316,0)</f>
        <v>0</v>
      </c>
      <c r="BI316" s="190">
        <f>IF(N316="nulová",J316,0)</f>
        <v>0</v>
      </c>
      <c r="BJ316" s="16" t="s">
        <v>83</v>
      </c>
      <c r="BK316" s="190">
        <f>ROUND(I316*H316,2)</f>
        <v>0</v>
      </c>
      <c r="BL316" s="16" t="s">
        <v>132</v>
      </c>
      <c r="BM316" s="189" t="s">
        <v>311</v>
      </c>
    </row>
    <row r="317" spans="1:65" s="2" customFormat="1" ht="11.25">
      <c r="A317" s="33"/>
      <c r="B317" s="34"/>
      <c r="C317" s="35"/>
      <c r="D317" s="191" t="s">
        <v>134</v>
      </c>
      <c r="E317" s="35"/>
      <c r="F317" s="192" t="s">
        <v>310</v>
      </c>
      <c r="G317" s="35"/>
      <c r="H317" s="35"/>
      <c r="I317" s="193"/>
      <c r="J317" s="35"/>
      <c r="K317" s="35"/>
      <c r="L317" s="38"/>
      <c r="M317" s="194"/>
      <c r="N317" s="195"/>
      <c r="O317" s="70"/>
      <c r="P317" s="70"/>
      <c r="Q317" s="70"/>
      <c r="R317" s="70"/>
      <c r="S317" s="70"/>
      <c r="T317" s="71"/>
      <c r="U317" s="33"/>
      <c r="V317" s="33"/>
      <c r="W317" s="33"/>
      <c r="X317" s="33"/>
      <c r="Y317" s="33"/>
      <c r="Z317" s="33"/>
      <c r="AA317" s="33"/>
      <c r="AB317" s="33"/>
      <c r="AC317" s="33"/>
      <c r="AD317" s="33"/>
      <c r="AE317" s="33"/>
      <c r="AT317" s="16" t="s">
        <v>134</v>
      </c>
      <c r="AU317" s="16" t="s">
        <v>83</v>
      </c>
    </row>
    <row r="318" spans="1:65" s="13" customFormat="1" ht="11.25">
      <c r="B318" s="206"/>
      <c r="C318" s="207"/>
      <c r="D318" s="191" t="s">
        <v>135</v>
      </c>
      <c r="E318" s="208" t="s">
        <v>1</v>
      </c>
      <c r="F318" s="209" t="s">
        <v>302</v>
      </c>
      <c r="G318" s="207"/>
      <c r="H318" s="210">
        <v>65</v>
      </c>
      <c r="I318" s="211"/>
      <c r="J318" s="207"/>
      <c r="K318" s="207"/>
      <c r="L318" s="212"/>
      <c r="M318" s="213"/>
      <c r="N318" s="214"/>
      <c r="O318" s="214"/>
      <c r="P318" s="214"/>
      <c r="Q318" s="214"/>
      <c r="R318" s="214"/>
      <c r="S318" s="214"/>
      <c r="T318" s="215"/>
      <c r="AT318" s="216" t="s">
        <v>135</v>
      </c>
      <c r="AU318" s="216" t="s">
        <v>83</v>
      </c>
      <c r="AV318" s="13" t="s">
        <v>85</v>
      </c>
      <c r="AW318" s="13" t="s">
        <v>31</v>
      </c>
      <c r="AX318" s="13" t="s">
        <v>75</v>
      </c>
      <c r="AY318" s="216" t="s">
        <v>125</v>
      </c>
    </row>
    <row r="319" spans="1:65" s="14" customFormat="1" ht="11.25">
      <c r="B319" s="217"/>
      <c r="C319" s="218"/>
      <c r="D319" s="191" t="s">
        <v>135</v>
      </c>
      <c r="E319" s="219" t="s">
        <v>1</v>
      </c>
      <c r="F319" s="220" t="s">
        <v>144</v>
      </c>
      <c r="G319" s="218"/>
      <c r="H319" s="221">
        <v>65</v>
      </c>
      <c r="I319" s="222"/>
      <c r="J319" s="218"/>
      <c r="K319" s="218"/>
      <c r="L319" s="223"/>
      <c r="M319" s="224"/>
      <c r="N319" s="225"/>
      <c r="O319" s="225"/>
      <c r="P319" s="225"/>
      <c r="Q319" s="225"/>
      <c r="R319" s="225"/>
      <c r="S319" s="225"/>
      <c r="T319" s="226"/>
      <c r="AT319" s="227" t="s">
        <v>135</v>
      </c>
      <c r="AU319" s="227" t="s">
        <v>83</v>
      </c>
      <c r="AV319" s="14" t="s">
        <v>132</v>
      </c>
      <c r="AW319" s="14" t="s">
        <v>31</v>
      </c>
      <c r="AX319" s="14" t="s">
        <v>83</v>
      </c>
      <c r="AY319" s="227" t="s">
        <v>125</v>
      </c>
    </row>
    <row r="320" spans="1:65" s="2" customFormat="1" ht="16.5" customHeight="1">
      <c r="A320" s="33"/>
      <c r="B320" s="34"/>
      <c r="C320" s="177" t="s">
        <v>312</v>
      </c>
      <c r="D320" s="177" t="s">
        <v>126</v>
      </c>
      <c r="E320" s="178" t="s">
        <v>313</v>
      </c>
      <c r="F320" s="179" t="s">
        <v>314</v>
      </c>
      <c r="G320" s="180" t="s">
        <v>129</v>
      </c>
      <c r="H320" s="181">
        <v>65</v>
      </c>
      <c r="I320" s="182"/>
      <c r="J320" s="183">
        <f>ROUND(I320*H320,2)</f>
        <v>0</v>
      </c>
      <c r="K320" s="179" t="s">
        <v>130</v>
      </c>
      <c r="L320" s="184"/>
      <c r="M320" s="185" t="s">
        <v>1</v>
      </c>
      <c r="N320" s="186" t="s">
        <v>40</v>
      </c>
      <c r="O320" s="70"/>
      <c r="P320" s="187">
        <f>O320*H320</f>
        <v>0</v>
      </c>
      <c r="Q320" s="187">
        <v>0.1</v>
      </c>
      <c r="R320" s="187">
        <f>Q320*H320</f>
        <v>6.5</v>
      </c>
      <c r="S320" s="187">
        <v>0</v>
      </c>
      <c r="T320" s="188">
        <f>S320*H320</f>
        <v>0</v>
      </c>
      <c r="U320" s="33"/>
      <c r="V320" s="33"/>
      <c r="W320" s="33"/>
      <c r="X320" s="33"/>
      <c r="Y320" s="33"/>
      <c r="Z320" s="33"/>
      <c r="AA320" s="33"/>
      <c r="AB320" s="33"/>
      <c r="AC320" s="33"/>
      <c r="AD320" s="33"/>
      <c r="AE320" s="33"/>
      <c r="AR320" s="189" t="s">
        <v>131</v>
      </c>
      <c r="AT320" s="189" t="s">
        <v>126</v>
      </c>
      <c r="AU320" s="189" t="s">
        <v>83</v>
      </c>
      <c r="AY320" s="16" t="s">
        <v>125</v>
      </c>
      <c r="BE320" s="190">
        <f>IF(N320="základní",J320,0)</f>
        <v>0</v>
      </c>
      <c r="BF320" s="190">
        <f>IF(N320="snížená",J320,0)</f>
        <v>0</v>
      </c>
      <c r="BG320" s="190">
        <f>IF(N320="zákl. přenesená",J320,0)</f>
        <v>0</v>
      </c>
      <c r="BH320" s="190">
        <f>IF(N320="sníž. přenesená",J320,0)</f>
        <v>0</v>
      </c>
      <c r="BI320" s="190">
        <f>IF(N320="nulová",J320,0)</f>
        <v>0</v>
      </c>
      <c r="BJ320" s="16" t="s">
        <v>83</v>
      </c>
      <c r="BK320" s="190">
        <f>ROUND(I320*H320,2)</f>
        <v>0</v>
      </c>
      <c r="BL320" s="16" t="s">
        <v>132</v>
      </c>
      <c r="BM320" s="189" t="s">
        <v>315</v>
      </c>
    </row>
    <row r="321" spans="1:65" s="2" customFormat="1" ht="11.25">
      <c r="A321" s="33"/>
      <c r="B321" s="34"/>
      <c r="C321" s="35"/>
      <c r="D321" s="191" t="s">
        <v>134</v>
      </c>
      <c r="E321" s="35"/>
      <c r="F321" s="192" t="s">
        <v>314</v>
      </c>
      <c r="G321" s="35"/>
      <c r="H321" s="35"/>
      <c r="I321" s="193"/>
      <c r="J321" s="35"/>
      <c r="K321" s="35"/>
      <c r="L321" s="38"/>
      <c r="M321" s="194"/>
      <c r="N321" s="195"/>
      <c r="O321" s="70"/>
      <c r="P321" s="70"/>
      <c r="Q321" s="70"/>
      <c r="R321" s="70"/>
      <c r="S321" s="70"/>
      <c r="T321" s="71"/>
      <c r="U321" s="33"/>
      <c r="V321" s="33"/>
      <c r="W321" s="33"/>
      <c r="X321" s="33"/>
      <c r="Y321" s="33"/>
      <c r="Z321" s="33"/>
      <c r="AA321" s="33"/>
      <c r="AB321" s="33"/>
      <c r="AC321" s="33"/>
      <c r="AD321" s="33"/>
      <c r="AE321" s="33"/>
      <c r="AT321" s="16" t="s">
        <v>134</v>
      </c>
      <c r="AU321" s="16" t="s">
        <v>83</v>
      </c>
    </row>
    <row r="322" spans="1:65" s="13" customFormat="1" ht="11.25">
      <c r="B322" s="206"/>
      <c r="C322" s="207"/>
      <c r="D322" s="191" t="s">
        <v>135</v>
      </c>
      <c r="E322" s="208" t="s">
        <v>1</v>
      </c>
      <c r="F322" s="209" t="s">
        <v>302</v>
      </c>
      <c r="G322" s="207"/>
      <c r="H322" s="210">
        <v>65</v>
      </c>
      <c r="I322" s="211"/>
      <c r="J322" s="207"/>
      <c r="K322" s="207"/>
      <c r="L322" s="212"/>
      <c r="M322" s="213"/>
      <c r="N322" s="214"/>
      <c r="O322" s="214"/>
      <c r="P322" s="214"/>
      <c r="Q322" s="214"/>
      <c r="R322" s="214"/>
      <c r="S322" s="214"/>
      <c r="T322" s="215"/>
      <c r="AT322" s="216" t="s">
        <v>135</v>
      </c>
      <c r="AU322" s="216" t="s">
        <v>83</v>
      </c>
      <c r="AV322" s="13" t="s">
        <v>85</v>
      </c>
      <c r="AW322" s="13" t="s">
        <v>31</v>
      </c>
      <c r="AX322" s="13" t="s">
        <v>75</v>
      </c>
      <c r="AY322" s="216" t="s">
        <v>125</v>
      </c>
    </row>
    <row r="323" spans="1:65" s="14" customFormat="1" ht="11.25">
      <c r="B323" s="217"/>
      <c r="C323" s="218"/>
      <c r="D323" s="191" t="s">
        <v>135</v>
      </c>
      <c r="E323" s="219" t="s">
        <v>1</v>
      </c>
      <c r="F323" s="220" t="s">
        <v>144</v>
      </c>
      <c r="G323" s="218"/>
      <c r="H323" s="221">
        <v>65</v>
      </c>
      <c r="I323" s="222"/>
      <c r="J323" s="218"/>
      <c r="K323" s="218"/>
      <c r="L323" s="223"/>
      <c r="M323" s="224"/>
      <c r="N323" s="225"/>
      <c r="O323" s="225"/>
      <c r="P323" s="225"/>
      <c r="Q323" s="225"/>
      <c r="R323" s="225"/>
      <c r="S323" s="225"/>
      <c r="T323" s="226"/>
      <c r="AT323" s="227" t="s">
        <v>135</v>
      </c>
      <c r="AU323" s="227" t="s">
        <v>83</v>
      </c>
      <c r="AV323" s="14" t="s">
        <v>132</v>
      </c>
      <c r="AW323" s="14" t="s">
        <v>31</v>
      </c>
      <c r="AX323" s="14" t="s">
        <v>83</v>
      </c>
      <c r="AY323" s="227" t="s">
        <v>125</v>
      </c>
    </row>
    <row r="324" spans="1:65" s="2" customFormat="1" ht="16.5" customHeight="1">
      <c r="A324" s="33"/>
      <c r="B324" s="34"/>
      <c r="C324" s="177" t="s">
        <v>316</v>
      </c>
      <c r="D324" s="177" t="s">
        <v>126</v>
      </c>
      <c r="E324" s="178" t="s">
        <v>317</v>
      </c>
      <c r="F324" s="179" t="s">
        <v>318</v>
      </c>
      <c r="G324" s="180" t="s">
        <v>172</v>
      </c>
      <c r="H324" s="181">
        <v>17405.032999999999</v>
      </c>
      <c r="I324" s="182"/>
      <c r="J324" s="183">
        <f>ROUND(I324*H324,2)</f>
        <v>0</v>
      </c>
      <c r="K324" s="179" t="s">
        <v>130</v>
      </c>
      <c r="L324" s="184"/>
      <c r="M324" s="185" t="s">
        <v>1</v>
      </c>
      <c r="N324" s="186" t="s">
        <v>40</v>
      </c>
      <c r="O324" s="70"/>
      <c r="P324" s="187">
        <f>O324*H324</f>
        <v>0</v>
      </c>
      <c r="Q324" s="187">
        <v>1</v>
      </c>
      <c r="R324" s="187">
        <f>Q324*H324</f>
        <v>17405.032999999999</v>
      </c>
      <c r="S324" s="187">
        <v>0</v>
      </c>
      <c r="T324" s="188">
        <f>S324*H324</f>
        <v>0</v>
      </c>
      <c r="U324" s="33"/>
      <c r="V324" s="33"/>
      <c r="W324" s="33"/>
      <c r="X324" s="33"/>
      <c r="Y324" s="33"/>
      <c r="Z324" s="33"/>
      <c r="AA324" s="33"/>
      <c r="AB324" s="33"/>
      <c r="AC324" s="33"/>
      <c r="AD324" s="33"/>
      <c r="AE324" s="33"/>
      <c r="AR324" s="189" t="s">
        <v>131</v>
      </c>
      <c r="AT324" s="189" t="s">
        <v>126</v>
      </c>
      <c r="AU324" s="189" t="s">
        <v>83</v>
      </c>
      <c r="AY324" s="16" t="s">
        <v>125</v>
      </c>
      <c r="BE324" s="190">
        <f>IF(N324="základní",J324,0)</f>
        <v>0</v>
      </c>
      <c r="BF324" s="190">
        <f>IF(N324="snížená",J324,0)</f>
        <v>0</v>
      </c>
      <c r="BG324" s="190">
        <f>IF(N324="zákl. přenesená",J324,0)</f>
        <v>0</v>
      </c>
      <c r="BH324" s="190">
        <f>IF(N324="sníž. přenesená",J324,0)</f>
        <v>0</v>
      </c>
      <c r="BI324" s="190">
        <f>IF(N324="nulová",J324,0)</f>
        <v>0</v>
      </c>
      <c r="BJ324" s="16" t="s">
        <v>83</v>
      </c>
      <c r="BK324" s="190">
        <f>ROUND(I324*H324,2)</f>
        <v>0</v>
      </c>
      <c r="BL324" s="16" t="s">
        <v>132</v>
      </c>
      <c r="BM324" s="189" t="s">
        <v>319</v>
      </c>
    </row>
    <row r="325" spans="1:65" s="2" customFormat="1" ht="11.25">
      <c r="A325" s="33"/>
      <c r="B325" s="34"/>
      <c r="C325" s="35"/>
      <c r="D325" s="191" t="s">
        <v>134</v>
      </c>
      <c r="E325" s="35"/>
      <c r="F325" s="192" t="s">
        <v>318</v>
      </c>
      <c r="G325" s="35"/>
      <c r="H325" s="35"/>
      <c r="I325" s="193"/>
      <c r="J325" s="35"/>
      <c r="K325" s="35"/>
      <c r="L325" s="38"/>
      <c r="M325" s="194"/>
      <c r="N325" s="195"/>
      <c r="O325" s="70"/>
      <c r="P325" s="70"/>
      <c r="Q325" s="70"/>
      <c r="R325" s="70"/>
      <c r="S325" s="70"/>
      <c r="T325" s="71"/>
      <c r="U325" s="33"/>
      <c r="V325" s="33"/>
      <c r="W325" s="33"/>
      <c r="X325" s="33"/>
      <c r="Y325" s="33"/>
      <c r="Z325" s="33"/>
      <c r="AA325" s="33"/>
      <c r="AB325" s="33"/>
      <c r="AC325" s="33"/>
      <c r="AD325" s="33"/>
      <c r="AE325" s="33"/>
      <c r="AT325" s="16" t="s">
        <v>134</v>
      </c>
      <c r="AU325" s="16" t="s">
        <v>83</v>
      </c>
    </row>
    <row r="326" spans="1:65" s="12" customFormat="1" ht="11.25">
      <c r="B326" s="196"/>
      <c r="C326" s="197"/>
      <c r="D326" s="191" t="s">
        <v>135</v>
      </c>
      <c r="E326" s="198" t="s">
        <v>1</v>
      </c>
      <c r="F326" s="199" t="s">
        <v>136</v>
      </c>
      <c r="G326" s="197"/>
      <c r="H326" s="198" t="s">
        <v>1</v>
      </c>
      <c r="I326" s="200"/>
      <c r="J326" s="197"/>
      <c r="K326" s="197"/>
      <c r="L326" s="201"/>
      <c r="M326" s="202"/>
      <c r="N326" s="203"/>
      <c r="O326" s="203"/>
      <c r="P326" s="203"/>
      <c r="Q326" s="203"/>
      <c r="R326" s="203"/>
      <c r="S326" s="203"/>
      <c r="T326" s="204"/>
      <c r="AT326" s="205" t="s">
        <v>135</v>
      </c>
      <c r="AU326" s="205" t="s">
        <v>83</v>
      </c>
      <c r="AV326" s="12" t="s">
        <v>83</v>
      </c>
      <c r="AW326" s="12" t="s">
        <v>31</v>
      </c>
      <c r="AX326" s="12" t="s">
        <v>75</v>
      </c>
      <c r="AY326" s="205" t="s">
        <v>125</v>
      </c>
    </row>
    <row r="327" spans="1:65" s="13" customFormat="1" ht="11.25">
      <c r="B327" s="206"/>
      <c r="C327" s="207"/>
      <c r="D327" s="191" t="s">
        <v>135</v>
      </c>
      <c r="E327" s="208" t="s">
        <v>1</v>
      </c>
      <c r="F327" s="209" t="s">
        <v>320</v>
      </c>
      <c r="G327" s="207"/>
      <c r="H327" s="210">
        <v>1777.95</v>
      </c>
      <c r="I327" s="211"/>
      <c r="J327" s="207"/>
      <c r="K327" s="207"/>
      <c r="L327" s="212"/>
      <c r="M327" s="213"/>
      <c r="N327" s="214"/>
      <c r="O327" s="214"/>
      <c r="P327" s="214"/>
      <c r="Q327" s="214"/>
      <c r="R327" s="214"/>
      <c r="S327" s="214"/>
      <c r="T327" s="215"/>
      <c r="AT327" s="216" t="s">
        <v>135</v>
      </c>
      <c r="AU327" s="216" t="s">
        <v>83</v>
      </c>
      <c r="AV327" s="13" t="s">
        <v>85</v>
      </c>
      <c r="AW327" s="13" t="s">
        <v>31</v>
      </c>
      <c r="AX327" s="13" t="s">
        <v>75</v>
      </c>
      <c r="AY327" s="216" t="s">
        <v>125</v>
      </c>
    </row>
    <row r="328" spans="1:65" s="13" customFormat="1" ht="11.25">
      <c r="B328" s="206"/>
      <c r="C328" s="207"/>
      <c r="D328" s="191" t="s">
        <v>135</v>
      </c>
      <c r="E328" s="208" t="s">
        <v>1</v>
      </c>
      <c r="F328" s="209" t="s">
        <v>321</v>
      </c>
      <c r="G328" s="207"/>
      <c r="H328" s="210">
        <v>6993</v>
      </c>
      <c r="I328" s="211"/>
      <c r="J328" s="207"/>
      <c r="K328" s="207"/>
      <c r="L328" s="212"/>
      <c r="M328" s="213"/>
      <c r="N328" s="214"/>
      <c r="O328" s="214"/>
      <c r="P328" s="214"/>
      <c r="Q328" s="214"/>
      <c r="R328" s="214"/>
      <c r="S328" s="214"/>
      <c r="T328" s="215"/>
      <c r="AT328" s="216" t="s">
        <v>135</v>
      </c>
      <c r="AU328" s="216" t="s">
        <v>83</v>
      </c>
      <c r="AV328" s="13" t="s">
        <v>85</v>
      </c>
      <c r="AW328" s="13" t="s">
        <v>31</v>
      </c>
      <c r="AX328" s="13" t="s">
        <v>75</v>
      </c>
      <c r="AY328" s="216" t="s">
        <v>125</v>
      </c>
    </row>
    <row r="329" spans="1:65" s="12" customFormat="1" ht="11.25">
      <c r="B329" s="196"/>
      <c r="C329" s="197"/>
      <c r="D329" s="191" t="s">
        <v>135</v>
      </c>
      <c r="E329" s="198" t="s">
        <v>1</v>
      </c>
      <c r="F329" s="199" t="s">
        <v>139</v>
      </c>
      <c r="G329" s="197"/>
      <c r="H329" s="198" t="s">
        <v>1</v>
      </c>
      <c r="I329" s="200"/>
      <c r="J329" s="197"/>
      <c r="K329" s="197"/>
      <c r="L329" s="201"/>
      <c r="M329" s="202"/>
      <c r="N329" s="203"/>
      <c r="O329" s="203"/>
      <c r="P329" s="203"/>
      <c r="Q329" s="203"/>
      <c r="R329" s="203"/>
      <c r="S329" s="203"/>
      <c r="T329" s="204"/>
      <c r="AT329" s="205" t="s">
        <v>135</v>
      </c>
      <c r="AU329" s="205" t="s">
        <v>83</v>
      </c>
      <c r="AV329" s="12" t="s">
        <v>83</v>
      </c>
      <c r="AW329" s="12" t="s">
        <v>31</v>
      </c>
      <c r="AX329" s="12" t="s">
        <v>75</v>
      </c>
      <c r="AY329" s="205" t="s">
        <v>125</v>
      </c>
    </row>
    <row r="330" spans="1:65" s="13" customFormat="1" ht="11.25">
      <c r="B330" s="206"/>
      <c r="C330" s="207"/>
      <c r="D330" s="191" t="s">
        <v>135</v>
      </c>
      <c r="E330" s="208" t="s">
        <v>1</v>
      </c>
      <c r="F330" s="209" t="s">
        <v>322</v>
      </c>
      <c r="G330" s="207"/>
      <c r="H330" s="210">
        <v>1702.35</v>
      </c>
      <c r="I330" s="211"/>
      <c r="J330" s="207"/>
      <c r="K330" s="207"/>
      <c r="L330" s="212"/>
      <c r="M330" s="213"/>
      <c r="N330" s="214"/>
      <c r="O330" s="214"/>
      <c r="P330" s="214"/>
      <c r="Q330" s="214"/>
      <c r="R330" s="214"/>
      <c r="S330" s="214"/>
      <c r="T330" s="215"/>
      <c r="AT330" s="216" t="s">
        <v>135</v>
      </c>
      <c r="AU330" s="216" t="s">
        <v>83</v>
      </c>
      <c r="AV330" s="13" t="s">
        <v>85</v>
      </c>
      <c r="AW330" s="13" t="s">
        <v>31</v>
      </c>
      <c r="AX330" s="13" t="s">
        <v>75</v>
      </c>
      <c r="AY330" s="216" t="s">
        <v>125</v>
      </c>
    </row>
    <row r="331" spans="1:65" s="13" customFormat="1" ht="11.25">
      <c r="B331" s="206"/>
      <c r="C331" s="207"/>
      <c r="D331" s="191" t="s">
        <v>135</v>
      </c>
      <c r="E331" s="208" t="s">
        <v>1</v>
      </c>
      <c r="F331" s="209" t="s">
        <v>323</v>
      </c>
      <c r="G331" s="207"/>
      <c r="H331" s="210">
        <v>6923.7</v>
      </c>
      <c r="I331" s="211"/>
      <c r="J331" s="207"/>
      <c r="K331" s="207"/>
      <c r="L331" s="212"/>
      <c r="M331" s="213"/>
      <c r="N331" s="214"/>
      <c r="O331" s="214"/>
      <c r="P331" s="214"/>
      <c r="Q331" s="214"/>
      <c r="R331" s="214"/>
      <c r="S331" s="214"/>
      <c r="T331" s="215"/>
      <c r="AT331" s="216" t="s">
        <v>135</v>
      </c>
      <c r="AU331" s="216" t="s">
        <v>83</v>
      </c>
      <c r="AV331" s="13" t="s">
        <v>85</v>
      </c>
      <c r="AW331" s="13" t="s">
        <v>31</v>
      </c>
      <c r="AX331" s="13" t="s">
        <v>75</v>
      </c>
      <c r="AY331" s="216" t="s">
        <v>125</v>
      </c>
    </row>
    <row r="332" spans="1:65" s="12" customFormat="1" ht="11.25">
      <c r="B332" s="196"/>
      <c r="C332" s="197"/>
      <c r="D332" s="191" t="s">
        <v>135</v>
      </c>
      <c r="E332" s="198" t="s">
        <v>1</v>
      </c>
      <c r="F332" s="199" t="s">
        <v>324</v>
      </c>
      <c r="G332" s="197"/>
      <c r="H332" s="198" t="s">
        <v>1</v>
      </c>
      <c r="I332" s="200"/>
      <c r="J332" s="197"/>
      <c r="K332" s="197"/>
      <c r="L332" s="201"/>
      <c r="M332" s="202"/>
      <c r="N332" s="203"/>
      <c r="O332" s="203"/>
      <c r="P332" s="203"/>
      <c r="Q332" s="203"/>
      <c r="R332" s="203"/>
      <c r="S332" s="203"/>
      <c r="T332" s="204"/>
      <c r="AT332" s="205" t="s">
        <v>135</v>
      </c>
      <c r="AU332" s="205" t="s">
        <v>83</v>
      </c>
      <c r="AV332" s="12" t="s">
        <v>83</v>
      </c>
      <c r="AW332" s="12" t="s">
        <v>31</v>
      </c>
      <c r="AX332" s="12" t="s">
        <v>75</v>
      </c>
      <c r="AY332" s="205" t="s">
        <v>125</v>
      </c>
    </row>
    <row r="333" spans="1:65" s="13" customFormat="1" ht="11.25">
      <c r="B333" s="206"/>
      <c r="C333" s="207"/>
      <c r="D333" s="191" t="s">
        <v>135</v>
      </c>
      <c r="E333" s="208" t="s">
        <v>1</v>
      </c>
      <c r="F333" s="209" t="s">
        <v>325</v>
      </c>
      <c r="G333" s="207"/>
      <c r="H333" s="210">
        <v>8.0329999999999995</v>
      </c>
      <c r="I333" s="211"/>
      <c r="J333" s="207"/>
      <c r="K333" s="207"/>
      <c r="L333" s="212"/>
      <c r="M333" s="213"/>
      <c r="N333" s="214"/>
      <c r="O333" s="214"/>
      <c r="P333" s="214"/>
      <c r="Q333" s="214"/>
      <c r="R333" s="214"/>
      <c r="S333" s="214"/>
      <c r="T333" s="215"/>
      <c r="AT333" s="216" t="s">
        <v>135</v>
      </c>
      <c r="AU333" s="216" t="s">
        <v>83</v>
      </c>
      <c r="AV333" s="13" t="s">
        <v>85</v>
      </c>
      <c r="AW333" s="13" t="s">
        <v>31</v>
      </c>
      <c r="AX333" s="13" t="s">
        <v>75</v>
      </c>
      <c r="AY333" s="216" t="s">
        <v>125</v>
      </c>
    </row>
    <row r="334" spans="1:65" s="14" customFormat="1" ht="11.25">
      <c r="B334" s="217"/>
      <c r="C334" s="218"/>
      <c r="D334" s="191" t="s">
        <v>135</v>
      </c>
      <c r="E334" s="219" t="s">
        <v>1</v>
      </c>
      <c r="F334" s="220" t="s">
        <v>144</v>
      </c>
      <c r="G334" s="218"/>
      <c r="H334" s="221">
        <v>17405.032999999999</v>
      </c>
      <c r="I334" s="222"/>
      <c r="J334" s="218"/>
      <c r="K334" s="218"/>
      <c r="L334" s="223"/>
      <c r="M334" s="224"/>
      <c r="N334" s="225"/>
      <c r="O334" s="225"/>
      <c r="P334" s="225"/>
      <c r="Q334" s="225"/>
      <c r="R334" s="225"/>
      <c r="S334" s="225"/>
      <c r="T334" s="226"/>
      <c r="AT334" s="227" t="s">
        <v>135</v>
      </c>
      <c r="AU334" s="227" t="s">
        <v>83</v>
      </c>
      <c r="AV334" s="14" t="s">
        <v>132</v>
      </c>
      <c r="AW334" s="14" t="s">
        <v>31</v>
      </c>
      <c r="AX334" s="14" t="s">
        <v>83</v>
      </c>
      <c r="AY334" s="227" t="s">
        <v>125</v>
      </c>
    </row>
    <row r="335" spans="1:65" s="2" customFormat="1" ht="16.5" customHeight="1">
      <c r="A335" s="33"/>
      <c r="B335" s="34"/>
      <c r="C335" s="177" t="s">
        <v>326</v>
      </c>
      <c r="D335" s="177" t="s">
        <v>126</v>
      </c>
      <c r="E335" s="178" t="s">
        <v>327</v>
      </c>
      <c r="F335" s="179" t="s">
        <v>328</v>
      </c>
      <c r="G335" s="180" t="s">
        <v>172</v>
      </c>
      <c r="H335" s="181">
        <v>20</v>
      </c>
      <c r="I335" s="182"/>
      <c r="J335" s="183">
        <f>ROUND(I335*H335,2)</f>
        <v>0</v>
      </c>
      <c r="K335" s="179" t="s">
        <v>130</v>
      </c>
      <c r="L335" s="184"/>
      <c r="M335" s="185" t="s">
        <v>1</v>
      </c>
      <c r="N335" s="186" t="s">
        <v>40</v>
      </c>
      <c r="O335" s="70"/>
      <c r="P335" s="187">
        <f>O335*H335</f>
        <v>0</v>
      </c>
      <c r="Q335" s="187">
        <v>1</v>
      </c>
      <c r="R335" s="187">
        <f>Q335*H335</f>
        <v>20</v>
      </c>
      <c r="S335" s="187">
        <v>0</v>
      </c>
      <c r="T335" s="188">
        <f>S335*H335</f>
        <v>0</v>
      </c>
      <c r="U335" s="33"/>
      <c r="V335" s="33"/>
      <c r="W335" s="33"/>
      <c r="X335" s="33"/>
      <c r="Y335" s="33"/>
      <c r="Z335" s="33"/>
      <c r="AA335" s="33"/>
      <c r="AB335" s="33"/>
      <c r="AC335" s="33"/>
      <c r="AD335" s="33"/>
      <c r="AE335" s="33"/>
      <c r="AR335" s="189" t="s">
        <v>131</v>
      </c>
      <c r="AT335" s="189" t="s">
        <v>126</v>
      </c>
      <c r="AU335" s="189" t="s">
        <v>83</v>
      </c>
      <c r="AY335" s="16" t="s">
        <v>125</v>
      </c>
      <c r="BE335" s="190">
        <f>IF(N335="základní",J335,0)</f>
        <v>0</v>
      </c>
      <c r="BF335" s="190">
        <f>IF(N335="snížená",J335,0)</f>
        <v>0</v>
      </c>
      <c r="BG335" s="190">
        <f>IF(N335="zákl. přenesená",J335,0)</f>
        <v>0</v>
      </c>
      <c r="BH335" s="190">
        <f>IF(N335="sníž. přenesená",J335,0)</f>
        <v>0</v>
      </c>
      <c r="BI335" s="190">
        <f>IF(N335="nulová",J335,0)</f>
        <v>0</v>
      </c>
      <c r="BJ335" s="16" t="s">
        <v>83</v>
      </c>
      <c r="BK335" s="190">
        <f>ROUND(I335*H335,2)</f>
        <v>0</v>
      </c>
      <c r="BL335" s="16" t="s">
        <v>132</v>
      </c>
      <c r="BM335" s="189" t="s">
        <v>329</v>
      </c>
    </row>
    <row r="336" spans="1:65" s="2" customFormat="1" ht="11.25">
      <c r="A336" s="33"/>
      <c r="B336" s="34"/>
      <c r="C336" s="35"/>
      <c r="D336" s="191" t="s">
        <v>134</v>
      </c>
      <c r="E336" s="35"/>
      <c r="F336" s="192" t="s">
        <v>328</v>
      </c>
      <c r="G336" s="35"/>
      <c r="H336" s="35"/>
      <c r="I336" s="193"/>
      <c r="J336" s="35"/>
      <c r="K336" s="35"/>
      <c r="L336" s="38"/>
      <c r="M336" s="194"/>
      <c r="N336" s="195"/>
      <c r="O336" s="70"/>
      <c r="P336" s="70"/>
      <c r="Q336" s="70"/>
      <c r="R336" s="70"/>
      <c r="S336" s="70"/>
      <c r="T336" s="71"/>
      <c r="U336" s="33"/>
      <c r="V336" s="33"/>
      <c r="W336" s="33"/>
      <c r="X336" s="33"/>
      <c r="Y336" s="33"/>
      <c r="Z336" s="33"/>
      <c r="AA336" s="33"/>
      <c r="AB336" s="33"/>
      <c r="AC336" s="33"/>
      <c r="AD336" s="33"/>
      <c r="AE336" s="33"/>
      <c r="AT336" s="16" t="s">
        <v>134</v>
      </c>
      <c r="AU336" s="16" t="s">
        <v>83</v>
      </c>
    </row>
    <row r="337" spans="1:65" s="12" customFormat="1" ht="11.25">
      <c r="B337" s="196"/>
      <c r="C337" s="197"/>
      <c r="D337" s="191" t="s">
        <v>135</v>
      </c>
      <c r="E337" s="198" t="s">
        <v>1</v>
      </c>
      <c r="F337" s="199" t="s">
        <v>330</v>
      </c>
      <c r="G337" s="197"/>
      <c r="H337" s="198" t="s">
        <v>1</v>
      </c>
      <c r="I337" s="200"/>
      <c r="J337" s="197"/>
      <c r="K337" s="197"/>
      <c r="L337" s="201"/>
      <c r="M337" s="202"/>
      <c r="N337" s="203"/>
      <c r="O337" s="203"/>
      <c r="P337" s="203"/>
      <c r="Q337" s="203"/>
      <c r="R337" s="203"/>
      <c r="S337" s="203"/>
      <c r="T337" s="204"/>
      <c r="AT337" s="205" t="s">
        <v>135</v>
      </c>
      <c r="AU337" s="205" t="s">
        <v>83</v>
      </c>
      <c r="AV337" s="12" t="s">
        <v>83</v>
      </c>
      <c r="AW337" s="12" t="s">
        <v>31</v>
      </c>
      <c r="AX337" s="12" t="s">
        <v>75</v>
      </c>
      <c r="AY337" s="205" t="s">
        <v>125</v>
      </c>
    </row>
    <row r="338" spans="1:65" s="13" customFormat="1" ht="11.25">
      <c r="B338" s="206"/>
      <c r="C338" s="207"/>
      <c r="D338" s="191" t="s">
        <v>135</v>
      </c>
      <c r="E338" s="208" t="s">
        <v>1</v>
      </c>
      <c r="F338" s="209" t="s">
        <v>331</v>
      </c>
      <c r="G338" s="207"/>
      <c r="H338" s="210">
        <v>20</v>
      </c>
      <c r="I338" s="211"/>
      <c r="J338" s="207"/>
      <c r="K338" s="207"/>
      <c r="L338" s="212"/>
      <c r="M338" s="213"/>
      <c r="N338" s="214"/>
      <c r="O338" s="214"/>
      <c r="P338" s="214"/>
      <c r="Q338" s="214"/>
      <c r="R338" s="214"/>
      <c r="S338" s="214"/>
      <c r="T338" s="215"/>
      <c r="AT338" s="216" t="s">
        <v>135</v>
      </c>
      <c r="AU338" s="216" t="s">
        <v>83</v>
      </c>
      <c r="AV338" s="13" t="s">
        <v>85</v>
      </c>
      <c r="AW338" s="13" t="s">
        <v>31</v>
      </c>
      <c r="AX338" s="13" t="s">
        <v>75</v>
      </c>
      <c r="AY338" s="216" t="s">
        <v>125</v>
      </c>
    </row>
    <row r="339" spans="1:65" s="14" customFormat="1" ht="11.25">
      <c r="B339" s="217"/>
      <c r="C339" s="218"/>
      <c r="D339" s="191" t="s">
        <v>135</v>
      </c>
      <c r="E339" s="219" t="s">
        <v>1</v>
      </c>
      <c r="F339" s="220" t="s">
        <v>144</v>
      </c>
      <c r="G339" s="218"/>
      <c r="H339" s="221">
        <v>20</v>
      </c>
      <c r="I339" s="222"/>
      <c r="J339" s="218"/>
      <c r="K339" s="218"/>
      <c r="L339" s="223"/>
      <c r="M339" s="224"/>
      <c r="N339" s="225"/>
      <c r="O339" s="225"/>
      <c r="P339" s="225"/>
      <c r="Q339" s="225"/>
      <c r="R339" s="225"/>
      <c r="S339" s="225"/>
      <c r="T339" s="226"/>
      <c r="AT339" s="227" t="s">
        <v>135</v>
      </c>
      <c r="AU339" s="227" t="s">
        <v>83</v>
      </c>
      <c r="AV339" s="14" t="s">
        <v>132</v>
      </c>
      <c r="AW339" s="14" t="s">
        <v>31</v>
      </c>
      <c r="AX339" s="14" t="s">
        <v>83</v>
      </c>
      <c r="AY339" s="227" t="s">
        <v>125</v>
      </c>
    </row>
    <row r="340" spans="1:65" s="2" customFormat="1" ht="16.5" customHeight="1">
      <c r="A340" s="33"/>
      <c r="B340" s="34"/>
      <c r="C340" s="177" t="s">
        <v>332</v>
      </c>
      <c r="D340" s="177" t="s">
        <v>126</v>
      </c>
      <c r="E340" s="178" t="s">
        <v>333</v>
      </c>
      <c r="F340" s="179" t="s">
        <v>334</v>
      </c>
      <c r="G340" s="180" t="s">
        <v>172</v>
      </c>
      <c r="H340" s="181">
        <v>4.6849999999999996</v>
      </c>
      <c r="I340" s="182"/>
      <c r="J340" s="183">
        <f>ROUND(I340*H340,2)</f>
        <v>0</v>
      </c>
      <c r="K340" s="179" t="s">
        <v>1</v>
      </c>
      <c r="L340" s="184"/>
      <c r="M340" s="185" t="s">
        <v>1</v>
      </c>
      <c r="N340" s="186" t="s">
        <v>40</v>
      </c>
      <c r="O340" s="70"/>
      <c r="P340" s="187">
        <f>O340*H340</f>
        <v>0</v>
      </c>
      <c r="Q340" s="187">
        <v>1</v>
      </c>
      <c r="R340" s="187">
        <f>Q340*H340</f>
        <v>4.6849999999999996</v>
      </c>
      <c r="S340" s="187">
        <v>0</v>
      </c>
      <c r="T340" s="188">
        <f>S340*H340</f>
        <v>0</v>
      </c>
      <c r="U340" s="33"/>
      <c r="V340" s="33"/>
      <c r="W340" s="33"/>
      <c r="X340" s="33"/>
      <c r="Y340" s="33"/>
      <c r="Z340" s="33"/>
      <c r="AA340" s="33"/>
      <c r="AB340" s="33"/>
      <c r="AC340" s="33"/>
      <c r="AD340" s="33"/>
      <c r="AE340" s="33"/>
      <c r="AR340" s="189" t="s">
        <v>131</v>
      </c>
      <c r="AT340" s="189" t="s">
        <v>126</v>
      </c>
      <c r="AU340" s="189" t="s">
        <v>83</v>
      </c>
      <c r="AY340" s="16" t="s">
        <v>125</v>
      </c>
      <c r="BE340" s="190">
        <f>IF(N340="základní",J340,0)</f>
        <v>0</v>
      </c>
      <c r="BF340" s="190">
        <f>IF(N340="snížená",J340,0)</f>
        <v>0</v>
      </c>
      <c r="BG340" s="190">
        <f>IF(N340="zákl. přenesená",J340,0)</f>
        <v>0</v>
      </c>
      <c r="BH340" s="190">
        <f>IF(N340="sníž. přenesená",J340,0)</f>
        <v>0</v>
      </c>
      <c r="BI340" s="190">
        <f>IF(N340="nulová",J340,0)</f>
        <v>0</v>
      </c>
      <c r="BJ340" s="16" t="s">
        <v>83</v>
      </c>
      <c r="BK340" s="190">
        <f>ROUND(I340*H340,2)</f>
        <v>0</v>
      </c>
      <c r="BL340" s="16" t="s">
        <v>132</v>
      </c>
      <c r="BM340" s="189" t="s">
        <v>335</v>
      </c>
    </row>
    <row r="341" spans="1:65" s="2" customFormat="1" ht="11.25">
      <c r="A341" s="33"/>
      <c r="B341" s="34"/>
      <c r="C341" s="35"/>
      <c r="D341" s="191" t="s">
        <v>134</v>
      </c>
      <c r="E341" s="35"/>
      <c r="F341" s="192" t="s">
        <v>334</v>
      </c>
      <c r="G341" s="35"/>
      <c r="H341" s="35"/>
      <c r="I341" s="193"/>
      <c r="J341" s="35"/>
      <c r="K341" s="35"/>
      <c r="L341" s="38"/>
      <c r="M341" s="194"/>
      <c r="N341" s="195"/>
      <c r="O341" s="70"/>
      <c r="P341" s="70"/>
      <c r="Q341" s="70"/>
      <c r="R341" s="70"/>
      <c r="S341" s="70"/>
      <c r="T341" s="71"/>
      <c r="U341" s="33"/>
      <c r="V341" s="33"/>
      <c r="W341" s="33"/>
      <c r="X341" s="33"/>
      <c r="Y341" s="33"/>
      <c r="Z341" s="33"/>
      <c r="AA341" s="33"/>
      <c r="AB341" s="33"/>
      <c r="AC341" s="33"/>
      <c r="AD341" s="33"/>
      <c r="AE341" s="33"/>
      <c r="AT341" s="16" t="s">
        <v>134</v>
      </c>
      <c r="AU341" s="16" t="s">
        <v>83</v>
      </c>
    </row>
    <row r="342" spans="1:65" s="12" customFormat="1" ht="11.25">
      <c r="B342" s="196"/>
      <c r="C342" s="197"/>
      <c r="D342" s="191" t="s">
        <v>135</v>
      </c>
      <c r="E342" s="198" t="s">
        <v>1</v>
      </c>
      <c r="F342" s="199" t="s">
        <v>237</v>
      </c>
      <c r="G342" s="197"/>
      <c r="H342" s="198" t="s">
        <v>1</v>
      </c>
      <c r="I342" s="200"/>
      <c r="J342" s="197"/>
      <c r="K342" s="197"/>
      <c r="L342" s="201"/>
      <c r="M342" s="202"/>
      <c r="N342" s="203"/>
      <c r="O342" s="203"/>
      <c r="P342" s="203"/>
      <c r="Q342" s="203"/>
      <c r="R342" s="203"/>
      <c r="S342" s="203"/>
      <c r="T342" s="204"/>
      <c r="AT342" s="205" t="s">
        <v>135</v>
      </c>
      <c r="AU342" s="205" t="s">
        <v>83</v>
      </c>
      <c r="AV342" s="12" t="s">
        <v>83</v>
      </c>
      <c r="AW342" s="12" t="s">
        <v>31</v>
      </c>
      <c r="AX342" s="12" t="s">
        <v>75</v>
      </c>
      <c r="AY342" s="205" t="s">
        <v>125</v>
      </c>
    </row>
    <row r="343" spans="1:65" s="13" customFormat="1" ht="11.25">
      <c r="B343" s="206"/>
      <c r="C343" s="207"/>
      <c r="D343" s="191" t="s">
        <v>135</v>
      </c>
      <c r="E343" s="208" t="s">
        <v>1</v>
      </c>
      <c r="F343" s="209" t="s">
        <v>336</v>
      </c>
      <c r="G343" s="207"/>
      <c r="H343" s="210">
        <v>2.0150000000000001</v>
      </c>
      <c r="I343" s="211"/>
      <c r="J343" s="207"/>
      <c r="K343" s="207"/>
      <c r="L343" s="212"/>
      <c r="M343" s="213"/>
      <c r="N343" s="214"/>
      <c r="O343" s="214"/>
      <c r="P343" s="214"/>
      <c r="Q343" s="214"/>
      <c r="R343" s="214"/>
      <c r="S343" s="214"/>
      <c r="T343" s="215"/>
      <c r="AT343" s="216" t="s">
        <v>135</v>
      </c>
      <c r="AU343" s="216" t="s">
        <v>83</v>
      </c>
      <c r="AV343" s="13" t="s">
        <v>85</v>
      </c>
      <c r="AW343" s="13" t="s">
        <v>31</v>
      </c>
      <c r="AX343" s="13" t="s">
        <v>75</v>
      </c>
      <c r="AY343" s="216" t="s">
        <v>125</v>
      </c>
    </row>
    <row r="344" spans="1:65" s="12" customFormat="1" ht="11.25">
      <c r="B344" s="196"/>
      <c r="C344" s="197"/>
      <c r="D344" s="191" t="s">
        <v>135</v>
      </c>
      <c r="E344" s="198" t="s">
        <v>1</v>
      </c>
      <c r="F344" s="199" t="s">
        <v>241</v>
      </c>
      <c r="G344" s="197"/>
      <c r="H344" s="198" t="s">
        <v>1</v>
      </c>
      <c r="I344" s="200"/>
      <c r="J344" s="197"/>
      <c r="K344" s="197"/>
      <c r="L344" s="201"/>
      <c r="M344" s="202"/>
      <c r="N344" s="203"/>
      <c r="O344" s="203"/>
      <c r="P344" s="203"/>
      <c r="Q344" s="203"/>
      <c r="R344" s="203"/>
      <c r="S344" s="203"/>
      <c r="T344" s="204"/>
      <c r="AT344" s="205" t="s">
        <v>135</v>
      </c>
      <c r="AU344" s="205" t="s">
        <v>83</v>
      </c>
      <c r="AV344" s="12" t="s">
        <v>83</v>
      </c>
      <c r="AW344" s="12" t="s">
        <v>31</v>
      </c>
      <c r="AX344" s="12" t="s">
        <v>75</v>
      </c>
      <c r="AY344" s="205" t="s">
        <v>125</v>
      </c>
    </row>
    <row r="345" spans="1:65" s="13" customFormat="1" ht="11.25">
      <c r="B345" s="206"/>
      <c r="C345" s="207"/>
      <c r="D345" s="191" t="s">
        <v>135</v>
      </c>
      <c r="E345" s="208" t="s">
        <v>1</v>
      </c>
      <c r="F345" s="209" t="s">
        <v>337</v>
      </c>
      <c r="G345" s="207"/>
      <c r="H345" s="210">
        <v>2.67</v>
      </c>
      <c r="I345" s="211"/>
      <c r="J345" s="207"/>
      <c r="K345" s="207"/>
      <c r="L345" s="212"/>
      <c r="M345" s="213"/>
      <c r="N345" s="214"/>
      <c r="O345" s="214"/>
      <c r="P345" s="214"/>
      <c r="Q345" s="214"/>
      <c r="R345" s="214"/>
      <c r="S345" s="214"/>
      <c r="T345" s="215"/>
      <c r="AT345" s="216" t="s">
        <v>135</v>
      </c>
      <c r="AU345" s="216" t="s">
        <v>83</v>
      </c>
      <c r="AV345" s="13" t="s">
        <v>85</v>
      </c>
      <c r="AW345" s="13" t="s">
        <v>31</v>
      </c>
      <c r="AX345" s="13" t="s">
        <v>75</v>
      </c>
      <c r="AY345" s="216" t="s">
        <v>125</v>
      </c>
    </row>
    <row r="346" spans="1:65" s="14" customFormat="1" ht="11.25">
      <c r="B346" s="217"/>
      <c r="C346" s="218"/>
      <c r="D346" s="191" t="s">
        <v>135</v>
      </c>
      <c r="E346" s="219" t="s">
        <v>1</v>
      </c>
      <c r="F346" s="220" t="s">
        <v>144</v>
      </c>
      <c r="G346" s="218"/>
      <c r="H346" s="221">
        <v>4.6850000000000005</v>
      </c>
      <c r="I346" s="222"/>
      <c r="J346" s="218"/>
      <c r="K346" s="218"/>
      <c r="L346" s="223"/>
      <c r="M346" s="224"/>
      <c r="N346" s="225"/>
      <c r="O346" s="225"/>
      <c r="P346" s="225"/>
      <c r="Q346" s="225"/>
      <c r="R346" s="225"/>
      <c r="S346" s="225"/>
      <c r="T346" s="226"/>
      <c r="AT346" s="227" t="s">
        <v>135</v>
      </c>
      <c r="AU346" s="227" t="s">
        <v>83</v>
      </c>
      <c r="AV346" s="14" t="s">
        <v>132</v>
      </c>
      <c r="AW346" s="14" t="s">
        <v>31</v>
      </c>
      <c r="AX346" s="14" t="s">
        <v>83</v>
      </c>
      <c r="AY346" s="227" t="s">
        <v>125</v>
      </c>
    </row>
    <row r="347" spans="1:65" s="2" customFormat="1" ht="21.75" customHeight="1">
      <c r="A347" s="33"/>
      <c r="B347" s="34"/>
      <c r="C347" s="177" t="s">
        <v>338</v>
      </c>
      <c r="D347" s="177" t="s">
        <v>126</v>
      </c>
      <c r="E347" s="178" t="s">
        <v>339</v>
      </c>
      <c r="F347" s="179" t="s">
        <v>340</v>
      </c>
      <c r="G347" s="180" t="s">
        <v>341</v>
      </c>
      <c r="H347" s="181">
        <v>0.6</v>
      </c>
      <c r="I347" s="182"/>
      <c r="J347" s="183">
        <f>ROUND(I347*H347,2)</f>
        <v>0</v>
      </c>
      <c r="K347" s="179" t="s">
        <v>130</v>
      </c>
      <c r="L347" s="184"/>
      <c r="M347" s="185" t="s">
        <v>1</v>
      </c>
      <c r="N347" s="186" t="s">
        <v>40</v>
      </c>
      <c r="O347" s="70"/>
      <c r="P347" s="187">
        <f>O347*H347</f>
        <v>0</v>
      </c>
      <c r="Q347" s="187">
        <v>2.234</v>
      </c>
      <c r="R347" s="187">
        <f>Q347*H347</f>
        <v>1.3404</v>
      </c>
      <c r="S347" s="187">
        <v>0</v>
      </c>
      <c r="T347" s="188">
        <f>S347*H347</f>
        <v>0</v>
      </c>
      <c r="U347" s="33"/>
      <c r="V347" s="33"/>
      <c r="W347" s="33"/>
      <c r="X347" s="33"/>
      <c r="Y347" s="33"/>
      <c r="Z347" s="33"/>
      <c r="AA347" s="33"/>
      <c r="AB347" s="33"/>
      <c r="AC347" s="33"/>
      <c r="AD347" s="33"/>
      <c r="AE347" s="33"/>
      <c r="AR347" s="189" t="s">
        <v>131</v>
      </c>
      <c r="AT347" s="189" t="s">
        <v>126</v>
      </c>
      <c r="AU347" s="189" t="s">
        <v>83</v>
      </c>
      <c r="AY347" s="16" t="s">
        <v>125</v>
      </c>
      <c r="BE347" s="190">
        <f>IF(N347="základní",J347,0)</f>
        <v>0</v>
      </c>
      <c r="BF347" s="190">
        <f>IF(N347="snížená",J347,0)</f>
        <v>0</v>
      </c>
      <c r="BG347" s="190">
        <f>IF(N347="zákl. přenesená",J347,0)</f>
        <v>0</v>
      </c>
      <c r="BH347" s="190">
        <f>IF(N347="sníž. přenesená",J347,0)</f>
        <v>0</v>
      </c>
      <c r="BI347" s="190">
        <f>IF(N347="nulová",J347,0)</f>
        <v>0</v>
      </c>
      <c r="BJ347" s="16" t="s">
        <v>83</v>
      </c>
      <c r="BK347" s="190">
        <f>ROUND(I347*H347,2)</f>
        <v>0</v>
      </c>
      <c r="BL347" s="16" t="s">
        <v>132</v>
      </c>
      <c r="BM347" s="189" t="s">
        <v>342</v>
      </c>
    </row>
    <row r="348" spans="1:65" s="2" customFormat="1" ht="11.25">
      <c r="A348" s="33"/>
      <c r="B348" s="34"/>
      <c r="C348" s="35"/>
      <c r="D348" s="191" t="s">
        <v>134</v>
      </c>
      <c r="E348" s="35"/>
      <c r="F348" s="192" t="s">
        <v>340</v>
      </c>
      <c r="G348" s="35"/>
      <c r="H348" s="35"/>
      <c r="I348" s="193"/>
      <c r="J348" s="35"/>
      <c r="K348" s="35"/>
      <c r="L348" s="38"/>
      <c r="M348" s="194"/>
      <c r="N348" s="195"/>
      <c r="O348" s="70"/>
      <c r="P348" s="70"/>
      <c r="Q348" s="70"/>
      <c r="R348" s="70"/>
      <c r="S348" s="70"/>
      <c r="T348" s="71"/>
      <c r="U348" s="33"/>
      <c r="V348" s="33"/>
      <c r="W348" s="33"/>
      <c r="X348" s="33"/>
      <c r="Y348" s="33"/>
      <c r="Z348" s="33"/>
      <c r="AA348" s="33"/>
      <c r="AB348" s="33"/>
      <c r="AC348" s="33"/>
      <c r="AD348" s="33"/>
      <c r="AE348" s="33"/>
      <c r="AT348" s="16" t="s">
        <v>134</v>
      </c>
      <c r="AU348" s="16" t="s">
        <v>83</v>
      </c>
    </row>
    <row r="349" spans="1:65" s="12" customFormat="1" ht="11.25">
      <c r="B349" s="196"/>
      <c r="C349" s="197"/>
      <c r="D349" s="191" t="s">
        <v>135</v>
      </c>
      <c r="E349" s="198" t="s">
        <v>1</v>
      </c>
      <c r="F349" s="199" t="s">
        <v>343</v>
      </c>
      <c r="G349" s="197"/>
      <c r="H349" s="198" t="s">
        <v>1</v>
      </c>
      <c r="I349" s="200"/>
      <c r="J349" s="197"/>
      <c r="K349" s="197"/>
      <c r="L349" s="201"/>
      <c r="M349" s="202"/>
      <c r="N349" s="203"/>
      <c r="O349" s="203"/>
      <c r="P349" s="203"/>
      <c r="Q349" s="203"/>
      <c r="R349" s="203"/>
      <c r="S349" s="203"/>
      <c r="T349" s="204"/>
      <c r="AT349" s="205" t="s">
        <v>135</v>
      </c>
      <c r="AU349" s="205" t="s">
        <v>83</v>
      </c>
      <c r="AV349" s="12" t="s">
        <v>83</v>
      </c>
      <c r="AW349" s="12" t="s">
        <v>31</v>
      </c>
      <c r="AX349" s="12" t="s">
        <v>75</v>
      </c>
      <c r="AY349" s="205" t="s">
        <v>125</v>
      </c>
    </row>
    <row r="350" spans="1:65" s="13" customFormat="1" ht="11.25">
      <c r="B350" s="206"/>
      <c r="C350" s="207"/>
      <c r="D350" s="191" t="s">
        <v>135</v>
      </c>
      <c r="E350" s="208" t="s">
        <v>1</v>
      </c>
      <c r="F350" s="209" t="s">
        <v>344</v>
      </c>
      <c r="G350" s="207"/>
      <c r="H350" s="210">
        <v>0.6</v>
      </c>
      <c r="I350" s="211"/>
      <c r="J350" s="207"/>
      <c r="K350" s="207"/>
      <c r="L350" s="212"/>
      <c r="M350" s="213"/>
      <c r="N350" s="214"/>
      <c r="O350" s="214"/>
      <c r="P350" s="214"/>
      <c r="Q350" s="214"/>
      <c r="R350" s="214"/>
      <c r="S350" s="214"/>
      <c r="T350" s="215"/>
      <c r="AT350" s="216" t="s">
        <v>135</v>
      </c>
      <c r="AU350" s="216" t="s">
        <v>83</v>
      </c>
      <c r="AV350" s="13" t="s">
        <v>85</v>
      </c>
      <c r="AW350" s="13" t="s">
        <v>31</v>
      </c>
      <c r="AX350" s="13" t="s">
        <v>75</v>
      </c>
      <c r="AY350" s="216" t="s">
        <v>125</v>
      </c>
    </row>
    <row r="351" spans="1:65" s="14" customFormat="1" ht="11.25">
      <c r="B351" s="217"/>
      <c r="C351" s="218"/>
      <c r="D351" s="191" t="s">
        <v>135</v>
      </c>
      <c r="E351" s="219" t="s">
        <v>1</v>
      </c>
      <c r="F351" s="220" t="s">
        <v>144</v>
      </c>
      <c r="G351" s="218"/>
      <c r="H351" s="221">
        <v>0.6</v>
      </c>
      <c r="I351" s="222"/>
      <c r="J351" s="218"/>
      <c r="K351" s="218"/>
      <c r="L351" s="223"/>
      <c r="M351" s="224"/>
      <c r="N351" s="225"/>
      <c r="O351" s="225"/>
      <c r="P351" s="225"/>
      <c r="Q351" s="225"/>
      <c r="R351" s="225"/>
      <c r="S351" s="225"/>
      <c r="T351" s="226"/>
      <c r="AT351" s="227" t="s">
        <v>135</v>
      </c>
      <c r="AU351" s="227" t="s">
        <v>83</v>
      </c>
      <c r="AV351" s="14" t="s">
        <v>132</v>
      </c>
      <c r="AW351" s="14" t="s">
        <v>31</v>
      </c>
      <c r="AX351" s="14" t="s">
        <v>83</v>
      </c>
      <c r="AY351" s="227" t="s">
        <v>125</v>
      </c>
    </row>
    <row r="352" spans="1:65" s="2" customFormat="1" ht="16.5" customHeight="1">
      <c r="A352" s="33"/>
      <c r="B352" s="34"/>
      <c r="C352" s="177" t="s">
        <v>345</v>
      </c>
      <c r="D352" s="177" t="s">
        <v>126</v>
      </c>
      <c r="E352" s="178" t="s">
        <v>346</v>
      </c>
      <c r="F352" s="179" t="s">
        <v>347</v>
      </c>
      <c r="G352" s="180" t="s">
        <v>189</v>
      </c>
      <c r="H352" s="181">
        <v>29</v>
      </c>
      <c r="I352" s="182"/>
      <c r="J352" s="183">
        <f>ROUND(I352*H352,2)</f>
        <v>0</v>
      </c>
      <c r="K352" s="179" t="s">
        <v>130</v>
      </c>
      <c r="L352" s="184"/>
      <c r="M352" s="185" t="s">
        <v>1</v>
      </c>
      <c r="N352" s="186" t="s">
        <v>40</v>
      </c>
      <c r="O352" s="70"/>
      <c r="P352" s="187">
        <f>O352*H352</f>
        <v>0</v>
      </c>
      <c r="Q352" s="187">
        <v>1E-3</v>
      </c>
      <c r="R352" s="187">
        <f>Q352*H352</f>
        <v>2.9000000000000001E-2</v>
      </c>
      <c r="S352" s="187">
        <v>0</v>
      </c>
      <c r="T352" s="188">
        <f>S352*H352</f>
        <v>0</v>
      </c>
      <c r="U352" s="33"/>
      <c r="V352" s="33"/>
      <c r="W352" s="33"/>
      <c r="X352" s="33"/>
      <c r="Y352" s="33"/>
      <c r="Z352" s="33"/>
      <c r="AA352" s="33"/>
      <c r="AB352" s="33"/>
      <c r="AC352" s="33"/>
      <c r="AD352" s="33"/>
      <c r="AE352" s="33"/>
      <c r="AR352" s="189" t="s">
        <v>131</v>
      </c>
      <c r="AT352" s="189" t="s">
        <v>126</v>
      </c>
      <c r="AU352" s="189" t="s">
        <v>83</v>
      </c>
      <c r="AY352" s="16" t="s">
        <v>125</v>
      </c>
      <c r="BE352" s="190">
        <f>IF(N352="základní",J352,0)</f>
        <v>0</v>
      </c>
      <c r="BF352" s="190">
        <f>IF(N352="snížená",J352,0)</f>
        <v>0</v>
      </c>
      <c r="BG352" s="190">
        <f>IF(N352="zákl. přenesená",J352,0)</f>
        <v>0</v>
      </c>
      <c r="BH352" s="190">
        <f>IF(N352="sníž. přenesená",J352,0)</f>
        <v>0</v>
      </c>
      <c r="BI352" s="190">
        <f>IF(N352="nulová",J352,0)</f>
        <v>0</v>
      </c>
      <c r="BJ352" s="16" t="s">
        <v>83</v>
      </c>
      <c r="BK352" s="190">
        <f>ROUND(I352*H352,2)</f>
        <v>0</v>
      </c>
      <c r="BL352" s="16" t="s">
        <v>132</v>
      </c>
      <c r="BM352" s="189" t="s">
        <v>348</v>
      </c>
    </row>
    <row r="353" spans="1:65" s="2" customFormat="1" ht="11.25">
      <c r="A353" s="33"/>
      <c r="B353" s="34"/>
      <c r="C353" s="35"/>
      <c r="D353" s="191" t="s">
        <v>134</v>
      </c>
      <c r="E353" s="35"/>
      <c r="F353" s="192" t="s">
        <v>349</v>
      </c>
      <c r="G353" s="35"/>
      <c r="H353" s="35"/>
      <c r="I353" s="193"/>
      <c r="J353" s="35"/>
      <c r="K353" s="35"/>
      <c r="L353" s="38"/>
      <c r="M353" s="194"/>
      <c r="N353" s="195"/>
      <c r="O353" s="70"/>
      <c r="P353" s="70"/>
      <c r="Q353" s="70"/>
      <c r="R353" s="70"/>
      <c r="S353" s="70"/>
      <c r="T353" s="71"/>
      <c r="U353" s="33"/>
      <c r="V353" s="33"/>
      <c r="W353" s="33"/>
      <c r="X353" s="33"/>
      <c r="Y353" s="33"/>
      <c r="Z353" s="33"/>
      <c r="AA353" s="33"/>
      <c r="AB353" s="33"/>
      <c r="AC353" s="33"/>
      <c r="AD353" s="33"/>
      <c r="AE353" s="33"/>
      <c r="AT353" s="16" t="s">
        <v>134</v>
      </c>
      <c r="AU353" s="16" t="s">
        <v>83</v>
      </c>
    </row>
    <row r="354" spans="1:65" s="12" customFormat="1" ht="11.25">
      <c r="B354" s="196"/>
      <c r="C354" s="197"/>
      <c r="D354" s="191" t="s">
        <v>135</v>
      </c>
      <c r="E354" s="198" t="s">
        <v>1</v>
      </c>
      <c r="F354" s="199" t="s">
        <v>350</v>
      </c>
      <c r="G354" s="197"/>
      <c r="H354" s="198" t="s">
        <v>1</v>
      </c>
      <c r="I354" s="200"/>
      <c r="J354" s="197"/>
      <c r="K354" s="197"/>
      <c r="L354" s="201"/>
      <c r="M354" s="202"/>
      <c r="N354" s="203"/>
      <c r="O354" s="203"/>
      <c r="P354" s="203"/>
      <c r="Q354" s="203"/>
      <c r="R354" s="203"/>
      <c r="S354" s="203"/>
      <c r="T354" s="204"/>
      <c r="AT354" s="205" t="s">
        <v>135</v>
      </c>
      <c r="AU354" s="205" t="s">
        <v>83</v>
      </c>
      <c r="AV354" s="12" t="s">
        <v>83</v>
      </c>
      <c r="AW354" s="12" t="s">
        <v>31</v>
      </c>
      <c r="AX354" s="12" t="s">
        <v>75</v>
      </c>
      <c r="AY354" s="205" t="s">
        <v>125</v>
      </c>
    </row>
    <row r="355" spans="1:65" s="13" customFormat="1" ht="11.25">
      <c r="B355" s="206"/>
      <c r="C355" s="207"/>
      <c r="D355" s="191" t="s">
        <v>135</v>
      </c>
      <c r="E355" s="208" t="s">
        <v>1</v>
      </c>
      <c r="F355" s="209" t="s">
        <v>351</v>
      </c>
      <c r="G355" s="207"/>
      <c r="H355" s="210">
        <v>24</v>
      </c>
      <c r="I355" s="211"/>
      <c r="J355" s="207"/>
      <c r="K355" s="207"/>
      <c r="L355" s="212"/>
      <c r="M355" s="213"/>
      <c r="N355" s="214"/>
      <c r="O355" s="214"/>
      <c r="P355" s="214"/>
      <c r="Q355" s="214"/>
      <c r="R355" s="214"/>
      <c r="S355" s="214"/>
      <c r="T355" s="215"/>
      <c r="AT355" s="216" t="s">
        <v>135</v>
      </c>
      <c r="AU355" s="216" t="s">
        <v>83</v>
      </c>
      <c r="AV355" s="13" t="s">
        <v>85</v>
      </c>
      <c r="AW355" s="13" t="s">
        <v>31</v>
      </c>
      <c r="AX355" s="13" t="s">
        <v>75</v>
      </c>
      <c r="AY355" s="216" t="s">
        <v>125</v>
      </c>
    </row>
    <row r="356" spans="1:65" s="12" customFormat="1" ht="11.25">
      <c r="B356" s="196"/>
      <c r="C356" s="197"/>
      <c r="D356" s="191" t="s">
        <v>135</v>
      </c>
      <c r="E356" s="198" t="s">
        <v>1</v>
      </c>
      <c r="F356" s="199" t="s">
        <v>352</v>
      </c>
      <c r="G356" s="197"/>
      <c r="H356" s="198" t="s">
        <v>1</v>
      </c>
      <c r="I356" s="200"/>
      <c r="J356" s="197"/>
      <c r="K356" s="197"/>
      <c r="L356" s="201"/>
      <c r="M356" s="202"/>
      <c r="N356" s="203"/>
      <c r="O356" s="203"/>
      <c r="P356" s="203"/>
      <c r="Q356" s="203"/>
      <c r="R356" s="203"/>
      <c r="S356" s="203"/>
      <c r="T356" s="204"/>
      <c r="AT356" s="205" t="s">
        <v>135</v>
      </c>
      <c r="AU356" s="205" t="s">
        <v>83</v>
      </c>
      <c r="AV356" s="12" t="s">
        <v>83</v>
      </c>
      <c r="AW356" s="12" t="s">
        <v>31</v>
      </c>
      <c r="AX356" s="12" t="s">
        <v>75</v>
      </c>
      <c r="AY356" s="205" t="s">
        <v>125</v>
      </c>
    </row>
    <row r="357" spans="1:65" s="13" customFormat="1" ht="11.25">
      <c r="B357" s="206"/>
      <c r="C357" s="207"/>
      <c r="D357" s="191" t="s">
        <v>135</v>
      </c>
      <c r="E357" s="208" t="s">
        <v>1</v>
      </c>
      <c r="F357" s="209" t="s">
        <v>353</v>
      </c>
      <c r="G357" s="207"/>
      <c r="H357" s="210">
        <v>5</v>
      </c>
      <c r="I357" s="211"/>
      <c r="J357" s="207"/>
      <c r="K357" s="207"/>
      <c r="L357" s="212"/>
      <c r="M357" s="213"/>
      <c r="N357" s="214"/>
      <c r="O357" s="214"/>
      <c r="P357" s="214"/>
      <c r="Q357" s="214"/>
      <c r="R357" s="214"/>
      <c r="S357" s="214"/>
      <c r="T357" s="215"/>
      <c r="AT357" s="216" t="s">
        <v>135</v>
      </c>
      <c r="AU357" s="216" t="s">
        <v>83</v>
      </c>
      <c r="AV357" s="13" t="s">
        <v>85</v>
      </c>
      <c r="AW357" s="13" t="s">
        <v>31</v>
      </c>
      <c r="AX357" s="13" t="s">
        <v>75</v>
      </c>
      <c r="AY357" s="216" t="s">
        <v>125</v>
      </c>
    </row>
    <row r="358" spans="1:65" s="14" customFormat="1" ht="11.25">
      <c r="B358" s="217"/>
      <c r="C358" s="218"/>
      <c r="D358" s="191" t="s">
        <v>135</v>
      </c>
      <c r="E358" s="219" t="s">
        <v>1</v>
      </c>
      <c r="F358" s="220" t="s">
        <v>144</v>
      </c>
      <c r="G358" s="218"/>
      <c r="H358" s="221">
        <v>29</v>
      </c>
      <c r="I358" s="222"/>
      <c r="J358" s="218"/>
      <c r="K358" s="218"/>
      <c r="L358" s="223"/>
      <c r="M358" s="224"/>
      <c r="N358" s="225"/>
      <c r="O358" s="225"/>
      <c r="P358" s="225"/>
      <c r="Q358" s="225"/>
      <c r="R358" s="225"/>
      <c r="S358" s="225"/>
      <c r="T358" s="226"/>
      <c r="AT358" s="227" t="s">
        <v>135</v>
      </c>
      <c r="AU358" s="227" t="s">
        <v>83</v>
      </c>
      <c r="AV358" s="14" t="s">
        <v>132</v>
      </c>
      <c r="AW358" s="14" t="s">
        <v>31</v>
      </c>
      <c r="AX358" s="14" t="s">
        <v>83</v>
      </c>
      <c r="AY358" s="227" t="s">
        <v>125</v>
      </c>
    </row>
    <row r="359" spans="1:65" s="2" customFormat="1" ht="24.2" customHeight="1">
      <c r="A359" s="33"/>
      <c r="B359" s="34"/>
      <c r="C359" s="177" t="s">
        <v>354</v>
      </c>
      <c r="D359" s="177" t="s">
        <v>126</v>
      </c>
      <c r="E359" s="178" t="s">
        <v>355</v>
      </c>
      <c r="F359" s="179" t="s">
        <v>356</v>
      </c>
      <c r="G359" s="180" t="s">
        <v>129</v>
      </c>
      <c r="H359" s="181">
        <v>20</v>
      </c>
      <c r="I359" s="182"/>
      <c r="J359" s="183">
        <f>ROUND(I359*H359,2)</f>
        <v>0</v>
      </c>
      <c r="K359" s="179" t="s">
        <v>130</v>
      </c>
      <c r="L359" s="184"/>
      <c r="M359" s="185" t="s">
        <v>1</v>
      </c>
      <c r="N359" s="186" t="s">
        <v>40</v>
      </c>
      <c r="O359" s="70"/>
      <c r="P359" s="187">
        <f>O359*H359</f>
        <v>0</v>
      </c>
      <c r="Q359" s="187">
        <v>1E-3</v>
      </c>
      <c r="R359" s="187">
        <f>Q359*H359</f>
        <v>0.02</v>
      </c>
      <c r="S359" s="187">
        <v>0</v>
      </c>
      <c r="T359" s="188">
        <f>S359*H359</f>
        <v>0</v>
      </c>
      <c r="U359" s="33"/>
      <c r="V359" s="33"/>
      <c r="W359" s="33"/>
      <c r="X359" s="33"/>
      <c r="Y359" s="33"/>
      <c r="Z359" s="33"/>
      <c r="AA359" s="33"/>
      <c r="AB359" s="33"/>
      <c r="AC359" s="33"/>
      <c r="AD359" s="33"/>
      <c r="AE359" s="33"/>
      <c r="AR359" s="189" t="s">
        <v>131</v>
      </c>
      <c r="AT359" s="189" t="s">
        <v>126</v>
      </c>
      <c r="AU359" s="189" t="s">
        <v>83</v>
      </c>
      <c r="AY359" s="16" t="s">
        <v>125</v>
      </c>
      <c r="BE359" s="190">
        <f>IF(N359="základní",J359,0)</f>
        <v>0</v>
      </c>
      <c r="BF359" s="190">
        <f>IF(N359="snížená",J359,0)</f>
        <v>0</v>
      </c>
      <c r="BG359" s="190">
        <f>IF(N359="zákl. přenesená",J359,0)</f>
        <v>0</v>
      </c>
      <c r="BH359" s="190">
        <f>IF(N359="sníž. přenesená",J359,0)</f>
        <v>0</v>
      </c>
      <c r="BI359" s="190">
        <f>IF(N359="nulová",J359,0)</f>
        <v>0</v>
      </c>
      <c r="BJ359" s="16" t="s">
        <v>83</v>
      </c>
      <c r="BK359" s="190">
        <f>ROUND(I359*H359,2)</f>
        <v>0</v>
      </c>
      <c r="BL359" s="16" t="s">
        <v>132</v>
      </c>
      <c r="BM359" s="189" t="s">
        <v>357</v>
      </c>
    </row>
    <row r="360" spans="1:65" s="2" customFormat="1" ht="19.5">
      <c r="A360" s="33"/>
      <c r="B360" s="34"/>
      <c r="C360" s="35"/>
      <c r="D360" s="191" t="s">
        <v>134</v>
      </c>
      <c r="E360" s="35"/>
      <c r="F360" s="192" t="s">
        <v>356</v>
      </c>
      <c r="G360" s="35"/>
      <c r="H360" s="35"/>
      <c r="I360" s="193"/>
      <c r="J360" s="35"/>
      <c r="K360" s="35"/>
      <c r="L360" s="38"/>
      <c r="M360" s="194"/>
      <c r="N360" s="195"/>
      <c r="O360" s="70"/>
      <c r="P360" s="70"/>
      <c r="Q360" s="70"/>
      <c r="R360" s="70"/>
      <c r="S360" s="70"/>
      <c r="T360" s="71"/>
      <c r="U360" s="33"/>
      <c r="V360" s="33"/>
      <c r="W360" s="33"/>
      <c r="X360" s="33"/>
      <c r="Y360" s="33"/>
      <c r="Z360" s="33"/>
      <c r="AA360" s="33"/>
      <c r="AB360" s="33"/>
      <c r="AC360" s="33"/>
      <c r="AD360" s="33"/>
      <c r="AE360" s="33"/>
      <c r="AT360" s="16" t="s">
        <v>134</v>
      </c>
      <c r="AU360" s="16" t="s">
        <v>83</v>
      </c>
    </row>
    <row r="361" spans="1:65" s="12" customFormat="1" ht="11.25">
      <c r="B361" s="196"/>
      <c r="C361" s="197"/>
      <c r="D361" s="191" t="s">
        <v>135</v>
      </c>
      <c r="E361" s="198" t="s">
        <v>1</v>
      </c>
      <c r="F361" s="199" t="s">
        <v>358</v>
      </c>
      <c r="G361" s="197"/>
      <c r="H361" s="198" t="s">
        <v>1</v>
      </c>
      <c r="I361" s="200"/>
      <c r="J361" s="197"/>
      <c r="K361" s="197"/>
      <c r="L361" s="201"/>
      <c r="M361" s="202"/>
      <c r="N361" s="203"/>
      <c r="O361" s="203"/>
      <c r="P361" s="203"/>
      <c r="Q361" s="203"/>
      <c r="R361" s="203"/>
      <c r="S361" s="203"/>
      <c r="T361" s="204"/>
      <c r="AT361" s="205" t="s">
        <v>135</v>
      </c>
      <c r="AU361" s="205" t="s">
        <v>83</v>
      </c>
      <c r="AV361" s="12" t="s">
        <v>83</v>
      </c>
      <c r="AW361" s="12" t="s">
        <v>31</v>
      </c>
      <c r="AX361" s="12" t="s">
        <v>75</v>
      </c>
      <c r="AY361" s="205" t="s">
        <v>125</v>
      </c>
    </row>
    <row r="362" spans="1:65" s="13" customFormat="1" ht="11.25">
      <c r="B362" s="206"/>
      <c r="C362" s="207"/>
      <c r="D362" s="191" t="s">
        <v>135</v>
      </c>
      <c r="E362" s="208" t="s">
        <v>1</v>
      </c>
      <c r="F362" s="209" t="s">
        <v>258</v>
      </c>
      <c r="G362" s="207"/>
      <c r="H362" s="210">
        <v>20</v>
      </c>
      <c r="I362" s="211"/>
      <c r="J362" s="207"/>
      <c r="K362" s="207"/>
      <c r="L362" s="212"/>
      <c r="M362" s="213"/>
      <c r="N362" s="214"/>
      <c r="O362" s="214"/>
      <c r="P362" s="214"/>
      <c r="Q362" s="214"/>
      <c r="R362" s="214"/>
      <c r="S362" s="214"/>
      <c r="T362" s="215"/>
      <c r="AT362" s="216" t="s">
        <v>135</v>
      </c>
      <c r="AU362" s="216" t="s">
        <v>83</v>
      </c>
      <c r="AV362" s="13" t="s">
        <v>85</v>
      </c>
      <c r="AW362" s="13" t="s">
        <v>31</v>
      </c>
      <c r="AX362" s="13" t="s">
        <v>75</v>
      </c>
      <c r="AY362" s="216" t="s">
        <v>125</v>
      </c>
    </row>
    <row r="363" spans="1:65" s="14" customFormat="1" ht="11.25">
      <c r="B363" s="217"/>
      <c r="C363" s="218"/>
      <c r="D363" s="191" t="s">
        <v>135</v>
      </c>
      <c r="E363" s="219" t="s">
        <v>1</v>
      </c>
      <c r="F363" s="220" t="s">
        <v>144</v>
      </c>
      <c r="G363" s="218"/>
      <c r="H363" s="221">
        <v>20</v>
      </c>
      <c r="I363" s="222"/>
      <c r="J363" s="218"/>
      <c r="K363" s="218"/>
      <c r="L363" s="223"/>
      <c r="M363" s="224"/>
      <c r="N363" s="225"/>
      <c r="O363" s="225"/>
      <c r="P363" s="225"/>
      <c r="Q363" s="225"/>
      <c r="R363" s="225"/>
      <c r="S363" s="225"/>
      <c r="T363" s="226"/>
      <c r="AT363" s="227" t="s">
        <v>135</v>
      </c>
      <c r="AU363" s="227" t="s">
        <v>83</v>
      </c>
      <c r="AV363" s="14" t="s">
        <v>132</v>
      </c>
      <c r="AW363" s="14" t="s">
        <v>31</v>
      </c>
      <c r="AX363" s="14" t="s">
        <v>83</v>
      </c>
      <c r="AY363" s="227" t="s">
        <v>125</v>
      </c>
    </row>
    <row r="364" spans="1:65" s="11" customFormat="1" ht="25.9" customHeight="1">
      <c r="B364" s="163"/>
      <c r="C364" s="164"/>
      <c r="D364" s="165" t="s">
        <v>74</v>
      </c>
      <c r="E364" s="166" t="s">
        <v>359</v>
      </c>
      <c r="F364" s="166" t="s">
        <v>360</v>
      </c>
      <c r="G364" s="164"/>
      <c r="H364" s="164"/>
      <c r="I364" s="167"/>
      <c r="J364" s="168">
        <f>BK364</f>
        <v>0</v>
      </c>
      <c r="K364" s="164"/>
      <c r="L364" s="169"/>
      <c r="M364" s="170"/>
      <c r="N364" s="171"/>
      <c r="O364" s="171"/>
      <c r="P364" s="172">
        <f>SUM(P365:P698)</f>
        <v>0</v>
      </c>
      <c r="Q364" s="171"/>
      <c r="R364" s="172">
        <f>SUM(R365:R698)</f>
        <v>0</v>
      </c>
      <c r="S364" s="171"/>
      <c r="T364" s="173">
        <f>SUM(T365:T698)</f>
        <v>0</v>
      </c>
      <c r="AR364" s="174" t="s">
        <v>83</v>
      </c>
      <c r="AT364" s="175" t="s">
        <v>74</v>
      </c>
      <c r="AU364" s="175" t="s">
        <v>75</v>
      </c>
      <c r="AY364" s="174" t="s">
        <v>125</v>
      </c>
      <c r="BK364" s="176">
        <f>SUM(BK365:BK698)</f>
        <v>0</v>
      </c>
    </row>
    <row r="365" spans="1:65" s="2" customFormat="1" ht="24.2" customHeight="1">
      <c r="A365" s="33"/>
      <c r="B365" s="34"/>
      <c r="C365" s="228" t="s">
        <v>361</v>
      </c>
      <c r="D365" s="228" t="s">
        <v>362</v>
      </c>
      <c r="E365" s="229" t="s">
        <v>363</v>
      </c>
      <c r="F365" s="230" t="s">
        <v>364</v>
      </c>
      <c r="G365" s="231" t="s">
        <v>365</v>
      </c>
      <c r="H365" s="232">
        <v>5.45</v>
      </c>
      <c r="I365" s="233"/>
      <c r="J365" s="234">
        <f>ROUND(I365*H365,2)</f>
        <v>0</v>
      </c>
      <c r="K365" s="230" t="s">
        <v>130</v>
      </c>
      <c r="L365" s="38"/>
      <c r="M365" s="235" t="s">
        <v>1</v>
      </c>
      <c r="N365" s="236" t="s">
        <v>40</v>
      </c>
      <c r="O365" s="70"/>
      <c r="P365" s="187">
        <f>O365*H365</f>
        <v>0</v>
      </c>
      <c r="Q365" s="187">
        <v>0</v>
      </c>
      <c r="R365" s="187">
        <f>Q365*H365</f>
        <v>0</v>
      </c>
      <c r="S365" s="187">
        <v>0</v>
      </c>
      <c r="T365" s="188">
        <f>S365*H365</f>
        <v>0</v>
      </c>
      <c r="U365" s="33"/>
      <c r="V365" s="33"/>
      <c r="W365" s="33"/>
      <c r="X365" s="33"/>
      <c r="Y365" s="33"/>
      <c r="Z365" s="33"/>
      <c r="AA365" s="33"/>
      <c r="AB365" s="33"/>
      <c r="AC365" s="33"/>
      <c r="AD365" s="33"/>
      <c r="AE365" s="33"/>
      <c r="AR365" s="189" t="s">
        <v>132</v>
      </c>
      <c r="AT365" s="189" t="s">
        <v>362</v>
      </c>
      <c r="AU365" s="189" t="s">
        <v>83</v>
      </c>
      <c r="AY365" s="16" t="s">
        <v>125</v>
      </c>
      <c r="BE365" s="190">
        <f>IF(N365="základní",J365,0)</f>
        <v>0</v>
      </c>
      <c r="BF365" s="190">
        <f>IF(N365="snížená",J365,0)</f>
        <v>0</v>
      </c>
      <c r="BG365" s="190">
        <f>IF(N365="zákl. přenesená",J365,0)</f>
        <v>0</v>
      </c>
      <c r="BH365" s="190">
        <f>IF(N365="sníž. přenesená",J365,0)</f>
        <v>0</v>
      </c>
      <c r="BI365" s="190">
        <f>IF(N365="nulová",J365,0)</f>
        <v>0</v>
      </c>
      <c r="BJ365" s="16" t="s">
        <v>83</v>
      </c>
      <c r="BK365" s="190">
        <f>ROUND(I365*H365,2)</f>
        <v>0</v>
      </c>
      <c r="BL365" s="16" t="s">
        <v>132</v>
      </c>
      <c r="BM365" s="189" t="s">
        <v>366</v>
      </c>
    </row>
    <row r="366" spans="1:65" s="2" customFormat="1" ht="48.75">
      <c r="A366" s="33"/>
      <c r="B366" s="34"/>
      <c r="C366" s="35"/>
      <c r="D366" s="191" t="s">
        <v>134</v>
      </c>
      <c r="E366" s="35"/>
      <c r="F366" s="192" t="s">
        <v>367</v>
      </c>
      <c r="G366" s="35"/>
      <c r="H366" s="35"/>
      <c r="I366" s="193"/>
      <c r="J366" s="35"/>
      <c r="K366" s="35"/>
      <c r="L366" s="38"/>
      <c r="M366" s="194"/>
      <c r="N366" s="195"/>
      <c r="O366" s="70"/>
      <c r="P366" s="70"/>
      <c r="Q366" s="70"/>
      <c r="R366" s="70"/>
      <c r="S366" s="70"/>
      <c r="T366" s="71"/>
      <c r="U366" s="33"/>
      <c r="V366" s="33"/>
      <c r="W366" s="33"/>
      <c r="X366" s="33"/>
      <c r="Y366" s="33"/>
      <c r="Z366" s="33"/>
      <c r="AA366" s="33"/>
      <c r="AB366" s="33"/>
      <c r="AC366" s="33"/>
      <c r="AD366" s="33"/>
      <c r="AE366" s="33"/>
      <c r="AT366" s="16" t="s">
        <v>134</v>
      </c>
      <c r="AU366" s="16" t="s">
        <v>83</v>
      </c>
    </row>
    <row r="367" spans="1:65" s="13" customFormat="1" ht="11.25">
      <c r="B367" s="206"/>
      <c r="C367" s="207"/>
      <c r="D367" s="191" t="s">
        <v>135</v>
      </c>
      <c r="E367" s="208" t="s">
        <v>1</v>
      </c>
      <c r="F367" s="209" t="s">
        <v>368</v>
      </c>
      <c r="G367" s="207"/>
      <c r="H367" s="210">
        <v>5.45</v>
      </c>
      <c r="I367" s="211"/>
      <c r="J367" s="207"/>
      <c r="K367" s="207"/>
      <c r="L367" s="212"/>
      <c r="M367" s="213"/>
      <c r="N367" s="214"/>
      <c r="O367" s="214"/>
      <c r="P367" s="214"/>
      <c r="Q367" s="214"/>
      <c r="R367" s="214"/>
      <c r="S367" s="214"/>
      <c r="T367" s="215"/>
      <c r="AT367" s="216" t="s">
        <v>135</v>
      </c>
      <c r="AU367" s="216" t="s">
        <v>83</v>
      </c>
      <c r="AV367" s="13" t="s">
        <v>85</v>
      </c>
      <c r="AW367" s="13" t="s">
        <v>31</v>
      </c>
      <c r="AX367" s="13" t="s">
        <v>75</v>
      </c>
      <c r="AY367" s="216" t="s">
        <v>125</v>
      </c>
    </row>
    <row r="368" spans="1:65" s="14" customFormat="1" ht="11.25">
      <c r="B368" s="217"/>
      <c r="C368" s="218"/>
      <c r="D368" s="191" t="s">
        <v>135</v>
      </c>
      <c r="E368" s="219" t="s">
        <v>1</v>
      </c>
      <c r="F368" s="220" t="s">
        <v>144</v>
      </c>
      <c r="G368" s="218"/>
      <c r="H368" s="221">
        <v>5.45</v>
      </c>
      <c r="I368" s="222"/>
      <c r="J368" s="218"/>
      <c r="K368" s="218"/>
      <c r="L368" s="223"/>
      <c r="M368" s="224"/>
      <c r="N368" s="225"/>
      <c r="O368" s="225"/>
      <c r="P368" s="225"/>
      <c r="Q368" s="225"/>
      <c r="R368" s="225"/>
      <c r="S368" s="225"/>
      <c r="T368" s="226"/>
      <c r="AT368" s="227" t="s">
        <v>135</v>
      </c>
      <c r="AU368" s="227" t="s">
        <v>83</v>
      </c>
      <c r="AV368" s="14" t="s">
        <v>132</v>
      </c>
      <c r="AW368" s="14" t="s">
        <v>31</v>
      </c>
      <c r="AX368" s="14" t="s">
        <v>83</v>
      </c>
      <c r="AY368" s="227" t="s">
        <v>125</v>
      </c>
    </row>
    <row r="369" spans="1:65" s="2" customFormat="1" ht="24.2" customHeight="1">
      <c r="A369" s="33"/>
      <c r="B369" s="34"/>
      <c r="C369" s="228" t="s">
        <v>369</v>
      </c>
      <c r="D369" s="228" t="s">
        <v>362</v>
      </c>
      <c r="E369" s="229" t="s">
        <v>370</v>
      </c>
      <c r="F369" s="230" t="s">
        <v>371</v>
      </c>
      <c r="G369" s="231" t="s">
        <v>235</v>
      </c>
      <c r="H369" s="232">
        <v>13623</v>
      </c>
      <c r="I369" s="233"/>
      <c r="J369" s="234">
        <f>ROUND(I369*H369,2)</f>
        <v>0</v>
      </c>
      <c r="K369" s="230" t="s">
        <v>130</v>
      </c>
      <c r="L369" s="38"/>
      <c r="M369" s="235" t="s">
        <v>1</v>
      </c>
      <c r="N369" s="236" t="s">
        <v>40</v>
      </c>
      <c r="O369" s="70"/>
      <c r="P369" s="187">
        <f>O369*H369</f>
        <v>0</v>
      </c>
      <c r="Q369" s="187">
        <v>0</v>
      </c>
      <c r="R369" s="187">
        <f>Q369*H369</f>
        <v>0</v>
      </c>
      <c r="S369" s="187">
        <v>0</v>
      </c>
      <c r="T369" s="188">
        <f>S369*H369</f>
        <v>0</v>
      </c>
      <c r="U369" s="33"/>
      <c r="V369" s="33"/>
      <c r="W369" s="33"/>
      <c r="X369" s="33"/>
      <c r="Y369" s="33"/>
      <c r="Z369" s="33"/>
      <c r="AA369" s="33"/>
      <c r="AB369" s="33"/>
      <c r="AC369" s="33"/>
      <c r="AD369" s="33"/>
      <c r="AE369" s="33"/>
      <c r="AR369" s="189" t="s">
        <v>132</v>
      </c>
      <c r="AT369" s="189" t="s">
        <v>362</v>
      </c>
      <c r="AU369" s="189" t="s">
        <v>83</v>
      </c>
      <c r="AY369" s="16" t="s">
        <v>125</v>
      </c>
      <c r="BE369" s="190">
        <f>IF(N369="základní",J369,0)</f>
        <v>0</v>
      </c>
      <c r="BF369" s="190">
        <f>IF(N369="snížená",J369,0)</f>
        <v>0</v>
      </c>
      <c r="BG369" s="190">
        <f>IF(N369="zákl. přenesená",J369,0)</f>
        <v>0</v>
      </c>
      <c r="BH369" s="190">
        <f>IF(N369="sníž. přenesená",J369,0)</f>
        <v>0</v>
      </c>
      <c r="BI369" s="190">
        <f>IF(N369="nulová",J369,0)</f>
        <v>0</v>
      </c>
      <c r="BJ369" s="16" t="s">
        <v>83</v>
      </c>
      <c r="BK369" s="190">
        <f>ROUND(I369*H369,2)</f>
        <v>0</v>
      </c>
      <c r="BL369" s="16" t="s">
        <v>132</v>
      </c>
      <c r="BM369" s="189" t="s">
        <v>372</v>
      </c>
    </row>
    <row r="370" spans="1:65" s="2" customFormat="1" ht="48.75">
      <c r="A370" s="33"/>
      <c r="B370" s="34"/>
      <c r="C370" s="35"/>
      <c r="D370" s="191" t="s">
        <v>134</v>
      </c>
      <c r="E370" s="35"/>
      <c r="F370" s="192" t="s">
        <v>373</v>
      </c>
      <c r="G370" s="35"/>
      <c r="H370" s="35"/>
      <c r="I370" s="193"/>
      <c r="J370" s="35"/>
      <c r="K370" s="35"/>
      <c r="L370" s="38"/>
      <c r="M370" s="194"/>
      <c r="N370" s="195"/>
      <c r="O370" s="70"/>
      <c r="P370" s="70"/>
      <c r="Q370" s="70"/>
      <c r="R370" s="70"/>
      <c r="S370" s="70"/>
      <c r="T370" s="71"/>
      <c r="U370" s="33"/>
      <c r="V370" s="33"/>
      <c r="W370" s="33"/>
      <c r="X370" s="33"/>
      <c r="Y370" s="33"/>
      <c r="Z370" s="33"/>
      <c r="AA370" s="33"/>
      <c r="AB370" s="33"/>
      <c r="AC370" s="33"/>
      <c r="AD370" s="33"/>
      <c r="AE370" s="33"/>
      <c r="AT370" s="16" t="s">
        <v>134</v>
      </c>
      <c r="AU370" s="16" t="s">
        <v>83</v>
      </c>
    </row>
    <row r="371" spans="1:65" s="13" customFormat="1" ht="11.25">
      <c r="B371" s="206"/>
      <c r="C371" s="207"/>
      <c r="D371" s="191" t="s">
        <v>135</v>
      </c>
      <c r="E371" s="208" t="s">
        <v>1</v>
      </c>
      <c r="F371" s="209" t="s">
        <v>374</v>
      </c>
      <c r="G371" s="207"/>
      <c r="H371" s="210">
        <v>13623</v>
      </c>
      <c r="I371" s="211"/>
      <c r="J371" s="207"/>
      <c r="K371" s="207"/>
      <c r="L371" s="212"/>
      <c r="M371" s="213"/>
      <c r="N371" s="214"/>
      <c r="O371" s="214"/>
      <c r="P371" s="214"/>
      <c r="Q371" s="214"/>
      <c r="R371" s="214"/>
      <c r="S371" s="214"/>
      <c r="T371" s="215"/>
      <c r="AT371" s="216" t="s">
        <v>135</v>
      </c>
      <c r="AU371" s="216" t="s">
        <v>83</v>
      </c>
      <c r="AV371" s="13" t="s">
        <v>85</v>
      </c>
      <c r="AW371" s="13" t="s">
        <v>31</v>
      </c>
      <c r="AX371" s="13" t="s">
        <v>75</v>
      </c>
      <c r="AY371" s="216" t="s">
        <v>125</v>
      </c>
    </row>
    <row r="372" spans="1:65" s="14" customFormat="1" ht="11.25">
      <c r="B372" s="217"/>
      <c r="C372" s="218"/>
      <c r="D372" s="191" t="s">
        <v>135</v>
      </c>
      <c r="E372" s="219" t="s">
        <v>1</v>
      </c>
      <c r="F372" s="220" t="s">
        <v>144</v>
      </c>
      <c r="G372" s="218"/>
      <c r="H372" s="221">
        <v>13623</v>
      </c>
      <c r="I372" s="222"/>
      <c r="J372" s="218"/>
      <c r="K372" s="218"/>
      <c r="L372" s="223"/>
      <c r="M372" s="224"/>
      <c r="N372" s="225"/>
      <c r="O372" s="225"/>
      <c r="P372" s="225"/>
      <c r="Q372" s="225"/>
      <c r="R372" s="225"/>
      <c r="S372" s="225"/>
      <c r="T372" s="226"/>
      <c r="AT372" s="227" t="s">
        <v>135</v>
      </c>
      <c r="AU372" s="227" t="s">
        <v>83</v>
      </c>
      <c r="AV372" s="14" t="s">
        <v>132</v>
      </c>
      <c r="AW372" s="14" t="s">
        <v>31</v>
      </c>
      <c r="AX372" s="14" t="s">
        <v>83</v>
      </c>
      <c r="AY372" s="227" t="s">
        <v>125</v>
      </c>
    </row>
    <row r="373" spans="1:65" s="2" customFormat="1" ht="24.2" customHeight="1">
      <c r="A373" s="33"/>
      <c r="B373" s="34"/>
      <c r="C373" s="228" t="s">
        <v>375</v>
      </c>
      <c r="D373" s="228" t="s">
        <v>362</v>
      </c>
      <c r="E373" s="229" t="s">
        <v>376</v>
      </c>
      <c r="F373" s="230" t="s">
        <v>377</v>
      </c>
      <c r="G373" s="231" t="s">
        <v>235</v>
      </c>
      <c r="H373" s="232">
        <v>34109.800000000003</v>
      </c>
      <c r="I373" s="233"/>
      <c r="J373" s="234">
        <f>ROUND(I373*H373,2)</f>
        <v>0</v>
      </c>
      <c r="K373" s="230" t="s">
        <v>130</v>
      </c>
      <c r="L373" s="38"/>
      <c r="M373" s="235" t="s">
        <v>1</v>
      </c>
      <c r="N373" s="236" t="s">
        <v>40</v>
      </c>
      <c r="O373" s="70"/>
      <c r="P373" s="187">
        <f>O373*H373</f>
        <v>0</v>
      </c>
      <c r="Q373" s="187">
        <v>0</v>
      </c>
      <c r="R373" s="187">
        <f>Q373*H373</f>
        <v>0</v>
      </c>
      <c r="S373" s="187">
        <v>0</v>
      </c>
      <c r="T373" s="188">
        <f>S373*H373</f>
        <v>0</v>
      </c>
      <c r="U373" s="33"/>
      <c r="V373" s="33"/>
      <c r="W373" s="33"/>
      <c r="X373" s="33"/>
      <c r="Y373" s="33"/>
      <c r="Z373" s="33"/>
      <c r="AA373" s="33"/>
      <c r="AB373" s="33"/>
      <c r="AC373" s="33"/>
      <c r="AD373" s="33"/>
      <c r="AE373" s="33"/>
      <c r="AR373" s="189" t="s">
        <v>132</v>
      </c>
      <c r="AT373" s="189" t="s">
        <v>362</v>
      </c>
      <c r="AU373" s="189" t="s">
        <v>83</v>
      </c>
      <c r="AY373" s="16" t="s">
        <v>125</v>
      </c>
      <c r="BE373" s="190">
        <f>IF(N373="základní",J373,0)</f>
        <v>0</v>
      </c>
      <c r="BF373" s="190">
        <f>IF(N373="snížená",J373,0)</f>
        <v>0</v>
      </c>
      <c r="BG373" s="190">
        <f>IF(N373="zákl. přenesená",J373,0)</f>
        <v>0</v>
      </c>
      <c r="BH373" s="190">
        <f>IF(N373="sníž. přenesená",J373,0)</f>
        <v>0</v>
      </c>
      <c r="BI373" s="190">
        <f>IF(N373="nulová",J373,0)</f>
        <v>0</v>
      </c>
      <c r="BJ373" s="16" t="s">
        <v>83</v>
      </c>
      <c r="BK373" s="190">
        <f>ROUND(I373*H373,2)</f>
        <v>0</v>
      </c>
      <c r="BL373" s="16" t="s">
        <v>132</v>
      </c>
      <c r="BM373" s="189" t="s">
        <v>378</v>
      </c>
    </row>
    <row r="374" spans="1:65" s="2" customFormat="1" ht="39">
      <c r="A374" s="33"/>
      <c r="B374" s="34"/>
      <c r="C374" s="35"/>
      <c r="D374" s="191" t="s">
        <v>134</v>
      </c>
      <c r="E374" s="35"/>
      <c r="F374" s="192" t="s">
        <v>379</v>
      </c>
      <c r="G374" s="35"/>
      <c r="H374" s="35"/>
      <c r="I374" s="193"/>
      <c r="J374" s="35"/>
      <c r="K374" s="35"/>
      <c r="L374" s="38"/>
      <c r="M374" s="194"/>
      <c r="N374" s="195"/>
      <c r="O374" s="70"/>
      <c r="P374" s="70"/>
      <c r="Q374" s="70"/>
      <c r="R374" s="70"/>
      <c r="S374" s="70"/>
      <c r="T374" s="71"/>
      <c r="U374" s="33"/>
      <c r="V374" s="33"/>
      <c r="W374" s="33"/>
      <c r="X374" s="33"/>
      <c r="Y374" s="33"/>
      <c r="Z374" s="33"/>
      <c r="AA374" s="33"/>
      <c r="AB374" s="33"/>
      <c r="AC374" s="33"/>
      <c r="AD374" s="33"/>
      <c r="AE374" s="33"/>
      <c r="AT374" s="16" t="s">
        <v>134</v>
      </c>
      <c r="AU374" s="16" t="s">
        <v>83</v>
      </c>
    </row>
    <row r="375" spans="1:65" s="12" customFormat="1" ht="11.25">
      <c r="B375" s="196"/>
      <c r="C375" s="197"/>
      <c r="D375" s="191" t="s">
        <v>135</v>
      </c>
      <c r="E375" s="198" t="s">
        <v>1</v>
      </c>
      <c r="F375" s="199" t="s">
        <v>136</v>
      </c>
      <c r="G375" s="197"/>
      <c r="H375" s="198" t="s">
        <v>1</v>
      </c>
      <c r="I375" s="200"/>
      <c r="J375" s="197"/>
      <c r="K375" s="197"/>
      <c r="L375" s="201"/>
      <c r="M375" s="202"/>
      <c r="N375" s="203"/>
      <c r="O375" s="203"/>
      <c r="P375" s="203"/>
      <c r="Q375" s="203"/>
      <c r="R375" s="203"/>
      <c r="S375" s="203"/>
      <c r="T375" s="204"/>
      <c r="AT375" s="205" t="s">
        <v>135</v>
      </c>
      <c r="AU375" s="205" t="s">
        <v>83</v>
      </c>
      <c r="AV375" s="12" t="s">
        <v>83</v>
      </c>
      <c r="AW375" s="12" t="s">
        <v>31</v>
      </c>
      <c r="AX375" s="12" t="s">
        <v>75</v>
      </c>
      <c r="AY375" s="205" t="s">
        <v>125</v>
      </c>
    </row>
    <row r="376" spans="1:65" s="13" customFormat="1" ht="11.25">
      <c r="B376" s="206"/>
      <c r="C376" s="207"/>
      <c r="D376" s="191" t="s">
        <v>135</v>
      </c>
      <c r="E376" s="208" t="s">
        <v>1</v>
      </c>
      <c r="F376" s="209" t="s">
        <v>380</v>
      </c>
      <c r="G376" s="207"/>
      <c r="H376" s="210">
        <v>5112</v>
      </c>
      <c r="I376" s="211"/>
      <c r="J376" s="207"/>
      <c r="K376" s="207"/>
      <c r="L376" s="212"/>
      <c r="M376" s="213"/>
      <c r="N376" s="214"/>
      <c r="O376" s="214"/>
      <c r="P376" s="214"/>
      <c r="Q376" s="214"/>
      <c r="R376" s="214"/>
      <c r="S376" s="214"/>
      <c r="T376" s="215"/>
      <c r="AT376" s="216" t="s">
        <v>135</v>
      </c>
      <c r="AU376" s="216" t="s">
        <v>83</v>
      </c>
      <c r="AV376" s="13" t="s">
        <v>85</v>
      </c>
      <c r="AW376" s="13" t="s">
        <v>31</v>
      </c>
      <c r="AX376" s="13" t="s">
        <v>75</v>
      </c>
      <c r="AY376" s="216" t="s">
        <v>125</v>
      </c>
    </row>
    <row r="377" spans="1:65" s="12" customFormat="1" ht="11.25">
      <c r="B377" s="196"/>
      <c r="C377" s="197"/>
      <c r="D377" s="191" t="s">
        <v>135</v>
      </c>
      <c r="E377" s="198" t="s">
        <v>1</v>
      </c>
      <c r="F377" s="199" t="s">
        <v>139</v>
      </c>
      <c r="G377" s="197"/>
      <c r="H377" s="198" t="s">
        <v>1</v>
      </c>
      <c r="I377" s="200"/>
      <c r="J377" s="197"/>
      <c r="K377" s="197"/>
      <c r="L377" s="201"/>
      <c r="M377" s="202"/>
      <c r="N377" s="203"/>
      <c r="O377" s="203"/>
      <c r="P377" s="203"/>
      <c r="Q377" s="203"/>
      <c r="R377" s="203"/>
      <c r="S377" s="203"/>
      <c r="T377" s="204"/>
      <c r="AT377" s="205" t="s">
        <v>135</v>
      </c>
      <c r="AU377" s="205" t="s">
        <v>83</v>
      </c>
      <c r="AV377" s="12" t="s">
        <v>83</v>
      </c>
      <c r="AW377" s="12" t="s">
        <v>31</v>
      </c>
      <c r="AX377" s="12" t="s">
        <v>75</v>
      </c>
      <c r="AY377" s="205" t="s">
        <v>125</v>
      </c>
    </row>
    <row r="378" spans="1:65" s="13" customFormat="1" ht="11.25">
      <c r="B378" s="206"/>
      <c r="C378" s="207"/>
      <c r="D378" s="191" t="s">
        <v>135</v>
      </c>
      <c r="E378" s="208" t="s">
        <v>1</v>
      </c>
      <c r="F378" s="209" t="s">
        <v>381</v>
      </c>
      <c r="G378" s="207"/>
      <c r="H378" s="210">
        <v>5036.8</v>
      </c>
      <c r="I378" s="211"/>
      <c r="J378" s="207"/>
      <c r="K378" s="207"/>
      <c r="L378" s="212"/>
      <c r="M378" s="213"/>
      <c r="N378" s="214"/>
      <c r="O378" s="214"/>
      <c r="P378" s="214"/>
      <c r="Q378" s="214"/>
      <c r="R378" s="214"/>
      <c r="S378" s="214"/>
      <c r="T378" s="215"/>
      <c r="AT378" s="216" t="s">
        <v>135</v>
      </c>
      <c r="AU378" s="216" t="s">
        <v>83</v>
      </c>
      <c r="AV378" s="13" t="s">
        <v>85</v>
      </c>
      <c r="AW378" s="13" t="s">
        <v>31</v>
      </c>
      <c r="AX378" s="13" t="s">
        <v>75</v>
      </c>
      <c r="AY378" s="216" t="s">
        <v>125</v>
      </c>
    </row>
    <row r="379" spans="1:65" s="12" customFormat="1" ht="11.25">
      <c r="B379" s="196"/>
      <c r="C379" s="197"/>
      <c r="D379" s="191" t="s">
        <v>135</v>
      </c>
      <c r="E379" s="198" t="s">
        <v>1</v>
      </c>
      <c r="F379" s="199" t="s">
        <v>382</v>
      </c>
      <c r="G379" s="197"/>
      <c r="H379" s="198" t="s">
        <v>1</v>
      </c>
      <c r="I379" s="200"/>
      <c r="J379" s="197"/>
      <c r="K379" s="197"/>
      <c r="L379" s="201"/>
      <c r="M379" s="202"/>
      <c r="N379" s="203"/>
      <c r="O379" s="203"/>
      <c r="P379" s="203"/>
      <c r="Q379" s="203"/>
      <c r="R379" s="203"/>
      <c r="S379" s="203"/>
      <c r="T379" s="204"/>
      <c r="AT379" s="205" t="s">
        <v>135</v>
      </c>
      <c r="AU379" s="205" t="s">
        <v>83</v>
      </c>
      <c r="AV379" s="12" t="s">
        <v>83</v>
      </c>
      <c r="AW379" s="12" t="s">
        <v>31</v>
      </c>
      <c r="AX379" s="12" t="s">
        <v>75</v>
      </c>
      <c r="AY379" s="205" t="s">
        <v>125</v>
      </c>
    </row>
    <row r="380" spans="1:65" s="12" customFormat="1" ht="11.25">
      <c r="B380" s="196"/>
      <c r="C380" s="197"/>
      <c r="D380" s="191" t="s">
        <v>135</v>
      </c>
      <c r="E380" s="198" t="s">
        <v>1</v>
      </c>
      <c r="F380" s="199" t="s">
        <v>136</v>
      </c>
      <c r="G380" s="197"/>
      <c r="H380" s="198" t="s">
        <v>1</v>
      </c>
      <c r="I380" s="200"/>
      <c r="J380" s="197"/>
      <c r="K380" s="197"/>
      <c r="L380" s="201"/>
      <c r="M380" s="202"/>
      <c r="N380" s="203"/>
      <c r="O380" s="203"/>
      <c r="P380" s="203"/>
      <c r="Q380" s="203"/>
      <c r="R380" s="203"/>
      <c r="S380" s="203"/>
      <c r="T380" s="204"/>
      <c r="AT380" s="205" t="s">
        <v>135</v>
      </c>
      <c r="AU380" s="205" t="s">
        <v>83</v>
      </c>
      <c r="AV380" s="12" t="s">
        <v>83</v>
      </c>
      <c r="AW380" s="12" t="s">
        <v>31</v>
      </c>
      <c r="AX380" s="12" t="s">
        <v>75</v>
      </c>
      <c r="AY380" s="205" t="s">
        <v>125</v>
      </c>
    </row>
    <row r="381" spans="1:65" s="13" customFormat="1" ht="11.25">
      <c r="B381" s="206"/>
      <c r="C381" s="207"/>
      <c r="D381" s="191" t="s">
        <v>135</v>
      </c>
      <c r="E381" s="208" t="s">
        <v>1</v>
      </c>
      <c r="F381" s="209" t="s">
        <v>383</v>
      </c>
      <c r="G381" s="207"/>
      <c r="H381" s="210">
        <v>10912</v>
      </c>
      <c r="I381" s="211"/>
      <c r="J381" s="207"/>
      <c r="K381" s="207"/>
      <c r="L381" s="212"/>
      <c r="M381" s="213"/>
      <c r="N381" s="214"/>
      <c r="O381" s="214"/>
      <c r="P381" s="214"/>
      <c r="Q381" s="214"/>
      <c r="R381" s="214"/>
      <c r="S381" s="214"/>
      <c r="T381" s="215"/>
      <c r="AT381" s="216" t="s">
        <v>135</v>
      </c>
      <c r="AU381" s="216" t="s">
        <v>83</v>
      </c>
      <c r="AV381" s="13" t="s">
        <v>85</v>
      </c>
      <c r="AW381" s="13" t="s">
        <v>31</v>
      </c>
      <c r="AX381" s="13" t="s">
        <v>75</v>
      </c>
      <c r="AY381" s="216" t="s">
        <v>125</v>
      </c>
    </row>
    <row r="382" spans="1:65" s="13" customFormat="1" ht="11.25">
      <c r="B382" s="206"/>
      <c r="C382" s="207"/>
      <c r="D382" s="191" t="s">
        <v>135</v>
      </c>
      <c r="E382" s="208" t="s">
        <v>1</v>
      </c>
      <c r="F382" s="209" t="s">
        <v>384</v>
      </c>
      <c r="G382" s="207"/>
      <c r="H382" s="210">
        <v>934</v>
      </c>
      <c r="I382" s="211"/>
      <c r="J382" s="207"/>
      <c r="K382" s="207"/>
      <c r="L382" s="212"/>
      <c r="M382" s="213"/>
      <c r="N382" s="214"/>
      <c r="O382" s="214"/>
      <c r="P382" s="214"/>
      <c r="Q382" s="214"/>
      <c r="R382" s="214"/>
      <c r="S382" s="214"/>
      <c r="T382" s="215"/>
      <c r="AT382" s="216" t="s">
        <v>135</v>
      </c>
      <c r="AU382" s="216" t="s">
        <v>83</v>
      </c>
      <c r="AV382" s="13" t="s">
        <v>85</v>
      </c>
      <c r="AW382" s="13" t="s">
        <v>31</v>
      </c>
      <c r="AX382" s="13" t="s">
        <v>75</v>
      </c>
      <c r="AY382" s="216" t="s">
        <v>125</v>
      </c>
    </row>
    <row r="383" spans="1:65" s="12" customFormat="1" ht="11.25">
      <c r="B383" s="196"/>
      <c r="C383" s="197"/>
      <c r="D383" s="191" t="s">
        <v>135</v>
      </c>
      <c r="E383" s="198" t="s">
        <v>1</v>
      </c>
      <c r="F383" s="199" t="s">
        <v>139</v>
      </c>
      <c r="G383" s="197"/>
      <c r="H383" s="198" t="s">
        <v>1</v>
      </c>
      <c r="I383" s="200"/>
      <c r="J383" s="197"/>
      <c r="K383" s="197"/>
      <c r="L383" s="201"/>
      <c r="M383" s="202"/>
      <c r="N383" s="203"/>
      <c r="O383" s="203"/>
      <c r="P383" s="203"/>
      <c r="Q383" s="203"/>
      <c r="R383" s="203"/>
      <c r="S383" s="203"/>
      <c r="T383" s="204"/>
      <c r="AT383" s="205" t="s">
        <v>135</v>
      </c>
      <c r="AU383" s="205" t="s">
        <v>83</v>
      </c>
      <c r="AV383" s="12" t="s">
        <v>83</v>
      </c>
      <c r="AW383" s="12" t="s">
        <v>31</v>
      </c>
      <c r="AX383" s="12" t="s">
        <v>75</v>
      </c>
      <c r="AY383" s="205" t="s">
        <v>125</v>
      </c>
    </row>
    <row r="384" spans="1:65" s="13" customFormat="1" ht="11.25">
      <c r="B384" s="206"/>
      <c r="C384" s="207"/>
      <c r="D384" s="191" t="s">
        <v>135</v>
      </c>
      <c r="E384" s="208" t="s">
        <v>1</v>
      </c>
      <c r="F384" s="209" t="s">
        <v>385</v>
      </c>
      <c r="G384" s="207"/>
      <c r="H384" s="210">
        <v>11638</v>
      </c>
      <c r="I384" s="211"/>
      <c r="J384" s="207"/>
      <c r="K384" s="207"/>
      <c r="L384" s="212"/>
      <c r="M384" s="213"/>
      <c r="N384" s="214"/>
      <c r="O384" s="214"/>
      <c r="P384" s="214"/>
      <c r="Q384" s="214"/>
      <c r="R384" s="214"/>
      <c r="S384" s="214"/>
      <c r="T384" s="215"/>
      <c r="AT384" s="216" t="s">
        <v>135</v>
      </c>
      <c r="AU384" s="216" t="s">
        <v>83</v>
      </c>
      <c r="AV384" s="13" t="s">
        <v>85</v>
      </c>
      <c r="AW384" s="13" t="s">
        <v>31</v>
      </c>
      <c r="AX384" s="13" t="s">
        <v>75</v>
      </c>
      <c r="AY384" s="216" t="s">
        <v>125</v>
      </c>
    </row>
    <row r="385" spans="1:65" s="13" customFormat="1" ht="11.25">
      <c r="B385" s="206"/>
      <c r="C385" s="207"/>
      <c r="D385" s="191" t="s">
        <v>135</v>
      </c>
      <c r="E385" s="208" t="s">
        <v>1</v>
      </c>
      <c r="F385" s="209" t="s">
        <v>386</v>
      </c>
      <c r="G385" s="207"/>
      <c r="H385" s="210">
        <v>477</v>
      </c>
      <c r="I385" s="211"/>
      <c r="J385" s="207"/>
      <c r="K385" s="207"/>
      <c r="L385" s="212"/>
      <c r="M385" s="213"/>
      <c r="N385" s="214"/>
      <c r="O385" s="214"/>
      <c r="P385" s="214"/>
      <c r="Q385" s="214"/>
      <c r="R385" s="214"/>
      <c r="S385" s="214"/>
      <c r="T385" s="215"/>
      <c r="AT385" s="216" t="s">
        <v>135</v>
      </c>
      <c r="AU385" s="216" t="s">
        <v>83</v>
      </c>
      <c r="AV385" s="13" t="s">
        <v>85</v>
      </c>
      <c r="AW385" s="13" t="s">
        <v>31</v>
      </c>
      <c r="AX385" s="13" t="s">
        <v>75</v>
      </c>
      <c r="AY385" s="216" t="s">
        <v>125</v>
      </c>
    </row>
    <row r="386" spans="1:65" s="14" customFormat="1" ht="11.25">
      <c r="B386" s="217"/>
      <c r="C386" s="218"/>
      <c r="D386" s="191" t="s">
        <v>135</v>
      </c>
      <c r="E386" s="219" t="s">
        <v>1</v>
      </c>
      <c r="F386" s="220" t="s">
        <v>144</v>
      </c>
      <c r="G386" s="218"/>
      <c r="H386" s="221">
        <v>34109.800000000003</v>
      </c>
      <c r="I386" s="222"/>
      <c r="J386" s="218"/>
      <c r="K386" s="218"/>
      <c r="L386" s="223"/>
      <c r="M386" s="224"/>
      <c r="N386" s="225"/>
      <c r="O386" s="225"/>
      <c r="P386" s="225"/>
      <c r="Q386" s="225"/>
      <c r="R386" s="225"/>
      <c r="S386" s="225"/>
      <c r="T386" s="226"/>
      <c r="AT386" s="227" t="s">
        <v>135</v>
      </c>
      <c r="AU386" s="227" t="s">
        <v>83</v>
      </c>
      <c r="AV386" s="14" t="s">
        <v>132</v>
      </c>
      <c r="AW386" s="14" t="s">
        <v>31</v>
      </c>
      <c r="AX386" s="14" t="s">
        <v>83</v>
      </c>
      <c r="AY386" s="227" t="s">
        <v>125</v>
      </c>
    </row>
    <row r="387" spans="1:65" s="2" customFormat="1" ht="24.2" customHeight="1">
      <c r="A387" s="33"/>
      <c r="B387" s="34"/>
      <c r="C387" s="228" t="s">
        <v>387</v>
      </c>
      <c r="D387" s="228" t="s">
        <v>362</v>
      </c>
      <c r="E387" s="229" t="s">
        <v>388</v>
      </c>
      <c r="F387" s="230" t="s">
        <v>389</v>
      </c>
      <c r="G387" s="231" t="s">
        <v>341</v>
      </c>
      <c r="H387" s="232">
        <v>1280.0999999999999</v>
      </c>
      <c r="I387" s="233"/>
      <c r="J387" s="234">
        <f>ROUND(I387*H387,2)</f>
        <v>0</v>
      </c>
      <c r="K387" s="230" t="s">
        <v>130</v>
      </c>
      <c r="L387" s="38"/>
      <c r="M387" s="235" t="s">
        <v>1</v>
      </c>
      <c r="N387" s="236" t="s">
        <v>40</v>
      </c>
      <c r="O387" s="70"/>
      <c r="P387" s="187">
        <f>O387*H387</f>
        <v>0</v>
      </c>
      <c r="Q387" s="187">
        <v>0</v>
      </c>
      <c r="R387" s="187">
        <f>Q387*H387</f>
        <v>0</v>
      </c>
      <c r="S387" s="187">
        <v>0</v>
      </c>
      <c r="T387" s="188">
        <f>S387*H387</f>
        <v>0</v>
      </c>
      <c r="U387" s="33"/>
      <c r="V387" s="33"/>
      <c r="W387" s="33"/>
      <c r="X387" s="33"/>
      <c r="Y387" s="33"/>
      <c r="Z387" s="33"/>
      <c r="AA387" s="33"/>
      <c r="AB387" s="33"/>
      <c r="AC387" s="33"/>
      <c r="AD387" s="33"/>
      <c r="AE387" s="33"/>
      <c r="AR387" s="189" t="s">
        <v>132</v>
      </c>
      <c r="AT387" s="189" t="s">
        <v>362</v>
      </c>
      <c r="AU387" s="189" t="s">
        <v>83</v>
      </c>
      <c r="AY387" s="16" t="s">
        <v>125</v>
      </c>
      <c r="BE387" s="190">
        <f>IF(N387="základní",J387,0)</f>
        <v>0</v>
      </c>
      <c r="BF387" s="190">
        <f>IF(N387="snížená",J387,0)</f>
        <v>0</v>
      </c>
      <c r="BG387" s="190">
        <f>IF(N387="zákl. přenesená",J387,0)</f>
        <v>0</v>
      </c>
      <c r="BH387" s="190">
        <f>IF(N387="sníž. přenesená",J387,0)</f>
        <v>0</v>
      </c>
      <c r="BI387" s="190">
        <f>IF(N387="nulová",J387,0)</f>
        <v>0</v>
      </c>
      <c r="BJ387" s="16" t="s">
        <v>83</v>
      </c>
      <c r="BK387" s="190">
        <f>ROUND(I387*H387,2)</f>
        <v>0</v>
      </c>
      <c r="BL387" s="16" t="s">
        <v>132</v>
      </c>
      <c r="BM387" s="189" t="s">
        <v>390</v>
      </c>
    </row>
    <row r="388" spans="1:65" s="2" customFormat="1" ht="48.75">
      <c r="A388" s="33"/>
      <c r="B388" s="34"/>
      <c r="C388" s="35"/>
      <c r="D388" s="191" t="s">
        <v>134</v>
      </c>
      <c r="E388" s="35"/>
      <c r="F388" s="192" t="s">
        <v>391</v>
      </c>
      <c r="G388" s="35"/>
      <c r="H388" s="35"/>
      <c r="I388" s="193"/>
      <c r="J388" s="35"/>
      <c r="K388" s="35"/>
      <c r="L388" s="38"/>
      <c r="M388" s="194"/>
      <c r="N388" s="195"/>
      <c r="O388" s="70"/>
      <c r="P388" s="70"/>
      <c r="Q388" s="70"/>
      <c r="R388" s="70"/>
      <c r="S388" s="70"/>
      <c r="T388" s="71"/>
      <c r="U388" s="33"/>
      <c r="V388" s="33"/>
      <c r="W388" s="33"/>
      <c r="X388" s="33"/>
      <c r="Y388" s="33"/>
      <c r="Z388" s="33"/>
      <c r="AA388" s="33"/>
      <c r="AB388" s="33"/>
      <c r="AC388" s="33"/>
      <c r="AD388" s="33"/>
      <c r="AE388" s="33"/>
      <c r="AT388" s="16" t="s">
        <v>134</v>
      </c>
      <c r="AU388" s="16" t="s">
        <v>83</v>
      </c>
    </row>
    <row r="389" spans="1:65" s="12" customFormat="1" ht="11.25">
      <c r="B389" s="196"/>
      <c r="C389" s="197"/>
      <c r="D389" s="191" t="s">
        <v>135</v>
      </c>
      <c r="E389" s="198" t="s">
        <v>1</v>
      </c>
      <c r="F389" s="199" t="s">
        <v>136</v>
      </c>
      <c r="G389" s="197"/>
      <c r="H389" s="198" t="s">
        <v>1</v>
      </c>
      <c r="I389" s="200"/>
      <c r="J389" s="197"/>
      <c r="K389" s="197"/>
      <c r="L389" s="201"/>
      <c r="M389" s="202"/>
      <c r="N389" s="203"/>
      <c r="O389" s="203"/>
      <c r="P389" s="203"/>
      <c r="Q389" s="203"/>
      <c r="R389" s="203"/>
      <c r="S389" s="203"/>
      <c r="T389" s="204"/>
      <c r="AT389" s="205" t="s">
        <v>135</v>
      </c>
      <c r="AU389" s="205" t="s">
        <v>83</v>
      </c>
      <c r="AV389" s="12" t="s">
        <v>83</v>
      </c>
      <c r="AW389" s="12" t="s">
        <v>31</v>
      </c>
      <c r="AX389" s="12" t="s">
        <v>75</v>
      </c>
      <c r="AY389" s="205" t="s">
        <v>125</v>
      </c>
    </row>
    <row r="390" spans="1:65" s="13" customFormat="1" ht="11.25">
      <c r="B390" s="206"/>
      <c r="C390" s="207"/>
      <c r="D390" s="191" t="s">
        <v>135</v>
      </c>
      <c r="E390" s="208" t="s">
        <v>1</v>
      </c>
      <c r="F390" s="209" t="s">
        <v>392</v>
      </c>
      <c r="G390" s="207"/>
      <c r="H390" s="210">
        <v>102</v>
      </c>
      <c r="I390" s="211"/>
      <c r="J390" s="207"/>
      <c r="K390" s="207"/>
      <c r="L390" s="212"/>
      <c r="M390" s="213"/>
      <c r="N390" s="214"/>
      <c r="O390" s="214"/>
      <c r="P390" s="214"/>
      <c r="Q390" s="214"/>
      <c r="R390" s="214"/>
      <c r="S390" s="214"/>
      <c r="T390" s="215"/>
      <c r="AT390" s="216" t="s">
        <v>135</v>
      </c>
      <c r="AU390" s="216" t="s">
        <v>83</v>
      </c>
      <c r="AV390" s="13" t="s">
        <v>85</v>
      </c>
      <c r="AW390" s="13" t="s">
        <v>31</v>
      </c>
      <c r="AX390" s="13" t="s">
        <v>75</v>
      </c>
      <c r="AY390" s="216" t="s">
        <v>125</v>
      </c>
    </row>
    <row r="391" spans="1:65" s="13" customFormat="1" ht="11.25">
      <c r="B391" s="206"/>
      <c r="C391" s="207"/>
      <c r="D391" s="191" t="s">
        <v>135</v>
      </c>
      <c r="E391" s="208" t="s">
        <v>1</v>
      </c>
      <c r="F391" s="209" t="s">
        <v>393</v>
      </c>
      <c r="G391" s="207"/>
      <c r="H391" s="210">
        <v>150</v>
      </c>
      <c r="I391" s="211"/>
      <c r="J391" s="207"/>
      <c r="K391" s="207"/>
      <c r="L391" s="212"/>
      <c r="M391" s="213"/>
      <c r="N391" s="214"/>
      <c r="O391" s="214"/>
      <c r="P391" s="214"/>
      <c r="Q391" s="214"/>
      <c r="R391" s="214"/>
      <c r="S391" s="214"/>
      <c r="T391" s="215"/>
      <c r="AT391" s="216" t="s">
        <v>135</v>
      </c>
      <c r="AU391" s="216" t="s">
        <v>83</v>
      </c>
      <c r="AV391" s="13" t="s">
        <v>85</v>
      </c>
      <c r="AW391" s="13" t="s">
        <v>31</v>
      </c>
      <c r="AX391" s="13" t="s">
        <v>75</v>
      </c>
      <c r="AY391" s="216" t="s">
        <v>125</v>
      </c>
    </row>
    <row r="392" spans="1:65" s="13" customFormat="1" ht="11.25">
      <c r="B392" s="206"/>
      <c r="C392" s="207"/>
      <c r="D392" s="191" t="s">
        <v>135</v>
      </c>
      <c r="E392" s="208" t="s">
        <v>1</v>
      </c>
      <c r="F392" s="209" t="s">
        <v>394</v>
      </c>
      <c r="G392" s="207"/>
      <c r="H392" s="210">
        <v>150</v>
      </c>
      <c r="I392" s="211"/>
      <c r="J392" s="207"/>
      <c r="K392" s="207"/>
      <c r="L392" s="212"/>
      <c r="M392" s="213"/>
      <c r="N392" s="214"/>
      <c r="O392" s="214"/>
      <c r="P392" s="214"/>
      <c r="Q392" s="214"/>
      <c r="R392" s="214"/>
      <c r="S392" s="214"/>
      <c r="T392" s="215"/>
      <c r="AT392" s="216" t="s">
        <v>135</v>
      </c>
      <c r="AU392" s="216" t="s">
        <v>83</v>
      </c>
      <c r="AV392" s="13" t="s">
        <v>85</v>
      </c>
      <c r="AW392" s="13" t="s">
        <v>31</v>
      </c>
      <c r="AX392" s="13" t="s">
        <v>75</v>
      </c>
      <c r="AY392" s="216" t="s">
        <v>125</v>
      </c>
    </row>
    <row r="393" spans="1:65" s="13" customFormat="1" ht="11.25">
      <c r="B393" s="206"/>
      <c r="C393" s="207"/>
      <c r="D393" s="191" t="s">
        <v>135</v>
      </c>
      <c r="E393" s="208" t="s">
        <v>1</v>
      </c>
      <c r="F393" s="209" t="s">
        <v>395</v>
      </c>
      <c r="G393" s="207"/>
      <c r="H393" s="210">
        <v>533.1</v>
      </c>
      <c r="I393" s="211"/>
      <c r="J393" s="207"/>
      <c r="K393" s="207"/>
      <c r="L393" s="212"/>
      <c r="M393" s="213"/>
      <c r="N393" s="214"/>
      <c r="O393" s="214"/>
      <c r="P393" s="214"/>
      <c r="Q393" s="214"/>
      <c r="R393" s="214"/>
      <c r="S393" s="214"/>
      <c r="T393" s="215"/>
      <c r="AT393" s="216" t="s">
        <v>135</v>
      </c>
      <c r="AU393" s="216" t="s">
        <v>83</v>
      </c>
      <c r="AV393" s="13" t="s">
        <v>85</v>
      </c>
      <c r="AW393" s="13" t="s">
        <v>31</v>
      </c>
      <c r="AX393" s="13" t="s">
        <v>75</v>
      </c>
      <c r="AY393" s="216" t="s">
        <v>125</v>
      </c>
    </row>
    <row r="394" spans="1:65" s="12" customFormat="1" ht="11.25">
      <c r="B394" s="196"/>
      <c r="C394" s="197"/>
      <c r="D394" s="191" t="s">
        <v>135</v>
      </c>
      <c r="E394" s="198" t="s">
        <v>1</v>
      </c>
      <c r="F394" s="199" t="s">
        <v>139</v>
      </c>
      <c r="G394" s="197"/>
      <c r="H394" s="198" t="s">
        <v>1</v>
      </c>
      <c r="I394" s="200"/>
      <c r="J394" s="197"/>
      <c r="K394" s="197"/>
      <c r="L394" s="201"/>
      <c r="M394" s="202"/>
      <c r="N394" s="203"/>
      <c r="O394" s="203"/>
      <c r="P394" s="203"/>
      <c r="Q394" s="203"/>
      <c r="R394" s="203"/>
      <c r="S394" s="203"/>
      <c r="T394" s="204"/>
      <c r="AT394" s="205" t="s">
        <v>135</v>
      </c>
      <c r="AU394" s="205" t="s">
        <v>83</v>
      </c>
      <c r="AV394" s="12" t="s">
        <v>83</v>
      </c>
      <c r="AW394" s="12" t="s">
        <v>31</v>
      </c>
      <c r="AX394" s="12" t="s">
        <v>75</v>
      </c>
      <c r="AY394" s="205" t="s">
        <v>125</v>
      </c>
    </row>
    <row r="395" spans="1:65" s="13" customFormat="1" ht="11.25">
      <c r="B395" s="206"/>
      <c r="C395" s="207"/>
      <c r="D395" s="191" t="s">
        <v>135</v>
      </c>
      <c r="E395" s="208" t="s">
        <v>1</v>
      </c>
      <c r="F395" s="209" t="s">
        <v>396</v>
      </c>
      <c r="G395" s="207"/>
      <c r="H395" s="210">
        <v>345</v>
      </c>
      <c r="I395" s="211"/>
      <c r="J395" s="207"/>
      <c r="K395" s="207"/>
      <c r="L395" s="212"/>
      <c r="M395" s="213"/>
      <c r="N395" s="214"/>
      <c r="O395" s="214"/>
      <c r="P395" s="214"/>
      <c r="Q395" s="214"/>
      <c r="R395" s="214"/>
      <c r="S395" s="214"/>
      <c r="T395" s="215"/>
      <c r="AT395" s="216" t="s">
        <v>135</v>
      </c>
      <c r="AU395" s="216" t="s">
        <v>83</v>
      </c>
      <c r="AV395" s="13" t="s">
        <v>85</v>
      </c>
      <c r="AW395" s="13" t="s">
        <v>31</v>
      </c>
      <c r="AX395" s="13" t="s">
        <v>75</v>
      </c>
      <c r="AY395" s="216" t="s">
        <v>125</v>
      </c>
    </row>
    <row r="396" spans="1:65" s="14" customFormat="1" ht="11.25">
      <c r="B396" s="217"/>
      <c r="C396" s="218"/>
      <c r="D396" s="191" t="s">
        <v>135</v>
      </c>
      <c r="E396" s="219" t="s">
        <v>1</v>
      </c>
      <c r="F396" s="220" t="s">
        <v>144</v>
      </c>
      <c r="G396" s="218"/>
      <c r="H396" s="221">
        <v>1280.0999999999999</v>
      </c>
      <c r="I396" s="222"/>
      <c r="J396" s="218"/>
      <c r="K396" s="218"/>
      <c r="L396" s="223"/>
      <c r="M396" s="224"/>
      <c r="N396" s="225"/>
      <c r="O396" s="225"/>
      <c r="P396" s="225"/>
      <c r="Q396" s="225"/>
      <c r="R396" s="225"/>
      <c r="S396" s="225"/>
      <c r="T396" s="226"/>
      <c r="AT396" s="227" t="s">
        <v>135</v>
      </c>
      <c r="AU396" s="227" t="s">
        <v>83</v>
      </c>
      <c r="AV396" s="14" t="s">
        <v>132</v>
      </c>
      <c r="AW396" s="14" t="s">
        <v>31</v>
      </c>
      <c r="AX396" s="14" t="s">
        <v>83</v>
      </c>
      <c r="AY396" s="227" t="s">
        <v>125</v>
      </c>
    </row>
    <row r="397" spans="1:65" s="2" customFormat="1" ht="24.2" customHeight="1">
      <c r="A397" s="33"/>
      <c r="B397" s="34"/>
      <c r="C397" s="228" t="s">
        <v>397</v>
      </c>
      <c r="D397" s="228" t="s">
        <v>362</v>
      </c>
      <c r="E397" s="229" t="s">
        <v>398</v>
      </c>
      <c r="F397" s="230" t="s">
        <v>399</v>
      </c>
      <c r="G397" s="231" t="s">
        <v>400</v>
      </c>
      <c r="H397" s="232">
        <v>13.622999999999999</v>
      </c>
      <c r="I397" s="233"/>
      <c r="J397" s="234">
        <f>ROUND(I397*H397,2)</f>
        <v>0</v>
      </c>
      <c r="K397" s="230" t="s">
        <v>130</v>
      </c>
      <c r="L397" s="38"/>
      <c r="M397" s="235" t="s">
        <v>1</v>
      </c>
      <c r="N397" s="236" t="s">
        <v>40</v>
      </c>
      <c r="O397" s="70"/>
      <c r="P397" s="187">
        <f>O397*H397</f>
        <v>0</v>
      </c>
      <c r="Q397" s="187">
        <v>0</v>
      </c>
      <c r="R397" s="187">
        <f>Q397*H397</f>
        <v>0</v>
      </c>
      <c r="S397" s="187">
        <v>0</v>
      </c>
      <c r="T397" s="188">
        <f>S397*H397</f>
        <v>0</v>
      </c>
      <c r="U397" s="33"/>
      <c r="V397" s="33"/>
      <c r="W397" s="33"/>
      <c r="X397" s="33"/>
      <c r="Y397" s="33"/>
      <c r="Z397" s="33"/>
      <c r="AA397" s="33"/>
      <c r="AB397" s="33"/>
      <c r="AC397" s="33"/>
      <c r="AD397" s="33"/>
      <c r="AE397" s="33"/>
      <c r="AR397" s="189" t="s">
        <v>132</v>
      </c>
      <c r="AT397" s="189" t="s">
        <v>362</v>
      </c>
      <c r="AU397" s="189" t="s">
        <v>83</v>
      </c>
      <c r="AY397" s="16" t="s">
        <v>125</v>
      </c>
      <c r="BE397" s="190">
        <f>IF(N397="základní",J397,0)</f>
        <v>0</v>
      </c>
      <c r="BF397" s="190">
        <f>IF(N397="snížená",J397,0)</f>
        <v>0</v>
      </c>
      <c r="BG397" s="190">
        <f>IF(N397="zákl. přenesená",J397,0)</f>
        <v>0</v>
      </c>
      <c r="BH397" s="190">
        <f>IF(N397="sníž. přenesená",J397,0)</f>
        <v>0</v>
      </c>
      <c r="BI397" s="190">
        <f>IF(N397="nulová",J397,0)</f>
        <v>0</v>
      </c>
      <c r="BJ397" s="16" t="s">
        <v>83</v>
      </c>
      <c r="BK397" s="190">
        <f>ROUND(I397*H397,2)</f>
        <v>0</v>
      </c>
      <c r="BL397" s="16" t="s">
        <v>132</v>
      </c>
      <c r="BM397" s="189" t="s">
        <v>401</v>
      </c>
    </row>
    <row r="398" spans="1:65" s="2" customFormat="1" ht="97.5">
      <c r="A398" s="33"/>
      <c r="B398" s="34"/>
      <c r="C398" s="35"/>
      <c r="D398" s="191" t="s">
        <v>134</v>
      </c>
      <c r="E398" s="35"/>
      <c r="F398" s="192" t="s">
        <v>402</v>
      </c>
      <c r="G398" s="35"/>
      <c r="H398" s="35"/>
      <c r="I398" s="193"/>
      <c r="J398" s="35"/>
      <c r="K398" s="35"/>
      <c r="L398" s="38"/>
      <c r="M398" s="194"/>
      <c r="N398" s="195"/>
      <c r="O398" s="70"/>
      <c r="P398" s="70"/>
      <c r="Q398" s="70"/>
      <c r="R398" s="70"/>
      <c r="S398" s="70"/>
      <c r="T398" s="71"/>
      <c r="U398" s="33"/>
      <c r="V398" s="33"/>
      <c r="W398" s="33"/>
      <c r="X398" s="33"/>
      <c r="Y398" s="33"/>
      <c r="Z398" s="33"/>
      <c r="AA398" s="33"/>
      <c r="AB398" s="33"/>
      <c r="AC398" s="33"/>
      <c r="AD398" s="33"/>
      <c r="AE398" s="33"/>
      <c r="AT398" s="16" t="s">
        <v>134</v>
      </c>
      <c r="AU398" s="16" t="s">
        <v>83</v>
      </c>
    </row>
    <row r="399" spans="1:65" s="12" customFormat="1" ht="11.25">
      <c r="B399" s="196"/>
      <c r="C399" s="197"/>
      <c r="D399" s="191" t="s">
        <v>135</v>
      </c>
      <c r="E399" s="198" t="s">
        <v>1</v>
      </c>
      <c r="F399" s="199" t="s">
        <v>136</v>
      </c>
      <c r="G399" s="197"/>
      <c r="H399" s="198" t="s">
        <v>1</v>
      </c>
      <c r="I399" s="200"/>
      <c r="J399" s="197"/>
      <c r="K399" s="197"/>
      <c r="L399" s="201"/>
      <c r="M399" s="202"/>
      <c r="N399" s="203"/>
      <c r="O399" s="203"/>
      <c r="P399" s="203"/>
      <c r="Q399" s="203"/>
      <c r="R399" s="203"/>
      <c r="S399" s="203"/>
      <c r="T399" s="204"/>
      <c r="AT399" s="205" t="s">
        <v>135</v>
      </c>
      <c r="AU399" s="205" t="s">
        <v>83</v>
      </c>
      <c r="AV399" s="12" t="s">
        <v>83</v>
      </c>
      <c r="AW399" s="12" t="s">
        <v>31</v>
      </c>
      <c r="AX399" s="12" t="s">
        <v>75</v>
      </c>
      <c r="AY399" s="205" t="s">
        <v>125</v>
      </c>
    </row>
    <row r="400" spans="1:65" s="13" customFormat="1" ht="11.25">
      <c r="B400" s="206"/>
      <c r="C400" s="207"/>
      <c r="D400" s="191" t="s">
        <v>135</v>
      </c>
      <c r="E400" s="208" t="s">
        <v>1</v>
      </c>
      <c r="F400" s="209" t="s">
        <v>403</v>
      </c>
      <c r="G400" s="207"/>
      <c r="H400" s="210">
        <v>6.867</v>
      </c>
      <c r="I400" s="211"/>
      <c r="J400" s="207"/>
      <c r="K400" s="207"/>
      <c r="L400" s="212"/>
      <c r="M400" s="213"/>
      <c r="N400" s="214"/>
      <c r="O400" s="214"/>
      <c r="P400" s="214"/>
      <c r="Q400" s="214"/>
      <c r="R400" s="214"/>
      <c r="S400" s="214"/>
      <c r="T400" s="215"/>
      <c r="AT400" s="216" t="s">
        <v>135</v>
      </c>
      <c r="AU400" s="216" t="s">
        <v>83</v>
      </c>
      <c r="AV400" s="13" t="s">
        <v>85</v>
      </c>
      <c r="AW400" s="13" t="s">
        <v>31</v>
      </c>
      <c r="AX400" s="13" t="s">
        <v>75</v>
      </c>
      <c r="AY400" s="216" t="s">
        <v>125</v>
      </c>
    </row>
    <row r="401" spans="1:65" s="12" customFormat="1" ht="11.25">
      <c r="B401" s="196"/>
      <c r="C401" s="197"/>
      <c r="D401" s="191" t="s">
        <v>135</v>
      </c>
      <c r="E401" s="198" t="s">
        <v>1</v>
      </c>
      <c r="F401" s="199" t="s">
        <v>139</v>
      </c>
      <c r="G401" s="197"/>
      <c r="H401" s="198" t="s">
        <v>1</v>
      </c>
      <c r="I401" s="200"/>
      <c r="J401" s="197"/>
      <c r="K401" s="197"/>
      <c r="L401" s="201"/>
      <c r="M401" s="202"/>
      <c r="N401" s="203"/>
      <c r="O401" s="203"/>
      <c r="P401" s="203"/>
      <c r="Q401" s="203"/>
      <c r="R401" s="203"/>
      <c r="S401" s="203"/>
      <c r="T401" s="204"/>
      <c r="AT401" s="205" t="s">
        <v>135</v>
      </c>
      <c r="AU401" s="205" t="s">
        <v>83</v>
      </c>
      <c r="AV401" s="12" t="s">
        <v>83</v>
      </c>
      <c r="AW401" s="12" t="s">
        <v>31</v>
      </c>
      <c r="AX401" s="12" t="s">
        <v>75</v>
      </c>
      <c r="AY401" s="205" t="s">
        <v>125</v>
      </c>
    </row>
    <row r="402" spans="1:65" s="13" customFormat="1" ht="11.25">
      <c r="B402" s="206"/>
      <c r="C402" s="207"/>
      <c r="D402" s="191" t="s">
        <v>135</v>
      </c>
      <c r="E402" s="208" t="s">
        <v>1</v>
      </c>
      <c r="F402" s="209" t="s">
        <v>404</v>
      </c>
      <c r="G402" s="207"/>
      <c r="H402" s="210">
        <v>6.7560000000000002</v>
      </c>
      <c r="I402" s="211"/>
      <c r="J402" s="207"/>
      <c r="K402" s="207"/>
      <c r="L402" s="212"/>
      <c r="M402" s="213"/>
      <c r="N402" s="214"/>
      <c r="O402" s="214"/>
      <c r="P402" s="214"/>
      <c r="Q402" s="214"/>
      <c r="R402" s="214"/>
      <c r="S402" s="214"/>
      <c r="T402" s="215"/>
      <c r="AT402" s="216" t="s">
        <v>135</v>
      </c>
      <c r="AU402" s="216" t="s">
        <v>83</v>
      </c>
      <c r="AV402" s="13" t="s">
        <v>85</v>
      </c>
      <c r="AW402" s="13" t="s">
        <v>31</v>
      </c>
      <c r="AX402" s="13" t="s">
        <v>75</v>
      </c>
      <c r="AY402" s="216" t="s">
        <v>125</v>
      </c>
    </row>
    <row r="403" spans="1:65" s="14" customFormat="1" ht="11.25">
      <c r="B403" s="217"/>
      <c r="C403" s="218"/>
      <c r="D403" s="191" t="s">
        <v>135</v>
      </c>
      <c r="E403" s="219" t="s">
        <v>1</v>
      </c>
      <c r="F403" s="220" t="s">
        <v>144</v>
      </c>
      <c r="G403" s="218"/>
      <c r="H403" s="221">
        <v>13.623000000000001</v>
      </c>
      <c r="I403" s="222"/>
      <c r="J403" s="218"/>
      <c r="K403" s="218"/>
      <c r="L403" s="223"/>
      <c r="M403" s="224"/>
      <c r="N403" s="225"/>
      <c r="O403" s="225"/>
      <c r="P403" s="225"/>
      <c r="Q403" s="225"/>
      <c r="R403" s="225"/>
      <c r="S403" s="225"/>
      <c r="T403" s="226"/>
      <c r="AT403" s="227" t="s">
        <v>135</v>
      </c>
      <c r="AU403" s="227" t="s">
        <v>83</v>
      </c>
      <c r="AV403" s="14" t="s">
        <v>132</v>
      </c>
      <c r="AW403" s="14" t="s">
        <v>31</v>
      </c>
      <c r="AX403" s="14" t="s">
        <v>83</v>
      </c>
      <c r="AY403" s="227" t="s">
        <v>125</v>
      </c>
    </row>
    <row r="404" spans="1:65" s="2" customFormat="1" ht="16.5" customHeight="1">
      <c r="A404" s="33"/>
      <c r="B404" s="34"/>
      <c r="C404" s="228" t="s">
        <v>405</v>
      </c>
      <c r="D404" s="228" t="s">
        <v>362</v>
      </c>
      <c r="E404" s="229" t="s">
        <v>406</v>
      </c>
      <c r="F404" s="230" t="s">
        <v>407</v>
      </c>
      <c r="G404" s="231" t="s">
        <v>341</v>
      </c>
      <c r="H404" s="232">
        <v>10</v>
      </c>
      <c r="I404" s="233"/>
      <c r="J404" s="234">
        <f>ROUND(I404*H404,2)</f>
        <v>0</v>
      </c>
      <c r="K404" s="230" t="s">
        <v>130</v>
      </c>
      <c r="L404" s="38"/>
      <c r="M404" s="235" t="s">
        <v>1</v>
      </c>
      <c r="N404" s="236" t="s">
        <v>40</v>
      </c>
      <c r="O404" s="70"/>
      <c r="P404" s="187">
        <f>O404*H404</f>
        <v>0</v>
      </c>
      <c r="Q404" s="187">
        <v>0</v>
      </c>
      <c r="R404" s="187">
        <f>Q404*H404</f>
        <v>0</v>
      </c>
      <c r="S404" s="187">
        <v>0</v>
      </c>
      <c r="T404" s="188">
        <f>S404*H404</f>
        <v>0</v>
      </c>
      <c r="U404" s="33"/>
      <c r="V404" s="33"/>
      <c r="W404" s="33"/>
      <c r="X404" s="33"/>
      <c r="Y404" s="33"/>
      <c r="Z404" s="33"/>
      <c r="AA404" s="33"/>
      <c r="AB404" s="33"/>
      <c r="AC404" s="33"/>
      <c r="AD404" s="33"/>
      <c r="AE404" s="33"/>
      <c r="AR404" s="189" t="s">
        <v>132</v>
      </c>
      <c r="AT404" s="189" t="s">
        <v>362</v>
      </c>
      <c r="AU404" s="189" t="s">
        <v>83</v>
      </c>
      <c r="AY404" s="16" t="s">
        <v>125</v>
      </c>
      <c r="BE404" s="190">
        <f>IF(N404="základní",J404,0)</f>
        <v>0</v>
      </c>
      <c r="BF404" s="190">
        <f>IF(N404="snížená",J404,0)</f>
        <v>0</v>
      </c>
      <c r="BG404" s="190">
        <f>IF(N404="zákl. přenesená",J404,0)</f>
        <v>0</v>
      </c>
      <c r="BH404" s="190">
        <f>IF(N404="sníž. přenesená",J404,0)</f>
        <v>0</v>
      </c>
      <c r="BI404" s="190">
        <f>IF(N404="nulová",J404,0)</f>
        <v>0</v>
      </c>
      <c r="BJ404" s="16" t="s">
        <v>83</v>
      </c>
      <c r="BK404" s="190">
        <f>ROUND(I404*H404,2)</f>
        <v>0</v>
      </c>
      <c r="BL404" s="16" t="s">
        <v>132</v>
      </c>
      <c r="BM404" s="189" t="s">
        <v>408</v>
      </c>
    </row>
    <row r="405" spans="1:65" s="2" customFormat="1" ht="48.75">
      <c r="A405" s="33"/>
      <c r="B405" s="34"/>
      <c r="C405" s="35"/>
      <c r="D405" s="191" t="s">
        <v>134</v>
      </c>
      <c r="E405" s="35"/>
      <c r="F405" s="192" t="s">
        <v>409</v>
      </c>
      <c r="G405" s="35"/>
      <c r="H405" s="35"/>
      <c r="I405" s="193"/>
      <c r="J405" s="35"/>
      <c r="K405" s="35"/>
      <c r="L405" s="38"/>
      <c r="M405" s="194"/>
      <c r="N405" s="195"/>
      <c r="O405" s="70"/>
      <c r="P405" s="70"/>
      <c r="Q405" s="70"/>
      <c r="R405" s="70"/>
      <c r="S405" s="70"/>
      <c r="T405" s="71"/>
      <c r="U405" s="33"/>
      <c r="V405" s="33"/>
      <c r="W405" s="33"/>
      <c r="X405" s="33"/>
      <c r="Y405" s="33"/>
      <c r="Z405" s="33"/>
      <c r="AA405" s="33"/>
      <c r="AB405" s="33"/>
      <c r="AC405" s="33"/>
      <c r="AD405" s="33"/>
      <c r="AE405" s="33"/>
      <c r="AT405" s="16" t="s">
        <v>134</v>
      </c>
      <c r="AU405" s="16" t="s">
        <v>83</v>
      </c>
    </row>
    <row r="406" spans="1:65" s="12" customFormat="1" ht="11.25">
      <c r="B406" s="196"/>
      <c r="C406" s="197"/>
      <c r="D406" s="191" t="s">
        <v>135</v>
      </c>
      <c r="E406" s="198" t="s">
        <v>1</v>
      </c>
      <c r="F406" s="199" t="s">
        <v>330</v>
      </c>
      <c r="G406" s="197"/>
      <c r="H406" s="198" t="s">
        <v>1</v>
      </c>
      <c r="I406" s="200"/>
      <c r="J406" s="197"/>
      <c r="K406" s="197"/>
      <c r="L406" s="201"/>
      <c r="M406" s="202"/>
      <c r="N406" s="203"/>
      <c r="O406" s="203"/>
      <c r="P406" s="203"/>
      <c r="Q406" s="203"/>
      <c r="R406" s="203"/>
      <c r="S406" s="203"/>
      <c r="T406" s="204"/>
      <c r="AT406" s="205" t="s">
        <v>135</v>
      </c>
      <c r="AU406" s="205" t="s">
        <v>83</v>
      </c>
      <c r="AV406" s="12" t="s">
        <v>83</v>
      </c>
      <c r="AW406" s="12" t="s">
        <v>31</v>
      </c>
      <c r="AX406" s="12" t="s">
        <v>75</v>
      </c>
      <c r="AY406" s="205" t="s">
        <v>125</v>
      </c>
    </row>
    <row r="407" spans="1:65" s="13" customFormat="1" ht="11.25">
      <c r="B407" s="206"/>
      <c r="C407" s="207"/>
      <c r="D407" s="191" t="s">
        <v>135</v>
      </c>
      <c r="E407" s="208" t="s">
        <v>1</v>
      </c>
      <c r="F407" s="209" t="s">
        <v>205</v>
      </c>
      <c r="G407" s="207"/>
      <c r="H407" s="210">
        <v>10</v>
      </c>
      <c r="I407" s="211"/>
      <c r="J407" s="207"/>
      <c r="K407" s="207"/>
      <c r="L407" s="212"/>
      <c r="M407" s="213"/>
      <c r="N407" s="214"/>
      <c r="O407" s="214"/>
      <c r="P407" s="214"/>
      <c r="Q407" s="214"/>
      <c r="R407" s="214"/>
      <c r="S407" s="214"/>
      <c r="T407" s="215"/>
      <c r="AT407" s="216" t="s">
        <v>135</v>
      </c>
      <c r="AU407" s="216" t="s">
        <v>83</v>
      </c>
      <c r="AV407" s="13" t="s">
        <v>85</v>
      </c>
      <c r="AW407" s="13" t="s">
        <v>31</v>
      </c>
      <c r="AX407" s="13" t="s">
        <v>75</v>
      </c>
      <c r="AY407" s="216" t="s">
        <v>125</v>
      </c>
    </row>
    <row r="408" spans="1:65" s="14" customFormat="1" ht="11.25">
      <c r="B408" s="217"/>
      <c r="C408" s="218"/>
      <c r="D408" s="191" t="s">
        <v>135</v>
      </c>
      <c r="E408" s="219" t="s">
        <v>1</v>
      </c>
      <c r="F408" s="220" t="s">
        <v>144</v>
      </c>
      <c r="G408" s="218"/>
      <c r="H408" s="221">
        <v>10</v>
      </c>
      <c r="I408" s="222"/>
      <c r="J408" s="218"/>
      <c r="K408" s="218"/>
      <c r="L408" s="223"/>
      <c r="M408" s="224"/>
      <c r="N408" s="225"/>
      <c r="O408" s="225"/>
      <c r="P408" s="225"/>
      <c r="Q408" s="225"/>
      <c r="R408" s="225"/>
      <c r="S408" s="225"/>
      <c r="T408" s="226"/>
      <c r="AT408" s="227" t="s">
        <v>135</v>
      </c>
      <c r="AU408" s="227" t="s">
        <v>83</v>
      </c>
      <c r="AV408" s="14" t="s">
        <v>132</v>
      </c>
      <c r="AW408" s="14" t="s">
        <v>31</v>
      </c>
      <c r="AX408" s="14" t="s">
        <v>83</v>
      </c>
      <c r="AY408" s="227" t="s">
        <v>125</v>
      </c>
    </row>
    <row r="409" spans="1:65" s="2" customFormat="1" ht="16.5" customHeight="1">
      <c r="A409" s="33"/>
      <c r="B409" s="34"/>
      <c r="C409" s="228" t="s">
        <v>410</v>
      </c>
      <c r="D409" s="228" t="s">
        <v>362</v>
      </c>
      <c r="E409" s="229" t="s">
        <v>411</v>
      </c>
      <c r="F409" s="230" t="s">
        <v>412</v>
      </c>
      <c r="G409" s="231" t="s">
        <v>341</v>
      </c>
      <c r="H409" s="232">
        <v>9665</v>
      </c>
      <c r="I409" s="233"/>
      <c r="J409" s="234">
        <f>ROUND(I409*H409,2)</f>
        <v>0</v>
      </c>
      <c r="K409" s="230" t="s">
        <v>130</v>
      </c>
      <c r="L409" s="38"/>
      <c r="M409" s="235" t="s">
        <v>1</v>
      </c>
      <c r="N409" s="236" t="s">
        <v>40</v>
      </c>
      <c r="O409" s="70"/>
      <c r="P409" s="187">
        <f>O409*H409</f>
        <v>0</v>
      </c>
      <c r="Q409" s="187">
        <v>0</v>
      </c>
      <c r="R409" s="187">
        <f>Q409*H409</f>
        <v>0</v>
      </c>
      <c r="S409" s="187">
        <v>0</v>
      </c>
      <c r="T409" s="188">
        <f>S409*H409</f>
        <v>0</v>
      </c>
      <c r="U409" s="33"/>
      <c r="V409" s="33"/>
      <c r="W409" s="33"/>
      <c r="X409" s="33"/>
      <c r="Y409" s="33"/>
      <c r="Z409" s="33"/>
      <c r="AA409" s="33"/>
      <c r="AB409" s="33"/>
      <c r="AC409" s="33"/>
      <c r="AD409" s="33"/>
      <c r="AE409" s="33"/>
      <c r="AR409" s="189" t="s">
        <v>132</v>
      </c>
      <c r="AT409" s="189" t="s">
        <v>362</v>
      </c>
      <c r="AU409" s="189" t="s">
        <v>83</v>
      </c>
      <c r="AY409" s="16" t="s">
        <v>125</v>
      </c>
      <c r="BE409" s="190">
        <f>IF(N409="základní",J409,0)</f>
        <v>0</v>
      </c>
      <c r="BF409" s="190">
        <f>IF(N409="snížená",J409,0)</f>
        <v>0</v>
      </c>
      <c r="BG409" s="190">
        <f>IF(N409="zákl. přenesená",J409,0)</f>
        <v>0</v>
      </c>
      <c r="BH409" s="190">
        <f>IF(N409="sníž. přenesená",J409,0)</f>
        <v>0</v>
      </c>
      <c r="BI409" s="190">
        <f>IF(N409="nulová",J409,0)</f>
        <v>0</v>
      </c>
      <c r="BJ409" s="16" t="s">
        <v>83</v>
      </c>
      <c r="BK409" s="190">
        <f>ROUND(I409*H409,2)</f>
        <v>0</v>
      </c>
      <c r="BL409" s="16" t="s">
        <v>132</v>
      </c>
      <c r="BM409" s="189" t="s">
        <v>413</v>
      </c>
    </row>
    <row r="410" spans="1:65" s="2" customFormat="1" ht="48.75">
      <c r="A410" s="33"/>
      <c r="B410" s="34"/>
      <c r="C410" s="35"/>
      <c r="D410" s="191" t="s">
        <v>134</v>
      </c>
      <c r="E410" s="35"/>
      <c r="F410" s="192" t="s">
        <v>414</v>
      </c>
      <c r="G410" s="35"/>
      <c r="H410" s="35"/>
      <c r="I410" s="193"/>
      <c r="J410" s="35"/>
      <c r="K410" s="35"/>
      <c r="L410" s="38"/>
      <c r="M410" s="194"/>
      <c r="N410" s="195"/>
      <c r="O410" s="70"/>
      <c r="P410" s="70"/>
      <c r="Q410" s="70"/>
      <c r="R410" s="70"/>
      <c r="S410" s="70"/>
      <c r="T410" s="71"/>
      <c r="U410" s="33"/>
      <c r="V410" s="33"/>
      <c r="W410" s="33"/>
      <c r="X410" s="33"/>
      <c r="Y410" s="33"/>
      <c r="Z410" s="33"/>
      <c r="AA410" s="33"/>
      <c r="AB410" s="33"/>
      <c r="AC410" s="33"/>
      <c r="AD410" s="33"/>
      <c r="AE410" s="33"/>
      <c r="AT410" s="16" t="s">
        <v>134</v>
      </c>
      <c r="AU410" s="16" t="s">
        <v>83</v>
      </c>
    </row>
    <row r="411" spans="1:65" s="12" customFormat="1" ht="11.25">
      <c r="B411" s="196"/>
      <c r="C411" s="197"/>
      <c r="D411" s="191" t="s">
        <v>135</v>
      </c>
      <c r="E411" s="198" t="s">
        <v>1</v>
      </c>
      <c r="F411" s="199" t="s">
        <v>136</v>
      </c>
      <c r="G411" s="197"/>
      <c r="H411" s="198" t="s">
        <v>1</v>
      </c>
      <c r="I411" s="200"/>
      <c r="J411" s="197"/>
      <c r="K411" s="197"/>
      <c r="L411" s="201"/>
      <c r="M411" s="202"/>
      <c r="N411" s="203"/>
      <c r="O411" s="203"/>
      <c r="P411" s="203"/>
      <c r="Q411" s="203"/>
      <c r="R411" s="203"/>
      <c r="S411" s="203"/>
      <c r="T411" s="204"/>
      <c r="AT411" s="205" t="s">
        <v>135</v>
      </c>
      <c r="AU411" s="205" t="s">
        <v>83</v>
      </c>
      <c r="AV411" s="12" t="s">
        <v>83</v>
      </c>
      <c r="AW411" s="12" t="s">
        <v>31</v>
      </c>
      <c r="AX411" s="12" t="s">
        <v>75</v>
      </c>
      <c r="AY411" s="205" t="s">
        <v>125</v>
      </c>
    </row>
    <row r="412" spans="1:65" s="13" customFormat="1" ht="11.25">
      <c r="B412" s="206"/>
      <c r="C412" s="207"/>
      <c r="D412" s="191" t="s">
        <v>135</v>
      </c>
      <c r="E412" s="208" t="s">
        <v>1</v>
      </c>
      <c r="F412" s="209" t="s">
        <v>415</v>
      </c>
      <c r="G412" s="207"/>
      <c r="H412" s="210">
        <v>987.75</v>
      </c>
      <c r="I412" s="211"/>
      <c r="J412" s="207"/>
      <c r="K412" s="207"/>
      <c r="L412" s="212"/>
      <c r="M412" s="213"/>
      <c r="N412" s="214"/>
      <c r="O412" s="214"/>
      <c r="P412" s="214"/>
      <c r="Q412" s="214"/>
      <c r="R412" s="214"/>
      <c r="S412" s="214"/>
      <c r="T412" s="215"/>
      <c r="AT412" s="216" t="s">
        <v>135</v>
      </c>
      <c r="AU412" s="216" t="s">
        <v>83</v>
      </c>
      <c r="AV412" s="13" t="s">
        <v>85</v>
      </c>
      <c r="AW412" s="13" t="s">
        <v>31</v>
      </c>
      <c r="AX412" s="13" t="s">
        <v>75</v>
      </c>
      <c r="AY412" s="216" t="s">
        <v>125</v>
      </c>
    </row>
    <row r="413" spans="1:65" s="13" customFormat="1" ht="11.25">
      <c r="B413" s="206"/>
      <c r="C413" s="207"/>
      <c r="D413" s="191" t="s">
        <v>135</v>
      </c>
      <c r="E413" s="208" t="s">
        <v>1</v>
      </c>
      <c r="F413" s="209" t="s">
        <v>416</v>
      </c>
      <c r="G413" s="207"/>
      <c r="H413" s="210">
        <v>3885</v>
      </c>
      <c r="I413" s="211"/>
      <c r="J413" s="207"/>
      <c r="K413" s="207"/>
      <c r="L413" s="212"/>
      <c r="M413" s="213"/>
      <c r="N413" s="214"/>
      <c r="O413" s="214"/>
      <c r="P413" s="214"/>
      <c r="Q413" s="214"/>
      <c r="R413" s="214"/>
      <c r="S413" s="214"/>
      <c r="T413" s="215"/>
      <c r="AT413" s="216" t="s">
        <v>135</v>
      </c>
      <c r="AU413" s="216" t="s">
        <v>83</v>
      </c>
      <c r="AV413" s="13" t="s">
        <v>85</v>
      </c>
      <c r="AW413" s="13" t="s">
        <v>31</v>
      </c>
      <c r="AX413" s="13" t="s">
        <v>75</v>
      </c>
      <c r="AY413" s="216" t="s">
        <v>125</v>
      </c>
    </row>
    <row r="414" spans="1:65" s="12" customFormat="1" ht="11.25">
      <c r="B414" s="196"/>
      <c r="C414" s="197"/>
      <c r="D414" s="191" t="s">
        <v>135</v>
      </c>
      <c r="E414" s="198" t="s">
        <v>1</v>
      </c>
      <c r="F414" s="199" t="s">
        <v>139</v>
      </c>
      <c r="G414" s="197"/>
      <c r="H414" s="198" t="s">
        <v>1</v>
      </c>
      <c r="I414" s="200"/>
      <c r="J414" s="197"/>
      <c r="K414" s="197"/>
      <c r="L414" s="201"/>
      <c r="M414" s="202"/>
      <c r="N414" s="203"/>
      <c r="O414" s="203"/>
      <c r="P414" s="203"/>
      <c r="Q414" s="203"/>
      <c r="R414" s="203"/>
      <c r="S414" s="203"/>
      <c r="T414" s="204"/>
      <c r="AT414" s="205" t="s">
        <v>135</v>
      </c>
      <c r="AU414" s="205" t="s">
        <v>83</v>
      </c>
      <c r="AV414" s="12" t="s">
        <v>83</v>
      </c>
      <c r="AW414" s="12" t="s">
        <v>31</v>
      </c>
      <c r="AX414" s="12" t="s">
        <v>75</v>
      </c>
      <c r="AY414" s="205" t="s">
        <v>125</v>
      </c>
    </row>
    <row r="415" spans="1:65" s="13" customFormat="1" ht="11.25">
      <c r="B415" s="206"/>
      <c r="C415" s="207"/>
      <c r="D415" s="191" t="s">
        <v>135</v>
      </c>
      <c r="E415" s="208" t="s">
        <v>1</v>
      </c>
      <c r="F415" s="209" t="s">
        <v>417</v>
      </c>
      <c r="G415" s="207"/>
      <c r="H415" s="210">
        <v>945.75</v>
      </c>
      <c r="I415" s="211"/>
      <c r="J415" s="207"/>
      <c r="K415" s="207"/>
      <c r="L415" s="212"/>
      <c r="M415" s="213"/>
      <c r="N415" s="214"/>
      <c r="O415" s="214"/>
      <c r="P415" s="214"/>
      <c r="Q415" s="214"/>
      <c r="R415" s="214"/>
      <c r="S415" s="214"/>
      <c r="T415" s="215"/>
      <c r="AT415" s="216" t="s">
        <v>135</v>
      </c>
      <c r="AU415" s="216" t="s">
        <v>83</v>
      </c>
      <c r="AV415" s="13" t="s">
        <v>85</v>
      </c>
      <c r="AW415" s="13" t="s">
        <v>31</v>
      </c>
      <c r="AX415" s="13" t="s">
        <v>75</v>
      </c>
      <c r="AY415" s="216" t="s">
        <v>125</v>
      </c>
    </row>
    <row r="416" spans="1:65" s="13" customFormat="1" ht="11.25">
      <c r="B416" s="206"/>
      <c r="C416" s="207"/>
      <c r="D416" s="191" t="s">
        <v>135</v>
      </c>
      <c r="E416" s="208" t="s">
        <v>1</v>
      </c>
      <c r="F416" s="209" t="s">
        <v>418</v>
      </c>
      <c r="G416" s="207"/>
      <c r="H416" s="210">
        <v>3846.5</v>
      </c>
      <c r="I416" s="211"/>
      <c r="J416" s="207"/>
      <c r="K416" s="207"/>
      <c r="L416" s="212"/>
      <c r="M416" s="213"/>
      <c r="N416" s="214"/>
      <c r="O416" s="214"/>
      <c r="P416" s="214"/>
      <c r="Q416" s="214"/>
      <c r="R416" s="214"/>
      <c r="S416" s="214"/>
      <c r="T416" s="215"/>
      <c r="AT416" s="216" t="s">
        <v>135</v>
      </c>
      <c r="AU416" s="216" t="s">
        <v>83</v>
      </c>
      <c r="AV416" s="13" t="s">
        <v>85</v>
      </c>
      <c r="AW416" s="13" t="s">
        <v>31</v>
      </c>
      <c r="AX416" s="13" t="s">
        <v>75</v>
      </c>
      <c r="AY416" s="216" t="s">
        <v>125</v>
      </c>
    </row>
    <row r="417" spans="1:65" s="14" customFormat="1" ht="11.25">
      <c r="B417" s="217"/>
      <c r="C417" s="218"/>
      <c r="D417" s="191" t="s">
        <v>135</v>
      </c>
      <c r="E417" s="219" t="s">
        <v>1</v>
      </c>
      <c r="F417" s="220" t="s">
        <v>144</v>
      </c>
      <c r="G417" s="218"/>
      <c r="H417" s="221">
        <v>9665</v>
      </c>
      <c r="I417" s="222"/>
      <c r="J417" s="218"/>
      <c r="K417" s="218"/>
      <c r="L417" s="223"/>
      <c r="M417" s="224"/>
      <c r="N417" s="225"/>
      <c r="O417" s="225"/>
      <c r="P417" s="225"/>
      <c r="Q417" s="225"/>
      <c r="R417" s="225"/>
      <c r="S417" s="225"/>
      <c r="T417" s="226"/>
      <c r="AT417" s="227" t="s">
        <v>135</v>
      </c>
      <c r="AU417" s="227" t="s">
        <v>83</v>
      </c>
      <c r="AV417" s="14" t="s">
        <v>132</v>
      </c>
      <c r="AW417" s="14" t="s">
        <v>31</v>
      </c>
      <c r="AX417" s="14" t="s">
        <v>83</v>
      </c>
      <c r="AY417" s="227" t="s">
        <v>125</v>
      </c>
    </row>
    <row r="418" spans="1:65" s="2" customFormat="1" ht="21.75" customHeight="1">
      <c r="A418" s="33"/>
      <c r="B418" s="34"/>
      <c r="C418" s="228" t="s">
        <v>419</v>
      </c>
      <c r="D418" s="228" t="s">
        <v>362</v>
      </c>
      <c r="E418" s="229" t="s">
        <v>420</v>
      </c>
      <c r="F418" s="230" t="s">
        <v>421</v>
      </c>
      <c r="G418" s="231" t="s">
        <v>341</v>
      </c>
      <c r="H418" s="232">
        <v>4.4630000000000001</v>
      </c>
      <c r="I418" s="233"/>
      <c r="J418" s="234">
        <f>ROUND(I418*H418,2)</f>
        <v>0</v>
      </c>
      <c r="K418" s="230" t="s">
        <v>130</v>
      </c>
      <c r="L418" s="38"/>
      <c r="M418" s="235" t="s">
        <v>1</v>
      </c>
      <c r="N418" s="236" t="s">
        <v>40</v>
      </c>
      <c r="O418" s="70"/>
      <c r="P418" s="187">
        <f>O418*H418</f>
        <v>0</v>
      </c>
      <c r="Q418" s="187">
        <v>0</v>
      </c>
      <c r="R418" s="187">
        <f>Q418*H418</f>
        <v>0</v>
      </c>
      <c r="S418" s="187">
        <v>0</v>
      </c>
      <c r="T418" s="188">
        <f>S418*H418</f>
        <v>0</v>
      </c>
      <c r="U418" s="33"/>
      <c r="V418" s="33"/>
      <c r="W418" s="33"/>
      <c r="X418" s="33"/>
      <c r="Y418" s="33"/>
      <c r="Z418" s="33"/>
      <c r="AA418" s="33"/>
      <c r="AB418" s="33"/>
      <c r="AC418" s="33"/>
      <c r="AD418" s="33"/>
      <c r="AE418" s="33"/>
      <c r="AR418" s="189" t="s">
        <v>132</v>
      </c>
      <c r="AT418" s="189" t="s">
        <v>362</v>
      </c>
      <c r="AU418" s="189" t="s">
        <v>83</v>
      </c>
      <c r="AY418" s="16" t="s">
        <v>125</v>
      </c>
      <c r="BE418" s="190">
        <f>IF(N418="základní",J418,0)</f>
        <v>0</v>
      </c>
      <c r="BF418" s="190">
        <f>IF(N418="snížená",J418,0)</f>
        <v>0</v>
      </c>
      <c r="BG418" s="190">
        <f>IF(N418="zákl. přenesená",J418,0)</f>
        <v>0</v>
      </c>
      <c r="BH418" s="190">
        <f>IF(N418="sníž. přenesená",J418,0)</f>
        <v>0</v>
      </c>
      <c r="BI418" s="190">
        <f>IF(N418="nulová",J418,0)</f>
        <v>0</v>
      </c>
      <c r="BJ418" s="16" t="s">
        <v>83</v>
      </c>
      <c r="BK418" s="190">
        <f>ROUND(I418*H418,2)</f>
        <v>0</v>
      </c>
      <c r="BL418" s="16" t="s">
        <v>132</v>
      </c>
      <c r="BM418" s="189" t="s">
        <v>422</v>
      </c>
    </row>
    <row r="419" spans="1:65" s="2" customFormat="1" ht="48.75">
      <c r="A419" s="33"/>
      <c r="B419" s="34"/>
      <c r="C419" s="35"/>
      <c r="D419" s="191" t="s">
        <v>134</v>
      </c>
      <c r="E419" s="35"/>
      <c r="F419" s="192" t="s">
        <v>423</v>
      </c>
      <c r="G419" s="35"/>
      <c r="H419" s="35"/>
      <c r="I419" s="193"/>
      <c r="J419" s="35"/>
      <c r="K419" s="35"/>
      <c r="L419" s="38"/>
      <c r="M419" s="194"/>
      <c r="N419" s="195"/>
      <c r="O419" s="70"/>
      <c r="P419" s="70"/>
      <c r="Q419" s="70"/>
      <c r="R419" s="70"/>
      <c r="S419" s="70"/>
      <c r="T419" s="71"/>
      <c r="U419" s="33"/>
      <c r="V419" s="33"/>
      <c r="W419" s="33"/>
      <c r="X419" s="33"/>
      <c r="Y419" s="33"/>
      <c r="Z419" s="33"/>
      <c r="AA419" s="33"/>
      <c r="AB419" s="33"/>
      <c r="AC419" s="33"/>
      <c r="AD419" s="33"/>
      <c r="AE419" s="33"/>
      <c r="AT419" s="16" t="s">
        <v>134</v>
      </c>
      <c r="AU419" s="16" t="s">
        <v>83</v>
      </c>
    </row>
    <row r="420" spans="1:65" s="12" customFormat="1" ht="11.25">
      <c r="B420" s="196"/>
      <c r="C420" s="197"/>
      <c r="D420" s="191" t="s">
        <v>135</v>
      </c>
      <c r="E420" s="198" t="s">
        <v>1</v>
      </c>
      <c r="F420" s="199" t="s">
        <v>324</v>
      </c>
      <c r="G420" s="197"/>
      <c r="H420" s="198" t="s">
        <v>1</v>
      </c>
      <c r="I420" s="200"/>
      <c r="J420" s="197"/>
      <c r="K420" s="197"/>
      <c r="L420" s="201"/>
      <c r="M420" s="202"/>
      <c r="N420" s="203"/>
      <c r="O420" s="203"/>
      <c r="P420" s="203"/>
      <c r="Q420" s="203"/>
      <c r="R420" s="203"/>
      <c r="S420" s="203"/>
      <c r="T420" s="204"/>
      <c r="AT420" s="205" t="s">
        <v>135</v>
      </c>
      <c r="AU420" s="205" t="s">
        <v>83</v>
      </c>
      <c r="AV420" s="12" t="s">
        <v>83</v>
      </c>
      <c r="AW420" s="12" t="s">
        <v>31</v>
      </c>
      <c r="AX420" s="12" t="s">
        <v>75</v>
      </c>
      <c r="AY420" s="205" t="s">
        <v>125</v>
      </c>
    </row>
    <row r="421" spans="1:65" s="13" customFormat="1" ht="11.25">
      <c r="B421" s="206"/>
      <c r="C421" s="207"/>
      <c r="D421" s="191" t="s">
        <v>135</v>
      </c>
      <c r="E421" s="208" t="s">
        <v>1</v>
      </c>
      <c r="F421" s="209" t="s">
        <v>424</v>
      </c>
      <c r="G421" s="207"/>
      <c r="H421" s="210">
        <v>4.4630000000000001</v>
      </c>
      <c r="I421" s="211"/>
      <c r="J421" s="207"/>
      <c r="K421" s="207"/>
      <c r="L421" s="212"/>
      <c r="M421" s="213"/>
      <c r="N421" s="214"/>
      <c r="O421" s="214"/>
      <c r="P421" s="214"/>
      <c r="Q421" s="214"/>
      <c r="R421" s="214"/>
      <c r="S421" s="214"/>
      <c r="T421" s="215"/>
      <c r="AT421" s="216" t="s">
        <v>135</v>
      </c>
      <c r="AU421" s="216" t="s">
        <v>83</v>
      </c>
      <c r="AV421" s="13" t="s">
        <v>85</v>
      </c>
      <c r="AW421" s="13" t="s">
        <v>31</v>
      </c>
      <c r="AX421" s="13" t="s">
        <v>75</v>
      </c>
      <c r="AY421" s="216" t="s">
        <v>125</v>
      </c>
    </row>
    <row r="422" spans="1:65" s="14" customFormat="1" ht="11.25">
      <c r="B422" s="217"/>
      <c r="C422" s="218"/>
      <c r="D422" s="191" t="s">
        <v>135</v>
      </c>
      <c r="E422" s="219" t="s">
        <v>1</v>
      </c>
      <c r="F422" s="220" t="s">
        <v>144</v>
      </c>
      <c r="G422" s="218"/>
      <c r="H422" s="221">
        <v>4.4630000000000001</v>
      </c>
      <c r="I422" s="222"/>
      <c r="J422" s="218"/>
      <c r="K422" s="218"/>
      <c r="L422" s="223"/>
      <c r="M422" s="224"/>
      <c r="N422" s="225"/>
      <c r="O422" s="225"/>
      <c r="P422" s="225"/>
      <c r="Q422" s="225"/>
      <c r="R422" s="225"/>
      <c r="S422" s="225"/>
      <c r="T422" s="226"/>
      <c r="AT422" s="227" t="s">
        <v>135</v>
      </c>
      <c r="AU422" s="227" t="s">
        <v>83</v>
      </c>
      <c r="AV422" s="14" t="s">
        <v>132</v>
      </c>
      <c r="AW422" s="14" t="s">
        <v>31</v>
      </c>
      <c r="AX422" s="14" t="s">
        <v>83</v>
      </c>
      <c r="AY422" s="227" t="s">
        <v>125</v>
      </c>
    </row>
    <row r="423" spans="1:65" s="2" customFormat="1" ht="24.2" customHeight="1">
      <c r="A423" s="33"/>
      <c r="B423" s="34"/>
      <c r="C423" s="228" t="s">
        <v>425</v>
      </c>
      <c r="D423" s="228" t="s">
        <v>362</v>
      </c>
      <c r="E423" s="229" t="s">
        <v>426</v>
      </c>
      <c r="F423" s="230" t="s">
        <v>427</v>
      </c>
      <c r="G423" s="231" t="s">
        <v>400</v>
      </c>
      <c r="H423" s="232">
        <v>13.622999999999999</v>
      </c>
      <c r="I423" s="233"/>
      <c r="J423" s="234">
        <f>ROUND(I423*H423,2)</f>
        <v>0</v>
      </c>
      <c r="K423" s="230" t="s">
        <v>130</v>
      </c>
      <c r="L423" s="38"/>
      <c r="M423" s="235" t="s">
        <v>1</v>
      </c>
      <c r="N423" s="236" t="s">
        <v>40</v>
      </c>
      <c r="O423" s="70"/>
      <c r="P423" s="187">
        <f>O423*H423</f>
        <v>0</v>
      </c>
      <c r="Q423" s="187">
        <v>0</v>
      </c>
      <c r="R423" s="187">
        <f>Q423*H423</f>
        <v>0</v>
      </c>
      <c r="S423" s="187">
        <v>0</v>
      </c>
      <c r="T423" s="188">
        <f>S423*H423</f>
        <v>0</v>
      </c>
      <c r="U423" s="33"/>
      <c r="V423" s="33"/>
      <c r="W423" s="33"/>
      <c r="X423" s="33"/>
      <c r="Y423" s="33"/>
      <c r="Z423" s="33"/>
      <c r="AA423" s="33"/>
      <c r="AB423" s="33"/>
      <c r="AC423" s="33"/>
      <c r="AD423" s="33"/>
      <c r="AE423" s="33"/>
      <c r="AR423" s="189" t="s">
        <v>132</v>
      </c>
      <c r="AT423" s="189" t="s">
        <v>362</v>
      </c>
      <c r="AU423" s="189" t="s">
        <v>83</v>
      </c>
      <c r="AY423" s="16" t="s">
        <v>125</v>
      </c>
      <c r="BE423" s="190">
        <f>IF(N423="základní",J423,0)</f>
        <v>0</v>
      </c>
      <c r="BF423" s="190">
        <f>IF(N423="snížená",J423,0)</f>
        <v>0</v>
      </c>
      <c r="BG423" s="190">
        <f>IF(N423="zákl. přenesená",J423,0)</f>
        <v>0</v>
      </c>
      <c r="BH423" s="190">
        <f>IF(N423="sníž. přenesená",J423,0)</f>
        <v>0</v>
      </c>
      <c r="BI423" s="190">
        <f>IF(N423="nulová",J423,0)</f>
        <v>0</v>
      </c>
      <c r="BJ423" s="16" t="s">
        <v>83</v>
      </c>
      <c r="BK423" s="190">
        <f>ROUND(I423*H423,2)</f>
        <v>0</v>
      </c>
      <c r="BL423" s="16" t="s">
        <v>132</v>
      </c>
      <c r="BM423" s="189" t="s">
        <v>428</v>
      </c>
    </row>
    <row r="424" spans="1:65" s="2" customFormat="1" ht="48.75">
      <c r="A424" s="33"/>
      <c r="B424" s="34"/>
      <c r="C424" s="35"/>
      <c r="D424" s="191" t="s">
        <v>134</v>
      </c>
      <c r="E424" s="35"/>
      <c r="F424" s="192" t="s">
        <v>429</v>
      </c>
      <c r="G424" s="35"/>
      <c r="H424" s="35"/>
      <c r="I424" s="193"/>
      <c r="J424" s="35"/>
      <c r="K424" s="35"/>
      <c r="L424" s="38"/>
      <c r="M424" s="194"/>
      <c r="N424" s="195"/>
      <c r="O424" s="70"/>
      <c r="P424" s="70"/>
      <c r="Q424" s="70"/>
      <c r="R424" s="70"/>
      <c r="S424" s="70"/>
      <c r="T424" s="71"/>
      <c r="U424" s="33"/>
      <c r="V424" s="33"/>
      <c r="W424" s="33"/>
      <c r="X424" s="33"/>
      <c r="Y424" s="33"/>
      <c r="Z424" s="33"/>
      <c r="AA424" s="33"/>
      <c r="AB424" s="33"/>
      <c r="AC424" s="33"/>
      <c r="AD424" s="33"/>
      <c r="AE424" s="33"/>
      <c r="AT424" s="16" t="s">
        <v>134</v>
      </c>
      <c r="AU424" s="16" t="s">
        <v>83</v>
      </c>
    </row>
    <row r="425" spans="1:65" s="12" customFormat="1" ht="11.25">
      <c r="B425" s="196"/>
      <c r="C425" s="197"/>
      <c r="D425" s="191" t="s">
        <v>135</v>
      </c>
      <c r="E425" s="198" t="s">
        <v>1</v>
      </c>
      <c r="F425" s="199" t="s">
        <v>136</v>
      </c>
      <c r="G425" s="197"/>
      <c r="H425" s="198" t="s">
        <v>1</v>
      </c>
      <c r="I425" s="200"/>
      <c r="J425" s="197"/>
      <c r="K425" s="197"/>
      <c r="L425" s="201"/>
      <c r="M425" s="202"/>
      <c r="N425" s="203"/>
      <c r="O425" s="203"/>
      <c r="P425" s="203"/>
      <c r="Q425" s="203"/>
      <c r="R425" s="203"/>
      <c r="S425" s="203"/>
      <c r="T425" s="204"/>
      <c r="AT425" s="205" t="s">
        <v>135</v>
      </c>
      <c r="AU425" s="205" t="s">
        <v>83</v>
      </c>
      <c r="AV425" s="12" t="s">
        <v>83</v>
      </c>
      <c r="AW425" s="12" t="s">
        <v>31</v>
      </c>
      <c r="AX425" s="12" t="s">
        <v>75</v>
      </c>
      <c r="AY425" s="205" t="s">
        <v>125</v>
      </c>
    </row>
    <row r="426" spans="1:65" s="13" customFormat="1" ht="11.25">
      <c r="B426" s="206"/>
      <c r="C426" s="207"/>
      <c r="D426" s="191" t="s">
        <v>135</v>
      </c>
      <c r="E426" s="208" t="s">
        <v>1</v>
      </c>
      <c r="F426" s="209" t="s">
        <v>403</v>
      </c>
      <c r="G426" s="207"/>
      <c r="H426" s="210">
        <v>6.867</v>
      </c>
      <c r="I426" s="211"/>
      <c r="J426" s="207"/>
      <c r="K426" s="207"/>
      <c r="L426" s="212"/>
      <c r="M426" s="213"/>
      <c r="N426" s="214"/>
      <c r="O426" s="214"/>
      <c r="P426" s="214"/>
      <c r="Q426" s="214"/>
      <c r="R426" s="214"/>
      <c r="S426" s="214"/>
      <c r="T426" s="215"/>
      <c r="AT426" s="216" t="s">
        <v>135</v>
      </c>
      <c r="AU426" s="216" t="s">
        <v>83</v>
      </c>
      <c r="AV426" s="13" t="s">
        <v>85</v>
      </c>
      <c r="AW426" s="13" t="s">
        <v>31</v>
      </c>
      <c r="AX426" s="13" t="s">
        <v>75</v>
      </c>
      <c r="AY426" s="216" t="s">
        <v>125</v>
      </c>
    </row>
    <row r="427" spans="1:65" s="12" customFormat="1" ht="11.25">
      <c r="B427" s="196"/>
      <c r="C427" s="197"/>
      <c r="D427" s="191" t="s">
        <v>135</v>
      </c>
      <c r="E427" s="198" t="s">
        <v>1</v>
      </c>
      <c r="F427" s="199" t="s">
        <v>139</v>
      </c>
      <c r="G427" s="197"/>
      <c r="H427" s="198" t="s">
        <v>1</v>
      </c>
      <c r="I427" s="200"/>
      <c r="J427" s="197"/>
      <c r="K427" s="197"/>
      <c r="L427" s="201"/>
      <c r="M427" s="202"/>
      <c r="N427" s="203"/>
      <c r="O427" s="203"/>
      <c r="P427" s="203"/>
      <c r="Q427" s="203"/>
      <c r="R427" s="203"/>
      <c r="S427" s="203"/>
      <c r="T427" s="204"/>
      <c r="AT427" s="205" t="s">
        <v>135</v>
      </c>
      <c r="AU427" s="205" t="s">
        <v>83</v>
      </c>
      <c r="AV427" s="12" t="s">
        <v>83</v>
      </c>
      <c r="AW427" s="12" t="s">
        <v>31</v>
      </c>
      <c r="AX427" s="12" t="s">
        <v>75</v>
      </c>
      <c r="AY427" s="205" t="s">
        <v>125</v>
      </c>
    </row>
    <row r="428" spans="1:65" s="13" customFormat="1" ht="11.25">
      <c r="B428" s="206"/>
      <c r="C428" s="207"/>
      <c r="D428" s="191" t="s">
        <v>135</v>
      </c>
      <c r="E428" s="208" t="s">
        <v>1</v>
      </c>
      <c r="F428" s="209" t="s">
        <v>404</v>
      </c>
      <c r="G428" s="207"/>
      <c r="H428" s="210">
        <v>6.7560000000000002</v>
      </c>
      <c r="I428" s="211"/>
      <c r="J428" s="207"/>
      <c r="K428" s="207"/>
      <c r="L428" s="212"/>
      <c r="M428" s="213"/>
      <c r="N428" s="214"/>
      <c r="O428" s="214"/>
      <c r="P428" s="214"/>
      <c r="Q428" s="214"/>
      <c r="R428" s="214"/>
      <c r="S428" s="214"/>
      <c r="T428" s="215"/>
      <c r="AT428" s="216" t="s">
        <v>135</v>
      </c>
      <c r="AU428" s="216" t="s">
        <v>83</v>
      </c>
      <c r="AV428" s="13" t="s">
        <v>85</v>
      </c>
      <c r="AW428" s="13" t="s">
        <v>31</v>
      </c>
      <c r="AX428" s="13" t="s">
        <v>75</v>
      </c>
      <c r="AY428" s="216" t="s">
        <v>125</v>
      </c>
    </row>
    <row r="429" spans="1:65" s="14" customFormat="1" ht="11.25">
      <c r="B429" s="217"/>
      <c r="C429" s="218"/>
      <c r="D429" s="191" t="s">
        <v>135</v>
      </c>
      <c r="E429" s="219" t="s">
        <v>1</v>
      </c>
      <c r="F429" s="220" t="s">
        <v>144</v>
      </c>
      <c r="G429" s="218"/>
      <c r="H429" s="221">
        <v>13.623000000000001</v>
      </c>
      <c r="I429" s="222"/>
      <c r="J429" s="218"/>
      <c r="K429" s="218"/>
      <c r="L429" s="223"/>
      <c r="M429" s="224"/>
      <c r="N429" s="225"/>
      <c r="O429" s="225"/>
      <c r="P429" s="225"/>
      <c r="Q429" s="225"/>
      <c r="R429" s="225"/>
      <c r="S429" s="225"/>
      <c r="T429" s="226"/>
      <c r="AT429" s="227" t="s">
        <v>135</v>
      </c>
      <c r="AU429" s="227" t="s">
        <v>83</v>
      </c>
      <c r="AV429" s="14" t="s">
        <v>132</v>
      </c>
      <c r="AW429" s="14" t="s">
        <v>31</v>
      </c>
      <c r="AX429" s="14" t="s">
        <v>83</v>
      </c>
      <c r="AY429" s="227" t="s">
        <v>125</v>
      </c>
    </row>
    <row r="430" spans="1:65" s="2" customFormat="1" ht="24.2" customHeight="1">
      <c r="A430" s="33"/>
      <c r="B430" s="34"/>
      <c r="C430" s="228" t="s">
        <v>430</v>
      </c>
      <c r="D430" s="228" t="s">
        <v>362</v>
      </c>
      <c r="E430" s="229" t="s">
        <v>431</v>
      </c>
      <c r="F430" s="230" t="s">
        <v>432</v>
      </c>
      <c r="G430" s="231" t="s">
        <v>400</v>
      </c>
      <c r="H430" s="232">
        <v>13.622999999999999</v>
      </c>
      <c r="I430" s="233"/>
      <c r="J430" s="234">
        <f>ROUND(I430*H430,2)</f>
        <v>0</v>
      </c>
      <c r="K430" s="230" t="s">
        <v>130</v>
      </c>
      <c r="L430" s="38"/>
      <c r="M430" s="235" t="s">
        <v>1</v>
      </c>
      <c r="N430" s="236" t="s">
        <v>40</v>
      </c>
      <c r="O430" s="70"/>
      <c r="P430" s="187">
        <f>O430*H430</f>
        <v>0</v>
      </c>
      <c r="Q430" s="187">
        <v>0</v>
      </c>
      <c r="R430" s="187">
        <f>Q430*H430</f>
        <v>0</v>
      </c>
      <c r="S430" s="187">
        <v>0</v>
      </c>
      <c r="T430" s="188">
        <f>S430*H430</f>
        <v>0</v>
      </c>
      <c r="U430" s="33"/>
      <c r="V430" s="33"/>
      <c r="W430" s="33"/>
      <c r="X430" s="33"/>
      <c r="Y430" s="33"/>
      <c r="Z430" s="33"/>
      <c r="AA430" s="33"/>
      <c r="AB430" s="33"/>
      <c r="AC430" s="33"/>
      <c r="AD430" s="33"/>
      <c r="AE430" s="33"/>
      <c r="AR430" s="189" t="s">
        <v>132</v>
      </c>
      <c r="AT430" s="189" t="s">
        <v>362</v>
      </c>
      <c r="AU430" s="189" t="s">
        <v>83</v>
      </c>
      <c r="AY430" s="16" t="s">
        <v>125</v>
      </c>
      <c r="BE430" s="190">
        <f>IF(N430="základní",J430,0)</f>
        <v>0</v>
      </c>
      <c r="BF430" s="190">
        <f>IF(N430="snížená",J430,0)</f>
        <v>0</v>
      </c>
      <c r="BG430" s="190">
        <f>IF(N430="zákl. přenesená",J430,0)</f>
        <v>0</v>
      </c>
      <c r="BH430" s="190">
        <f>IF(N430="sníž. přenesená",J430,0)</f>
        <v>0</v>
      </c>
      <c r="BI430" s="190">
        <f>IF(N430="nulová",J430,0)</f>
        <v>0</v>
      </c>
      <c r="BJ430" s="16" t="s">
        <v>83</v>
      </c>
      <c r="BK430" s="190">
        <f>ROUND(I430*H430,2)</f>
        <v>0</v>
      </c>
      <c r="BL430" s="16" t="s">
        <v>132</v>
      </c>
      <c r="BM430" s="189" t="s">
        <v>433</v>
      </c>
    </row>
    <row r="431" spans="1:65" s="2" customFormat="1" ht="58.5">
      <c r="A431" s="33"/>
      <c r="B431" s="34"/>
      <c r="C431" s="35"/>
      <c r="D431" s="191" t="s">
        <v>134</v>
      </c>
      <c r="E431" s="35"/>
      <c r="F431" s="192" t="s">
        <v>434</v>
      </c>
      <c r="G431" s="35"/>
      <c r="H431" s="35"/>
      <c r="I431" s="193"/>
      <c r="J431" s="35"/>
      <c r="K431" s="35"/>
      <c r="L431" s="38"/>
      <c r="M431" s="194"/>
      <c r="N431" s="195"/>
      <c r="O431" s="70"/>
      <c r="P431" s="70"/>
      <c r="Q431" s="70"/>
      <c r="R431" s="70"/>
      <c r="S431" s="70"/>
      <c r="T431" s="71"/>
      <c r="U431" s="33"/>
      <c r="V431" s="33"/>
      <c r="W431" s="33"/>
      <c r="X431" s="33"/>
      <c r="Y431" s="33"/>
      <c r="Z431" s="33"/>
      <c r="AA431" s="33"/>
      <c r="AB431" s="33"/>
      <c r="AC431" s="33"/>
      <c r="AD431" s="33"/>
      <c r="AE431" s="33"/>
      <c r="AT431" s="16" t="s">
        <v>134</v>
      </c>
      <c r="AU431" s="16" t="s">
        <v>83</v>
      </c>
    </row>
    <row r="432" spans="1:65" s="12" customFormat="1" ht="11.25">
      <c r="B432" s="196"/>
      <c r="C432" s="197"/>
      <c r="D432" s="191" t="s">
        <v>135</v>
      </c>
      <c r="E432" s="198" t="s">
        <v>1</v>
      </c>
      <c r="F432" s="199" t="s">
        <v>136</v>
      </c>
      <c r="G432" s="197"/>
      <c r="H432" s="198" t="s">
        <v>1</v>
      </c>
      <c r="I432" s="200"/>
      <c r="J432" s="197"/>
      <c r="K432" s="197"/>
      <c r="L432" s="201"/>
      <c r="M432" s="202"/>
      <c r="N432" s="203"/>
      <c r="O432" s="203"/>
      <c r="P432" s="203"/>
      <c r="Q432" s="203"/>
      <c r="R432" s="203"/>
      <c r="S432" s="203"/>
      <c r="T432" s="204"/>
      <c r="AT432" s="205" t="s">
        <v>135</v>
      </c>
      <c r="AU432" s="205" t="s">
        <v>83</v>
      </c>
      <c r="AV432" s="12" t="s">
        <v>83</v>
      </c>
      <c r="AW432" s="12" t="s">
        <v>31</v>
      </c>
      <c r="AX432" s="12" t="s">
        <v>75</v>
      </c>
      <c r="AY432" s="205" t="s">
        <v>125</v>
      </c>
    </row>
    <row r="433" spans="1:65" s="13" customFormat="1" ht="11.25">
      <c r="B433" s="206"/>
      <c r="C433" s="207"/>
      <c r="D433" s="191" t="s">
        <v>135</v>
      </c>
      <c r="E433" s="208" t="s">
        <v>1</v>
      </c>
      <c r="F433" s="209" t="s">
        <v>403</v>
      </c>
      <c r="G433" s="207"/>
      <c r="H433" s="210">
        <v>6.867</v>
      </c>
      <c r="I433" s="211"/>
      <c r="J433" s="207"/>
      <c r="K433" s="207"/>
      <c r="L433" s="212"/>
      <c r="M433" s="213"/>
      <c r="N433" s="214"/>
      <c r="O433" s="214"/>
      <c r="P433" s="214"/>
      <c r="Q433" s="214"/>
      <c r="R433" s="214"/>
      <c r="S433" s="214"/>
      <c r="T433" s="215"/>
      <c r="AT433" s="216" t="s">
        <v>135</v>
      </c>
      <c r="AU433" s="216" t="s">
        <v>83</v>
      </c>
      <c r="AV433" s="13" t="s">
        <v>85</v>
      </c>
      <c r="AW433" s="13" t="s">
        <v>31</v>
      </c>
      <c r="AX433" s="13" t="s">
        <v>75</v>
      </c>
      <c r="AY433" s="216" t="s">
        <v>125</v>
      </c>
    </row>
    <row r="434" spans="1:65" s="12" customFormat="1" ht="11.25">
      <c r="B434" s="196"/>
      <c r="C434" s="197"/>
      <c r="D434" s="191" t="s">
        <v>135</v>
      </c>
      <c r="E434" s="198" t="s">
        <v>1</v>
      </c>
      <c r="F434" s="199" t="s">
        <v>139</v>
      </c>
      <c r="G434" s="197"/>
      <c r="H434" s="198" t="s">
        <v>1</v>
      </c>
      <c r="I434" s="200"/>
      <c r="J434" s="197"/>
      <c r="K434" s="197"/>
      <c r="L434" s="201"/>
      <c r="M434" s="202"/>
      <c r="N434" s="203"/>
      <c r="O434" s="203"/>
      <c r="P434" s="203"/>
      <c r="Q434" s="203"/>
      <c r="R434" s="203"/>
      <c r="S434" s="203"/>
      <c r="T434" s="204"/>
      <c r="AT434" s="205" t="s">
        <v>135</v>
      </c>
      <c r="AU434" s="205" t="s">
        <v>83</v>
      </c>
      <c r="AV434" s="12" t="s">
        <v>83</v>
      </c>
      <c r="AW434" s="12" t="s">
        <v>31</v>
      </c>
      <c r="AX434" s="12" t="s">
        <v>75</v>
      </c>
      <c r="AY434" s="205" t="s">
        <v>125</v>
      </c>
    </row>
    <row r="435" spans="1:65" s="13" customFormat="1" ht="11.25">
      <c r="B435" s="206"/>
      <c r="C435" s="207"/>
      <c r="D435" s="191" t="s">
        <v>135</v>
      </c>
      <c r="E435" s="208" t="s">
        <v>1</v>
      </c>
      <c r="F435" s="209" t="s">
        <v>404</v>
      </c>
      <c r="G435" s="207"/>
      <c r="H435" s="210">
        <v>6.7560000000000002</v>
      </c>
      <c r="I435" s="211"/>
      <c r="J435" s="207"/>
      <c r="K435" s="207"/>
      <c r="L435" s="212"/>
      <c r="M435" s="213"/>
      <c r="N435" s="214"/>
      <c r="O435" s="214"/>
      <c r="P435" s="214"/>
      <c r="Q435" s="214"/>
      <c r="R435" s="214"/>
      <c r="S435" s="214"/>
      <c r="T435" s="215"/>
      <c r="AT435" s="216" t="s">
        <v>135</v>
      </c>
      <c r="AU435" s="216" t="s">
        <v>83</v>
      </c>
      <c r="AV435" s="13" t="s">
        <v>85</v>
      </c>
      <c r="AW435" s="13" t="s">
        <v>31</v>
      </c>
      <c r="AX435" s="13" t="s">
        <v>75</v>
      </c>
      <c r="AY435" s="216" t="s">
        <v>125</v>
      </c>
    </row>
    <row r="436" spans="1:65" s="14" customFormat="1" ht="11.25">
      <c r="B436" s="217"/>
      <c r="C436" s="218"/>
      <c r="D436" s="191" t="s">
        <v>135</v>
      </c>
      <c r="E436" s="219" t="s">
        <v>1</v>
      </c>
      <c r="F436" s="220" t="s">
        <v>144</v>
      </c>
      <c r="G436" s="218"/>
      <c r="H436" s="221">
        <v>13.623000000000001</v>
      </c>
      <c r="I436" s="222"/>
      <c r="J436" s="218"/>
      <c r="K436" s="218"/>
      <c r="L436" s="223"/>
      <c r="M436" s="224"/>
      <c r="N436" s="225"/>
      <c r="O436" s="225"/>
      <c r="P436" s="225"/>
      <c r="Q436" s="225"/>
      <c r="R436" s="225"/>
      <c r="S436" s="225"/>
      <c r="T436" s="226"/>
      <c r="AT436" s="227" t="s">
        <v>135</v>
      </c>
      <c r="AU436" s="227" t="s">
        <v>83</v>
      </c>
      <c r="AV436" s="14" t="s">
        <v>132</v>
      </c>
      <c r="AW436" s="14" t="s">
        <v>31</v>
      </c>
      <c r="AX436" s="14" t="s">
        <v>83</v>
      </c>
      <c r="AY436" s="227" t="s">
        <v>125</v>
      </c>
    </row>
    <row r="437" spans="1:65" s="2" customFormat="1" ht="33" customHeight="1">
      <c r="A437" s="33"/>
      <c r="B437" s="34"/>
      <c r="C437" s="228" t="s">
        <v>435</v>
      </c>
      <c r="D437" s="228" t="s">
        <v>362</v>
      </c>
      <c r="E437" s="229" t="s">
        <v>436</v>
      </c>
      <c r="F437" s="230" t="s">
        <v>437</v>
      </c>
      <c r="G437" s="231" t="s">
        <v>208</v>
      </c>
      <c r="H437" s="232">
        <v>27246</v>
      </c>
      <c r="I437" s="233"/>
      <c r="J437" s="234">
        <f>ROUND(I437*H437,2)</f>
        <v>0</v>
      </c>
      <c r="K437" s="230" t="s">
        <v>130</v>
      </c>
      <c r="L437" s="38"/>
      <c r="M437" s="235" t="s">
        <v>1</v>
      </c>
      <c r="N437" s="236" t="s">
        <v>40</v>
      </c>
      <c r="O437" s="70"/>
      <c r="P437" s="187">
        <f>O437*H437</f>
        <v>0</v>
      </c>
      <c r="Q437" s="187">
        <v>0</v>
      </c>
      <c r="R437" s="187">
        <f>Q437*H437</f>
        <v>0</v>
      </c>
      <c r="S437" s="187">
        <v>0</v>
      </c>
      <c r="T437" s="188">
        <f>S437*H437</f>
        <v>0</v>
      </c>
      <c r="U437" s="33"/>
      <c r="V437" s="33"/>
      <c r="W437" s="33"/>
      <c r="X437" s="33"/>
      <c r="Y437" s="33"/>
      <c r="Z437" s="33"/>
      <c r="AA437" s="33"/>
      <c r="AB437" s="33"/>
      <c r="AC437" s="33"/>
      <c r="AD437" s="33"/>
      <c r="AE437" s="33"/>
      <c r="AR437" s="189" t="s">
        <v>132</v>
      </c>
      <c r="AT437" s="189" t="s">
        <v>362</v>
      </c>
      <c r="AU437" s="189" t="s">
        <v>83</v>
      </c>
      <c r="AY437" s="16" t="s">
        <v>125</v>
      </c>
      <c r="BE437" s="190">
        <f>IF(N437="základní",J437,0)</f>
        <v>0</v>
      </c>
      <c r="BF437" s="190">
        <f>IF(N437="snížená",J437,0)</f>
        <v>0</v>
      </c>
      <c r="BG437" s="190">
        <f>IF(N437="zákl. přenesená",J437,0)</f>
        <v>0</v>
      </c>
      <c r="BH437" s="190">
        <f>IF(N437="sníž. přenesená",J437,0)</f>
        <v>0</v>
      </c>
      <c r="BI437" s="190">
        <f>IF(N437="nulová",J437,0)</f>
        <v>0</v>
      </c>
      <c r="BJ437" s="16" t="s">
        <v>83</v>
      </c>
      <c r="BK437" s="190">
        <f>ROUND(I437*H437,2)</f>
        <v>0</v>
      </c>
      <c r="BL437" s="16" t="s">
        <v>132</v>
      </c>
      <c r="BM437" s="189" t="s">
        <v>438</v>
      </c>
    </row>
    <row r="438" spans="1:65" s="2" customFormat="1" ht="97.5">
      <c r="A438" s="33"/>
      <c r="B438" s="34"/>
      <c r="C438" s="35"/>
      <c r="D438" s="191" t="s">
        <v>134</v>
      </c>
      <c r="E438" s="35"/>
      <c r="F438" s="192" t="s">
        <v>439</v>
      </c>
      <c r="G438" s="35"/>
      <c r="H438" s="35"/>
      <c r="I438" s="193"/>
      <c r="J438" s="35"/>
      <c r="K438" s="35"/>
      <c r="L438" s="38"/>
      <c r="M438" s="194"/>
      <c r="N438" s="195"/>
      <c r="O438" s="70"/>
      <c r="P438" s="70"/>
      <c r="Q438" s="70"/>
      <c r="R438" s="70"/>
      <c r="S438" s="70"/>
      <c r="T438" s="71"/>
      <c r="U438" s="33"/>
      <c r="V438" s="33"/>
      <c r="W438" s="33"/>
      <c r="X438" s="33"/>
      <c r="Y438" s="33"/>
      <c r="Z438" s="33"/>
      <c r="AA438" s="33"/>
      <c r="AB438" s="33"/>
      <c r="AC438" s="33"/>
      <c r="AD438" s="33"/>
      <c r="AE438" s="33"/>
      <c r="AT438" s="16" t="s">
        <v>134</v>
      </c>
      <c r="AU438" s="16" t="s">
        <v>83</v>
      </c>
    </row>
    <row r="439" spans="1:65" s="12" customFormat="1" ht="11.25">
      <c r="B439" s="196"/>
      <c r="C439" s="197"/>
      <c r="D439" s="191" t="s">
        <v>135</v>
      </c>
      <c r="E439" s="198" t="s">
        <v>1</v>
      </c>
      <c r="F439" s="199" t="s">
        <v>136</v>
      </c>
      <c r="G439" s="197"/>
      <c r="H439" s="198" t="s">
        <v>1</v>
      </c>
      <c r="I439" s="200"/>
      <c r="J439" s="197"/>
      <c r="K439" s="197"/>
      <c r="L439" s="201"/>
      <c r="M439" s="202"/>
      <c r="N439" s="203"/>
      <c r="O439" s="203"/>
      <c r="P439" s="203"/>
      <c r="Q439" s="203"/>
      <c r="R439" s="203"/>
      <c r="S439" s="203"/>
      <c r="T439" s="204"/>
      <c r="AT439" s="205" t="s">
        <v>135</v>
      </c>
      <c r="AU439" s="205" t="s">
        <v>83</v>
      </c>
      <c r="AV439" s="12" t="s">
        <v>83</v>
      </c>
      <c r="AW439" s="12" t="s">
        <v>31</v>
      </c>
      <c r="AX439" s="12" t="s">
        <v>75</v>
      </c>
      <c r="AY439" s="205" t="s">
        <v>125</v>
      </c>
    </row>
    <row r="440" spans="1:65" s="13" customFormat="1" ht="11.25">
      <c r="B440" s="206"/>
      <c r="C440" s="207"/>
      <c r="D440" s="191" t="s">
        <v>135</v>
      </c>
      <c r="E440" s="208" t="s">
        <v>1</v>
      </c>
      <c r="F440" s="209" t="s">
        <v>440</v>
      </c>
      <c r="G440" s="207"/>
      <c r="H440" s="210">
        <v>13734</v>
      </c>
      <c r="I440" s="211"/>
      <c r="J440" s="207"/>
      <c r="K440" s="207"/>
      <c r="L440" s="212"/>
      <c r="M440" s="213"/>
      <c r="N440" s="214"/>
      <c r="O440" s="214"/>
      <c r="P440" s="214"/>
      <c r="Q440" s="214"/>
      <c r="R440" s="214"/>
      <c r="S440" s="214"/>
      <c r="T440" s="215"/>
      <c r="AT440" s="216" t="s">
        <v>135</v>
      </c>
      <c r="AU440" s="216" t="s">
        <v>83</v>
      </c>
      <c r="AV440" s="13" t="s">
        <v>85</v>
      </c>
      <c r="AW440" s="13" t="s">
        <v>31</v>
      </c>
      <c r="AX440" s="13" t="s">
        <v>75</v>
      </c>
      <c r="AY440" s="216" t="s">
        <v>125</v>
      </c>
    </row>
    <row r="441" spans="1:65" s="12" customFormat="1" ht="11.25">
      <c r="B441" s="196"/>
      <c r="C441" s="197"/>
      <c r="D441" s="191" t="s">
        <v>135</v>
      </c>
      <c r="E441" s="198" t="s">
        <v>1</v>
      </c>
      <c r="F441" s="199" t="s">
        <v>139</v>
      </c>
      <c r="G441" s="197"/>
      <c r="H441" s="198" t="s">
        <v>1</v>
      </c>
      <c r="I441" s="200"/>
      <c r="J441" s="197"/>
      <c r="K441" s="197"/>
      <c r="L441" s="201"/>
      <c r="M441" s="202"/>
      <c r="N441" s="203"/>
      <c r="O441" s="203"/>
      <c r="P441" s="203"/>
      <c r="Q441" s="203"/>
      <c r="R441" s="203"/>
      <c r="S441" s="203"/>
      <c r="T441" s="204"/>
      <c r="AT441" s="205" t="s">
        <v>135</v>
      </c>
      <c r="AU441" s="205" t="s">
        <v>83</v>
      </c>
      <c r="AV441" s="12" t="s">
        <v>83</v>
      </c>
      <c r="AW441" s="12" t="s">
        <v>31</v>
      </c>
      <c r="AX441" s="12" t="s">
        <v>75</v>
      </c>
      <c r="AY441" s="205" t="s">
        <v>125</v>
      </c>
    </row>
    <row r="442" spans="1:65" s="13" customFormat="1" ht="11.25">
      <c r="B442" s="206"/>
      <c r="C442" s="207"/>
      <c r="D442" s="191" t="s">
        <v>135</v>
      </c>
      <c r="E442" s="208" t="s">
        <v>1</v>
      </c>
      <c r="F442" s="209" t="s">
        <v>441</v>
      </c>
      <c r="G442" s="207"/>
      <c r="H442" s="210">
        <v>13512</v>
      </c>
      <c r="I442" s="211"/>
      <c r="J442" s="207"/>
      <c r="K442" s="207"/>
      <c r="L442" s="212"/>
      <c r="M442" s="213"/>
      <c r="N442" s="214"/>
      <c r="O442" s="214"/>
      <c r="P442" s="214"/>
      <c r="Q442" s="214"/>
      <c r="R442" s="214"/>
      <c r="S442" s="214"/>
      <c r="T442" s="215"/>
      <c r="AT442" s="216" t="s">
        <v>135</v>
      </c>
      <c r="AU442" s="216" t="s">
        <v>83</v>
      </c>
      <c r="AV442" s="13" t="s">
        <v>85</v>
      </c>
      <c r="AW442" s="13" t="s">
        <v>31</v>
      </c>
      <c r="AX442" s="13" t="s">
        <v>75</v>
      </c>
      <c r="AY442" s="216" t="s">
        <v>125</v>
      </c>
    </row>
    <row r="443" spans="1:65" s="14" customFormat="1" ht="11.25">
      <c r="B443" s="217"/>
      <c r="C443" s="218"/>
      <c r="D443" s="191" t="s">
        <v>135</v>
      </c>
      <c r="E443" s="219" t="s">
        <v>1</v>
      </c>
      <c r="F443" s="220" t="s">
        <v>144</v>
      </c>
      <c r="G443" s="218"/>
      <c r="H443" s="221">
        <v>27246</v>
      </c>
      <c r="I443" s="222"/>
      <c r="J443" s="218"/>
      <c r="K443" s="218"/>
      <c r="L443" s="223"/>
      <c r="M443" s="224"/>
      <c r="N443" s="225"/>
      <c r="O443" s="225"/>
      <c r="P443" s="225"/>
      <c r="Q443" s="225"/>
      <c r="R443" s="225"/>
      <c r="S443" s="225"/>
      <c r="T443" s="226"/>
      <c r="AT443" s="227" t="s">
        <v>135</v>
      </c>
      <c r="AU443" s="227" t="s">
        <v>83</v>
      </c>
      <c r="AV443" s="14" t="s">
        <v>132</v>
      </c>
      <c r="AW443" s="14" t="s">
        <v>31</v>
      </c>
      <c r="AX443" s="14" t="s">
        <v>83</v>
      </c>
      <c r="AY443" s="227" t="s">
        <v>125</v>
      </c>
    </row>
    <row r="444" spans="1:65" s="2" customFormat="1" ht="24.2" customHeight="1">
      <c r="A444" s="33"/>
      <c r="B444" s="34"/>
      <c r="C444" s="228" t="s">
        <v>442</v>
      </c>
      <c r="D444" s="228" t="s">
        <v>362</v>
      </c>
      <c r="E444" s="229" t="s">
        <v>443</v>
      </c>
      <c r="F444" s="230" t="s">
        <v>444</v>
      </c>
      <c r="G444" s="231" t="s">
        <v>400</v>
      </c>
      <c r="H444" s="232">
        <v>13.622999999999999</v>
      </c>
      <c r="I444" s="233"/>
      <c r="J444" s="234">
        <f>ROUND(I444*H444,2)</f>
        <v>0</v>
      </c>
      <c r="K444" s="230" t="s">
        <v>130</v>
      </c>
      <c r="L444" s="38"/>
      <c r="M444" s="235" t="s">
        <v>1</v>
      </c>
      <c r="N444" s="236" t="s">
        <v>40</v>
      </c>
      <c r="O444" s="70"/>
      <c r="P444" s="187">
        <f>O444*H444</f>
        <v>0</v>
      </c>
      <c r="Q444" s="187">
        <v>0</v>
      </c>
      <c r="R444" s="187">
        <f>Q444*H444</f>
        <v>0</v>
      </c>
      <c r="S444" s="187">
        <v>0</v>
      </c>
      <c r="T444" s="188">
        <f>S444*H444</f>
        <v>0</v>
      </c>
      <c r="U444" s="33"/>
      <c r="V444" s="33"/>
      <c r="W444" s="33"/>
      <c r="X444" s="33"/>
      <c r="Y444" s="33"/>
      <c r="Z444" s="33"/>
      <c r="AA444" s="33"/>
      <c r="AB444" s="33"/>
      <c r="AC444" s="33"/>
      <c r="AD444" s="33"/>
      <c r="AE444" s="33"/>
      <c r="AR444" s="189" t="s">
        <v>132</v>
      </c>
      <c r="AT444" s="189" t="s">
        <v>362</v>
      </c>
      <c r="AU444" s="189" t="s">
        <v>83</v>
      </c>
      <c r="AY444" s="16" t="s">
        <v>125</v>
      </c>
      <c r="BE444" s="190">
        <f>IF(N444="základní",J444,0)</f>
        <v>0</v>
      </c>
      <c r="BF444" s="190">
        <f>IF(N444="snížená",J444,0)</f>
        <v>0</v>
      </c>
      <c r="BG444" s="190">
        <f>IF(N444="zákl. přenesená",J444,0)</f>
        <v>0</v>
      </c>
      <c r="BH444" s="190">
        <f>IF(N444="sníž. přenesená",J444,0)</f>
        <v>0</v>
      </c>
      <c r="BI444" s="190">
        <f>IF(N444="nulová",J444,0)</f>
        <v>0</v>
      </c>
      <c r="BJ444" s="16" t="s">
        <v>83</v>
      </c>
      <c r="BK444" s="190">
        <f>ROUND(I444*H444,2)</f>
        <v>0</v>
      </c>
      <c r="BL444" s="16" t="s">
        <v>132</v>
      </c>
      <c r="BM444" s="189" t="s">
        <v>445</v>
      </c>
    </row>
    <row r="445" spans="1:65" s="2" customFormat="1" ht="78">
      <c r="A445" s="33"/>
      <c r="B445" s="34"/>
      <c r="C445" s="35"/>
      <c r="D445" s="191" t="s">
        <v>134</v>
      </c>
      <c r="E445" s="35"/>
      <c r="F445" s="192" t="s">
        <v>446</v>
      </c>
      <c r="G445" s="35"/>
      <c r="H445" s="35"/>
      <c r="I445" s="193"/>
      <c r="J445" s="35"/>
      <c r="K445" s="35"/>
      <c r="L445" s="38"/>
      <c r="M445" s="194"/>
      <c r="N445" s="195"/>
      <c r="O445" s="70"/>
      <c r="P445" s="70"/>
      <c r="Q445" s="70"/>
      <c r="R445" s="70"/>
      <c r="S445" s="70"/>
      <c r="T445" s="71"/>
      <c r="U445" s="33"/>
      <c r="V445" s="33"/>
      <c r="W445" s="33"/>
      <c r="X445" s="33"/>
      <c r="Y445" s="33"/>
      <c r="Z445" s="33"/>
      <c r="AA445" s="33"/>
      <c r="AB445" s="33"/>
      <c r="AC445" s="33"/>
      <c r="AD445" s="33"/>
      <c r="AE445" s="33"/>
      <c r="AT445" s="16" t="s">
        <v>134</v>
      </c>
      <c r="AU445" s="16" t="s">
        <v>83</v>
      </c>
    </row>
    <row r="446" spans="1:65" s="12" customFormat="1" ht="11.25">
      <c r="B446" s="196"/>
      <c r="C446" s="197"/>
      <c r="D446" s="191" t="s">
        <v>135</v>
      </c>
      <c r="E446" s="198" t="s">
        <v>1</v>
      </c>
      <c r="F446" s="199" t="s">
        <v>136</v>
      </c>
      <c r="G446" s="197"/>
      <c r="H446" s="198" t="s">
        <v>1</v>
      </c>
      <c r="I446" s="200"/>
      <c r="J446" s="197"/>
      <c r="K446" s="197"/>
      <c r="L446" s="201"/>
      <c r="M446" s="202"/>
      <c r="N446" s="203"/>
      <c r="O446" s="203"/>
      <c r="P446" s="203"/>
      <c r="Q446" s="203"/>
      <c r="R446" s="203"/>
      <c r="S446" s="203"/>
      <c r="T446" s="204"/>
      <c r="AT446" s="205" t="s">
        <v>135</v>
      </c>
      <c r="AU446" s="205" t="s">
        <v>83</v>
      </c>
      <c r="AV446" s="12" t="s">
        <v>83</v>
      </c>
      <c r="AW446" s="12" t="s">
        <v>31</v>
      </c>
      <c r="AX446" s="12" t="s">
        <v>75</v>
      </c>
      <c r="AY446" s="205" t="s">
        <v>125</v>
      </c>
    </row>
    <row r="447" spans="1:65" s="13" customFormat="1" ht="11.25">
      <c r="B447" s="206"/>
      <c r="C447" s="207"/>
      <c r="D447" s="191" t="s">
        <v>135</v>
      </c>
      <c r="E447" s="208" t="s">
        <v>1</v>
      </c>
      <c r="F447" s="209" t="s">
        <v>403</v>
      </c>
      <c r="G447" s="207"/>
      <c r="H447" s="210">
        <v>6.867</v>
      </c>
      <c r="I447" s="211"/>
      <c r="J447" s="207"/>
      <c r="K447" s="207"/>
      <c r="L447" s="212"/>
      <c r="M447" s="213"/>
      <c r="N447" s="214"/>
      <c r="O447" s="214"/>
      <c r="P447" s="214"/>
      <c r="Q447" s="214"/>
      <c r="R447" s="214"/>
      <c r="S447" s="214"/>
      <c r="T447" s="215"/>
      <c r="AT447" s="216" t="s">
        <v>135</v>
      </c>
      <c r="AU447" s="216" t="s">
        <v>83</v>
      </c>
      <c r="AV447" s="13" t="s">
        <v>85</v>
      </c>
      <c r="AW447" s="13" t="s">
        <v>31</v>
      </c>
      <c r="AX447" s="13" t="s">
        <v>75</v>
      </c>
      <c r="AY447" s="216" t="s">
        <v>125</v>
      </c>
    </row>
    <row r="448" spans="1:65" s="12" customFormat="1" ht="11.25">
      <c r="B448" s="196"/>
      <c r="C448" s="197"/>
      <c r="D448" s="191" t="s">
        <v>135</v>
      </c>
      <c r="E448" s="198" t="s">
        <v>1</v>
      </c>
      <c r="F448" s="199" t="s">
        <v>139</v>
      </c>
      <c r="G448" s="197"/>
      <c r="H448" s="198" t="s">
        <v>1</v>
      </c>
      <c r="I448" s="200"/>
      <c r="J448" s="197"/>
      <c r="K448" s="197"/>
      <c r="L448" s="201"/>
      <c r="M448" s="202"/>
      <c r="N448" s="203"/>
      <c r="O448" s="203"/>
      <c r="P448" s="203"/>
      <c r="Q448" s="203"/>
      <c r="R448" s="203"/>
      <c r="S448" s="203"/>
      <c r="T448" s="204"/>
      <c r="AT448" s="205" t="s">
        <v>135</v>
      </c>
      <c r="AU448" s="205" t="s">
        <v>83</v>
      </c>
      <c r="AV448" s="12" t="s">
        <v>83</v>
      </c>
      <c r="AW448" s="12" t="s">
        <v>31</v>
      </c>
      <c r="AX448" s="12" t="s">
        <v>75</v>
      </c>
      <c r="AY448" s="205" t="s">
        <v>125</v>
      </c>
    </row>
    <row r="449" spans="1:65" s="13" customFormat="1" ht="11.25">
      <c r="B449" s="206"/>
      <c r="C449" s="207"/>
      <c r="D449" s="191" t="s">
        <v>135</v>
      </c>
      <c r="E449" s="208" t="s">
        <v>1</v>
      </c>
      <c r="F449" s="209" t="s">
        <v>404</v>
      </c>
      <c r="G449" s="207"/>
      <c r="H449" s="210">
        <v>6.7560000000000002</v>
      </c>
      <c r="I449" s="211"/>
      <c r="J449" s="207"/>
      <c r="K449" s="207"/>
      <c r="L449" s="212"/>
      <c r="M449" s="213"/>
      <c r="N449" s="214"/>
      <c r="O449" s="214"/>
      <c r="P449" s="214"/>
      <c r="Q449" s="214"/>
      <c r="R449" s="214"/>
      <c r="S449" s="214"/>
      <c r="T449" s="215"/>
      <c r="AT449" s="216" t="s">
        <v>135</v>
      </c>
      <c r="AU449" s="216" t="s">
        <v>83</v>
      </c>
      <c r="AV449" s="13" t="s">
        <v>85</v>
      </c>
      <c r="AW449" s="13" t="s">
        <v>31</v>
      </c>
      <c r="AX449" s="13" t="s">
        <v>75</v>
      </c>
      <c r="AY449" s="216" t="s">
        <v>125</v>
      </c>
    </row>
    <row r="450" spans="1:65" s="14" customFormat="1" ht="11.25">
      <c r="B450" s="217"/>
      <c r="C450" s="218"/>
      <c r="D450" s="191" t="s">
        <v>135</v>
      </c>
      <c r="E450" s="219" t="s">
        <v>1</v>
      </c>
      <c r="F450" s="220" t="s">
        <v>144</v>
      </c>
      <c r="G450" s="218"/>
      <c r="H450" s="221">
        <v>13.623000000000001</v>
      </c>
      <c r="I450" s="222"/>
      <c r="J450" s="218"/>
      <c r="K450" s="218"/>
      <c r="L450" s="223"/>
      <c r="M450" s="224"/>
      <c r="N450" s="225"/>
      <c r="O450" s="225"/>
      <c r="P450" s="225"/>
      <c r="Q450" s="225"/>
      <c r="R450" s="225"/>
      <c r="S450" s="225"/>
      <c r="T450" s="226"/>
      <c r="AT450" s="227" t="s">
        <v>135</v>
      </c>
      <c r="AU450" s="227" t="s">
        <v>83</v>
      </c>
      <c r="AV450" s="14" t="s">
        <v>132</v>
      </c>
      <c r="AW450" s="14" t="s">
        <v>31</v>
      </c>
      <c r="AX450" s="14" t="s">
        <v>83</v>
      </c>
      <c r="AY450" s="227" t="s">
        <v>125</v>
      </c>
    </row>
    <row r="451" spans="1:65" s="2" customFormat="1" ht="24.2" customHeight="1">
      <c r="A451" s="33"/>
      <c r="B451" s="34"/>
      <c r="C451" s="228" t="s">
        <v>447</v>
      </c>
      <c r="D451" s="228" t="s">
        <v>362</v>
      </c>
      <c r="E451" s="229" t="s">
        <v>448</v>
      </c>
      <c r="F451" s="230" t="s">
        <v>449</v>
      </c>
      <c r="G451" s="231" t="s">
        <v>208</v>
      </c>
      <c r="H451" s="232">
        <v>94.629000000000005</v>
      </c>
      <c r="I451" s="233"/>
      <c r="J451" s="234">
        <f>ROUND(I451*H451,2)</f>
        <v>0</v>
      </c>
      <c r="K451" s="230" t="s">
        <v>130</v>
      </c>
      <c r="L451" s="38"/>
      <c r="M451" s="235" t="s">
        <v>1</v>
      </c>
      <c r="N451" s="236" t="s">
        <v>40</v>
      </c>
      <c r="O451" s="70"/>
      <c r="P451" s="187">
        <f>O451*H451</f>
        <v>0</v>
      </c>
      <c r="Q451" s="187">
        <v>0</v>
      </c>
      <c r="R451" s="187">
        <f>Q451*H451</f>
        <v>0</v>
      </c>
      <c r="S451" s="187">
        <v>0</v>
      </c>
      <c r="T451" s="188">
        <f>S451*H451</f>
        <v>0</v>
      </c>
      <c r="U451" s="33"/>
      <c r="V451" s="33"/>
      <c r="W451" s="33"/>
      <c r="X451" s="33"/>
      <c r="Y451" s="33"/>
      <c r="Z451" s="33"/>
      <c r="AA451" s="33"/>
      <c r="AB451" s="33"/>
      <c r="AC451" s="33"/>
      <c r="AD451" s="33"/>
      <c r="AE451" s="33"/>
      <c r="AR451" s="189" t="s">
        <v>132</v>
      </c>
      <c r="AT451" s="189" t="s">
        <v>362</v>
      </c>
      <c r="AU451" s="189" t="s">
        <v>83</v>
      </c>
      <c r="AY451" s="16" t="s">
        <v>125</v>
      </c>
      <c r="BE451" s="190">
        <f>IF(N451="základní",J451,0)</f>
        <v>0</v>
      </c>
      <c r="BF451" s="190">
        <f>IF(N451="snížená",J451,0)</f>
        <v>0</v>
      </c>
      <c r="BG451" s="190">
        <f>IF(N451="zákl. přenesená",J451,0)</f>
        <v>0</v>
      </c>
      <c r="BH451" s="190">
        <f>IF(N451="sníž. přenesená",J451,0)</f>
        <v>0</v>
      </c>
      <c r="BI451" s="190">
        <f>IF(N451="nulová",J451,0)</f>
        <v>0</v>
      </c>
      <c r="BJ451" s="16" t="s">
        <v>83</v>
      </c>
      <c r="BK451" s="190">
        <f>ROUND(I451*H451,2)</f>
        <v>0</v>
      </c>
      <c r="BL451" s="16" t="s">
        <v>132</v>
      </c>
      <c r="BM451" s="189" t="s">
        <v>450</v>
      </c>
    </row>
    <row r="452" spans="1:65" s="2" customFormat="1" ht="78">
      <c r="A452" s="33"/>
      <c r="B452" s="34"/>
      <c r="C452" s="35"/>
      <c r="D452" s="191" t="s">
        <v>134</v>
      </c>
      <c r="E452" s="35"/>
      <c r="F452" s="192" t="s">
        <v>451</v>
      </c>
      <c r="G452" s="35"/>
      <c r="H452" s="35"/>
      <c r="I452" s="193"/>
      <c r="J452" s="35"/>
      <c r="K452" s="35"/>
      <c r="L452" s="38"/>
      <c r="M452" s="194"/>
      <c r="N452" s="195"/>
      <c r="O452" s="70"/>
      <c r="P452" s="70"/>
      <c r="Q452" s="70"/>
      <c r="R452" s="70"/>
      <c r="S452" s="70"/>
      <c r="T452" s="71"/>
      <c r="U452" s="33"/>
      <c r="V452" s="33"/>
      <c r="W452" s="33"/>
      <c r="X452" s="33"/>
      <c r="Y452" s="33"/>
      <c r="Z452" s="33"/>
      <c r="AA452" s="33"/>
      <c r="AB452" s="33"/>
      <c r="AC452" s="33"/>
      <c r="AD452" s="33"/>
      <c r="AE452" s="33"/>
      <c r="AT452" s="16" t="s">
        <v>134</v>
      </c>
      <c r="AU452" s="16" t="s">
        <v>83</v>
      </c>
    </row>
    <row r="453" spans="1:65" s="12" customFormat="1" ht="11.25">
      <c r="B453" s="196"/>
      <c r="C453" s="197"/>
      <c r="D453" s="191" t="s">
        <v>135</v>
      </c>
      <c r="E453" s="198" t="s">
        <v>1</v>
      </c>
      <c r="F453" s="199" t="s">
        <v>452</v>
      </c>
      <c r="G453" s="197"/>
      <c r="H453" s="198" t="s">
        <v>1</v>
      </c>
      <c r="I453" s="200"/>
      <c r="J453" s="197"/>
      <c r="K453" s="197"/>
      <c r="L453" s="201"/>
      <c r="M453" s="202"/>
      <c r="N453" s="203"/>
      <c r="O453" s="203"/>
      <c r="P453" s="203"/>
      <c r="Q453" s="203"/>
      <c r="R453" s="203"/>
      <c r="S453" s="203"/>
      <c r="T453" s="204"/>
      <c r="AT453" s="205" t="s">
        <v>135</v>
      </c>
      <c r="AU453" s="205" t="s">
        <v>83</v>
      </c>
      <c r="AV453" s="12" t="s">
        <v>83</v>
      </c>
      <c r="AW453" s="12" t="s">
        <v>31</v>
      </c>
      <c r="AX453" s="12" t="s">
        <v>75</v>
      </c>
      <c r="AY453" s="205" t="s">
        <v>125</v>
      </c>
    </row>
    <row r="454" spans="1:65" s="13" customFormat="1" ht="11.25">
      <c r="B454" s="206"/>
      <c r="C454" s="207"/>
      <c r="D454" s="191" t="s">
        <v>135</v>
      </c>
      <c r="E454" s="208" t="s">
        <v>1</v>
      </c>
      <c r="F454" s="209" t="s">
        <v>453</v>
      </c>
      <c r="G454" s="207"/>
      <c r="H454" s="210">
        <v>94.629000000000005</v>
      </c>
      <c r="I454" s="211"/>
      <c r="J454" s="207"/>
      <c r="K454" s="207"/>
      <c r="L454" s="212"/>
      <c r="M454" s="213"/>
      <c r="N454" s="214"/>
      <c r="O454" s="214"/>
      <c r="P454" s="214"/>
      <c r="Q454" s="214"/>
      <c r="R454" s="214"/>
      <c r="S454" s="214"/>
      <c r="T454" s="215"/>
      <c r="AT454" s="216" t="s">
        <v>135</v>
      </c>
      <c r="AU454" s="216" t="s">
        <v>83</v>
      </c>
      <c r="AV454" s="13" t="s">
        <v>85</v>
      </c>
      <c r="AW454" s="13" t="s">
        <v>31</v>
      </c>
      <c r="AX454" s="13" t="s">
        <v>75</v>
      </c>
      <c r="AY454" s="216" t="s">
        <v>125</v>
      </c>
    </row>
    <row r="455" spans="1:65" s="14" customFormat="1" ht="11.25">
      <c r="B455" s="217"/>
      <c r="C455" s="218"/>
      <c r="D455" s="191" t="s">
        <v>135</v>
      </c>
      <c r="E455" s="219" t="s">
        <v>1</v>
      </c>
      <c r="F455" s="220" t="s">
        <v>144</v>
      </c>
      <c r="G455" s="218"/>
      <c r="H455" s="221">
        <v>94.629000000000005</v>
      </c>
      <c r="I455" s="222"/>
      <c r="J455" s="218"/>
      <c r="K455" s="218"/>
      <c r="L455" s="223"/>
      <c r="M455" s="224"/>
      <c r="N455" s="225"/>
      <c r="O455" s="225"/>
      <c r="P455" s="225"/>
      <c r="Q455" s="225"/>
      <c r="R455" s="225"/>
      <c r="S455" s="225"/>
      <c r="T455" s="226"/>
      <c r="AT455" s="227" t="s">
        <v>135</v>
      </c>
      <c r="AU455" s="227" t="s">
        <v>83</v>
      </c>
      <c r="AV455" s="14" t="s">
        <v>132</v>
      </c>
      <c r="AW455" s="14" t="s">
        <v>31</v>
      </c>
      <c r="AX455" s="14" t="s">
        <v>83</v>
      </c>
      <c r="AY455" s="227" t="s">
        <v>125</v>
      </c>
    </row>
    <row r="456" spans="1:65" s="2" customFormat="1" ht="24.2" customHeight="1">
      <c r="A456" s="33"/>
      <c r="B456" s="34"/>
      <c r="C456" s="228" t="s">
        <v>454</v>
      </c>
      <c r="D456" s="228" t="s">
        <v>362</v>
      </c>
      <c r="E456" s="229" t="s">
        <v>455</v>
      </c>
      <c r="F456" s="230" t="s">
        <v>456</v>
      </c>
      <c r="G456" s="231" t="s">
        <v>400</v>
      </c>
      <c r="H456" s="232">
        <v>13.622999999999999</v>
      </c>
      <c r="I456" s="233"/>
      <c r="J456" s="234">
        <f>ROUND(I456*H456,2)</f>
        <v>0</v>
      </c>
      <c r="K456" s="230" t="s">
        <v>130</v>
      </c>
      <c r="L456" s="38"/>
      <c r="M456" s="235" t="s">
        <v>1</v>
      </c>
      <c r="N456" s="236" t="s">
        <v>40</v>
      </c>
      <c r="O456" s="70"/>
      <c r="P456" s="187">
        <f>O456*H456</f>
        <v>0</v>
      </c>
      <c r="Q456" s="187">
        <v>0</v>
      </c>
      <c r="R456" s="187">
        <f>Q456*H456</f>
        <v>0</v>
      </c>
      <c r="S456" s="187">
        <v>0</v>
      </c>
      <c r="T456" s="188">
        <f>S456*H456</f>
        <v>0</v>
      </c>
      <c r="U456" s="33"/>
      <c r="V456" s="33"/>
      <c r="W456" s="33"/>
      <c r="X456" s="33"/>
      <c r="Y456" s="33"/>
      <c r="Z456" s="33"/>
      <c r="AA456" s="33"/>
      <c r="AB456" s="33"/>
      <c r="AC456" s="33"/>
      <c r="AD456" s="33"/>
      <c r="AE456" s="33"/>
      <c r="AR456" s="189" t="s">
        <v>132</v>
      </c>
      <c r="AT456" s="189" t="s">
        <v>362</v>
      </c>
      <c r="AU456" s="189" t="s">
        <v>83</v>
      </c>
      <c r="AY456" s="16" t="s">
        <v>125</v>
      </c>
      <c r="BE456" s="190">
        <f>IF(N456="základní",J456,0)</f>
        <v>0</v>
      </c>
      <c r="BF456" s="190">
        <f>IF(N456="snížená",J456,0)</f>
        <v>0</v>
      </c>
      <c r="BG456" s="190">
        <f>IF(N456="zákl. přenesená",J456,0)</f>
        <v>0</v>
      </c>
      <c r="BH456" s="190">
        <f>IF(N456="sníž. přenesená",J456,0)</f>
        <v>0</v>
      </c>
      <c r="BI456" s="190">
        <f>IF(N456="nulová",J456,0)</f>
        <v>0</v>
      </c>
      <c r="BJ456" s="16" t="s">
        <v>83</v>
      </c>
      <c r="BK456" s="190">
        <f>ROUND(I456*H456,2)</f>
        <v>0</v>
      </c>
      <c r="BL456" s="16" t="s">
        <v>132</v>
      </c>
      <c r="BM456" s="189" t="s">
        <v>457</v>
      </c>
    </row>
    <row r="457" spans="1:65" s="2" customFormat="1" ht="39">
      <c r="A457" s="33"/>
      <c r="B457" s="34"/>
      <c r="C457" s="35"/>
      <c r="D457" s="191" t="s">
        <v>134</v>
      </c>
      <c r="E457" s="35"/>
      <c r="F457" s="192" t="s">
        <v>458</v>
      </c>
      <c r="G457" s="35"/>
      <c r="H457" s="35"/>
      <c r="I457" s="193"/>
      <c r="J457" s="35"/>
      <c r="K457" s="35"/>
      <c r="L457" s="38"/>
      <c r="M457" s="194"/>
      <c r="N457" s="195"/>
      <c r="O457" s="70"/>
      <c r="P457" s="70"/>
      <c r="Q457" s="70"/>
      <c r="R457" s="70"/>
      <c r="S457" s="70"/>
      <c r="T457" s="71"/>
      <c r="U457" s="33"/>
      <c r="V457" s="33"/>
      <c r="W457" s="33"/>
      <c r="X457" s="33"/>
      <c r="Y457" s="33"/>
      <c r="Z457" s="33"/>
      <c r="AA457" s="33"/>
      <c r="AB457" s="33"/>
      <c r="AC457" s="33"/>
      <c r="AD457" s="33"/>
      <c r="AE457" s="33"/>
      <c r="AT457" s="16" t="s">
        <v>134</v>
      </c>
      <c r="AU457" s="16" t="s">
        <v>83</v>
      </c>
    </row>
    <row r="458" spans="1:65" s="12" customFormat="1" ht="11.25">
      <c r="B458" s="196"/>
      <c r="C458" s="197"/>
      <c r="D458" s="191" t="s">
        <v>135</v>
      </c>
      <c r="E458" s="198" t="s">
        <v>1</v>
      </c>
      <c r="F458" s="199" t="s">
        <v>136</v>
      </c>
      <c r="G458" s="197"/>
      <c r="H458" s="198" t="s">
        <v>1</v>
      </c>
      <c r="I458" s="200"/>
      <c r="J458" s="197"/>
      <c r="K458" s="197"/>
      <c r="L458" s="201"/>
      <c r="M458" s="202"/>
      <c r="N458" s="203"/>
      <c r="O458" s="203"/>
      <c r="P458" s="203"/>
      <c r="Q458" s="203"/>
      <c r="R458" s="203"/>
      <c r="S458" s="203"/>
      <c r="T458" s="204"/>
      <c r="AT458" s="205" t="s">
        <v>135</v>
      </c>
      <c r="AU458" s="205" t="s">
        <v>83</v>
      </c>
      <c r="AV458" s="12" t="s">
        <v>83</v>
      </c>
      <c r="AW458" s="12" t="s">
        <v>31</v>
      </c>
      <c r="AX458" s="12" t="s">
        <v>75</v>
      </c>
      <c r="AY458" s="205" t="s">
        <v>125</v>
      </c>
    </row>
    <row r="459" spans="1:65" s="13" customFormat="1" ht="11.25">
      <c r="B459" s="206"/>
      <c r="C459" s="207"/>
      <c r="D459" s="191" t="s">
        <v>135</v>
      </c>
      <c r="E459" s="208" t="s">
        <v>1</v>
      </c>
      <c r="F459" s="209" t="s">
        <v>403</v>
      </c>
      <c r="G459" s="207"/>
      <c r="H459" s="210">
        <v>6.867</v>
      </c>
      <c r="I459" s="211"/>
      <c r="J459" s="207"/>
      <c r="K459" s="207"/>
      <c r="L459" s="212"/>
      <c r="M459" s="213"/>
      <c r="N459" s="214"/>
      <c r="O459" s="214"/>
      <c r="P459" s="214"/>
      <c r="Q459" s="214"/>
      <c r="R459" s="214"/>
      <c r="S459" s="214"/>
      <c r="T459" s="215"/>
      <c r="AT459" s="216" t="s">
        <v>135</v>
      </c>
      <c r="AU459" s="216" t="s">
        <v>83</v>
      </c>
      <c r="AV459" s="13" t="s">
        <v>85</v>
      </c>
      <c r="AW459" s="13" t="s">
        <v>31</v>
      </c>
      <c r="AX459" s="13" t="s">
        <v>75</v>
      </c>
      <c r="AY459" s="216" t="s">
        <v>125</v>
      </c>
    </row>
    <row r="460" spans="1:65" s="12" customFormat="1" ht="11.25">
      <c r="B460" s="196"/>
      <c r="C460" s="197"/>
      <c r="D460" s="191" t="s">
        <v>135</v>
      </c>
      <c r="E460" s="198" t="s">
        <v>1</v>
      </c>
      <c r="F460" s="199" t="s">
        <v>139</v>
      </c>
      <c r="G460" s="197"/>
      <c r="H460" s="198" t="s">
        <v>1</v>
      </c>
      <c r="I460" s="200"/>
      <c r="J460" s="197"/>
      <c r="K460" s="197"/>
      <c r="L460" s="201"/>
      <c r="M460" s="202"/>
      <c r="N460" s="203"/>
      <c r="O460" s="203"/>
      <c r="P460" s="203"/>
      <c r="Q460" s="203"/>
      <c r="R460" s="203"/>
      <c r="S460" s="203"/>
      <c r="T460" s="204"/>
      <c r="AT460" s="205" t="s">
        <v>135</v>
      </c>
      <c r="AU460" s="205" t="s">
        <v>83</v>
      </c>
      <c r="AV460" s="12" t="s">
        <v>83</v>
      </c>
      <c r="AW460" s="12" t="s">
        <v>31</v>
      </c>
      <c r="AX460" s="12" t="s">
        <v>75</v>
      </c>
      <c r="AY460" s="205" t="s">
        <v>125</v>
      </c>
    </row>
    <row r="461" spans="1:65" s="13" customFormat="1" ht="11.25">
      <c r="B461" s="206"/>
      <c r="C461" s="207"/>
      <c r="D461" s="191" t="s">
        <v>135</v>
      </c>
      <c r="E461" s="208" t="s">
        <v>1</v>
      </c>
      <c r="F461" s="209" t="s">
        <v>404</v>
      </c>
      <c r="G461" s="207"/>
      <c r="H461" s="210">
        <v>6.7560000000000002</v>
      </c>
      <c r="I461" s="211"/>
      <c r="J461" s="207"/>
      <c r="K461" s="207"/>
      <c r="L461" s="212"/>
      <c r="M461" s="213"/>
      <c r="N461" s="214"/>
      <c r="O461" s="214"/>
      <c r="P461" s="214"/>
      <c r="Q461" s="214"/>
      <c r="R461" s="214"/>
      <c r="S461" s="214"/>
      <c r="T461" s="215"/>
      <c r="AT461" s="216" t="s">
        <v>135</v>
      </c>
      <c r="AU461" s="216" t="s">
        <v>83</v>
      </c>
      <c r="AV461" s="13" t="s">
        <v>85</v>
      </c>
      <c r="AW461" s="13" t="s">
        <v>31</v>
      </c>
      <c r="AX461" s="13" t="s">
        <v>75</v>
      </c>
      <c r="AY461" s="216" t="s">
        <v>125</v>
      </c>
    </row>
    <row r="462" spans="1:65" s="14" customFormat="1" ht="11.25">
      <c r="B462" s="217"/>
      <c r="C462" s="218"/>
      <c r="D462" s="191" t="s">
        <v>135</v>
      </c>
      <c r="E462" s="219" t="s">
        <v>1</v>
      </c>
      <c r="F462" s="220" t="s">
        <v>144</v>
      </c>
      <c r="G462" s="218"/>
      <c r="H462" s="221">
        <v>13.623000000000001</v>
      </c>
      <c r="I462" s="222"/>
      <c r="J462" s="218"/>
      <c r="K462" s="218"/>
      <c r="L462" s="223"/>
      <c r="M462" s="224"/>
      <c r="N462" s="225"/>
      <c r="O462" s="225"/>
      <c r="P462" s="225"/>
      <c r="Q462" s="225"/>
      <c r="R462" s="225"/>
      <c r="S462" s="225"/>
      <c r="T462" s="226"/>
      <c r="AT462" s="227" t="s">
        <v>135</v>
      </c>
      <c r="AU462" s="227" t="s">
        <v>83</v>
      </c>
      <c r="AV462" s="14" t="s">
        <v>132</v>
      </c>
      <c r="AW462" s="14" t="s">
        <v>31</v>
      </c>
      <c r="AX462" s="14" t="s">
        <v>83</v>
      </c>
      <c r="AY462" s="227" t="s">
        <v>125</v>
      </c>
    </row>
    <row r="463" spans="1:65" s="2" customFormat="1" ht="16.5" customHeight="1">
      <c r="A463" s="33"/>
      <c r="B463" s="34"/>
      <c r="C463" s="228" t="s">
        <v>459</v>
      </c>
      <c r="D463" s="228" t="s">
        <v>362</v>
      </c>
      <c r="E463" s="229" t="s">
        <v>460</v>
      </c>
      <c r="F463" s="230" t="s">
        <v>461</v>
      </c>
      <c r="G463" s="231" t="s">
        <v>208</v>
      </c>
      <c r="H463" s="232">
        <v>94.629000000000005</v>
      </c>
      <c r="I463" s="233"/>
      <c r="J463" s="234">
        <f>ROUND(I463*H463,2)</f>
        <v>0</v>
      </c>
      <c r="K463" s="230" t="s">
        <v>130</v>
      </c>
      <c r="L463" s="38"/>
      <c r="M463" s="235" t="s">
        <v>1</v>
      </c>
      <c r="N463" s="236" t="s">
        <v>40</v>
      </c>
      <c r="O463" s="70"/>
      <c r="P463" s="187">
        <f>O463*H463</f>
        <v>0</v>
      </c>
      <c r="Q463" s="187">
        <v>0</v>
      </c>
      <c r="R463" s="187">
        <f>Q463*H463</f>
        <v>0</v>
      </c>
      <c r="S463" s="187">
        <v>0</v>
      </c>
      <c r="T463" s="188">
        <f>S463*H463</f>
        <v>0</v>
      </c>
      <c r="U463" s="33"/>
      <c r="V463" s="33"/>
      <c r="W463" s="33"/>
      <c r="X463" s="33"/>
      <c r="Y463" s="33"/>
      <c r="Z463" s="33"/>
      <c r="AA463" s="33"/>
      <c r="AB463" s="33"/>
      <c r="AC463" s="33"/>
      <c r="AD463" s="33"/>
      <c r="AE463" s="33"/>
      <c r="AR463" s="189" t="s">
        <v>132</v>
      </c>
      <c r="AT463" s="189" t="s">
        <v>362</v>
      </c>
      <c r="AU463" s="189" t="s">
        <v>83</v>
      </c>
      <c r="AY463" s="16" t="s">
        <v>125</v>
      </c>
      <c r="BE463" s="190">
        <f>IF(N463="základní",J463,0)</f>
        <v>0</v>
      </c>
      <c r="BF463" s="190">
        <f>IF(N463="snížená",J463,0)</f>
        <v>0</v>
      </c>
      <c r="BG463" s="190">
        <f>IF(N463="zákl. přenesená",J463,0)</f>
        <v>0</v>
      </c>
      <c r="BH463" s="190">
        <f>IF(N463="sníž. přenesená",J463,0)</f>
        <v>0</v>
      </c>
      <c r="BI463" s="190">
        <f>IF(N463="nulová",J463,0)</f>
        <v>0</v>
      </c>
      <c r="BJ463" s="16" t="s">
        <v>83</v>
      </c>
      <c r="BK463" s="190">
        <f>ROUND(I463*H463,2)</f>
        <v>0</v>
      </c>
      <c r="BL463" s="16" t="s">
        <v>132</v>
      </c>
      <c r="BM463" s="189" t="s">
        <v>462</v>
      </c>
    </row>
    <row r="464" spans="1:65" s="2" customFormat="1" ht="29.25">
      <c r="A464" s="33"/>
      <c r="B464" s="34"/>
      <c r="C464" s="35"/>
      <c r="D464" s="191" t="s">
        <v>134</v>
      </c>
      <c r="E464" s="35"/>
      <c r="F464" s="192" t="s">
        <v>463</v>
      </c>
      <c r="G464" s="35"/>
      <c r="H464" s="35"/>
      <c r="I464" s="193"/>
      <c r="J464" s="35"/>
      <c r="K464" s="35"/>
      <c r="L464" s="38"/>
      <c r="M464" s="194"/>
      <c r="N464" s="195"/>
      <c r="O464" s="70"/>
      <c r="P464" s="70"/>
      <c r="Q464" s="70"/>
      <c r="R464" s="70"/>
      <c r="S464" s="70"/>
      <c r="T464" s="71"/>
      <c r="U464" s="33"/>
      <c r="V464" s="33"/>
      <c r="W464" s="33"/>
      <c r="X464" s="33"/>
      <c r="Y464" s="33"/>
      <c r="Z464" s="33"/>
      <c r="AA464" s="33"/>
      <c r="AB464" s="33"/>
      <c r="AC464" s="33"/>
      <c r="AD464" s="33"/>
      <c r="AE464" s="33"/>
      <c r="AT464" s="16" t="s">
        <v>134</v>
      </c>
      <c r="AU464" s="16" t="s">
        <v>83</v>
      </c>
    </row>
    <row r="465" spans="1:65" s="12" customFormat="1" ht="11.25">
      <c r="B465" s="196"/>
      <c r="C465" s="197"/>
      <c r="D465" s="191" t="s">
        <v>135</v>
      </c>
      <c r="E465" s="198" t="s">
        <v>1</v>
      </c>
      <c r="F465" s="199" t="s">
        <v>452</v>
      </c>
      <c r="G465" s="197"/>
      <c r="H465" s="198" t="s">
        <v>1</v>
      </c>
      <c r="I465" s="200"/>
      <c r="J465" s="197"/>
      <c r="K465" s="197"/>
      <c r="L465" s="201"/>
      <c r="M465" s="202"/>
      <c r="N465" s="203"/>
      <c r="O465" s="203"/>
      <c r="P465" s="203"/>
      <c r="Q465" s="203"/>
      <c r="R465" s="203"/>
      <c r="S465" s="203"/>
      <c r="T465" s="204"/>
      <c r="AT465" s="205" t="s">
        <v>135</v>
      </c>
      <c r="AU465" s="205" t="s">
        <v>83</v>
      </c>
      <c r="AV465" s="12" t="s">
        <v>83</v>
      </c>
      <c r="AW465" s="12" t="s">
        <v>31</v>
      </c>
      <c r="AX465" s="12" t="s">
        <v>75</v>
      </c>
      <c r="AY465" s="205" t="s">
        <v>125</v>
      </c>
    </row>
    <row r="466" spans="1:65" s="13" customFormat="1" ht="11.25">
      <c r="B466" s="206"/>
      <c r="C466" s="207"/>
      <c r="D466" s="191" t="s">
        <v>135</v>
      </c>
      <c r="E466" s="208" t="s">
        <v>1</v>
      </c>
      <c r="F466" s="209" t="s">
        <v>453</v>
      </c>
      <c r="G466" s="207"/>
      <c r="H466" s="210">
        <v>94.629000000000005</v>
      </c>
      <c r="I466" s="211"/>
      <c r="J466" s="207"/>
      <c r="K466" s="207"/>
      <c r="L466" s="212"/>
      <c r="M466" s="213"/>
      <c r="N466" s="214"/>
      <c r="O466" s="214"/>
      <c r="P466" s="214"/>
      <c r="Q466" s="214"/>
      <c r="R466" s="214"/>
      <c r="S466" s="214"/>
      <c r="T466" s="215"/>
      <c r="AT466" s="216" t="s">
        <v>135</v>
      </c>
      <c r="AU466" s="216" t="s">
        <v>83</v>
      </c>
      <c r="AV466" s="13" t="s">
        <v>85</v>
      </c>
      <c r="AW466" s="13" t="s">
        <v>31</v>
      </c>
      <c r="AX466" s="13" t="s">
        <v>75</v>
      </c>
      <c r="AY466" s="216" t="s">
        <v>125</v>
      </c>
    </row>
    <row r="467" spans="1:65" s="14" customFormat="1" ht="11.25">
      <c r="B467" s="217"/>
      <c r="C467" s="218"/>
      <c r="D467" s="191" t="s">
        <v>135</v>
      </c>
      <c r="E467" s="219" t="s">
        <v>1</v>
      </c>
      <c r="F467" s="220" t="s">
        <v>144</v>
      </c>
      <c r="G467" s="218"/>
      <c r="H467" s="221">
        <v>94.629000000000005</v>
      </c>
      <c r="I467" s="222"/>
      <c r="J467" s="218"/>
      <c r="K467" s="218"/>
      <c r="L467" s="223"/>
      <c r="M467" s="224"/>
      <c r="N467" s="225"/>
      <c r="O467" s="225"/>
      <c r="P467" s="225"/>
      <c r="Q467" s="225"/>
      <c r="R467" s="225"/>
      <c r="S467" s="225"/>
      <c r="T467" s="226"/>
      <c r="AT467" s="227" t="s">
        <v>135</v>
      </c>
      <c r="AU467" s="227" t="s">
        <v>83</v>
      </c>
      <c r="AV467" s="14" t="s">
        <v>132</v>
      </c>
      <c r="AW467" s="14" t="s">
        <v>31</v>
      </c>
      <c r="AX467" s="14" t="s">
        <v>83</v>
      </c>
      <c r="AY467" s="227" t="s">
        <v>125</v>
      </c>
    </row>
    <row r="468" spans="1:65" s="2" customFormat="1" ht="16.5" customHeight="1">
      <c r="A468" s="33"/>
      <c r="B468" s="34"/>
      <c r="C468" s="228" t="s">
        <v>464</v>
      </c>
      <c r="D468" s="228" t="s">
        <v>362</v>
      </c>
      <c r="E468" s="229" t="s">
        <v>465</v>
      </c>
      <c r="F468" s="230" t="s">
        <v>466</v>
      </c>
      <c r="G468" s="231" t="s">
        <v>400</v>
      </c>
      <c r="H468" s="232">
        <v>13.622999999999999</v>
      </c>
      <c r="I468" s="233"/>
      <c r="J468" s="234">
        <f>ROUND(I468*H468,2)</f>
        <v>0</v>
      </c>
      <c r="K468" s="230" t="s">
        <v>130</v>
      </c>
      <c r="L468" s="38"/>
      <c r="M468" s="235" t="s">
        <v>1</v>
      </c>
      <c r="N468" s="236" t="s">
        <v>40</v>
      </c>
      <c r="O468" s="70"/>
      <c r="P468" s="187">
        <f>O468*H468</f>
        <v>0</v>
      </c>
      <c r="Q468" s="187">
        <v>0</v>
      </c>
      <c r="R468" s="187">
        <f>Q468*H468</f>
        <v>0</v>
      </c>
      <c r="S468" s="187">
        <v>0</v>
      </c>
      <c r="T468" s="188">
        <f>S468*H468</f>
        <v>0</v>
      </c>
      <c r="U468" s="33"/>
      <c r="V468" s="33"/>
      <c r="W468" s="33"/>
      <c r="X468" s="33"/>
      <c r="Y468" s="33"/>
      <c r="Z468" s="33"/>
      <c r="AA468" s="33"/>
      <c r="AB468" s="33"/>
      <c r="AC468" s="33"/>
      <c r="AD468" s="33"/>
      <c r="AE468" s="33"/>
      <c r="AR468" s="189" t="s">
        <v>132</v>
      </c>
      <c r="AT468" s="189" t="s">
        <v>362</v>
      </c>
      <c r="AU468" s="189" t="s">
        <v>83</v>
      </c>
      <c r="AY468" s="16" t="s">
        <v>125</v>
      </c>
      <c r="BE468" s="190">
        <f>IF(N468="základní",J468,0)</f>
        <v>0</v>
      </c>
      <c r="BF468" s="190">
        <f>IF(N468="snížená",J468,0)</f>
        <v>0</v>
      </c>
      <c r="BG468" s="190">
        <f>IF(N468="zákl. přenesená",J468,0)</f>
        <v>0</v>
      </c>
      <c r="BH468" s="190">
        <f>IF(N468="sníž. přenesená",J468,0)</f>
        <v>0</v>
      </c>
      <c r="BI468" s="190">
        <f>IF(N468="nulová",J468,0)</f>
        <v>0</v>
      </c>
      <c r="BJ468" s="16" t="s">
        <v>83</v>
      </c>
      <c r="BK468" s="190">
        <f>ROUND(I468*H468,2)</f>
        <v>0</v>
      </c>
      <c r="BL468" s="16" t="s">
        <v>132</v>
      </c>
      <c r="BM468" s="189" t="s">
        <v>467</v>
      </c>
    </row>
    <row r="469" spans="1:65" s="2" customFormat="1" ht="39">
      <c r="A469" s="33"/>
      <c r="B469" s="34"/>
      <c r="C469" s="35"/>
      <c r="D469" s="191" t="s">
        <v>134</v>
      </c>
      <c r="E469" s="35"/>
      <c r="F469" s="192" t="s">
        <v>468</v>
      </c>
      <c r="G469" s="35"/>
      <c r="H469" s="35"/>
      <c r="I469" s="193"/>
      <c r="J469" s="35"/>
      <c r="K469" s="35"/>
      <c r="L469" s="38"/>
      <c r="M469" s="194"/>
      <c r="N469" s="195"/>
      <c r="O469" s="70"/>
      <c r="P469" s="70"/>
      <c r="Q469" s="70"/>
      <c r="R469" s="70"/>
      <c r="S469" s="70"/>
      <c r="T469" s="71"/>
      <c r="U469" s="33"/>
      <c r="V469" s="33"/>
      <c r="W469" s="33"/>
      <c r="X469" s="33"/>
      <c r="Y469" s="33"/>
      <c r="Z469" s="33"/>
      <c r="AA469" s="33"/>
      <c r="AB469" s="33"/>
      <c r="AC469" s="33"/>
      <c r="AD469" s="33"/>
      <c r="AE469" s="33"/>
      <c r="AT469" s="16" t="s">
        <v>134</v>
      </c>
      <c r="AU469" s="16" t="s">
        <v>83</v>
      </c>
    </row>
    <row r="470" spans="1:65" s="12" customFormat="1" ht="11.25">
      <c r="B470" s="196"/>
      <c r="C470" s="197"/>
      <c r="D470" s="191" t="s">
        <v>135</v>
      </c>
      <c r="E470" s="198" t="s">
        <v>1</v>
      </c>
      <c r="F470" s="199" t="s">
        <v>136</v>
      </c>
      <c r="G470" s="197"/>
      <c r="H470" s="198" t="s">
        <v>1</v>
      </c>
      <c r="I470" s="200"/>
      <c r="J470" s="197"/>
      <c r="K470" s="197"/>
      <c r="L470" s="201"/>
      <c r="M470" s="202"/>
      <c r="N470" s="203"/>
      <c r="O470" s="203"/>
      <c r="P470" s="203"/>
      <c r="Q470" s="203"/>
      <c r="R470" s="203"/>
      <c r="S470" s="203"/>
      <c r="T470" s="204"/>
      <c r="AT470" s="205" t="s">
        <v>135</v>
      </c>
      <c r="AU470" s="205" t="s">
        <v>83</v>
      </c>
      <c r="AV470" s="12" t="s">
        <v>83</v>
      </c>
      <c r="AW470" s="12" t="s">
        <v>31</v>
      </c>
      <c r="AX470" s="12" t="s">
        <v>75</v>
      </c>
      <c r="AY470" s="205" t="s">
        <v>125</v>
      </c>
    </row>
    <row r="471" spans="1:65" s="13" customFormat="1" ht="11.25">
      <c r="B471" s="206"/>
      <c r="C471" s="207"/>
      <c r="D471" s="191" t="s">
        <v>135</v>
      </c>
      <c r="E471" s="208" t="s">
        <v>1</v>
      </c>
      <c r="F471" s="209" t="s">
        <v>403</v>
      </c>
      <c r="G471" s="207"/>
      <c r="H471" s="210">
        <v>6.867</v>
      </c>
      <c r="I471" s="211"/>
      <c r="J471" s="207"/>
      <c r="K471" s="207"/>
      <c r="L471" s="212"/>
      <c r="M471" s="213"/>
      <c r="N471" s="214"/>
      <c r="O471" s="214"/>
      <c r="P471" s="214"/>
      <c r="Q471" s="214"/>
      <c r="R471" s="214"/>
      <c r="S471" s="214"/>
      <c r="T471" s="215"/>
      <c r="AT471" s="216" t="s">
        <v>135</v>
      </c>
      <c r="AU471" s="216" t="s">
        <v>83</v>
      </c>
      <c r="AV471" s="13" t="s">
        <v>85</v>
      </c>
      <c r="AW471" s="13" t="s">
        <v>31</v>
      </c>
      <c r="AX471" s="13" t="s">
        <v>75</v>
      </c>
      <c r="AY471" s="216" t="s">
        <v>125</v>
      </c>
    </row>
    <row r="472" spans="1:65" s="12" customFormat="1" ht="11.25">
      <c r="B472" s="196"/>
      <c r="C472" s="197"/>
      <c r="D472" s="191" t="s">
        <v>135</v>
      </c>
      <c r="E472" s="198" t="s">
        <v>1</v>
      </c>
      <c r="F472" s="199" t="s">
        <v>139</v>
      </c>
      <c r="G472" s="197"/>
      <c r="H472" s="198" t="s">
        <v>1</v>
      </c>
      <c r="I472" s="200"/>
      <c r="J472" s="197"/>
      <c r="K472" s="197"/>
      <c r="L472" s="201"/>
      <c r="M472" s="202"/>
      <c r="N472" s="203"/>
      <c r="O472" s="203"/>
      <c r="P472" s="203"/>
      <c r="Q472" s="203"/>
      <c r="R472" s="203"/>
      <c r="S472" s="203"/>
      <c r="T472" s="204"/>
      <c r="AT472" s="205" t="s">
        <v>135</v>
      </c>
      <c r="AU472" s="205" t="s">
        <v>83</v>
      </c>
      <c r="AV472" s="12" t="s">
        <v>83</v>
      </c>
      <c r="AW472" s="12" t="s">
        <v>31</v>
      </c>
      <c r="AX472" s="12" t="s">
        <v>75</v>
      </c>
      <c r="AY472" s="205" t="s">
        <v>125</v>
      </c>
    </row>
    <row r="473" spans="1:65" s="13" customFormat="1" ht="11.25">
      <c r="B473" s="206"/>
      <c r="C473" s="207"/>
      <c r="D473" s="191" t="s">
        <v>135</v>
      </c>
      <c r="E473" s="208" t="s">
        <v>1</v>
      </c>
      <c r="F473" s="209" t="s">
        <v>404</v>
      </c>
      <c r="G473" s="207"/>
      <c r="H473" s="210">
        <v>6.7560000000000002</v>
      </c>
      <c r="I473" s="211"/>
      <c r="J473" s="207"/>
      <c r="K473" s="207"/>
      <c r="L473" s="212"/>
      <c r="M473" s="213"/>
      <c r="N473" s="214"/>
      <c r="O473" s="214"/>
      <c r="P473" s="214"/>
      <c r="Q473" s="214"/>
      <c r="R473" s="214"/>
      <c r="S473" s="214"/>
      <c r="T473" s="215"/>
      <c r="AT473" s="216" t="s">
        <v>135</v>
      </c>
      <c r="AU473" s="216" t="s">
        <v>83</v>
      </c>
      <c r="AV473" s="13" t="s">
        <v>85</v>
      </c>
      <c r="AW473" s="13" t="s">
        <v>31</v>
      </c>
      <c r="AX473" s="13" t="s">
        <v>75</v>
      </c>
      <c r="AY473" s="216" t="s">
        <v>125</v>
      </c>
    </row>
    <row r="474" spans="1:65" s="14" customFormat="1" ht="11.25">
      <c r="B474" s="217"/>
      <c r="C474" s="218"/>
      <c r="D474" s="191" t="s">
        <v>135</v>
      </c>
      <c r="E474" s="219" t="s">
        <v>1</v>
      </c>
      <c r="F474" s="220" t="s">
        <v>144</v>
      </c>
      <c r="G474" s="218"/>
      <c r="H474" s="221">
        <v>13.623000000000001</v>
      </c>
      <c r="I474" s="222"/>
      <c r="J474" s="218"/>
      <c r="K474" s="218"/>
      <c r="L474" s="223"/>
      <c r="M474" s="224"/>
      <c r="N474" s="225"/>
      <c r="O474" s="225"/>
      <c r="P474" s="225"/>
      <c r="Q474" s="225"/>
      <c r="R474" s="225"/>
      <c r="S474" s="225"/>
      <c r="T474" s="226"/>
      <c r="AT474" s="227" t="s">
        <v>135</v>
      </c>
      <c r="AU474" s="227" t="s">
        <v>83</v>
      </c>
      <c r="AV474" s="14" t="s">
        <v>132</v>
      </c>
      <c r="AW474" s="14" t="s">
        <v>31</v>
      </c>
      <c r="AX474" s="14" t="s">
        <v>83</v>
      </c>
      <c r="AY474" s="227" t="s">
        <v>125</v>
      </c>
    </row>
    <row r="475" spans="1:65" s="2" customFormat="1" ht="16.5" customHeight="1">
      <c r="A475" s="33"/>
      <c r="B475" s="34"/>
      <c r="C475" s="228" t="s">
        <v>469</v>
      </c>
      <c r="D475" s="228" t="s">
        <v>362</v>
      </c>
      <c r="E475" s="229" t="s">
        <v>470</v>
      </c>
      <c r="F475" s="230" t="s">
        <v>471</v>
      </c>
      <c r="G475" s="231" t="s">
        <v>208</v>
      </c>
      <c r="H475" s="232">
        <v>94.629000000000005</v>
      </c>
      <c r="I475" s="233"/>
      <c r="J475" s="234">
        <f>ROUND(I475*H475,2)</f>
        <v>0</v>
      </c>
      <c r="K475" s="230" t="s">
        <v>130</v>
      </c>
      <c r="L475" s="38"/>
      <c r="M475" s="235" t="s">
        <v>1</v>
      </c>
      <c r="N475" s="236" t="s">
        <v>40</v>
      </c>
      <c r="O475" s="70"/>
      <c r="P475" s="187">
        <f>O475*H475</f>
        <v>0</v>
      </c>
      <c r="Q475" s="187">
        <v>0</v>
      </c>
      <c r="R475" s="187">
        <f>Q475*H475</f>
        <v>0</v>
      </c>
      <c r="S475" s="187">
        <v>0</v>
      </c>
      <c r="T475" s="188">
        <f>S475*H475</f>
        <v>0</v>
      </c>
      <c r="U475" s="33"/>
      <c r="V475" s="33"/>
      <c r="W475" s="33"/>
      <c r="X475" s="33"/>
      <c r="Y475" s="33"/>
      <c r="Z475" s="33"/>
      <c r="AA475" s="33"/>
      <c r="AB475" s="33"/>
      <c r="AC475" s="33"/>
      <c r="AD475" s="33"/>
      <c r="AE475" s="33"/>
      <c r="AR475" s="189" t="s">
        <v>132</v>
      </c>
      <c r="AT475" s="189" t="s">
        <v>362</v>
      </c>
      <c r="AU475" s="189" t="s">
        <v>83</v>
      </c>
      <c r="AY475" s="16" t="s">
        <v>125</v>
      </c>
      <c r="BE475" s="190">
        <f>IF(N475="základní",J475,0)</f>
        <v>0</v>
      </c>
      <c r="BF475" s="190">
        <f>IF(N475="snížená",J475,0)</f>
        <v>0</v>
      </c>
      <c r="BG475" s="190">
        <f>IF(N475="zákl. přenesená",J475,0)</f>
        <v>0</v>
      </c>
      <c r="BH475" s="190">
        <f>IF(N475="sníž. přenesená",J475,0)</f>
        <v>0</v>
      </c>
      <c r="BI475" s="190">
        <f>IF(N475="nulová",J475,0)</f>
        <v>0</v>
      </c>
      <c r="BJ475" s="16" t="s">
        <v>83</v>
      </c>
      <c r="BK475" s="190">
        <f>ROUND(I475*H475,2)</f>
        <v>0</v>
      </c>
      <c r="BL475" s="16" t="s">
        <v>132</v>
      </c>
      <c r="BM475" s="189" t="s">
        <v>472</v>
      </c>
    </row>
    <row r="476" spans="1:65" s="2" customFormat="1" ht="39">
      <c r="A476" s="33"/>
      <c r="B476" s="34"/>
      <c r="C476" s="35"/>
      <c r="D476" s="191" t="s">
        <v>134</v>
      </c>
      <c r="E476" s="35"/>
      <c r="F476" s="192" t="s">
        <v>473</v>
      </c>
      <c r="G476" s="35"/>
      <c r="H476" s="35"/>
      <c r="I476" s="193"/>
      <c r="J476" s="35"/>
      <c r="K476" s="35"/>
      <c r="L476" s="38"/>
      <c r="M476" s="194"/>
      <c r="N476" s="195"/>
      <c r="O476" s="70"/>
      <c r="P476" s="70"/>
      <c r="Q476" s="70"/>
      <c r="R476" s="70"/>
      <c r="S476" s="70"/>
      <c r="T476" s="71"/>
      <c r="U476" s="33"/>
      <c r="V476" s="33"/>
      <c r="W476" s="33"/>
      <c r="X476" s="33"/>
      <c r="Y476" s="33"/>
      <c r="Z476" s="33"/>
      <c r="AA476" s="33"/>
      <c r="AB476" s="33"/>
      <c r="AC476" s="33"/>
      <c r="AD476" s="33"/>
      <c r="AE476" s="33"/>
      <c r="AT476" s="16" t="s">
        <v>134</v>
      </c>
      <c r="AU476" s="16" t="s">
        <v>83</v>
      </c>
    </row>
    <row r="477" spans="1:65" s="12" customFormat="1" ht="11.25">
      <c r="B477" s="196"/>
      <c r="C477" s="197"/>
      <c r="D477" s="191" t="s">
        <v>135</v>
      </c>
      <c r="E477" s="198" t="s">
        <v>1</v>
      </c>
      <c r="F477" s="199" t="s">
        <v>452</v>
      </c>
      <c r="G477" s="197"/>
      <c r="H477" s="198" t="s">
        <v>1</v>
      </c>
      <c r="I477" s="200"/>
      <c r="J477" s="197"/>
      <c r="K477" s="197"/>
      <c r="L477" s="201"/>
      <c r="M477" s="202"/>
      <c r="N477" s="203"/>
      <c r="O477" s="203"/>
      <c r="P477" s="203"/>
      <c r="Q477" s="203"/>
      <c r="R477" s="203"/>
      <c r="S477" s="203"/>
      <c r="T477" s="204"/>
      <c r="AT477" s="205" t="s">
        <v>135</v>
      </c>
      <c r="AU477" s="205" t="s">
        <v>83</v>
      </c>
      <c r="AV477" s="12" t="s">
        <v>83</v>
      </c>
      <c r="AW477" s="12" t="s">
        <v>31</v>
      </c>
      <c r="AX477" s="12" t="s">
        <v>75</v>
      </c>
      <c r="AY477" s="205" t="s">
        <v>125</v>
      </c>
    </row>
    <row r="478" spans="1:65" s="13" customFormat="1" ht="11.25">
      <c r="B478" s="206"/>
      <c r="C478" s="207"/>
      <c r="D478" s="191" t="s">
        <v>135</v>
      </c>
      <c r="E478" s="208" t="s">
        <v>1</v>
      </c>
      <c r="F478" s="209" t="s">
        <v>453</v>
      </c>
      <c r="G478" s="207"/>
      <c r="H478" s="210">
        <v>94.629000000000005</v>
      </c>
      <c r="I478" s="211"/>
      <c r="J478" s="207"/>
      <c r="K478" s="207"/>
      <c r="L478" s="212"/>
      <c r="M478" s="213"/>
      <c r="N478" s="214"/>
      <c r="O478" s="214"/>
      <c r="P478" s="214"/>
      <c r="Q478" s="214"/>
      <c r="R478" s="214"/>
      <c r="S478" s="214"/>
      <c r="T478" s="215"/>
      <c r="AT478" s="216" t="s">
        <v>135</v>
      </c>
      <c r="AU478" s="216" t="s">
        <v>83</v>
      </c>
      <c r="AV478" s="13" t="s">
        <v>85</v>
      </c>
      <c r="AW478" s="13" t="s">
        <v>31</v>
      </c>
      <c r="AX478" s="13" t="s">
        <v>75</v>
      </c>
      <c r="AY478" s="216" t="s">
        <v>125</v>
      </c>
    </row>
    <row r="479" spans="1:65" s="14" customFormat="1" ht="11.25">
      <c r="B479" s="217"/>
      <c r="C479" s="218"/>
      <c r="D479" s="191" t="s">
        <v>135</v>
      </c>
      <c r="E479" s="219" t="s">
        <v>1</v>
      </c>
      <c r="F479" s="220" t="s">
        <v>144</v>
      </c>
      <c r="G479" s="218"/>
      <c r="H479" s="221">
        <v>94.629000000000005</v>
      </c>
      <c r="I479" s="222"/>
      <c r="J479" s="218"/>
      <c r="K479" s="218"/>
      <c r="L479" s="223"/>
      <c r="M479" s="224"/>
      <c r="N479" s="225"/>
      <c r="O479" s="225"/>
      <c r="P479" s="225"/>
      <c r="Q479" s="225"/>
      <c r="R479" s="225"/>
      <c r="S479" s="225"/>
      <c r="T479" s="226"/>
      <c r="AT479" s="227" t="s">
        <v>135</v>
      </c>
      <c r="AU479" s="227" t="s">
        <v>83</v>
      </c>
      <c r="AV479" s="14" t="s">
        <v>132</v>
      </c>
      <c r="AW479" s="14" t="s">
        <v>31</v>
      </c>
      <c r="AX479" s="14" t="s">
        <v>83</v>
      </c>
      <c r="AY479" s="227" t="s">
        <v>125</v>
      </c>
    </row>
    <row r="480" spans="1:65" s="2" customFormat="1" ht="16.5" customHeight="1">
      <c r="A480" s="33"/>
      <c r="B480" s="34"/>
      <c r="C480" s="228" t="s">
        <v>474</v>
      </c>
      <c r="D480" s="228" t="s">
        <v>362</v>
      </c>
      <c r="E480" s="229" t="s">
        <v>475</v>
      </c>
      <c r="F480" s="230" t="s">
        <v>476</v>
      </c>
      <c r="G480" s="231" t="s">
        <v>208</v>
      </c>
      <c r="H480" s="232">
        <v>169.2</v>
      </c>
      <c r="I480" s="233"/>
      <c r="J480" s="234">
        <f>ROUND(I480*H480,2)</f>
        <v>0</v>
      </c>
      <c r="K480" s="230" t="s">
        <v>130</v>
      </c>
      <c r="L480" s="38"/>
      <c r="M480" s="235" t="s">
        <v>1</v>
      </c>
      <c r="N480" s="236" t="s">
        <v>40</v>
      </c>
      <c r="O480" s="70"/>
      <c r="P480" s="187">
        <f>O480*H480</f>
        <v>0</v>
      </c>
      <c r="Q480" s="187">
        <v>0</v>
      </c>
      <c r="R480" s="187">
        <f>Q480*H480</f>
        <v>0</v>
      </c>
      <c r="S480" s="187">
        <v>0</v>
      </c>
      <c r="T480" s="188">
        <f>S480*H480</f>
        <v>0</v>
      </c>
      <c r="U480" s="33"/>
      <c r="V480" s="33"/>
      <c r="W480" s="33"/>
      <c r="X480" s="33"/>
      <c r="Y480" s="33"/>
      <c r="Z480" s="33"/>
      <c r="AA480" s="33"/>
      <c r="AB480" s="33"/>
      <c r="AC480" s="33"/>
      <c r="AD480" s="33"/>
      <c r="AE480" s="33"/>
      <c r="AR480" s="189" t="s">
        <v>132</v>
      </c>
      <c r="AT480" s="189" t="s">
        <v>362</v>
      </c>
      <c r="AU480" s="189" t="s">
        <v>83</v>
      </c>
      <c r="AY480" s="16" t="s">
        <v>125</v>
      </c>
      <c r="BE480" s="190">
        <f>IF(N480="základní",J480,0)</f>
        <v>0</v>
      </c>
      <c r="BF480" s="190">
        <f>IF(N480="snížená",J480,0)</f>
        <v>0</v>
      </c>
      <c r="BG480" s="190">
        <f>IF(N480="zákl. přenesená",J480,0)</f>
        <v>0</v>
      </c>
      <c r="BH480" s="190">
        <f>IF(N480="sníž. přenesená",J480,0)</f>
        <v>0</v>
      </c>
      <c r="BI480" s="190">
        <f>IF(N480="nulová",J480,0)</f>
        <v>0</v>
      </c>
      <c r="BJ480" s="16" t="s">
        <v>83</v>
      </c>
      <c r="BK480" s="190">
        <f>ROUND(I480*H480,2)</f>
        <v>0</v>
      </c>
      <c r="BL480" s="16" t="s">
        <v>132</v>
      </c>
      <c r="BM480" s="189" t="s">
        <v>477</v>
      </c>
    </row>
    <row r="481" spans="1:65" s="2" customFormat="1" ht="58.5">
      <c r="A481" s="33"/>
      <c r="B481" s="34"/>
      <c r="C481" s="35"/>
      <c r="D481" s="191" t="s">
        <v>134</v>
      </c>
      <c r="E481" s="35"/>
      <c r="F481" s="192" t="s">
        <v>478</v>
      </c>
      <c r="G481" s="35"/>
      <c r="H481" s="35"/>
      <c r="I481" s="193"/>
      <c r="J481" s="35"/>
      <c r="K481" s="35"/>
      <c r="L481" s="38"/>
      <c r="M481" s="194"/>
      <c r="N481" s="195"/>
      <c r="O481" s="70"/>
      <c r="P481" s="70"/>
      <c r="Q481" s="70"/>
      <c r="R481" s="70"/>
      <c r="S481" s="70"/>
      <c r="T481" s="71"/>
      <c r="U481" s="33"/>
      <c r="V481" s="33"/>
      <c r="W481" s="33"/>
      <c r="X481" s="33"/>
      <c r="Y481" s="33"/>
      <c r="Z481" s="33"/>
      <c r="AA481" s="33"/>
      <c r="AB481" s="33"/>
      <c r="AC481" s="33"/>
      <c r="AD481" s="33"/>
      <c r="AE481" s="33"/>
      <c r="AT481" s="16" t="s">
        <v>134</v>
      </c>
      <c r="AU481" s="16" t="s">
        <v>83</v>
      </c>
    </row>
    <row r="482" spans="1:65" s="12" customFormat="1" ht="11.25">
      <c r="B482" s="196"/>
      <c r="C482" s="197"/>
      <c r="D482" s="191" t="s">
        <v>135</v>
      </c>
      <c r="E482" s="198" t="s">
        <v>1</v>
      </c>
      <c r="F482" s="199" t="s">
        <v>136</v>
      </c>
      <c r="G482" s="197"/>
      <c r="H482" s="198" t="s">
        <v>1</v>
      </c>
      <c r="I482" s="200"/>
      <c r="J482" s="197"/>
      <c r="K482" s="197"/>
      <c r="L482" s="201"/>
      <c r="M482" s="202"/>
      <c r="N482" s="203"/>
      <c r="O482" s="203"/>
      <c r="P482" s="203"/>
      <c r="Q482" s="203"/>
      <c r="R482" s="203"/>
      <c r="S482" s="203"/>
      <c r="T482" s="204"/>
      <c r="AT482" s="205" t="s">
        <v>135</v>
      </c>
      <c r="AU482" s="205" t="s">
        <v>83</v>
      </c>
      <c r="AV482" s="12" t="s">
        <v>83</v>
      </c>
      <c r="AW482" s="12" t="s">
        <v>31</v>
      </c>
      <c r="AX482" s="12" t="s">
        <v>75</v>
      </c>
      <c r="AY482" s="205" t="s">
        <v>125</v>
      </c>
    </row>
    <row r="483" spans="1:65" s="13" customFormat="1" ht="11.25">
      <c r="B483" s="206"/>
      <c r="C483" s="207"/>
      <c r="D483" s="191" t="s">
        <v>135</v>
      </c>
      <c r="E483" s="208" t="s">
        <v>1</v>
      </c>
      <c r="F483" s="209" t="s">
        <v>479</v>
      </c>
      <c r="G483" s="207"/>
      <c r="H483" s="210">
        <v>90</v>
      </c>
      <c r="I483" s="211"/>
      <c r="J483" s="207"/>
      <c r="K483" s="207"/>
      <c r="L483" s="212"/>
      <c r="M483" s="213"/>
      <c r="N483" s="214"/>
      <c r="O483" s="214"/>
      <c r="P483" s="214"/>
      <c r="Q483" s="214"/>
      <c r="R483" s="214"/>
      <c r="S483" s="214"/>
      <c r="T483" s="215"/>
      <c r="AT483" s="216" t="s">
        <v>135</v>
      </c>
      <c r="AU483" s="216" t="s">
        <v>83</v>
      </c>
      <c r="AV483" s="13" t="s">
        <v>85</v>
      </c>
      <c r="AW483" s="13" t="s">
        <v>31</v>
      </c>
      <c r="AX483" s="13" t="s">
        <v>75</v>
      </c>
      <c r="AY483" s="216" t="s">
        <v>125</v>
      </c>
    </row>
    <row r="484" spans="1:65" s="12" customFormat="1" ht="11.25">
      <c r="B484" s="196"/>
      <c r="C484" s="197"/>
      <c r="D484" s="191" t="s">
        <v>135</v>
      </c>
      <c r="E484" s="198" t="s">
        <v>1</v>
      </c>
      <c r="F484" s="199" t="s">
        <v>139</v>
      </c>
      <c r="G484" s="197"/>
      <c r="H484" s="198" t="s">
        <v>1</v>
      </c>
      <c r="I484" s="200"/>
      <c r="J484" s="197"/>
      <c r="K484" s="197"/>
      <c r="L484" s="201"/>
      <c r="M484" s="202"/>
      <c r="N484" s="203"/>
      <c r="O484" s="203"/>
      <c r="P484" s="203"/>
      <c r="Q484" s="203"/>
      <c r="R484" s="203"/>
      <c r="S484" s="203"/>
      <c r="T484" s="204"/>
      <c r="AT484" s="205" t="s">
        <v>135</v>
      </c>
      <c r="AU484" s="205" t="s">
        <v>83</v>
      </c>
      <c r="AV484" s="12" t="s">
        <v>83</v>
      </c>
      <c r="AW484" s="12" t="s">
        <v>31</v>
      </c>
      <c r="AX484" s="12" t="s">
        <v>75</v>
      </c>
      <c r="AY484" s="205" t="s">
        <v>125</v>
      </c>
    </row>
    <row r="485" spans="1:65" s="13" customFormat="1" ht="11.25">
      <c r="B485" s="206"/>
      <c r="C485" s="207"/>
      <c r="D485" s="191" t="s">
        <v>135</v>
      </c>
      <c r="E485" s="208" t="s">
        <v>1</v>
      </c>
      <c r="F485" s="209" t="s">
        <v>480</v>
      </c>
      <c r="G485" s="207"/>
      <c r="H485" s="210">
        <v>79.2</v>
      </c>
      <c r="I485" s="211"/>
      <c r="J485" s="207"/>
      <c r="K485" s="207"/>
      <c r="L485" s="212"/>
      <c r="M485" s="213"/>
      <c r="N485" s="214"/>
      <c r="O485" s="214"/>
      <c r="P485" s="214"/>
      <c r="Q485" s="214"/>
      <c r="R485" s="214"/>
      <c r="S485" s="214"/>
      <c r="T485" s="215"/>
      <c r="AT485" s="216" t="s">
        <v>135</v>
      </c>
      <c r="AU485" s="216" t="s">
        <v>83</v>
      </c>
      <c r="AV485" s="13" t="s">
        <v>85</v>
      </c>
      <c r="AW485" s="13" t="s">
        <v>31</v>
      </c>
      <c r="AX485" s="13" t="s">
        <v>75</v>
      </c>
      <c r="AY485" s="216" t="s">
        <v>125</v>
      </c>
    </row>
    <row r="486" spans="1:65" s="14" customFormat="1" ht="11.25">
      <c r="B486" s="217"/>
      <c r="C486" s="218"/>
      <c r="D486" s="191" t="s">
        <v>135</v>
      </c>
      <c r="E486" s="219" t="s">
        <v>1</v>
      </c>
      <c r="F486" s="220" t="s">
        <v>144</v>
      </c>
      <c r="G486" s="218"/>
      <c r="H486" s="221">
        <v>169.2</v>
      </c>
      <c r="I486" s="222"/>
      <c r="J486" s="218"/>
      <c r="K486" s="218"/>
      <c r="L486" s="223"/>
      <c r="M486" s="224"/>
      <c r="N486" s="225"/>
      <c r="O486" s="225"/>
      <c r="P486" s="225"/>
      <c r="Q486" s="225"/>
      <c r="R486" s="225"/>
      <c r="S486" s="225"/>
      <c r="T486" s="226"/>
      <c r="AT486" s="227" t="s">
        <v>135</v>
      </c>
      <c r="AU486" s="227" t="s">
        <v>83</v>
      </c>
      <c r="AV486" s="14" t="s">
        <v>132</v>
      </c>
      <c r="AW486" s="14" t="s">
        <v>31</v>
      </c>
      <c r="AX486" s="14" t="s">
        <v>83</v>
      </c>
      <c r="AY486" s="227" t="s">
        <v>125</v>
      </c>
    </row>
    <row r="487" spans="1:65" s="2" customFormat="1" ht="21.75" customHeight="1">
      <c r="A487" s="33"/>
      <c r="B487" s="34"/>
      <c r="C487" s="228" t="s">
        <v>481</v>
      </c>
      <c r="D487" s="228" t="s">
        <v>362</v>
      </c>
      <c r="E487" s="229" t="s">
        <v>482</v>
      </c>
      <c r="F487" s="230" t="s">
        <v>483</v>
      </c>
      <c r="G487" s="231" t="s">
        <v>129</v>
      </c>
      <c r="H487" s="232">
        <v>4</v>
      </c>
      <c r="I487" s="233"/>
      <c r="J487" s="234">
        <f>ROUND(I487*H487,2)</f>
        <v>0</v>
      </c>
      <c r="K487" s="230" t="s">
        <v>130</v>
      </c>
      <c r="L487" s="38"/>
      <c r="M487" s="235" t="s">
        <v>1</v>
      </c>
      <c r="N487" s="236" t="s">
        <v>40</v>
      </c>
      <c r="O487" s="70"/>
      <c r="P487" s="187">
        <f>O487*H487</f>
        <v>0</v>
      </c>
      <c r="Q487" s="187">
        <v>0</v>
      </c>
      <c r="R487" s="187">
        <f>Q487*H487</f>
        <v>0</v>
      </c>
      <c r="S487" s="187">
        <v>0</v>
      </c>
      <c r="T487" s="188">
        <f>S487*H487</f>
        <v>0</v>
      </c>
      <c r="U487" s="33"/>
      <c r="V487" s="33"/>
      <c r="W487" s="33"/>
      <c r="X487" s="33"/>
      <c r="Y487" s="33"/>
      <c r="Z487" s="33"/>
      <c r="AA487" s="33"/>
      <c r="AB487" s="33"/>
      <c r="AC487" s="33"/>
      <c r="AD487" s="33"/>
      <c r="AE487" s="33"/>
      <c r="AR487" s="189" t="s">
        <v>132</v>
      </c>
      <c r="AT487" s="189" t="s">
        <v>362</v>
      </c>
      <c r="AU487" s="189" t="s">
        <v>83</v>
      </c>
      <c r="AY487" s="16" t="s">
        <v>125</v>
      </c>
      <c r="BE487" s="190">
        <f>IF(N487="základní",J487,0)</f>
        <v>0</v>
      </c>
      <c r="BF487" s="190">
        <f>IF(N487="snížená",J487,0)</f>
        <v>0</v>
      </c>
      <c r="BG487" s="190">
        <f>IF(N487="zákl. přenesená",J487,0)</f>
        <v>0</v>
      </c>
      <c r="BH487" s="190">
        <f>IF(N487="sníž. přenesená",J487,0)</f>
        <v>0</v>
      </c>
      <c r="BI487" s="190">
        <f>IF(N487="nulová",J487,0)</f>
        <v>0</v>
      </c>
      <c r="BJ487" s="16" t="s">
        <v>83</v>
      </c>
      <c r="BK487" s="190">
        <f>ROUND(I487*H487,2)</f>
        <v>0</v>
      </c>
      <c r="BL487" s="16" t="s">
        <v>132</v>
      </c>
      <c r="BM487" s="189" t="s">
        <v>484</v>
      </c>
    </row>
    <row r="488" spans="1:65" s="2" customFormat="1" ht="29.25">
      <c r="A488" s="33"/>
      <c r="B488" s="34"/>
      <c r="C488" s="35"/>
      <c r="D488" s="191" t="s">
        <v>134</v>
      </c>
      <c r="E488" s="35"/>
      <c r="F488" s="192" t="s">
        <v>485</v>
      </c>
      <c r="G488" s="35"/>
      <c r="H488" s="35"/>
      <c r="I488" s="193"/>
      <c r="J488" s="35"/>
      <c r="K488" s="35"/>
      <c r="L488" s="38"/>
      <c r="M488" s="194"/>
      <c r="N488" s="195"/>
      <c r="O488" s="70"/>
      <c r="P488" s="70"/>
      <c r="Q488" s="70"/>
      <c r="R488" s="70"/>
      <c r="S488" s="70"/>
      <c r="T488" s="71"/>
      <c r="U488" s="33"/>
      <c r="V488" s="33"/>
      <c r="W488" s="33"/>
      <c r="X488" s="33"/>
      <c r="Y488" s="33"/>
      <c r="Z488" s="33"/>
      <c r="AA488" s="33"/>
      <c r="AB488" s="33"/>
      <c r="AC488" s="33"/>
      <c r="AD488" s="33"/>
      <c r="AE488" s="33"/>
      <c r="AT488" s="16" t="s">
        <v>134</v>
      </c>
      <c r="AU488" s="16" t="s">
        <v>83</v>
      </c>
    </row>
    <row r="489" spans="1:65" s="12" customFormat="1" ht="11.25">
      <c r="B489" s="196"/>
      <c r="C489" s="197"/>
      <c r="D489" s="191" t="s">
        <v>135</v>
      </c>
      <c r="E489" s="198" t="s">
        <v>1</v>
      </c>
      <c r="F489" s="199" t="s">
        <v>136</v>
      </c>
      <c r="G489" s="197"/>
      <c r="H489" s="198" t="s">
        <v>1</v>
      </c>
      <c r="I489" s="200"/>
      <c r="J489" s="197"/>
      <c r="K489" s="197"/>
      <c r="L489" s="201"/>
      <c r="M489" s="202"/>
      <c r="N489" s="203"/>
      <c r="O489" s="203"/>
      <c r="P489" s="203"/>
      <c r="Q489" s="203"/>
      <c r="R489" s="203"/>
      <c r="S489" s="203"/>
      <c r="T489" s="204"/>
      <c r="AT489" s="205" t="s">
        <v>135</v>
      </c>
      <c r="AU489" s="205" t="s">
        <v>83</v>
      </c>
      <c r="AV489" s="12" t="s">
        <v>83</v>
      </c>
      <c r="AW489" s="12" t="s">
        <v>31</v>
      </c>
      <c r="AX489" s="12" t="s">
        <v>75</v>
      </c>
      <c r="AY489" s="205" t="s">
        <v>125</v>
      </c>
    </row>
    <row r="490" spans="1:65" s="13" customFormat="1" ht="11.25">
      <c r="B490" s="206"/>
      <c r="C490" s="207"/>
      <c r="D490" s="191" t="s">
        <v>135</v>
      </c>
      <c r="E490" s="208" t="s">
        <v>1</v>
      </c>
      <c r="F490" s="209" t="s">
        <v>85</v>
      </c>
      <c r="G490" s="207"/>
      <c r="H490" s="210">
        <v>2</v>
      </c>
      <c r="I490" s="211"/>
      <c r="J490" s="207"/>
      <c r="K490" s="207"/>
      <c r="L490" s="212"/>
      <c r="M490" s="213"/>
      <c r="N490" s="214"/>
      <c r="O490" s="214"/>
      <c r="P490" s="214"/>
      <c r="Q490" s="214"/>
      <c r="R490" s="214"/>
      <c r="S490" s="214"/>
      <c r="T490" s="215"/>
      <c r="AT490" s="216" t="s">
        <v>135</v>
      </c>
      <c r="AU490" s="216" t="s">
        <v>83</v>
      </c>
      <c r="AV490" s="13" t="s">
        <v>85</v>
      </c>
      <c r="AW490" s="13" t="s">
        <v>31</v>
      </c>
      <c r="AX490" s="13" t="s">
        <v>75</v>
      </c>
      <c r="AY490" s="216" t="s">
        <v>125</v>
      </c>
    </row>
    <row r="491" spans="1:65" s="12" customFormat="1" ht="11.25">
      <c r="B491" s="196"/>
      <c r="C491" s="197"/>
      <c r="D491" s="191" t="s">
        <v>135</v>
      </c>
      <c r="E491" s="198" t="s">
        <v>1</v>
      </c>
      <c r="F491" s="199" t="s">
        <v>139</v>
      </c>
      <c r="G491" s="197"/>
      <c r="H491" s="198" t="s">
        <v>1</v>
      </c>
      <c r="I491" s="200"/>
      <c r="J491" s="197"/>
      <c r="K491" s="197"/>
      <c r="L491" s="201"/>
      <c r="M491" s="202"/>
      <c r="N491" s="203"/>
      <c r="O491" s="203"/>
      <c r="P491" s="203"/>
      <c r="Q491" s="203"/>
      <c r="R491" s="203"/>
      <c r="S491" s="203"/>
      <c r="T491" s="204"/>
      <c r="AT491" s="205" t="s">
        <v>135</v>
      </c>
      <c r="AU491" s="205" t="s">
        <v>83</v>
      </c>
      <c r="AV491" s="12" t="s">
        <v>83</v>
      </c>
      <c r="AW491" s="12" t="s">
        <v>31</v>
      </c>
      <c r="AX491" s="12" t="s">
        <v>75</v>
      </c>
      <c r="AY491" s="205" t="s">
        <v>125</v>
      </c>
    </row>
    <row r="492" spans="1:65" s="13" customFormat="1" ht="11.25">
      <c r="B492" s="206"/>
      <c r="C492" s="207"/>
      <c r="D492" s="191" t="s">
        <v>135</v>
      </c>
      <c r="E492" s="208" t="s">
        <v>1</v>
      </c>
      <c r="F492" s="209" t="s">
        <v>85</v>
      </c>
      <c r="G492" s="207"/>
      <c r="H492" s="210">
        <v>2</v>
      </c>
      <c r="I492" s="211"/>
      <c r="J492" s="207"/>
      <c r="K492" s="207"/>
      <c r="L492" s="212"/>
      <c r="M492" s="213"/>
      <c r="N492" s="214"/>
      <c r="O492" s="214"/>
      <c r="P492" s="214"/>
      <c r="Q492" s="214"/>
      <c r="R492" s="214"/>
      <c r="S492" s="214"/>
      <c r="T492" s="215"/>
      <c r="AT492" s="216" t="s">
        <v>135</v>
      </c>
      <c r="AU492" s="216" t="s">
        <v>83</v>
      </c>
      <c r="AV492" s="13" t="s">
        <v>85</v>
      </c>
      <c r="AW492" s="13" t="s">
        <v>31</v>
      </c>
      <c r="AX492" s="13" t="s">
        <v>75</v>
      </c>
      <c r="AY492" s="216" t="s">
        <v>125</v>
      </c>
    </row>
    <row r="493" spans="1:65" s="14" customFormat="1" ht="11.25">
      <c r="B493" s="217"/>
      <c r="C493" s="218"/>
      <c r="D493" s="191" t="s">
        <v>135</v>
      </c>
      <c r="E493" s="219" t="s">
        <v>1</v>
      </c>
      <c r="F493" s="220" t="s">
        <v>144</v>
      </c>
      <c r="G493" s="218"/>
      <c r="H493" s="221">
        <v>4</v>
      </c>
      <c r="I493" s="222"/>
      <c r="J493" s="218"/>
      <c r="K493" s="218"/>
      <c r="L493" s="223"/>
      <c r="M493" s="224"/>
      <c r="N493" s="225"/>
      <c r="O493" s="225"/>
      <c r="P493" s="225"/>
      <c r="Q493" s="225"/>
      <c r="R493" s="225"/>
      <c r="S493" s="225"/>
      <c r="T493" s="226"/>
      <c r="AT493" s="227" t="s">
        <v>135</v>
      </c>
      <c r="AU493" s="227" t="s">
        <v>83</v>
      </c>
      <c r="AV493" s="14" t="s">
        <v>132</v>
      </c>
      <c r="AW493" s="14" t="s">
        <v>31</v>
      </c>
      <c r="AX493" s="14" t="s">
        <v>83</v>
      </c>
      <c r="AY493" s="227" t="s">
        <v>125</v>
      </c>
    </row>
    <row r="494" spans="1:65" s="2" customFormat="1" ht="24.2" customHeight="1">
      <c r="A494" s="33"/>
      <c r="B494" s="34"/>
      <c r="C494" s="228" t="s">
        <v>486</v>
      </c>
      <c r="D494" s="228" t="s">
        <v>362</v>
      </c>
      <c r="E494" s="229" t="s">
        <v>487</v>
      </c>
      <c r="F494" s="230" t="s">
        <v>488</v>
      </c>
      <c r="G494" s="231" t="s">
        <v>129</v>
      </c>
      <c r="H494" s="232">
        <v>158</v>
      </c>
      <c r="I494" s="233"/>
      <c r="J494" s="234">
        <f>ROUND(I494*H494,2)</f>
        <v>0</v>
      </c>
      <c r="K494" s="230" t="s">
        <v>130</v>
      </c>
      <c r="L494" s="38"/>
      <c r="M494" s="235" t="s">
        <v>1</v>
      </c>
      <c r="N494" s="236" t="s">
        <v>40</v>
      </c>
      <c r="O494" s="70"/>
      <c r="P494" s="187">
        <f>O494*H494</f>
        <v>0</v>
      </c>
      <c r="Q494" s="187">
        <v>0</v>
      </c>
      <c r="R494" s="187">
        <f>Q494*H494</f>
        <v>0</v>
      </c>
      <c r="S494" s="187">
        <v>0</v>
      </c>
      <c r="T494" s="188">
        <f>S494*H494</f>
        <v>0</v>
      </c>
      <c r="U494" s="33"/>
      <c r="V494" s="33"/>
      <c r="W494" s="33"/>
      <c r="X494" s="33"/>
      <c r="Y494" s="33"/>
      <c r="Z494" s="33"/>
      <c r="AA494" s="33"/>
      <c r="AB494" s="33"/>
      <c r="AC494" s="33"/>
      <c r="AD494" s="33"/>
      <c r="AE494" s="33"/>
      <c r="AR494" s="189" t="s">
        <v>132</v>
      </c>
      <c r="AT494" s="189" t="s">
        <v>362</v>
      </c>
      <c r="AU494" s="189" t="s">
        <v>83</v>
      </c>
      <c r="AY494" s="16" t="s">
        <v>125</v>
      </c>
      <c r="BE494" s="190">
        <f>IF(N494="základní",J494,0)</f>
        <v>0</v>
      </c>
      <c r="BF494" s="190">
        <f>IF(N494="snížená",J494,0)</f>
        <v>0</v>
      </c>
      <c r="BG494" s="190">
        <f>IF(N494="zákl. přenesená",J494,0)</f>
        <v>0</v>
      </c>
      <c r="BH494" s="190">
        <f>IF(N494="sníž. přenesená",J494,0)</f>
        <v>0</v>
      </c>
      <c r="BI494" s="190">
        <f>IF(N494="nulová",J494,0)</f>
        <v>0</v>
      </c>
      <c r="BJ494" s="16" t="s">
        <v>83</v>
      </c>
      <c r="BK494" s="190">
        <f>ROUND(I494*H494,2)</f>
        <v>0</v>
      </c>
      <c r="BL494" s="16" t="s">
        <v>132</v>
      </c>
      <c r="BM494" s="189" t="s">
        <v>489</v>
      </c>
    </row>
    <row r="495" spans="1:65" s="2" customFormat="1" ht="29.25">
      <c r="A495" s="33"/>
      <c r="B495" s="34"/>
      <c r="C495" s="35"/>
      <c r="D495" s="191" t="s">
        <v>134</v>
      </c>
      <c r="E495" s="35"/>
      <c r="F495" s="192" t="s">
        <v>490</v>
      </c>
      <c r="G495" s="35"/>
      <c r="H495" s="35"/>
      <c r="I495" s="193"/>
      <c r="J495" s="35"/>
      <c r="K495" s="35"/>
      <c r="L495" s="38"/>
      <c r="M495" s="194"/>
      <c r="N495" s="195"/>
      <c r="O495" s="70"/>
      <c r="P495" s="70"/>
      <c r="Q495" s="70"/>
      <c r="R495" s="70"/>
      <c r="S495" s="70"/>
      <c r="T495" s="71"/>
      <c r="U495" s="33"/>
      <c r="V495" s="33"/>
      <c r="W495" s="33"/>
      <c r="X495" s="33"/>
      <c r="Y495" s="33"/>
      <c r="Z495" s="33"/>
      <c r="AA495" s="33"/>
      <c r="AB495" s="33"/>
      <c r="AC495" s="33"/>
      <c r="AD495" s="33"/>
      <c r="AE495" s="33"/>
      <c r="AT495" s="16" t="s">
        <v>134</v>
      </c>
      <c r="AU495" s="16" t="s">
        <v>83</v>
      </c>
    </row>
    <row r="496" spans="1:65" s="13" customFormat="1" ht="11.25">
      <c r="B496" s="206"/>
      <c r="C496" s="207"/>
      <c r="D496" s="191" t="s">
        <v>135</v>
      </c>
      <c r="E496" s="208" t="s">
        <v>1</v>
      </c>
      <c r="F496" s="209" t="s">
        <v>491</v>
      </c>
      <c r="G496" s="207"/>
      <c r="H496" s="210">
        <v>158</v>
      </c>
      <c r="I496" s="211"/>
      <c r="J496" s="207"/>
      <c r="K496" s="207"/>
      <c r="L496" s="212"/>
      <c r="M496" s="213"/>
      <c r="N496" s="214"/>
      <c r="O496" s="214"/>
      <c r="P496" s="214"/>
      <c r="Q496" s="214"/>
      <c r="R496" s="214"/>
      <c r="S496" s="214"/>
      <c r="T496" s="215"/>
      <c r="AT496" s="216" t="s">
        <v>135</v>
      </c>
      <c r="AU496" s="216" t="s">
        <v>83</v>
      </c>
      <c r="AV496" s="13" t="s">
        <v>85</v>
      </c>
      <c r="AW496" s="13" t="s">
        <v>31</v>
      </c>
      <c r="AX496" s="13" t="s">
        <v>75</v>
      </c>
      <c r="AY496" s="216" t="s">
        <v>125</v>
      </c>
    </row>
    <row r="497" spans="1:65" s="14" customFormat="1" ht="11.25">
      <c r="B497" s="217"/>
      <c r="C497" s="218"/>
      <c r="D497" s="191" t="s">
        <v>135</v>
      </c>
      <c r="E497" s="219" t="s">
        <v>1</v>
      </c>
      <c r="F497" s="220" t="s">
        <v>144</v>
      </c>
      <c r="G497" s="218"/>
      <c r="H497" s="221">
        <v>158</v>
      </c>
      <c r="I497" s="222"/>
      <c r="J497" s="218"/>
      <c r="K497" s="218"/>
      <c r="L497" s="223"/>
      <c r="M497" s="224"/>
      <c r="N497" s="225"/>
      <c r="O497" s="225"/>
      <c r="P497" s="225"/>
      <c r="Q497" s="225"/>
      <c r="R497" s="225"/>
      <c r="S497" s="225"/>
      <c r="T497" s="226"/>
      <c r="AT497" s="227" t="s">
        <v>135</v>
      </c>
      <c r="AU497" s="227" t="s">
        <v>83</v>
      </c>
      <c r="AV497" s="14" t="s">
        <v>132</v>
      </c>
      <c r="AW497" s="14" t="s">
        <v>31</v>
      </c>
      <c r="AX497" s="14" t="s">
        <v>83</v>
      </c>
      <c r="AY497" s="227" t="s">
        <v>125</v>
      </c>
    </row>
    <row r="498" spans="1:65" s="2" customFormat="1" ht="21.75" customHeight="1">
      <c r="A498" s="33"/>
      <c r="B498" s="34"/>
      <c r="C498" s="228" t="s">
        <v>492</v>
      </c>
      <c r="D498" s="228" t="s">
        <v>362</v>
      </c>
      <c r="E498" s="229" t="s">
        <v>493</v>
      </c>
      <c r="F498" s="230" t="s">
        <v>494</v>
      </c>
      <c r="G498" s="231" t="s">
        <v>129</v>
      </c>
      <c r="H498" s="232">
        <v>1138</v>
      </c>
      <c r="I498" s="233"/>
      <c r="J498" s="234">
        <f>ROUND(I498*H498,2)</f>
        <v>0</v>
      </c>
      <c r="K498" s="230" t="s">
        <v>130</v>
      </c>
      <c r="L498" s="38"/>
      <c r="M498" s="235" t="s">
        <v>1</v>
      </c>
      <c r="N498" s="236" t="s">
        <v>40</v>
      </c>
      <c r="O498" s="70"/>
      <c r="P498" s="187">
        <f>O498*H498</f>
        <v>0</v>
      </c>
      <c r="Q498" s="187">
        <v>0</v>
      </c>
      <c r="R498" s="187">
        <f>Q498*H498</f>
        <v>0</v>
      </c>
      <c r="S498" s="187">
        <v>0</v>
      </c>
      <c r="T498" s="188">
        <f>S498*H498</f>
        <v>0</v>
      </c>
      <c r="U498" s="33"/>
      <c r="V498" s="33"/>
      <c r="W498" s="33"/>
      <c r="X498" s="33"/>
      <c r="Y498" s="33"/>
      <c r="Z498" s="33"/>
      <c r="AA498" s="33"/>
      <c r="AB498" s="33"/>
      <c r="AC498" s="33"/>
      <c r="AD498" s="33"/>
      <c r="AE498" s="33"/>
      <c r="AR498" s="189" t="s">
        <v>132</v>
      </c>
      <c r="AT498" s="189" t="s">
        <v>362</v>
      </c>
      <c r="AU498" s="189" t="s">
        <v>83</v>
      </c>
      <c r="AY498" s="16" t="s">
        <v>125</v>
      </c>
      <c r="BE498" s="190">
        <f>IF(N498="základní",J498,0)</f>
        <v>0</v>
      </c>
      <c r="BF498" s="190">
        <f>IF(N498="snížená",J498,0)</f>
        <v>0</v>
      </c>
      <c r="BG498" s="190">
        <f>IF(N498="zákl. přenesená",J498,0)</f>
        <v>0</v>
      </c>
      <c r="BH498" s="190">
        <f>IF(N498="sníž. přenesená",J498,0)</f>
        <v>0</v>
      </c>
      <c r="BI498" s="190">
        <f>IF(N498="nulová",J498,0)</f>
        <v>0</v>
      </c>
      <c r="BJ498" s="16" t="s">
        <v>83</v>
      </c>
      <c r="BK498" s="190">
        <f>ROUND(I498*H498,2)</f>
        <v>0</v>
      </c>
      <c r="BL498" s="16" t="s">
        <v>132</v>
      </c>
      <c r="BM498" s="189" t="s">
        <v>495</v>
      </c>
    </row>
    <row r="499" spans="1:65" s="2" customFormat="1" ht="29.25">
      <c r="A499" s="33"/>
      <c r="B499" s="34"/>
      <c r="C499" s="35"/>
      <c r="D499" s="191" t="s">
        <v>134</v>
      </c>
      <c r="E499" s="35"/>
      <c r="F499" s="192" t="s">
        <v>496</v>
      </c>
      <c r="G499" s="35"/>
      <c r="H499" s="35"/>
      <c r="I499" s="193"/>
      <c r="J499" s="35"/>
      <c r="K499" s="35"/>
      <c r="L499" s="38"/>
      <c r="M499" s="194"/>
      <c r="N499" s="195"/>
      <c r="O499" s="70"/>
      <c r="P499" s="70"/>
      <c r="Q499" s="70"/>
      <c r="R499" s="70"/>
      <c r="S499" s="70"/>
      <c r="T499" s="71"/>
      <c r="U499" s="33"/>
      <c r="V499" s="33"/>
      <c r="W499" s="33"/>
      <c r="X499" s="33"/>
      <c r="Y499" s="33"/>
      <c r="Z499" s="33"/>
      <c r="AA499" s="33"/>
      <c r="AB499" s="33"/>
      <c r="AC499" s="33"/>
      <c r="AD499" s="33"/>
      <c r="AE499" s="33"/>
      <c r="AT499" s="16" t="s">
        <v>134</v>
      </c>
      <c r="AU499" s="16" t="s">
        <v>83</v>
      </c>
    </row>
    <row r="500" spans="1:65" s="12" customFormat="1" ht="11.25">
      <c r="B500" s="196"/>
      <c r="C500" s="197"/>
      <c r="D500" s="191" t="s">
        <v>135</v>
      </c>
      <c r="E500" s="198" t="s">
        <v>1</v>
      </c>
      <c r="F500" s="199" t="s">
        <v>136</v>
      </c>
      <c r="G500" s="197"/>
      <c r="H500" s="198" t="s">
        <v>1</v>
      </c>
      <c r="I500" s="200"/>
      <c r="J500" s="197"/>
      <c r="K500" s="197"/>
      <c r="L500" s="201"/>
      <c r="M500" s="202"/>
      <c r="N500" s="203"/>
      <c r="O500" s="203"/>
      <c r="P500" s="203"/>
      <c r="Q500" s="203"/>
      <c r="R500" s="203"/>
      <c r="S500" s="203"/>
      <c r="T500" s="204"/>
      <c r="AT500" s="205" t="s">
        <v>135</v>
      </c>
      <c r="AU500" s="205" t="s">
        <v>83</v>
      </c>
      <c r="AV500" s="12" t="s">
        <v>83</v>
      </c>
      <c r="AW500" s="12" t="s">
        <v>31</v>
      </c>
      <c r="AX500" s="12" t="s">
        <v>75</v>
      </c>
      <c r="AY500" s="205" t="s">
        <v>125</v>
      </c>
    </row>
    <row r="501" spans="1:65" s="13" customFormat="1" ht="11.25">
      <c r="B501" s="206"/>
      <c r="C501" s="207"/>
      <c r="D501" s="191" t="s">
        <v>135</v>
      </c>
      <c r="E501" s="208" t="s">
        <v>1</v>
      </c>
      <c r="F501" s="209" t="s">
        <v>497</v>
      </c>
      <c r="G501" s="207"/>
      <c r="H501" s="210">
        <v>572.25</v>
      </c>
      <c r="I501" s="211"/>
      <c r="J501" s="207"/>
      <c r="K501" s="207"/>
      <c r="L501" s="212"/>
      <c r="M501" s="213"/>
      <c r="N501" s="214"/>
      <c r="O501" s="214"/>
      <c r="P501" s="214"/>
      <c r="Q501" s="214"/>
      <c r="R501" s="214"/>
      <c r="S501" s="214"/>
      <c r="T501" s="215"/>
      <c r="AT501" s="216" t="s">
        <v>135</v>
      </c>
      <c r="AU501" s="216" t="s">
        <v>83</v>
      </c>
      <c r="AV501" s="13" t="s">
        <v>85</v>
      </c>
      <c r="AW501" s="13" t="s">
        <v>31</v>
      </c>
      <c r="AX501" s="13" t="s">
        <v>75</v>
      </c>
      <c r="AY501" s="216" t="s">
        <v>125</v>
      </c>
    </row>
    <row r="502" spans="1:65" s="13" customFormat="1" ht="11.25">
      <c r="B502" s="206"/>
      <c r="C502" s="207"/>
      <c r="D502" s="191" t="s">
        <v>135</v>
      </c>
      <c r="E502" s="208" t="s">
        <v>1</v>
      </c>
      <c r="F502" s="209" t="s">
        <v>498</v>
      </c>
      <c r="G502" s="207"/>
      <c r="H502" s="210">
        <v>1.75</v>
      </c>
      <c r="I502" s="211"/>
      <c r="J502" s="207"/>
      <c r="K502" s="207"/>
      <c r="L502" s="212"/>
      <c r="M502" s="213"/>
      <c r="N502" s="214"/>
      <c r="O502" s="214"/>
      <c r="P502" s="214"/>
      <c r="Q502" s="214"/>
      <c r="R502" s="214"/>
      <c r="S502" s="214"/>
      <c r="T502" s="215"/>
      <c r="AT502" s="216" t="s">
        <v>135</v>
      </c>
      <c r="AU502" s="216" t="s">
        <v>83</v>
      </c>
      <c r="AV502" s="13" t="s">
        <v>85</v>
      </c>
      <c r="AW502" s="13" t="s">
        <v>31</v>
      </c>
      <c r="AX502" s="13" t="s">
        <v>75</v>
      </c>
      <c r="AY502" s="216" t="s">
        <v>125</v>
      </c>
    </row>
    <row r="503" spans="1:65" s="12" customFormat="1" ht="11.25">
      <c r="B503" s="196"/>
      <c r="C503" s="197"/>
      <c r="D503" s="191" t="s">
        <v>135</v>
      </c>
      <c r="E503" s="198" t="s">
        <v>1</v>
      </c>
      <c r="F503" s="199" t="s">
        <v>139</v>
      </c>
      <c r="G503" s="197"/>
      <c r="H503" s="198" t="s">
        <v>1</v>
      </c>
      <c r="I503" s="200"/>
      <c r="J503" s="197"/>
      <c r="K503" s="197"/>
      <c r="L503" s="201"/>
      <c r="M503" s="202"/>
      <c r="N503" s="203"/>
      <c r="O503" s="203"/>
      <c r="P503" s="203"/>
      <c r="Q503" s="203"/>
      <c r="R503" s="203"/>
      <c r="S503" s="203"/>
      <c r="T503" s="204"/>
      <c r="AT503" s="205" t="s">
        <v>135</v>
      </c>
      <c r="AU503" s="205" t="s">
        <v>83</v>
      </c>
      <c r="AV503" s="12" t="s">
        <v>83</v>
      </c>
      <c r="AW503" s="12" t="s">
        <v>31</v>
      </c>
      <c r="AX503" s="12" t="s">
        <v>75</v>
      </c>
      <c r="AY503" s="205" t="s">
        <v>125</v>
      </c>
    </row>
    <row r="504" spans="1:65" s="13" customFormat="1" ht="11.25">
      <c r="B504" s="206"/>
      <c r="C504" s="207"/>
      <c r="D504" s="191" t="s">
        <v>135</v>
      </c>
      <c r="E504" s="208" t="s">
        <v>1</v>
      </c>
      <c r="F504" s="209" t="s">
        <v>499</v>
      </c>
      <c r="G504" s="207"/>
      <c r="H504" s="210">
        <v>563</v>
      </c>
      <c r="I504" s="211"/>
      <c r="J504" s="207"/>
      <c r="K504" s="207"/>
      <c r="L504" s="212"/>
      <c r="M504" s="213"/>
      <c r="N504" s="214"/>
      <c r="O504" s="214"/>
      <c r="P504" s="214"/>
      <c r="Q504" s="214"/>
      <c r="R504" s="214"/>
      <c r="S504" s="214"/>
      <c r="T504" s="215"/>
      <c r="AT504" s="216" t="s">
        <v>135</v>
      </c>
      <c r="AU504" s="216" t="s">
        <v>83</v>
      </c>
      <c r="AV504" s="13" t="s">
        <v>85</v>
      </c>
      <c r="AW504" s="13" t="s">
        <v>31</v>
      </c>
      <c r="AX504" s="13" t="s">
        <v>75</v>
      </c>
      <c r="AY504" s="216" t="s">
        <v>125</v>
      </c>
    </row>
    <row r="505" spans="1:65" s="13" customFormat="1" ht="11.25">
      <c r="B505" s="206"/>
      <c r="C505" s="207"/>
      <c r="D505" s="191" t="s">
        <v>135</v>
      </c>
      <c r="E505" s="208" t="s">
        <v>1</v>
      </c>
      <c r="F505" s="209" t="s">
        <v>83</v>
      </c>
      <c r="G505" s="207"/>
      <c r="H505" s="210">
        <v>1</v>
      </c>
      <c r="I505" s="211"/>
      <c r="J505" s="207"/>
      <c r="K505" s="207"/>
      <c r="L505" s="212"/>
      <c r="M505" s="213"/>
      <c r="N505" s="214"/>
      <c r="O505" s="214"/>
      <c r="P505" s="214"/>
      <c r="Q505" s="214"/>
      <c r="R505" s="214"/>
      <c r="S505" s="214"/>
      <c r="T505" s="215"/>
      <c r="AT505" s="216" t="s">
        <v>135</v>
      </c>
      <c r="AU505" s="216" t="s">
        <v>83</v>
      </c>
      <c r="AV505" s="13" t="s">
        <v>85</v>
      </c>
      <c r="AW505" s="13" t="s">
        <v>31</v>
      </c>
      <c r="AX505" s="13" t="s">
        <v>75</v>
      </c>
      <c r="AY505" s="216" t="s">
        <v>125</v>
      </c>
    </row>
    <row r="506" spans="1:65" s="14" customFormat="1" ht="11.25">
      <c r="B506" s="217"/>
      <c r="C506" s="218"/>
      <c r="D506" s="191" t="s">
        <v>135</v>
      </c>
      <c r="E506" s="219" t="s">
        <v>1</v>
      </c>
      <c r="F506" s="220" t="s">
        <v>144</v>
      </c>
      <c r="G506" s="218"/>
      <c r="H506" s="221">
        <v>1138</v>
      </c>
      <c r="I506" s="222"/>
      <c r="J506" s="218"/>
      <c r="K506" s="218"/>
      <c r="L506" s="223"/>
      <c r="M506" s="224"/>
      <c r="N506" s="225"/>
      <c r="O506" s="225"/>
      <c r="P506" s="225"/>
      <c r="Q506" s="225"/>
      <c r="R506" s="225"/>
      <c r="S506" s="225"/>
      <c r="T506" s="226"/>
      <c r="AT506" s="227" t="s">
        <v>135</v>
      </c>
      <c r="AU506" s="227" t="s">
        <v>83</v>
      </c>
      <c r="AV506" s="14" t="s">
        <v>132</v>
      </c>
      <c r="AW506" s="14" t="s">
        <v>31</v>
      </c>
      <c r="AX506" s="14" t="s">
        <v>83</v>
      </c>
      <c r="AY506" s="227" t="s">
        <v>125</v>
      </c>
    </row>
    <row r="507" spans="1:65" s="2" customFormat="1" ht="24.2" customHeight="1">
      <c r="A507" s="33"/>
      <c r="B507" s="34"/>
      <c r="C507" s="228" t="s">
        <v>500</v>
      </c>
      <c r="D507" s="228" t="s">
        <v>362</v>
      </c>
      <c r="E507" s="229" t="s">
        <v>501</v>
      </c>
      <c r="F507" s="230" t="s">
        <v>502</v>
      </c>
      <c r="G507" s="231" t="s">
        <v>503</v>
      </c>
      <c r="H507" s="232">
        <v>186</v>
      </c>
      <c r="I507" s="233"/>
      <c r="J507" s="234">
        <f>ROUND(I507*H507,2)</f>
        <v>0</v>
      </c>
      <c r="K507" s="230" t="s">
        <v>130</v>
      </c>
      <c r="L507" s="38"/>
      <c r="M507" s="235" t="s">
        <v>1</v>
      </c>
      <c r="N507" s="236" t="s">
        <v>40</v>
      </c>
      <c r="O507" s="70"/>
      <c r="P507" s="187">
        <f>O507*H507</f>
        <v>0</v>
      </c>
      <c r="Q507" s="187">
        <v>0</v>
      </c>
      <c r="R507" s="187">
        <f>Q507*H507</f>
        <v>0</v>
      </c>
      <c r="S507" s="187">
        <v>0</v>
      </c>
      <c r="T507" s="188">
        <f>S507*H507</f>
        <v>0</v>
      </c>
      <c r="U507" s="33"/>
      <c r="V507" s="33"/>
      <c r="W507" s="33"/>
      <c r="X507" s="33"/>
      <c r="Y507" s="33"/>
      <c r="Z507" s="33"/>
      <c r="AA507" s="33"/>
      <c r="AB507" s="33"/>
      <c r="AC507" s="33"/>
      <c r="AD507" s="33"/>
      <c r="AE507" s="33"/>
      <c r="AR507" s="189" t="s">
        <v>132</v>
      </c>
      <c r="AT507" s="189" t="s">
        <v>362</v>
      </c>
      <c r="AU507" s="189" t="s">
        <v>83</v>
      </c>
      <c r="AY507" s="16" t="s">
        <v>125</v>
      </c>
      <c r="BE507" s="190">
        <f>IF(N507="základní",J507,0)</f>
        <v>0</v>
      </c>
      <c r="BF507" s="190">
        <f>IF(N507="snížená",J507,0)</f>
        <v>0</v>
      </c>
      <c r="BG507" s="190">
        <f>IF(N507="zákl. přenesená",J507,0)</f>
        <v>0</v>
      </c>
      <c r="BH507" s="190">
        <f>IF(N507="sníž. přenesená",J507,0)</f>
        <v>0</v>
      </c>
      <c r="BI507" s="190">
        <f>IF(N507="nulová",J507,0)</f>
        <v>0</v>
      </c>
      <c r="BJ507" s="16" t="s">
        <v>83</v>
      </c>
      <c r="BK507" s="190">
        <f>ROUND(I507*H507,2)</f>
        <v>0</v>
      </c>
      <c r="BL507" s="16" t="s">
        <v>132</v>
      </c>
      <c r="BM507" s="189" t="s">
        <v>504</v>
      </c>
    </row>
    <row r="508" spans="1:65" s="2" customFormat="1" ht="87.75">
      <c r="A508" s="33"/>
      <c r="B508" s="34"/>
      <c r="C508" s="35"/>
      <c r="D508" s="191" t="s">
        <v>134</v>
      </c>
      <c r="E508" s="35"/>
      <c r="F508" s="192" t="s">
        <v>505</v>
      </c>
      <c r="G508" s="35"/>
      <c r="H508" s="35"/>
      <c r="I508" s="193"/>
      <c r="J508" s="35"/>
      <c r="K508" s="35"/>
      <c r="L508" s="38"/>
      <c r="M508" s="194"/>
      <c r="N508" s="195"/>
      <c r="O508" s="70"/>
      <c r="P508" s="70"/>
      <c r="Q508" s="70"/>
      <c r="R508" s="70"/>
      <c r="S508" s="70"/>
      <c r="T508" s="71"/>
      <c r="U508" s="33"/>
      <c r="V508" s="33"/>
      <c r="W508" s="33"/>
      <c r="X508" s="33"/>
      <c r="Y508" s="33"/>
      <c r="Z508" s="33"/>
      <c r="AA508" s="33"/>
      <c r="AB508" s="33"/>
      <c r="AC508" s="33"/>
      <c r="AD508" s="33"/>
      <c r="AE508" s="33"/>
      <c r="AT508" s="16" t="s">
        <v>134</v>
      </c>
      <c r="AU508" s="16" t="s">
        <v>83</v>
      </c>
    </row>
    <row r="509" spans="1:65" s="12" customFormat="1" ht="11.25">
      <c r="B509" s="196"/>
      <c r="C509" s="197"/>
      <c r="D509" s="191" t="s">
        <v>135</v>
      </c>
      <c r="E509" s="198" t="s">
        <v>1</v>
      </c>
      <c r="F509" s="199" t="s">
        <v>136</v>
      </c>
      <c r="G509" s="197"/>
      <c r="H509" s="198" t="s">
        <v>1</v>
      </c>
      <c r="I509" s="200"/>
      <c r="J509" s="197"/>
      <c r="K509" s="197"/>
      <c r="L509" s="201"/>
      <c r="M509" s="202"/>
      <c r="N509" s="203"/>
      <c r="O509" s="203"/>
      <c r="P509" s="203"/>
      <c r="Q509" s="203"/>
      <c r="R509" s="203"/>
      <c r="S509" s="203"/>
      <c r="T509" s="204"/>
      <c r="AT509" s="205" t="s">
        <v>135</v>
      </c>
      <c r="AU509" s="205" t="s">
        <v>83</v>
      </c>
      <c r="AV509" s="12" t="s">
        <v>83</v>
      </c>
      <c r="AW509" s="12" t="s">
        <v>31</v>
      </c>
      <c r="AX509" s="12" t="s">
        <v>75</v>
      </c>
      <c r="AY509" s="205" t="s">
        <v>125</v>
      </c>
    </row>
    <row r="510" spans="1:65" s="13" customFormat="1" ht="11.25">
      <c r="B510" s="206"/>
      <c r="C510" s="207"/>
      <c r="D510" s="191" t="s">
        <v>135</v>
      </c>
      <c r="E510" s="208" t="s">
        <v>1</v>
      </c>
      <c r="F510" s="209" t="s">
        <v>158</v>
      </c>
      <c r="G510" s="207"/>
      <c r="H510" s="210">
        <v>114.45</v>
      </c>
      <c r="I510" s="211"/>
      <c r="J510" s="207"/>
      <c r="K510" s="207"/>
      <c r="L510" s="212"/>
      <c r="M510" s="213"/>
      <c r="N510" s="214"/>
      <c r="O510" s="214"/>
      <c r="P510" s="214"/>
      <c r="Q510" s="214"/>
      <c r="R510" s="214"/>
      <c r="S510" s="214"/>
      <c r="T510" s="215"/>
      <c r="AT510" s="216" t="s">
        <v>135</v>
      </c>
      <c r="AU510" s="216" t="s">
        <v>83</v>
      </c>
      <c r="AV510" s="13" t="s">
        <v>85</v>
      </c>
      <c r="AW510" s="13" t="s">
        <v>31</v>
      </c>
      <c r="AX510" s="13" t="s">
        <v>75</v>
      </c>
      <c r="AY510" s="216" t="s">
        <v>125</v>
      </c>
    </row>
    <row r="511" spans="1:65" s="13" customFormat="1" ht="11.25">
      <c r="B511" s="206"/>
      <c r="C511" s="207"/>
      <c r="D511" s="191" t="s">
        <v>135</v>
      </c>
      <c r="E511" s="208" t="s">
        <v>1</v>
      </c>
      <c r="F511" s="209" t="s">
        <v>506</v>
      </c>
      <c r="G511" s="207"/>
      <c r="H511" s="210">
        <v>11.55</v>
      </c>
      <c r="I511" s="211"/>
      <c r="J511" s="207"/>
      <c r="K511" s="207"/>
      <c r="L511" s="212"/>
      <c r="M511" s="213"/>
      <c r="N511" s="214"/>
      <c r="O511" s="214"/>
      <c r="P511" s="214"/>
      <c r="Q511" s="214"/>
      <c r="R511" s="214"/>
      <c r="S511" s="214"/>
      <c r="T511" s="215"/>
      <c r="AT511" s="216" t="s">
        <v>135</v>
      </c>
      <c r="AU511" s="216" t="s">
        <v>83</v>
      </c>
      <c r="AV511" s="13" t="s">
        <v>85</v>
      </c>
      <c r="AW511" s="13" t="s">
        <v>31</v>
      </c>
      <c r="AX511" s="13" t="s">
        <v>75</v>
      </c>
      <c r="AY511" s="216" t="s">
        <v>125</v>
      </c>
    </row>
    <row r="512" spans="1:65" s="12" customFormat="1" ht="11.25">
      <c r="B512" s="196"/>
      <c r="C512" s="197"/>
      <c r="D512" s="191" t="s">
        <v>135</v>
      </c>
      <c r="E512" s="198" t="s">
        <v>1</v>
      </c>
      <c r="F512" s="199" t="s">
        <v>139</v>
      </c>
      <c r="G512" s="197"/>
      <c r="H512" s="198" t="s">
        <v>1</v>
      </c>
      <c r="I512" s="200"/>
      <c r="J512" s="197"/>
      <c r="K512" s="197"/>
      <c r="L512" s="201"/>
      <c r="M512" s="202"/>
      <c r="N512" s="203"/>
      <c r="O512" s="203"/>
      <c r="P512" s="203"/>
      <c r="Q512" s="203"/>
      <c r="R512" s="203"/>
      <c r="S512" s="203"/>
      <c r="T512" s="204"/>
      <c r="AT512" s="205" t="s">
        <v>135</v>
      </c>
      <c r="AU512" s="205" t="s">
        <v>83</v>
      </c>
      <c r="AV512" s="12" t="s">
        <v>83</v>
      </c>
      <c r="AW512" s="12" t="s">
        <v>31</v>
      </c>
      <c r="AX512" s="12" t="s">
        <v>75</v>
      </c>
      <c r="AY512" s="205" t="s">
        <v>125</v>
      </c>
    </row>
    <row r="513" spans="1:65" s="13" customFormat="1" ht="11.25">
      <c r="B513" s="206"/>
      <c r="C513" s="207"/>
      <c r="D513" s="191" t="s">
        <v>135</v>
      </c>
      <c r="E513" s="208" t="s">
        <v>1</v>
      </c>
      <c r="F513" s="209" t="s">
        <v>160</v>
      </c>
      <c r="G513" s="207"/>
      <c r="H513" s="210">
        <v>112.6</v>
      </c>
      <c r="I513" s="211"/>
      <c r="J513" s="207"/>
      <c r="K513" s="207"/>
      <c r="L513" s="212"/>
      <c r="M513" s="213"/>
      <c r="N513" s="214"/>
      <c r="O513" s="214"/>
      <c r="P513" s="214"/>
      <c r="Q513" s="214"/>
      <c r="R513" s="214"/>
      <c r="S513" s="214"/>
      <c r="T513" s="215"/>
      <c r="AT513" s="216" t="s">
        <v>135</v>
      </c>
      <c r="AU513" s="216" t="s">
        <v>83</v>
      </c>
      <c r="AV513" s="13" t="s">
        <v>85</v>
      </c>
      <c r="AW513" s="13" t="s">
        <v>31</v>
      </c>
      <c r="AX513" s="13" t="s">
        <v>75</v>
      </c>
      <c r="AY513" s="216" t="s">
        <v>125</v>
      </c>
    </row>
    <row r="514" spans="1:65" s="13" customFormat="1" ht="11.25">
      <c r="B514" s="206"/>
      <c r="C514" s="207"/>
      <c r="D514" s="191" t="s">
        <v>135</v>
      </c>
      <c r="E514" s="208" t="s">
        <v>1</v>
      </c>
      <c r="F514" s="209" t="s">
        <v>507</v>
      </c>
      <c r="G514" s="207"/>
      <c r="H514" s="210">
        <v>11.4</v>
      </c>
      <c r="I514" s="211"/>
      <c r="J514" s="207"/>
      <c r="K514" s="207"/>
      <c r="L514" s="212"/>
      <c r="M514" s="213"/>
      <c r="N514" s="214"/>
      <c r="O514" s="214"/>
      <c r="P514" s="214"/>
      <c r="Q514" s="214"/>
      <c r="R514" s="214"/>
      <c r="S514" s="214"/>
      <c r="T514" s="215"/>
      <c r="AT514" s="216" t="s">
        <v>135</v>
      </c>
      <c r="AU514" s="216" t="s">
        <v>83</v>
      </c>
      <c r="AV514" s="13" t="s">
        <v>85</v>
      </c>
      <c r="AW514" s="13" t="s">
        <v>31</v>
      </c>
      <c r="AX514" s="13" t="s">
        <v>75</v>
      </c>
      <c r="AY514" s="216" t="s">
        <v>125</v>
      </c>
    </row>
    <row r="515" spans="1:65" s="12" customFormat="1" ht="11.25">
      <c r="B515" s="196"/>
      <c r="C515" s="197"/>
      <c r="D515" s="191" t="s">
        <v>135</v>
      </c>
      <c r="E515" s="198" t="s">
        <v>1</v>
      </c>
      <c r="F515" s="199" t="s">
        <v>508</v>
      </c>
      <c r="G515" s="197"/>
      <c r="H515" s="198" t="s">
        <v>1</v>
      </c>
      <c r="I515" s="200"/>
      <c r="J515" s="197"/>
      <c r="K515" s="197"/>
      <c r="L515" s="201"/>
      <c r="M515" s="202"/>
      <c r="N515" s="203"/>
      <c r="O515" s="203"/>
      <c r="P515" s="203"/>
      <c r="Q515" s="203"/>
      <c r="R515" s="203"/>
      <c r="S515" s="203"/>
      <c r="T515" s="204"/>
      <c r="AT515" s="205" t="s">
        <v>135</v>
      </c>
      <c r="AU515" s="205" t="s">
        <v>83</v>
      </c>
      <c r="AV515" s="12" t="s">
        <v>83</v>
      </c>
      <c r="AW515" s="12" t="s">
        <v>31</v>
      </c>
      <c r="AX515" s="12" t="s">
        <v>75</v>
      </c>
      <c r="AY515" s="205" t="s">
        <v>125</v>
      </c>
    </row>
    <row r="516" spans="1:65" s="13" customFormat="1" ht="11.25">
      <c r="B516" s="206"/>
      <c r="C516" s="207"/>
      <c r="D516" s="191" t="s">
        <v>135</v>
      </c>
      <c r="E516" s="208" t="s">
        <v>1</v>
      </c>
      <c r="F516" s="209" t="s">
        <v>509</v>
      </c>
      <c r="G516" s="207"/>
      <c r="H516" s="210">
        <v>-64</v>
      </c>
      <c r="I516" s="211"/>
      <c r="J516" s="207"/>
      <c r="K516" s="207"/>
      <c r="L516" s="212"/>
      <c r="M516" s="213"/>
      <c r="N516" s="214"/>
      <c r="O516" s="214"/>
      <c r="P516" s="214"/>
      <c r="Q516" s="214"/>
      <c r="R516" s="214"/>
      <c r="S516" s="214"/>
      <c r="T516" s="215"/>
      <c r="AT516" s="216" t="s">
        <v>135</v>
      </c>
      <c r="AU516" s="216" t="s">
        <v>83</v>
      </c>
      <c r="AV516" s="13" t="s">
        <v>85</v>
      </c>
      <c r="AW516" s="13" t="s">
        <v>31</v>
      </c>
      <c r="AX516" s="13" t="s">
        <v>75</v>
      </c>
      <c r="AY516" s="216" t="s">
        <v>125</v>
      </c>
    </row>
    <row r="517" spans="1:65" s="14" customFormat="1" ht="11.25">
      <c r="B517" s="217"/>
      <c r="C517" s="218"/>
      <c r="D517" s="191" t="s">
        <v>135</v>
      </c>
      <c r="E517" s="219" t="s">
        <v>1</v>
      </c>
      <c r="F517" s="220" t="s">
        <v>144</v>
      </c>
      <c r="G517" s="218"/>
      <c r="H517" s="221">
        <v>186</v>
      </c>
      <c r="I517" s="222"/>
      <c r="J517" s="218"/>
      <c r="K517" s="218"/>
      <c r="L517" s="223"/>
      <c r="M517" s="224"/>
      <c r="N517" s="225"/>
      <c r="O517" s="225"/>
      <c r="P517" s="225"/>
      <c r="Q517" s="225"/>
      <c r="R517" s="225"/>
      <c r="S517" s="225"/>
      <c r="T517" s="226"/>
      <c r="AT517" s="227" t="s">
        <v>135</v>
      </c>
      <c r="AU517" s="227" t="s">
        <v>83</v>
      </c>
      <c r="AV517" s="14" t="s">
        <v>132</v>
      </c>
      <c r="AW517" s="14" t="s">
        <v>31</v>
      </c>
      <c r="AX517" s="14" t="s">
        <v>83</v>
      </c>
      <c r="AY517" s="227" t="s">
        <v>125</v>
      </c>
    </row>
    <row r="518" spans="1:65" s="2" customFormat="1" ht="24.2" customHeight="1">
      <c r="A518" s="33"/>
      <c r="B518" s="34"/>
      <c r="C518" s="228" t="s">
        <v>510</v>
      </c>
      <c r="D518" s="228" t="s">
        <v>362</v>
      </c>
      <c r="E518" s="229" t="s">
        <v>511</v>
      </c>
      <c r="F518" s="230" t="s">
        <v>512</v>
      </c>
      <c r="G518" s="231" t="s">
        <v>503</v>
      </c>
      <c r="H518" s="232">
        <v>158</v>
      </c>
      <c r="I518" s="233"/>
      <c r="J518" s="234">
        <f>ROUND(I518*H518,2)</f>
        <v>0</v>
      </c>
      <c r="K518" s="230" t="s">
        <v>130</v>
      </c>
      <c r="L518" s="38"/>
      <c r="M518" s="235" t="s">
        <v>1</v>
      </c>
      <c r="N518" s="236" t="s">
        <v>40</v>
      </c>
      <c r="O518" s="70"/>
      <c r="P518" s="187">
        <f>O518*H518</f>
        <v>0</v>
      </c>
      <c r="Q518" s="187">
        <v>0</v>
      </c>
      <c r="R518" s="187">
        <f>Q518*H518</f>
        <v>0</v>
      </c>
      <c r="S518" s="187">
        <v>0</v>
      </c>
      <c r="T518" s="188">
        <f>S518*H518</f>
        <v>0</v>
      </c>
      <c r="U518" s="33"/>
      <c r="V518" s="33"/>
      <c r="W518" s="33"/>
      <c r="X518" s="33"/>
      <c r="Y518" s="33"/>
      <c r="Z518" s="33"/>
      <c r="AA518" s="33"/>
      <c r="AB518" s="33"/>
      <c r="AC518" s="33"/>
      <c r="AD518" s="33"/>
      <c r="AE518" s="33"/>
      <c r="AR518" s="189" t="s">
        <v>132</v>
      </c>
      <c r="AT518" s="189" t="s">
        <v>362</v>
      </c>
      <c r="AU518" s="189" t="s">
        <v>83</v>
      </c>
      <c r="AY518" s="16" t="s">
        <v>125</v>
      </c>
      <c r="BE518" s="190">
        <f>IF(N518="základní",J518,0)</f>
        <v>0</v>
      </c>
      <c r="BF518" s="190">
        <f>IF(N518="snížená",J518,0)</f>
        <v>0</v>
      </c>
      <c r="BG518" s="190">
        <f>IF(N518="zákl. přenesená",J518,0)</f>
        <v>0</v>
      </c>
      <c r="BH518" s="190">
        <f>IF(N518="sníž. přenesená",J518,0)</f>
        <v>0</v>
      </c>
      <c r="BI518" s="190">
        <f>IF(N518="nulová",J518,0)</f>
        <v>0</v>
      </c>
      <c r="BJ518" s="16" t="s">
        <v>83</v>
      </c>
      <c r="BK518" s="190">
        <f>ROUND(I518*H518,2)</f>
        <v>0</v>
      </c>
      <c r="BL518" s="16" t="s">
        <v>132</v>
      </c>
      <c r="BM518" s="189" t="s">
        <v>513</v>
      </c>
    </row>
    <row r="519" spans="1:65" s="2" customFormat="1" ht="68.25">
      <c r="A519" s="33"/>
      <c r="B519" s="34"/>
      <c r="C519" s="35"/>
      <c r="D519" s="191" t="s">
        <v>134</v>
      </c>
      <c r="E519" s="35"/>
      <c r="F519" s="192" t="s">
        <v>514</v>
      </c>
      <c r="G519" s="35"/>
      <c r="H519" s="35"/>
      <c r="I519" s="193"/>
      <c r="J519" s="35"/>
      <c r="K519" s="35"/>
      <c r="L519" s="38"/>
      <c r="M519" s="194"/>
      <c r="N519" s="195"/>
      <c r="O519" s="70"/>
      <c r="P519" s="70"/>
      <c r="Q519" s="70"/>
      <c r="R519" s="70"/>
      <c r="S519" s="70"/>
      <c r="T519" s="71"/>
      <c r="U519" s="33"/>
      <c r="V519" s="33"/>
      <c r="W519" s="33"/>
      <c r="X519" s="33"/>
      <c r="Y519" s="33"/>
      <c r="Z519" s="33"/>
      <c r="AA519" s="33"/>
      <c r="AB519" s="33"/>
      <c r="AC519" s="33"/>
      <c r="AD519" s="33"/>
      <c r="AE519" s="33"/>
      <c r="AT519" s="16" t="s">
        <v>134</v>
      </c>
      <c r="AU519" s="16" t="s">
        <v>83</v>
      </c>
    </row>
    <row r="520" spans="1:65" s="13" customFormat="1" ht="11.25">
      <c r="B520" s="206"/>
      <c r="C520" s="207"/>
      <c r="D520" s="191" t="s">
        <v>135</v>
      </c>
      <c r="E520" s="208" t="s">
        <v>1</v>
      </c>
      <c r="F520" s="209" t="s">
        <v>515</v>
      </c>
      <c r="G520" s="207"/>
      <c r="H520" s="210">
        <v>64</v>
      </c>
      <c r="I520" s="211"/>
      <c r="J520" s="207"/>
      <c r="K520" s="207"/>
      <c r="L520" s="212"/>
      <c r="M520" s="213"/>
      <c r="N520" s="214"/>
      <c r="O520" s="214"/>
      <c r="P520" s="214"/>
      <c r="Q520" s="214"/>
      <c r="R520" s="214"/>
      <c r="S520" s="214"/>
      <c r="T520" s="215"/>
      <c r="AT520" s="216" t="s">
        <v>135</v>
      </c>
      <c r="AU520" s="216" t="s">
        <v>83</v>
      </c>
      <c r="AV520" s="13" t="s">
        <v>85</v>
      </c>
      <c r="AW520" s="13" t="s">
        <v>31</v>
      </c>
      <c r="AX520" s="13" t="s">
        <v>75</v>
      </c>
      <c r="AY520" s="216" t="s">
        <v>125</v>
      </c>
    </row>
    <row r="521" spans="1:65" s="12" customFormat="1" ht="11.25">
      <c r="B521" s="196"/>
      <c r="C521" s="197"/>
      <c r="D521" s="191" t="s">
        <v>135</v>
      </c>
      <c r="E521" s="198" t="s">
        <v>1</v>
      </c>
      <c r="F521" s="199" t="s">
        <v>516</v>
      </c>
      <c r="G521" s="197"/>
      <c r="H521" s="198" t="s">
        <v>1</v>
      </c>
      <c r="I521" s="200"/>
      <c r="J521" s="197"/>
      <c r="K521" s="197"/>
      <c r="L521" s="201"/>
      <c r="M521" s="202"/>
      <c r="N521" s="203"/>
      <c r="O521" s="203"/>
      <c r="P521" s="203"/>
      <c r="Q521" s="203"/>
      <c r="R521" s="203"/>
      <c r="S521" s="203"/>
      <c r="T521" s="204"/>
      <c r="AT521" s="205" t="s">
        <v>135</v>
      </c>
      <c r="AU521" s="205" t="s">
        <v>83</v>
      </c>
      <c r="AV521" s="12" t="s">
        <v>83</v>
      </c>
      <c r="AW521" s="12" t="s">
        <v>31</v>
      </c>
      <c r="AX521" s="12" t="s">
        <v>75</v>
      </c>
      <c r="AY521" s="205" t="s">
        <v>125</v>
      </c>
    </row>
    <row r="522" spans="1:65" s="13" customFormat="1" ht="11.25">
      <c r="B522" s="206"/>
      <c r="C522" s="207"/>
      <c r="D522" s="191" t="s">
        <v>135</v>
      </c>
      <c r="E522" s="208" t="s">
        <v>1</v>
      </c>
      <c r="F522" s="209" t="s">
        <v>517</v>
      </c>
      <c r="G522" s="207"/>
      <c r="H522" s="210">
        <v>94</v>
      </c>
      <c r="I522" s="211"/>
      <c r="J522" s="207"/>
      <c r="K522" s="207"/>
      <c r="L522" s="212"/>
      <c r="M522" s="213"/>
      <c r="N522" s="214"/>
      <c r="O522" s="214"/>
      <c r="P522" s="214"/>
      <c r="Q522" s="214"/>
      <c r="R522" s="214"/>
      <c r="S522" s="214"/>
      <c r="T522" s="215"/>
      <c r="AT522" s="216" t="s">
        <v>135</v>
      </c>
      <c r="AU522" s="216" t="s">
        <v>83</v>
      </c>
      <c r="AV522" s="13" t="s">
        <v>85</v>
      </c>
      <c r="AW522" s="13" t="s">
        <v>31</v>
      </c>
      <c r="AX522" s="13" t="s">
        <v>75</v>
      </c>
      <c r="AY522" s="216" t="s">
        <v>125</v>
      </c>
    </row>
    <row r="523" spans="1:65" s="14" customFormat="1" ht="11.25">
      <c r="B523" s="217"/>
      <c r="C523" s="218"/>
      <c r="D523" s="191" t="s">
        <v>135</v>
      </c>
      <c r="E523" s="219" t="s">
        <v>1</v>
      </c>
      <c r="F523" s="220" t="s">
        <v>144</v>
      </c>
      <c r="G523" s="218"/>
      <c r="H523" s="221">
        <v>158</v>
      </c>
      <c r="I523" s="222"/>
      <c r="J523" s="218"/>
      <c r="K523" s="218"/>
      <c r="L523" s="223"/>
      <c r="M523" s="224"/>
      <c r="N523" s="225"/>
      <c r="O523" s="225"/>
      <c r="P523" s="225"/>
      <c r="Q523" s="225"/>
      <c r="R523" s="225"/>
      <c r="S523" s="225"/>
      <c r="T523" s="226"/>
      <c r="AT523" s="227" t="s">
        <v>135</v>
      </c>
      <c r="AU523" s="227" t="s">
        <v>83</v>
      </c>
      <c r="AV523" s="14" t="s">
        <v>132</v>
      </c>
      <c r="AW523" s="14" t="s">
        <v>31</v>
      </c>
      <c r="AX523" s="14" t="s">
        <v>83</v>
      </c>
      <c r="AY523" s="227" t="s">
        <v>125</v>
      </c>
    </row>
    <row r="524" spans="1:65" s="2" customFormat="1" ht="33" customHeight="1">
      <c r="A524" s="33"/>
      <c r="B524" s="34"/>
      <c r="C524" s="228" t="s">
        <v>518</v>
      </c>
      <c r="D524" s="228" t="s">
        <v>362</v>
      </c>
      <c r="E524" s="229" t="s">
        <v>519</v>
      </c>
      <c r="F524" s="230" t="s">
        <v>520</v>
      </c>
      <c r="G524" s="231" t="s">
        <v>503</v>
      </c>
      <c r="H524" s="232">
        <v>64</v>
      </c>
      <c r="I524" s="233"/>
      <c r="J524" s="234">
        <f>ROUND(I524*H524,2)</f>
        <v>0</v>
      </c>
      <c r="K524" s="230" t="s">
        <v>130</v>
      </c>
      <c r="L524" s="38"/>
      <c r="M524" s="235" t="s">
        <v>1</v>
      </c>
      <c r="N524" s="236" t="s">
        <v>40</v>
      </c>
      <c r="O524" s="70"/>
      <c r="P524" s="187">
        <f>O524*H524</f>
        <v>0</v>
      </c>
      <c r="Q524" s="187">
        <v>0</v>
      </c>
      <c r="R524" s="187">
        <f>Q524*H524</f>
        <v>0</v>
      </c>
      <c r="S524" s="187">
        <v>0</v>
      </c>
      <c r="T524" s="188">
        <f>S524*H524</f>
        <v>0</v>
      </c>
      <c r="U524" s="33"/>
      <c r="V524" s="33"/>
      <c r="W524" s="33"/>
      <c r="X524" s="33"/>
      <c r="Y524" s="33"/>
      <c r="Z524" s="33"/>
      <c r="AA524" s="33"/>
      <c r="AB524" s="33"/>
      <c r="AC524" s="33"/>
      <c r="AD524" s="33"/>
      <c r="AE524" s="33"/>
      <c r="AR524" s="189" t="s">
        <v>132</v>
      </c>
      <c r="AT524" s="189" t="s">
        <v>362</v>
      </c>
      <c r="AU524" s="189" t="s">
        <v>83</v>
      </c>
      <c r="AY524" s="16" t="s">
        <v>125</v>
      </c>
      <c r="BE524" s="190">
        <f>IF(N524="základní",J524,0)</f>
        <v>0</v>
      </c>
      <c r="BF524" s="190">
        <f>IF(N524="snížená",J524,0)</f>
        <v>0</v>
      </c>
      <c r="BG524" s="190">
        <f>IF(N524="zákl. přenesená",J524,0)</f>
        <v>0</v>
      </c>
      <c r="BH524" s="190">
        <f>IF(N524="sníž. přenesená",J524,0)</f>
        <v>0</v>
      </c>
      <c r="BI524" s="190">
        <f>IF(N524="nulová",J524,0)</f>
        <v>0</v>
      </c>
      <c r="BJ524" s="16" t="s">
        <v>83</v>
      </c>
      <c r="BK524" s="190">
        <f>ROUND(I524*H524,2)</f>
        <v>0</v>
      </c>
      <c r="BL524" s="16" t="s">
        <v>132</v>
      </c>
      <c r="BM524" s="189" t="s">
        <v>521</v>
      </c>
    </row>
    <row r="525" spans="1:65" s="2" customFormat="1" ht="58.5">
      <c r="A525" s="33"/>
      <c r="B525" s="34"/>
      <c r="C525" s="35"/>
      <c r="D525" s="191" t="s">
        <v>134</v>
      </c>
      <c r="E525" s="35"/>
      <c r="F525" s="192" t="s">
        <v>522</v>
      </c>
      <c r="G525" s="35"/>
      <c r="H525" s="35"/>
      <c r="I525" s="193"/>
      <c r="J525" s="35"/>
      <c r="K525" s="35"/>
      <c r="L525" s="38"/>
      <c r="M525" s="194"/>
      <c r="N525" s="195"/>
      <c r="O525" s="70"/>
      <c r="P525" s="70"/>
      <c r="Q525" s="70"/>
      <c r="R525" s="70"/>
      <c r="S525" s="70"/>
      <c r="T525" s="71"/>
      <c r="U525" s="33"/>
      <c r="V525" s="33"/>
      <c r="W525" s="33"/>
      <c r="X525" s="33"/>
      <c r="Y525" s="33"/>
      <c r="Z525" s="33"/>
      <c r="AA525" s="33"/>
      <c r="AB525" s="33"/>
      <c r="AC525" s="33"/>
      <c r="AD525" s="33"/>
      <c r="AE525" s="33"/>
      <c r="AT525" s="16" t="s">
        <v>134</v>
      </c>
      <c r="AU525" s="16" t="s">
        <v>83</v>
      </c>
    </row>
    <row r="526" spans="1:65" s="12" customFormat="1" ht="11.25">
      <c r="B526" s="196"/>
      <c r="C526" s="197"/>
      <c r="D526" s="191" t="s">
        <v>135</v>
      </c>
      <c r="E526" s="198" t="s">
        <v>1</v>
      </c>
      <c r="F526" s="199" t="s">
        <v>136</v>
      </c>
      <c r="G526" s="197"/>
      <c r="H526" s="198" t="s">
        <v>1</v>
      </c>
      <c r="I526" s="200"/>
      <c r="J526" s="197"/>
      <c r="K526" s="197"/>
      <c r="L526" s="201"/>
      <c r="M526" s="202"/>
      <c r="N526" s="203"/>
      <c r="O526" s="203"/>
      <c r="P526" s="203"/>
      <c r="Q526" s="203"/>
      <c r="R526" s="203"/>
      <c r="S526" s="203"/>
      <c r="T526" s="204"/>
      <c r="AT526" s="205" t="s">
        <v>135</v>
      </c>
      <c r="AU526" s="205" t="s">
        <v>83</v>
      </c>
      <c r="AV526" s="12" t="s">
        <v>83</v>
      </c>
      <c r="AW526" s="12" t="s">
        <v>31</v>
      </c>
      <c r="AX526" s="12" t="s">
        <v>75</v>
      </c>
      <c r="AY526" s="205" t="s">
        <v>125</v>
      </c>
    </row>
    <row r="527" spans="1:65" s="13" customFormat="1" ht="11.25">
      <c r="B527" s="206"/>
      <c r="C527" s="207"/>
      <c r="D527" s="191" t="s">
        <v>135</v>
      </c>
      <c r="E527" s="208" t="s">
        <v>1</v>
      </c>
      <c r="F527" s="209" t="s">
        <v>523</v>
      </c>
      <c r="G527" s="207"/>
      <c r="H527" s="210">
        <v>30.52</v>
      </c>
      <c r="I527" s="211"/>
      <c r="J527" s="207"/>
      <c r="K527" s="207"/>
      <c r="L527" s="212"/>
      <c r="M527" s="213"/>
      <c r="N527" s="214"/>
      <c r="O527" s="214"/>
      <c r="P527" s="214"/>
      <c r="Q527" s="214"/>
      <c r="R527" s="214"/>
      <c r="S527" s="214"/>
      <c r="T527" s="215"/>
      <c r="AT527" s="216" t="s">
        <v>135</v>
      </c>
      <c r="AU527" s="216" t="s">
        <v>83</v>
      </c>
      <c r="AV527" s="13" t="s">
        <v>85</v>
      </c>
      <c r="AW527" s="13" t="s">
        <v>31</v>
      </c>
      <c r="AX527" s="13" t="s">
        <v>75</v>
      </c>
      <c r="AY527" s="216" t="s">
        <v>125</v>
      </c>
    </row>
    <row r="528" spans="1:65" s="13" customFormat="1" ht="11.25">
      <c r="B528" s="206"/>
      <c r="C528" s="207"/>
      <c r="D528" s="191" t="s">
        <v>135</v>
      </c>
      <c r="E528" s="208" t="s">
        <v>1</v>
      </c>
      <c r="F528" s="209" t="s">
        <v>524</v>
      </c>
      <c r="G528" s="207"/>
      <c r="H528" s="210">
        <v>1.48</v>
      </c>
      <c r="I528" s="211"/>
      <c r="J528" s="207"/>
      <c r="K528" s="207"/>
      <c r="L528" s="212"/>
      <c r="M528" s="213"/>
      <c r="N528" s="214"/>
      <c r="O528" s="214"/>
      <c r="P528" s="214"/>
      <c r="Q528" s="214"/>
      <c r="R528" s="214"/>
      <c r="S528" s="214"/>
      <c r="T528" s="215"/>
      <c r="AT528" s="216" t="s">
        <v>135</v>
      </c>
      <c r="AU528" s="216" t="s">
        <v>83</v>
      </c>
      <c r="AV528" s="13" t="s">
        <v>85</v>
      </c>
      <c r="AW528" s="13" t="s">
        <v>31</v>
      </c>
      <c r="AX528" s="13" t="s">
        <v>75</v>
      </c>
      <c r="AY528" s="216" t="s">
        <v>125</v>
      </c>
    </row>
    <row r="529" spans="1:65" s="12" customFormat="1" ht="11.25">
      <c r="B529" s="196"/>
      <c r="C529" s="197"/>
      <c r="D529" s="191" t="s">
        <v>135</v>
      </c>
      <c r="E529" s="198" t="s">
        <v>1</v>
      </c>
      <c r="F529" s="199" t="s">
        <v>139</v>
      </c>
      <c r="G529" s="197"/>
      <c r="H529" s="198" t="s">
        <v>1</v>
      </c>
      <c r="I529" s="200"/>
      <c r="J529" s="197"/>
      <c r="K529" s="197"/>
      <c r="L529" s="201"/>
      <c r="M529" s="202"/>
      <c r="N529" s="203"/>
      <c r="O529" s="203"/>
      <c r="P529" s="203"/>
      <c r="Q529" s="203"/>
      <c r="R529" s="203"/>
      <c r="S529" s="203"/>
      <c r="T529" s="204"/>
      <c r="AT529" s="205" t="s">
        <v>135</v>
      </c>
      <c r="AU529" s="205" t="s">
        <v>83</v>
      </c>
      <c r="AV529" s="12" t="s">
        <v>83</v>
      </c>
      <c r="AW529" s="12" t="s">
        <v>31</v>
      </c>
      <c r="AX529" s="12" t="s">
        <v>75</v>
      </c>
      <c r="AY529" s="205" t="s">
        <v>125</v>
      </c>
    </row>
    <row r="530" spans="1:65" s="13" customFormat="1" ht="11.25">
      <c r="B530" s="206"/>
      <c r="C530" s="207"/>
      <c r="D530" s="191" t="s">
        <v>135</v>
      </c>
      <c r="E530" s="208" t="s">
        <v>1</v>
      </c>
      <c r="F530" s="209" t="s">
        <v>525</v>
      </c>
      <c r="G530" s="207"/>
      <c r="H530" s="210">
        <v>30.027000000000001</v>
      </c>
      <c r="I530" s="211"/>
      <c r="J530" s="207"/>
      <c r="K530" s="207"/>
      <c r="L530" s="212"/>
      <c r="M530" s="213"/>
      <c r="N530" s="214"/>
      <c r="O530" s="214"/>
      <c r="P530" s="214"/>
      <c r="Q530" s="214"/>
      <c r="R530" s="214"/>
      <c r="S530" s="214"/>
      <c r="T530" s="215"/>
      <c r="AT530" s="216" t="s">
        <v>135</v>
      </c>
      <c r="AU530" s="216" t="s">
        <v>83</v>
      </c>
      <c r="AV530" s="13" t="s">
        <v>85</v>
      </c>
      <c r="AW530" s="13" t="s">
        <v>31</v>
      </c>
      <c r="AX530" s="13" t="s">
        <v>75</v>
      </c>
      <c r="AY530" s="216" t="s">
        <v>125</v>
      </c>
    </row>
    <row r="531" spans="1:65" s="13" customFormat="1" ht="11.25">
      <c r="B531" s="206"/>
      <c r="C531" s="207"/>
      <c r="D531" s="191" t="s">
        <v>135</v>
      </c>
      <c r="E531" s="208" t="s">
        <v>1</v>
      </c>
      <c r="F531" s="209" t="s">
        <v>526</v>
      </c>
      <c r="G531" s="207"/>
      <c r="H531" s="210">
        <v>1.9730000000000001</v>
      </c>
      <c r="I531" s="211"/>
      <c r="J531" s="207"/>
      <c r="K531" s="207"/>
      <c r="L531" s="212"/>
      <c r="M531" s="213"/>
      <c r="N531" s="214"/>
      <c r="O531" s="214"/>
      <c r="P531" s="214"/>
      <c r="Q531" s="214"/>
      <c r="R531" s="214"/>
      <c r="S531" s="214"/>
      <c r="T531" s="215"/>
      <c r="AT531" s="216" t="s">
        <v>135</v>
      </c>
      <c r="AU531" s="216" t="s">
        <v>83</v>
      </c>
      <c r="AV531" s="13" t="s">
        <v>85</v>
      </c>
      <c r="AW531" s="13" t="s">
        <v>31</v>
      </c>
      <c r="AX531" s="13" t="s">
        <v>75</v>
      </c>
      <c r="AY531" s="216" t="s">
        <v>125</v>
      </c>
    </row>
    <row r="532" spans="1:65" s="14" customFormat="1" ht="11.25">
      <c r="B532" s="217"/>
      <c r="C532" s="218"/>
      <c r="D532" s="191" t="s">
        <v>135</v>
      </c>
      <c r="E532" s="219" t="s">
        <v>1</v>
      </c>
      <c r="F532" s="220" t="s">
        <v>144</v>
      </c>
      <c r="G532" s="218"/>
      <c r="H532" s="221">
        <v>64</v>
      </c>
      <c r="I532" s="222"/>
      <c r="J532" s="218"/>
      <c r="K532" s="218"/>
      <c r="L532" s="223"/>
      <c r="M532" s="224"/>
      <c r="N532" s="225"/>
      <c r="O532" s="225"/>
      <c r="P532" s="225"/>
      <c r="Q532" s="225"/>
      <c r="R532" s="225"/>
      <c r="S532" s="225"/>
      <c r="T532" s="226"/>
      <c r="AT532" s="227" t="s">
        <v>135</v>
      </c>
      <c r="AU532" s="227" t="s">
        <v>83</v>
      </c>
      <c r="AV532" s="14" t="s">
        <v>132</v>
      </c>
      <c r="AW532" s="14" t="s">
        <v>31</v>
      </c>
      <c r="AX532" s="14" t="s">
        <v>83</v>
      </c>
      <c r="AY532" s="227" t="s">
        <v>125</v>
      </c>
    </row>
    <row r="533" spans="1:65" s="2" customFormat="1" ht="37.9" customHeight="1">
      <c r="A533" s="33"/>
      <c r="B533" s="34"/>
      <c r="C533" s="228" t="s">
        <v>527</v>
      </c>
      <c r="D533" s="228" t="s">
        <v>362</v>
      </c>
      <c r="E533" s="229" t="s">
        <v>528</v>
      </c>
      <c r="F533" s="230" t="s">
        <v>529</v>
      </c>
      <c r="G533" s="231" t="s">
        <v>208</v>
      </c>
      <c r="H533" s="232">
        <v>27246</v>
      </c>
      <c r="I533" s="233"/>
      <c r="J533" s="234">
        <f>ROUND(I533*H533,2)</f>
        <v>0</v>
      </c>
      <c r="K533" s="230" t="s">
        <v>130</v>
      </c>
      <c r="L533" s="38"/>
      <c r="M533" s="235" t="s">
        <v>1</v>
      </c>
      <c r="N533" s="236" t="s">
        <v>40</v>
      </c>
      <c r="O533" s="70"/>
      <c r="P533" s="187">
        <f>O533*H533</f>
        <v>0</v>
      </c>
      <c r="Q533" s="187">
        <v>0</v>
      </c>
      <c r="R533" s="187">
        <f>Q533*H533</f>
        <v>0</v>
      </c>
      <c r="S533" s="187">
        <v>0</v>
      </c>
      <c r="T533" s="188">
        <f>S533*H533</f>
        <v>0</v>
      </c>
      <c r="U533" s="33"/>
      <c r="V533" s="33"/>
      <c r="W533" s="33"/>
      <c r="X533" s="33"/>
      <c r="Y533" s="33"/>
      <c r="Z533" s="33"/>
      <c r="AA533" s="33"/>
      <c r="AB533" s="33"/>
      <c r="AC533" s="33"/>
      <c r="AD533" s="33"/>
      <c r="AE533" s="33"/>
      <c r="AR533" s="189" t="s">
        <v>132</v>
      </c>
      <c r="AT533" s="189" t="s">
        <v>362</v>
      </c>
      <c r="AU533" s="189" t="s">
        <v>83</v>
      </c>
      <c r="AY533" s="16" t="s">
        <v>125</v>
      </c>
      <c r="BE533" s="190">
        <f>IF(N533="základní",J533,0)</f>
        <v>0</v>
      </c>
      <c r="BF533" s="190">
        <f>IF(N533="snížená",J533,0)</f>
        <v>0</v>
      </c>
      <c r="BG533" s="190">
        <f>IF(N533="zákl. přenesená",J533,0)</f>
        <v>0</v>
      </c>
      <c r="BH533" s="190">
        <f>IF(N533="sníž. přenesená",J533,0)</f>
        <v>0</v>
      </c>
      <c r="BI533" s="190">
        <f>IF(N533="nulová",J533,0)</f>
        <v>0</v>
      </c>
      <c r="BJ533" s="16" t="s">
        <v>83</v>
      </c>
      <c r="BK533" s="190">
        <f>ROUND(I533*H533,2)</f>
        <v>0</v>
      </c>
      <c r="BL533" s="16" t="s">
        <v>132</v>
      </c>
      <c r="BM533" s="189" t="s">
        <v>530</v>
      </c>
    </row>
    <row r="534" spans="1:65" s="2" customFormat="1" ht="58.5">
      <c r="A534" s="33"/>
      <c r="B534" s="34"/>
      <c r="C534" s="35"/>
      <c r="D534" s="191" t="s">
        <v>134</v>
      </c>
      <c r="E534" s="35"/>
      <c r="F534" s="192" t="s">
        <v>531</v>
      </c>
      <c r="G534" s="35"/>
      <c r="H534" s="35"/>
      <c r="I534" s="193"/>
      <c r="J534" s="35"/>
      <c r="K534" s="35"/>
      <c r="L534" s="38"/>
      <c r="M534" s="194"/>
      <c r="N534" s="195"/>
      <c r="O534" s="70"/>
      <c r="P534" s="70"/>
      <c r="Q534" s="70"/>
      <c r="R534" s="70"/>
      <c r="S534" s="70"/>
      <c r="T534" s="71"/>
      <c r="U534" s="33"/>
      <c r="V534" s="33"/>
      <c r="W534" s="33"/>
      <c r="X534" s="33"/>
      <c r="Y534" s="33"/>
      <c r="Z534" s="33"/>
      <c r="AA534" s="33"/>
      <c r="AB534" s="33"/>
      <c r="AC534" s="33"/>
      <c r="AD534" s="33"/>
      <c r="AE534" s="33"/>
      <c r="AT534" s="16" t="s">
        <v>134</v>
      </c>
      <c r="AU534" s="16" t="s">
        <v>83</v>
      </c>
    </row>
    <row r="535" spans="1:65" s="12" customFormat="1" ht="11.25">
      <c r="B535" s="196"/>
      <c r="C535" s="197"/>
      <c r="D535" s="191" t="s">
        <v>135</v>
      </c>
      <c r="E535" s="198" t="s">
        <v>1</v>
      </c>
      <c r="F535" s="199" t="s">
        <v>136</v>
      </c>
      <c r="G535" s="197"/>
      <c r="H535" s="198" t="s">
        <v>1</v>
      </c>
      <c r="I535" s="200"/>
      <c r="J535" s="197"/>
      <c r="K535" s="197"/>
      <c r="L535" s="201"/>
      <c r="M535" s="202"/>
      <c r="N535" s="203"/>
      <c r="O535" s="203"/>
      <c r="P535" s="203"/>
      <c r="Q535" s="203"/>
      <c r="R535" s="203"/>
      <c r="S535" s="203"/>
      <c r="T535" s="204"/>
      <c r="AT535" s="205" t="s">
        <v>135</v>
      </c>
      <c r="AU535" s="205" t="s">
        <v>83</v>
      </c>
      <c r="AV535" s="12" t="s">
        <v>83</v>
      </c>
      <c r="AW535" s="12" t="s">
        <v>31</v>
      </c>
      <c r="AX535" s="12" t="s">
        <v>75</v>
      </c>
      <c r="AY535" s="205" t="s">
        <v>125</v>
      </c>
    </row>
    <row r="536" spans="1:65" s="13" customFormat="1" ht="11.25">
      <c r="B536" s="206"/>
      <c r="C536" s="207"/>
      <c r="D536" s="191" t="s">
        <v>135</v>
      </c>
      <c r="E536" s="208" t="s">
        <v>1</v>
      </c>
      <c r="F536" s="209" t="s">
        <v>440</v>
      </c>
      <c r="G536" s="207"/>
      <c r="H536" s="210">
        <v>13734</v>
      </c>
      <c r="I536" s="211"/>
      <c r="J536" s="207"/>
      <c r="K536" s="207"/>
      <c r="L536" s="212"/>
      <c r="M536" s="213"/>
      <c r="N536" s="214"/>
      <c r="O536" s="214"/>
      <c r="P536" s="214"/>
      <c r="Q536" s="214"/>
      <c r="R536" s="214"/>
      <c r="S536" s="214"/>
      <c r="T536" s="215"/>
      <c r="AT536" s="216" t="s">
        <v>135</v>
      </c>
      <c r="AU536" s="216" t="s">
        <v>83</v>
      </c>
      <c r="AV536" s="13" t="s">
        <v>85</v>
      </c>
      <c r="AW536" s="13" t="s">
        <v>31</v>
      </c>
      <c r="AX536" s="13" t="s">
        <v>75</v>
      </c>
      <c r="AY536" s="216" t="s">
        <v>125</v>
      </c>
    </row>
    <row r="537" spans="1:65" s="12" customFormat="1" ht="11.25">
      <c r="B537" s="196"/>
      <c r="C537" s="197"/>
      <c r="D537" s="191" t="s">
        <v>135</v>
      </c>
      <c r="E537" s="198" t="s">
        <v>1</v>
      </c>
      <c r="F537" s="199" t="s">
        <v>139</v>
      </c>
      <c r="G537" s="197"/>
      <c r="H537" s="198" t="s">
        <v>1</v>
      </c>
      <c r="I537" s="200"/>
      <c r="J537" s="197"/>
      <c r="K537" s="197"/>
      <c r="L537" s="201"/>
      <c r="M537" s="202"/>
      <c r="N537" s="203"/>
      <c r="O537" s="203"/>
      <c r="P537" s="203"/>
      <c r="Q537" s="203"/>
      <c r="R537" s="203"/>
      <c r="S537" s="203"/>
      <c r="T537" s="204"/>
      <c r="AT537" s="205" t="s">
        <v>135</v>
      </c>
      <c r="AU537" s="205" t="s">
        <v>83</v>
      </c>
      <c r="AV537" s="12" t="s">
        <v>83</v>
      </c>
      <c r="AW537" s="12" t="s">
        <v>31</v>
      </c>
      <c r="AX537" s="12" t="s">
        <v>75</v>
      </c>
      <c r="AY537" s="205" t="s">
        <v>125</v>
      </c>
    </row>
    <row r="538" spans="1:65" s="13" customFormat="1" ht="11.25">
      <c r="B538" s="206"/>
      <c r="C538" s="207"/>
      <c r="D538" s="191" t="s">
        <v>135</v>
      </c>
      <c r="E538" s="208" t="s">
        <v>1</v>
      </c>
      <c r="F538" s="209" t="s">
        <v>441</v>
      </c>
      <c r="G538" s="207"/>
      <c r="H538" s="210">
        <v>13512</v>
      </c>
      <c r="I538" s="211"/>
      <c r="J538" s="207"/>
      <c r="K538" s="207"/>
      <c r="L538" s="212"/>
      <c r="M538" s="213"/>
      <c r="N538" s="214"/>
      <c r="O538" s="214"/>
      <c r="P538" s="214"/>
      <c r="Q538" s="214"/>
      <c r="R538" s="214"/>
      <c r="S538" s="214"/>
      <c r="T538" s="215"/>
      <c r="AT538" s="216" t="s">
        <v>135</v>
      </c>
      <c r="AU538" s="216" t="s">
        <v>83</v>
      </c>
      <c r="AV538" s="13" t="s">
        <v>85</v>
      </c>
      <c r="AW538" s="13" t="s">
        <v>31</v>
      </c>
      <c r="AX538" s="13" t="s">
        <v>75</v>
      </c>
      <c r="AY538" s="216" t="s">
        <v>125</v>
      </c>
    </row>
    <row r="539" spans="1:65" s="14" customFormat="1" ht="11.25">
      <c r="B539" s="217"/>
      <c r="C539" s="218"/>
      <c r="D539" s="191" t="s">
        <v>135</v>
      </c>
      <c r="E539" s="219" t="s">
        <v>1</v>
      </c>
      <c r="F539" s="220" t="s">
        <v>144</v>
      </c>
      <c r="G539" s="218"/>
      <c r="H539" s="221">
        <v>27246</v>
      </c>
      <c r="I539" s="222"/>
      <c r="J539" s="218"/>
      <c r="K539" s="218"/>
      <c r="L539" s="223"/>
      <c r="M539" s="224"/>
      <c r="N539" s="225"/>
      <c r="O539" s="225"/>
      <c r="P539" s="225"/>
      <c r="Q539" s="225"/>
      <c r="R539" s="225"/>
      <c r="S539" s="225"/>
      <c r="T539" s="226"/>
      <c r="AT539" s="227" t="s">
        <v>135</v>
      </c>
      <c r="AU539" s="227" t="s">
        <v>83</v>
      </c>
      <c r="AV539" s="14" t="s">
        <v>132</v>
      </c>
      <c r="AW539" s="14" t="s">
        <v>31</v>
      </c>
      <c r="AX539" s="14" t="s">
        <v>83</v>
      </c>
      <c r="AY539" s="227" t="s">
        <v>125</v>
      </c>
    </row>
    <row r="540" spans="1:65" s="2" customFormat="1" ht="37.9" customHeight="1">
      <c r="A540" s="33"/>
      <c r="B540" s="34"/>
      <c r="C540" s="228" t="s">
        <v>515</v>
      </c>
      <c r="D540" s="228" t="s">
        <v>362</v>
      </c>
      <c r="E540" s="229" t="s">
        <v>532</v>
      </c>
      <c r="F540" s="230" t="s">
        <v>533</v>
      </c>
      <c r="G540" s="231" t="s">
        <v>208</v>
      </c>
      <c r="H540" s="232">
        <v>27246</v>
      </c>
      <c r="I540" s="233"/>
      <c r="J540" s="234">
        <f>ROUND(I540*H540,2)</f>
        <v>0</v>
      </c>
      <c r="K540" s="230" t="s">
        <v>130</v>
      </c>
      <c r="L540" s="38"/>
      <c r="M540" s="235" t="s">
        <v>1</v>
      </c>
      <c r="N540" s="236" t="s">
        <v>40</v>
      </c>
      <c r="O540" s="70"/>
      <c r="P540" s="187">
        <f>O540*H540</f>
        <v>0</v>
      </c>
      <c r="Q540" s="187">
        <v>0</v>
      </c>
      <c r="R540" s="187">
        <f>Q540*H540</f>
        <v>0</v>
      </c>
      <c r="S540" s="187">
        <v>0</v>
      </c>
      <c r="T540" s="188">
        <f>S540*H540</f>
        <v>0</v>
      </c>
      <c r="U540" s="33"/>
      <c r="V540" s="33"/>
      <c r="W540" s="33"/>
      <c r="X540" s="33"/>
      <c r="Y540" s="33"/>
      <c r="Z540" s="33"/>
      <c r="AA540" s="33"/>
      <c r="AB540" s="33"/>
      <c r="AC540" s="33"/>
      <c r="AD540" s="33"/>
      <c r="AE540" s="33"/>
      <c r="AR540" s="189" t="s">
        <v>132</v>
      </c>
      <c r="AT540" s="189" t="s">
        <v>362</v>
      </c>
      <c r="AU540" s="189" t="s">
        <v>83</v>
      </c>
      <c r="AY540" s="16" t="s">
        <v>125</v>
      </c>
      <c r="BE540" s="190">
        <f>IF(N540="základní",J540,0)</f>
        <v>0</v>
      </c>
      <c r="BF540" s="190">
        <f>IF(N540="snížená",J540,0)</f>
        <v>0</v>
      </c>
      <c r="BG540" s="190">
        <f>IF(N540="zákl. přenesená",J540,0)</f>
        <v>0</v>
      </c>
      <c r="BH540" s="190">
        <f>IF(N540="sníž. přenesená",J540,0)</f>
        <v>0</v>
      </c>
      <c r="BI540" s="190">
        <f>IF(N540="nulová",J540,0)</f>
        <v>0</v>
      </c>
      <c r="BJ540" s="16" t="s">
        <v>83</v>
      </c>
      <c r="BK540" s="190">
        <f>ROUND(I540*H540,2)</f>
        <v>0</v>
      </c>
      <c r="BL540" s="16" t="s">
        <v>132</v>
      </c>
      <c r="BM540" s="189" t="s">
        <v>534</v>
      </c>
    </row>
    <row r="541" spans="1:65" s="2" customFormat="1" ht="58.5">
      <c r="A541" s="33"/>
      <c r="B541" s="34"/>
      <c r="C541" s="35"/>
      <c r="D541" s="191" t="s">
        <v>134</v>
      </c>
      <c r="E541" s="35"/>
      <c r="F541" s="192" t="s">
        <v>535</v>
      </c>
      <c r="G541" s="35"/>
      <c r="H541" s="35"/>
      <c r="I541" s="193"/>
      <c r="J541" s="35"/>
      <c r="K541" s="35"/>
      <c r="L541" s="38"/>
      <c r="M541" s="194"/>
      <c r="N541" s="195"/>
      <c r="O541" s="70"/>
      <c r="P541" s="70"/>
      <c r="Q541" s="70"/>
      <c r="R541" s="70"/>
      <c r="S541" s="70"/>
      <c r="T541" s="71"/>
      <c r="U541" s="33"/>
      <c r="V541" s="33"/>
      <c r="W541" s="33"/>
      <c r="X541" s="33"/>
      <c r="Y541" s="33"/>
      <c r="Z541" s="33"/>
      <c r="AA541" s="33"/>
      <c r="AB541" s="33"/>
      <c r="AC541" s="33"/>
      <c r="AD541" s="33"/>
      <c r="AE541" s="33"/>
      <c r="AT541" s="16" t="s">
        <v>134</v>
      </c>
      <c r="AU541" s="16" t="s">
        <v>83</v>
      </c>
    </row>
    <row r="542" spans="1:65" s="12" customFormat="1" ht="11.25">
      <c r="B542" s="196"/>
      <c r="C542" s="197"/>
      <c r="D542" s="191" t="s">
        <v>135</v>
      </c>
      <c r="E542" s="198" t="s">
        <v>1</v>
      </c>
      <c r="F542" s="199" t="s">
        <v>136</v>
      </c>
      <c r="G542" s="197"/>
      <c r="H542" s="198" t="s">
        <v>1</v>
      </c>
      <c r="I542" s="200"/>
      <c r="J542" s="197"/>
      <c r="K542" s="197"/>
      <c r="L542" s="201"/>
      <c r="M542" s="202"/>
      <c r="N542" s="203"/>
      <c r="O542" s="203"/>
      <c r="P542" s="203"/>
      <c r="Q542" s="203"/>
      <c r="R542" s="203"/>
      <c r="S542" s="203"/>
      <c r="T542" s="204"/>
      <c r="AT542" s="205" t="s">
        <v>135</v>
      </c>
      <c r="AU542" s="205" t="s">
        <v>83</v>
      </c>
      <c r="AV542" s="12" t="s">
        <v>83</v>
      </c>
      <c r="AW542" s="12" t="s">
        <v>31</v>
      </c>
      <c r="AX542" s="12" t="s">
        <v>75</v>
      </c>
      <c r="AY542" s="205" t="s">
        <v>125</v>
      </c>
    </row>
    <row r="543" spans="1:65" s="13" customFormat="1" ht="11.25">
      <c r="B543" s="206"/>
      <c r="C543" s="207"/>
      <c r="D543" s="191" t="s">
        <v>135</v>
      </c>
      <c r="E543" s="208" t="s">
        <v>1</v>
      </c>
      <c r="F543" s="209" t="s">
        <v>440</v>
      </c>
      <c r="G543" s="207"/>
      <c r="H543" s="210">
        <v>13734</v>
      </c>
      <c r="I543" s="211"/>
      <c r="J543" s="207"/>
      <c r="K543" s="207"/>
      <c r="L543" s="212"/>
      <c r="M543" s="213"/>
      <c r="N543" s="214"/>
      <c r="O543" s="214"/>
      <c r="P543" s="214"/>
      <c r="Q543" s="214"/>
      <c r="R543" s="214"/>
      <c r="S543" s="214"/>
      <c r="T543" s="215"/>
      <c r="AT543" s="216" t="s">
        <v>135</v>
      </c>
      <c r="AU543" s="216" t="s">
        <v>83</v>
      </c>
      <c r="AV543" s="13" t="s">
        <v>85</v>
      </c>
      <c r="AW543" s="13" t="s">
        <v>31</v>
      </c>
      <c r="AX543" s="13" t="s">
        <v>75</v>
      </c>
      <c r="AY543" s="216" t="s">
        <v>125</v>
      </c>
    </row>
    <row r="544" spans="1:65" s="12" customFormat="1" ht="11.25">
      <c r="B544" s="196"/>
      <c r="C544" s="197"/>
      <c r="D544" s="191" t="s">
        <v>135</v>
      </c>
      <c r="E544" s="198" t="s">
        <v>1</v>
      </c>
      <c r="F544" s="199" t="s">
        <v>139</v>
      </c>
      <c r="G544" s="197"/>
      <c r="H544" s="198" t="s">
        <v>1</v>
      </c>
      <c r="I544" s="200"/>
      <c r="J544" s="197"/>
      <c r="K544" s="197"/>
      <c r="L544" s="201"/>
      <c r="M544" s="202"/>
      <c r="N544" s="203"/>
      <c r="O544" s="203"/>
      <c r="P544" s="203"/>
      <c r="Q544" s="203"/>
      <c r="R544" s="203"/>
      <c r="S544" s="203"/>
      <c r="T544" s="204"/>
      <c r="AT544" s="205" t="s">
        <v>135</v>
      </c>
      <c r="AU544" s="205" t="s">
        <v>83</v>
      </c>
      <c r="AV544" s="12" t="s">
        <v>83</v>
      </c>
      <c r="AW544" s="12" t="s">
        <v>31</v>
      </c>
      <c r="AX544" s="12" t="s">
        <v>75</v>
      </c>
      <c r="AY544" s="205" t="s">
        <v>125</v>
      </c>
    </row>
    <row r="545" spans="1:65" s="13" customFormat="1" ht="11.25">
      <c r="B545" s="206"/>
      <c r="C545" s="207"/>
      <c r="D545" s="191" t="s">
        <v>135</v>
      </c>
      <c r="E545" s="208" t="s">
        <v>1</v>
      </c>
      <c r="F545" s="209" t="s">
        <v>441</v>
      </c>
      <c r="G545" s="207"/>
      <c r="H545" s="210">
        <v>13512</v>
      </c>
      <c r="I545" s="211"/>
      <c r="J545" s="207"/>
      <c r="K545" s="207"/>
      <c r="L545" s="212"/>
      <c r="M545" s="213"/>
      <c r="N545" s="214"/>
      <c r="O545" s="214"/>
      <c r="P545" s="214"/>
      <c r="Q545" s="214"/>
      <c r="R545" s="214"/>
      <c r="S545" s="214"/>
      <c r="T545" s="215"/>
      <c r="AT545" s="216" t="s">
        <v>135</v>
      </c>
      <c r="AU545" s="216" t="s">
        <v>83</v>
      </c>
      <c r="AV545" s="13" t="s">
        <v>85</v>
      </c>
      <c r="AW545" s="13" t="s">
        <v>31</v>
      </c>
      <c r="AX545" s="13" t="s">
        <v>75</v>
      </c>
      <c r="AY545" s="216" t="s">
        <v>125</v>
      </c>
    </row>
    <row r="546" spans="1:65" s="14" customFormat="1" ht="11.25">
      <c r="B546" s="217"/>
      <c r="C546" s="218"/>
      <c r="D546" s="191" t="s">
        <v>135</v>
      </c>
      <c r="E546" s="219" t="s">
        <v>1</v>
      </c>
      <c r="F546" s="220" t="s">
        <v>144</v>
      </c>
      <c r="G546" s="218"/>
      <c r="H546" s="221">
        <v>27246</v>
      </c>
      <c r="I546" s="222"/>
      <c r="J546" s="218"/>
      <c r="K546" s="218"/>
      <c r="L546" s="223"/>
      <c r="M546" s="224"/>
      <c r="N546" s="225"/>
      <c r="O546" s="225"/>
      <c r="P546" s="225"/>
      <c r="Q546" s="225"/>
      <c r="R546" s="225"/>
      <c r="S546" s="225"/>
      <c r="T546" s="226"/>
      <c r="AT546" s="227" t="s">
        <v>135</v>
      </c>
      <c r="AU546" s="227" t="s">
        <v>83</v>
      </c>
      <c r="AV546" s="14" t="s">
        <v>132</v>
      </c>
      <c r="AW546" s="14" t="s">
        <v>31</v>
      </c>
      <c r="AX546" s="14" t="s">
        <v>83</v>
      </c>
      <c r="AY546" s="227" t="s">
        <v>125</v>
      </c>
    </row>
    <row r="547" spans="1:65" s="2" customFormat="1" ht="21.75" customHeight="1">
      <c r="A547" s="33"/>
      <c r="B547" s="34"/>
      <c r="C547" s="228" t="s">
        <v>302</v>
      </c>
      <c r="D547" s="228" t="s">
        <v>362</v>
      </c>
      <c r="E547" s="229" t="s">
        <v>536</v>
      </c>
      <c r="F547" s="230" t="s">
        <v>537</v>
      </c>
      <c r="G547" s="231" t="s">
        <v>208</v>
      </c>
      <c r="H547" s="232">
        <v>5</v>
      </c>
      <c r="I547" s="233"/>
      <c r="J547" s="234">
        <f>ROUND(I547*H547,2)</f>
        <v>0</v>
      </c>
      <c r="K547" s="230" t="s">
        <v>130</v>
      </c>
      <c r="L547" s="38"/>
      <c r="M547" s="235" t="s">
        <v>1</v>
      </c>
      <c r="N547" s="236" t="s">
        <v>40</v>
      </c>
      <c r="O547" s="70"/>
      <c r="P547" s="187">
        <f>O547*H547</f>
        <v>0</v>
      </c>
      <c r="Q547" s="187">
        <v>0</v>
      </c>
      <c r="R547" s="187">
        <f>Q547*H547</f>
        <v>0</v>
      </c>
      <c r="S547" s="187">
        <v>0</v>
      </c>
      <c r="T547" s="188">
        <f>S547*H547</f>
        <v>0</v>
      </c>
      <c r="U547" s="33"/>
      <c r="V547" s="33"/>
      <c r="W547" s="33"/>
      <c r="X547" s="33"/>
      <c r="Y547" s="33"/>
      <c r="Z547" s="33"/>
      <c r="AA547" s="33"/>
      <c r="AB547" s="33"/>
      <c r="AC547" s="33"/>
      <c r="AD547" s="33"/>
      <c r="AE547" s="33"/>
      <c r="AR547" s="189" t="s">
        <v>132</v>
      </c>
      <c r="AT547" s="189" t="s">
        <v>362</v>
      </c>
      <c r="AU547" s="189" t="s">
        <v>83</v>
      </c>
      <c r="AY547" s="16" t="s">
        <v>125</v>
      </c>
      <c r="BE547" s="190">
        <f>IF(N547="základní",J547,0)</f>
        <v>0</v>
      </c>
      <c r="BF547" s="190">
        <f>IF(N547="snížená",J547,0)</f>
        <v>0</v>
      </c>
      <c r="BG547" s="190">
        <f>IF(N547="zákl. přenesená",J547,0)</f>
        <v>0</v>
      </c>
      <c r="BH547" s="190">
        <f>IF(N547="sníž. přenesená",J547,0)</f>
        <v>0</v>
      </c>
      <c r="BI547" s="190">
        <f>IF(N547="nulová",J547,0)</f>
        <v>0</v>
      </c>
      <c r="BJ547" s="16" t="s">
        <v>83</v>
      </c>
      <c r="BK547" s="190">
        <f>ROUND(I547*H547,2)</f>
        <v>0</v>
      </c>
      <c r="BL547" s="16" t="s">
        <v>132</v>
      </c>
      <c r="BM547" s="189" t="s">
        <v>538</v>
      </c>
    </row>
    <row r="548" spans="1:65" s="2" customFormat="1" ht="19.5">
      <c r="A548" s="33"/>
      <c r="B548" s="34"/>
      <c r="C548" s="35"/>
      <c r="D548" s="191" t="s">
        <v>134</v>
      </c>
      <c r="E548" s="35"/>
      <c r="F548" s="192" t="s">
        <v>539</v>
      </c>
      <c r="G548" s="35"/>
      <c r="H548" s="35"/>
      <c r="I548" s="193"/>
      <c r="J548" s="35"/>
      <c r="K548" s="35"/>
      <c r="L548" s="38"/>
      <c r="M548" s="194"/>
      <c r="N548" s="195"/>
      <c r="O548" s="70"/>
      <c r="P548" s="70"/>
      <c r="Q548" s="70"/>
      <c r="R548" s="70"/>
      <c r="S548" s="70"/>
      <c r="T548" s="71"/>
      <c r="U548" s="33"/>
      <c r="V548" s="33"/>
      <c r="W548" s="33"/>
      <c r="X548" s="33"/>
      <c r="Y548" s="33"/>
      <c r="Z548" s="33"/>
      <c r="AA548" s="33"/>
      <c r="AB548" s="33"/>
      <c r="AC548" s="33"/>
      <c r="AD548" s="33"/>
      <c r="AE548" s="33"/>
      <c r="AT548" s="16" t="s">
        <v>134</v>
      </c>
      <c r="AU548" s="16" t="s">
        <v>83</v>
      </c>
    </row>
    <row r="549" spans="1:65" s="12" customFormat="1" ht="11.25">
      <c r="B549" s="196"/>
      <c r="C549" s="197"/>
      <c r="D549" s="191" t="s">
        <v>135</v>
      </c>
      <c r="E549" s="198" t="s">
        <v>1</v>
      </c>
      <c r="F549" s="199" t="s">
        <v>540</v>
      </c>
      <c r="G549" s="197"/>
      <c r="H549" s="198" t="s">
        <v>1</v>
      </c>
      <c r="I549" s="200"/>
      <c r="J549" s="197"/>
      <c r="K549" s="197"/>
      <c r="L549" s="201"/>
      <c r="M549" s="202"/>
      <c r="N549" s="203"/>
      <c r="O549" s="203"/>
      <c r="P549" s="203"/>
      <c r="Q549" s="203"/>
      <c r="R549" s="203"/>
      <c r="S549" s="203"/>
      <c r="T549" s="204"/>
      <c r="AT549" s="205" t="s">
        <v>135</v>
      </c>
      <c r="AU549" s="205" t="s">
        <v>83</v>
      </c>
      <c r="AV549" s="12" t="s">
        <v>83</v>
      </c>
      <c r="AW549" s="12" t="s">
        <v>31</v>
      </c>
      <c r="AX549" s="12" t="s">
        <v>75</v>
      </c>
      <c r="AY549" s="205" t="s">
        <v>125</v>
      </c>
    </row>
    <row r="550" spans="1:65" s="13" customFormat="1" ht="11.25">
      <c r="B550" s="206"/>
      <c r="C550" s="207"/>
      <c r="D550" s="191" t="s">
        <v>135</v>
      </c>
      <c r="E550" s="208" t="s">
        <v>1</v>
      </c>
      <c r="F550" s="209" t="s">
        <v>169</v>
      </c>
      <c r="G550" s="207"/>
      <c r="H550" s="210">
        <v>5</v>
      </c>
      <c r="I550" s="211"/>
      <c r="J550" s="207"/>
      <c r="K550" s="207"/>
      <c r="L550" s="212"/>
      <c r="M550" s="213"/>
      <c r="N550" s="214"/>
      <c r="O550" s="214"/>
      <c r="P550" s="214"/>
      <c r="Q550" s="214"/>
      <c r="R550" s="214"/>
      <c r="S550" s="214"/>
      <c r="T550" s="215"/>
      <c r="AT550" s="216" t="s">
        <v>135</v>
      </c>
      <c r="AU550" s="216" t="s">
        <v>83</v>
      </c>
      <c r="AV550" s="13" t="s">
        <v>85</v>
      </c>
      <c r="AW550" s="13" t="s">
        <v>31</v>
      </c>
      <c r="AX550" s="13" t="s">
        <v>75</v>
      </c>
      <c r="AY550" s="216" t="s">
        <v>125</v>
      </c>
    </row>
    <row r="551" spans="1:65" s="14" customFormat="1" ht="11.25">
      <c r="B551" s="217"/>
      <c r="C551" s="218"/>
      <c r="D551" s="191" t="s">
        <v>135</v>
      </c>
      <c r="E551" s="219" t="s">
        <v>1</v>
      </c>
      <c r="F551" s="220" t="s">
        <v>144</v>
      </c>
      <c r="G551" s="218"/>
      <c r="H551" s="221">
        <v>5</v>
      </c>
      <c r="I551" s="222"/>
      <c r="J551" s="218"/>
      <c r="K551" s="218"/>
      <c r="L551" s="223"/>
      <c r="M551" s="224"/>
      <c r="N551" s="225"/>
      <c r="O551" s="225"/>
      <c r="P551" s="225"/>
      <c r="Q551" s="225"/>
      <c r="R551" s="225"/>
      <c r="S551" s="225"/>
      <c r="T551" s="226"/>
      <c r="AT551" s="227" t="s">
        <v>135</v>
      </c>
      <c r="AU551" s="227" t="s">
        <v>83</v>
      </c>
      <c r="AV551" s="14" t="s">
        <v>132</v>
      </c>
      <c r="AW551" s="14" t="s">
        <v>31</v>
      </c>
      <c r="AX551" s="14" t="s">
        <v>83</v>
      </c>
      <c r="AY551" s="227" t="s">
        <v>125</v>
      </c>
    </row>
    <row r="552" spans="1:65" s="2" customFormat="1" ht="21.75" customHeight="1">
      <c r="A552" s="33"/>
      <c r="B552" s="34"/>
      <c r="C552" s="228" t="s">
        <v>541</v>
      </c>
      <c r="D552" s="228" t="s">
        <v>362</v>
      </c>
      <c r="E552" s="229" t="s">
        <v>542</v>
      </c>
      <c r="F552" s="230" t="s">
        <v>543</v>
      </c>
      <c r="G552" s="231" t="s">
        <v>208</v>
      </c>
      <c r="H552" s="232">
        <v>50</v>
      </c>
      <c r="I552" s="233"/>
      <c r="J552" s="234">
        <f>ROUND(I552*H552,2)</f>
        <v>0</v>
      </c>
      <c r="K552" s="230" t="s">
        <v>130</v>
      </c>
      <c r="L552" s="38"/>
      <c r="M552" s="235" t="s">
        <v>1</v>
      </c>
      <c r="N552" s="236" t="s">
        <v>40</v>
      </c>
      <c r="O552" s="70"/>
      <c r="P552" s="187">
        <f>O552*H552</f>
        <v>0</v>
      </c>
      <c r="Q552" s="187">
        <v>0</v>
      </c>
      <c r="R552" s="187">
        <f>Q552*H552</f>
        <v>0</v>
      </c>
      <c r="S552" s="187">
        <v>0</v>
      </c>
      <c r="T552" s="188">
        <f>S552*H552</f>
        <v>0</v>
      </c>
      <c r="U552" s="33"/>
      <c r="V552" s="33"/>
      <c r="W552" s="33"/>
      <c r="X552" s="33"/>
      <c r="Y552" s="33"/>
      <c r="Z552" s="33"/>
      <c r="AA552" s="33"/>
      <c r="AB552" s="33"/>
      <c r="AC552" s="33"/>
      <c r="AD552" s="33"/>
      <c r="AE552" s="33"/>
      <c r="AR552" s="189" t="s">
        <v>132</v>
      </c>
      <c r="AT552" s="189" t="s">
        <v>362</v>
      </c>
      <c r="AU552" s="189" t="s">
        <v>83</v>
      </c>
      <c r="AY552" s="16" t="s">
        <v>125</v>
      </c>
      <c r="BE552" s="190">
        <f>IF(N552="základní",J552,0)</f>
        <v>0</v>
      </c>
      <c r="BF552" s="190">
        <f>IF(N552="snížená",J552,0)</f>
        <v>0</v>
      </c>
      <c r="BG552" s="190">
        <f>IF(N552="zákl. přenesená",J552,0)</f>
        <v>0</v>
      </c>
      <c r="BH552" s="190">
        <f>IF(N552="sníž. přenesená",J552,0)</f>
        <v>0</v>
      </c>
      <c r="BI552" s="190">
        <f>IF(N552="nulová",J552,0)</f>
        <v>0</v>
      </c>
      <c r="BJ552" s="16" t="s">
        <v>83</v>
      </c>
      <c r="BK552" s="190">
        <f>ROUND(I552*H552,2)</f>
        <v>0</v>
      </c>
      <c r="BL552" s="16" t="s">
        <v>132</v>
      </c>
      <c r="BM552" s="189" t="s">
        <v>544</v>
      </c>
    </row>
    <row r="553" spans="1:65" s="2" customFormat="1" ht="19.5">
      <c r="A553" s="33"/>
      <c r="B553" s="34"/>
      <c r="C553" s="35"/>
      <c r="D553" s="191" t="s">
        <v>134</v>
      </c>
      <c r="E553" s="35"/>
      <c r="F553" s="192" t="s">
        <v>545</v>
      </c>
      <c r="G553" s="35"/>
      <c r="H553" s="35"/>
      <c r="I553" s="193"/>
      <c r="J553" s="35"/>
      <c r="K553" s="35"/>
      <c r="L553" s="38"/>
      <c r="M553" s="194"/>
      <c r="N553" s="195"/>
      <c r="O553" s="70"/>
      <c r="P553" s="70"/>
      <c r="Q553" s="70"/>
      <c r="R553" s="70"/>
      <c r="S553" s="70"/>
      <c r="T553" s="71"/>
      <c r="U553" s="33"/>
      <c r="V553" s="33"/>
      <c r="W553" s="33"/>
      <c r="X553" s="33"/>
      <c r="Y553" s="33"/>
      <c r="Z553" s="33"/>
      <c r="AA553" s="33"/>
      <c r="AB553" s="33"/>
      <c r="AC553" s="33"/>
      <c r="AD553" s="33"/>
      <c r="AE553" s="33"/>
      <c r="AT553" s="16" t="s">
        <v>134</v>
      </c>
      <c r="AU553" s="16" t="s">
        <v>83</v>
      </c>
    </row>
    <row r="554" spans="1:65" s="12" customFormat="1" ht="11.25">
      <c r="B554" s="196"/>
      <c r="C554" s="197"/>
      <c r="D554" s="191" t="s">
        <v>135</v>
      </c>
      <c r="E554" s="198" t="s">
        <v>1</v>
      </c>
      <c r="F554" s="199" t="s">
        <v>546</v>
      </c>
      <c r="G554" s="197"/>
      <c r="H554" s="198" t="s">
        <v>1</v>
      </c>
      <c r="I554" s="200"/>
      <c r="J554" s="197"/>
      <c r="K554" s="197"/>
      <c r="L554" s="201"/>
      <c r="M554" s="202"/>
      <c r="N554" s="203"/>
      <c r="O554" s="203"/>
      <c r="P554" s="203"/>
      <c r="Q554" s="203"/>
      <c r="R554" s="203"/>
      <c r="S554" s="203"/>
      <c r="T554" s="204"/>
      <c r="AT554" s="205" t="s">
        <v>135</v>
      </c>
      <c r="AU554" s="205" t="s">
        <v>83</v>
      </c>
      <c r="AV554" s="12" t="s">
        <v>83</v>
      </c>
      <c r="AW554" s="12" t="s">
        <v>31</v>
      </c>
      <c r="AX554" s="12" t="s">
        <v>75</v>
      </c>
      <c r="AY554" s="205" t="s">
        <v>125</v>
      </c>
    </row>
    <row r="555" spans="1:65" s="13" customFormat="1" ht="11.25">
      <c r="B555" s="206"/>
      <c r="C555" s="207"/>
      <c r="D555" s="191" t="s">
        <v>135</v>
      </c>
      <c r="E555" s="208" t="s">
        <v>1</v>
      </c>
      <c r="F555" s="209" t="s">
        <v>152</v>
      </c>
      <c r="G555" s="207"/>
      <c r="H555" s="210">
        <v>24</v>
      </c>
      <c r="I555" s="211"/>
      <c r="J555" s="207"/>
      <c r="K555" s="207"/>
      <c r="L555" s="212"/>
      <c r="M555" s="213"/>
      <c r="N555" s="214"/>
      <c r="O555" s="214"/>
      <c r="P555" s="214"/>
      <c r="Q555" s="214"/>
      <c r="R555" s="214"/>
      <c r="S555" s="214"/>
      <c r="T555" s="215"/>
      <c r="AT555" s="216" t="s">
        <v>135</v>
      </c>
      <c r="AU555" s="216" t="s">
        <v>83</v>
      </c>
      <c r="AV555" s="13" t="s">
        <v>85</v>
      </c>
      <c r="AW555" s="13" t="s">
        <v>31</v>
      </c>
      <c r="AX555" s="13" t="s">
        <v>75</v>
      </c>
      <c r="AY555" s="216" t="s">
        <v>125</v>
      </c>
    </row>
    <row r="556" spans="1:65" s="12" customFormat="1" ht="11.25">
      <c r="B556" s="196"/>
      <c r="C556" s="197"/>
      <c r="D556" s="191" t="s">
        <v>135</v>
      </c>
      <c r="E556" s="198" t="s">
        <v>1</v>
      </c>
      <c r="F556" s="199" t="s">
        <v>547</v>
      </c>
      <c r="G556" s="197"/>
      <c r="H556" s="198" t="s">
        <v>1</v>
      </c>
      <c r="I556" s="200"/>
      <c r="J556" s="197"/>
      <c r="K556" s="197"/>
      <c r="L556" s="201"/>
      <c r="M556" s="202"/>
      <c r="N556" s="203"/>
      <c r="O556" s="203"/>
      <c r="P556" s="203"/>
      <c r="Q556" s="203"/>
      <c r="R556" s="203"/>
      <c r="S556" s="203"/>
      <c r="T556" s="204"/>
      <c r="AT556" s="205" t="s">
        <v>135</v>
      </c>
      <c r="AU556" s="205" t="s">
        <v>83</v>
      </c>
      <c r="AV556" s="12" t="s">
        <v>83</v>
      </c>
      <c r="AW556" s="12" t="s">
        <v>31</v>
      </c>
      <c r="AX556" s="12" t="s">
        <v>75</v>
      </c>
      <c r="AY556" s="205" t="s">
        <v>125</v>
      </c>
    </row>
    <row r="557" spans="1:65" s="13" customFormat="1" ht="11.25">
      <c r="B557" s="206"/>
      <c r="C557" s="207"/>
      <c r="D557" s="191" t="s">
        <v>135</v>
      </c>
      <c r="E557" s="208" t="s">
        <v>1</v>
      </c>
      <c r="F557" s="209" t="s">
        <v>210</v>
      </c>
      <c r="G557" s="207"/>
      <c r="H557" s="210">
        <v>12</v>
      </c>
      <c r="I557" s="211"/>
      <c r="J557" s="207"/>
      <c r="K557" s="207"/>
      <c r="L557" s="212"/>
      <c r="M557" s="213"/>
      <c r="N557" s="214"/>
      <c r="O557" s="214"/>
      <c r="P557" s="214"/>
      <c r="Q557" s="214"/>
      <c r="R557" s="214"/>
      <c r="S557" s="214"/>
      <c r="T557" s="215"/>
      <c r="AT557" s="216" t="s">
        <v>135</v>
      </c>
      <c r="AU557" s="216" t="s">
        <v>83</v>
      </c>
      <c r="AV557" s="13" t="s">
        <v>85</v>
      </c>
      <c r="AW557" s="13" t="s">
        <v>31</v>
      </c>
      <c r="AX557" s="13" t="s">
        <v>75</v>
      </c>
      <c r="AY557" s="216" t="s">
        <v>125</v>
      </c>
    </row>
    <row r="558" spans="1:65" s="12" customFormat="1" ht="11.25">
      <c r="B558" s="196"/>
      <c r="C558" s="197"/>
      <c r="D558" s="191" t="s">
        <v>135</v>
      </c>
      <c r="E558" s="198" t="s">
        <v>1</v>
      </c>
      <c r="F558" s="199" t="s">
        <v>548</v>
      </c>
      <c r="G558" s="197"/>
      <c r="H558" s="198" t="s">
        <v>1</v>
      </c>
      <c r="I558" s="200"/>
      <c r="J558" s="197"/>
      <c r="K558" s="197"/>
      <c r="L558" s="201"/>
      <c r="M558" s="202"/>
      <c r="N558" s="203"/>
      <c r="O558" s="203"/>
      <c r="P558" s="203"/>
      <c r="Q558" s="203"/>
      <c r="R558" s="203"/>
      <c r="S558" s="203"/>
      <c r="T558" s="204"/>
      <c r="AT558" s="205" t="s">
        <v>135</v>
      </c>
      <c r="AU558" s="205" t="s">
        <v>83</v>
      </c>
      <c r="AV558" s="12" t="s">
        <v>83</v>
      </c>
      <c r="AW558" s="12" t="s">
        <v>31</v>
      </c>
      <c r="AX558" s="12" t="s">
        <v>75</v>
      </c>
      <c r="AY558" s="205" t="s">
        <v>125</v>
      </c>
    </row>
    <row r="559" spans="1:65" s="13" customFormat="1" ht="11.25">
      <c r="B559" s="206"/>
      <c r="C559" s="207"/>
      <c r="D559" s="191" t="s">
        <v>135</v>
      </c>
      <c r="E559" s="208" t="s">
        <v>1</v>
      </c>
      <c r="F559" s="209" t="s">
        <v>549</v>
      </c>
      <c r="G559" s="207"/>
      <c r="H559" s="210">
        <v>14</v>
      </c>
      <c r="I559" s="211"/>
      <c r="J559" s="207"/>
      <c r="K559" s="207"/>
      <c r="L559" s="212"/>
      <c r="M559" s="213"/>
      <c r="N559" s="214"/>
      <c r="O559" s="214"/>
      <c r="P559" s="214"/>
      <c r="Q559" s="214"/>
      <c r="R559" s="214"/>
      <c r="S559" s="214"/>
      <c r="T559" s="215"/>
      <c r="AT559" s="216" t="s">
        <v>135</v>
      </c>
      <c r="AU559" s="216" t="s">
        <v>83</v>
      </c>
      <c r="AV559" s="13" t="s">
        <v>85</v>
      </c>
      <c r="AW559" s="13" t="s">
        <v>31</v>
      </c>
      <c r="AX559" s="13" t="s">
        <v>75</v>
      </c>
      <c r="AY559" s="216" t="s">
        <v>125</v>
      </c>
    </row>
    <row r="560" spans="1:65" s="14" customFormat="1" ht="11.25">
      <c r="B560" s="217"/>
      <c r="C560" s="218"/>
      <c r="D560" s="191" t="s">
        <v>135</v>
      </c>
      <c r="E560" s="219" t="s">
        <v>1</v>
      </c>
      <c r="F560" s="220" t="s">
        <v>144</v>
      </c>
      <c r="G560" s="218"/>
      <c r="H560" s="221">
        <v>50</v>
      </c>
      <c r="I560" s="222"/>
      <c r="J560" s="218"/>
      <c r="K560" s="218"/>
      <c r="L560" s="223"/>
      <c r="M560" s="224"/>
      <c r="N560" s="225"/>
      <c r="O560" s="225"/>
      <c r="P560" s="225"/>
      <c r="Q560" s="225"/>
      <c r="R560" s="225"/>
      <c r="S560" s="225"/>
      <c r="T560" s="226"/>
      <c r="AT560" s="227" t="s">
        <v>135</v>
      </c>
      <c r="AU560" s="227" t="s">
        <v>83</v>
      </c>
      <c r="AV560" s="14" t="s">
        <v>132</v>
      </c>
      <c r="AW560" s="14" t="s">
        <v>31</v>
      </c>
      <c r="AX560" s="14" t="s">
        <v>83</v>
      </c>
      <c r="AY560" s="227" t="s">
        <v>125</v>
      </c>
    </row>
    <row r="561" spans="1:65" s="2" customFormat="1" ht="24.2" customHeight="1">
      <c r="A561" s="33"/>
      <c r="B561" s="34"/>
      <c r="C561" s="228" t="s">
        <v>550</v>
      </c>
      <c r="D561" s="228" t="s">
        <v>362</v>
      </c>
      <c r="E561" s="229" t="s">
        <v>551</v>
      </c>
      <c r="F561" s="230" t="s">
        <v>552</v>
      </c>
      <c r="G561" s="231" t="s">
        <v>235</v>
      </c>
      <c r="H561" s="232">
        <v>218.8</v>
      </c>
      <c r="I561" s="233"/>
      <c r="J561" s="234">
        <f>ROUND(I561*H561,2)</f>
        <v>0</v>
      </c>
      <c r="K561" s="230" t="s">
        <v>130</v>
      </c>
      <c r="L561" s="38"/>
      <c r="M561" s="235" t="s">
        <v>1</v>
      </c>
      <c r="N561" s="236" t="s">
        <v>40</v>
      </c>
      <c r="O561" s="70"/>
      <c r="P561" s="187">
        <f>O561*H561</f>
        <v>0</v>
      </c>
      <c r="Q561" s="187">
        <v>0</v>
      </c>
      <c r="R561" s="187">
        <f>Q561*H561</f>
        <v>0</v>
      </c>
      <c r="S561" s="187">
        <v>0</v>
      </c>
      <c r="T561" s="188">
        <f>S561*H561</f>
        <v>0</v>
      </c>
      <c r="U561" s="33"/>
      <c r="V561" s="33"/>
      <c r="W561" s="33"/>
      <c r="X561" s="33"/>
      <c r="Y561" s="33"/>
      <c r="Z561" s="33"/>
      <c r="AA561" s="33"/>
      <c r="AB561" s="33"/>
      <c r="AC561" s="33"/>
      <c r="AD561" s="33"/>
      <c r="AE561" s="33"/>
      <c r="AR561" s="189" t="s">
        <v>132</v>
      </c>
      <c r="AT561" s="189" t="s">
        <v>362</v>
      </c>
      <c r="AU561" s="189" t="s">
        <v>83</v>
      </c>
      <c r="AY561" s="16" t="s">
        <v>125</v>
      </c>
      <c r="BE561" s="190">
        <f>IF(N561="základní",J561,0)</f>
        <v>0</v>
      </c>
      <c r="BF561" s="190">
        <f>IF(N561="snížená",J561,0)</f>
        <v>0</v>
      </c>
      <c r="BG561" s="190">
        <f>IF(N561="zákl. přenesená",J561,0)</f>
        <v>0</v>
      </c>
      <c r="BH561" s="190">
        <f>IF(N561="sníž. přenesená",J561,0)</f>
        <v>0</v>
      </c>
      <c r="BI561" s="190">
        <f>IF(N561="nulová",J561,0)</f>
        <v>0</v>
      </c>
      <c r="BJ561" s="16" t="s">
        <v>83</v>
      </c>
      <c r="BK561" s="190">
        <f>ROUND(I561*H561,2)</f>
        <v>0</v>
      </c>
      <c r="BL561" s="16" t="s">
        <v>132</v>
      </c>
      <c r="BM561" s="189" t="s">
        <v>553</v>
      </c>
    </row>
    <row r="562" spans="1:65" s="2" customFormat="1" ht="29.25">
      <c r="A562" s="33"/>
      <c r="B562" s="34"/>
      <c r="C562" s="35"/>
      <c r="D562" s="191" t="s">
        <v>134</v>
      </c>
      <c r="E562" s="35"/>
      <c r="F562" s="192" t="s">
        <v>554</v>
      </c>
      <c r="G562" s="35"/>
      <c r="H562" s="35"/>
      <c r="I562" s="193"/>
      <c r="J562" s="35"/>
      <c r="K562" s="35"/>
      <c r="L562" s="38"/>
      <c r="M562" s="194"/>
      <c r="N562" s="195"/>
      <c r="O562" s="70"/>
      <c r="P562" s="70"/>
      <c r="Q562" s="70"/>
      <c r="R562" s="70"/>
      <c r="S562" s="70"/>
      <c r="T562" s="71"/>
      <c r="U562" s="33"/>
      <c r="V562" s="33"/>
      <c r="W562" s="33"/>
      <c r="X562" s="33"/>
      <c r="Y562" s="33"/>
      <c r="Z562" s="33"/>
      <c r="AA562" s="33"/>
      <c r="AB562" s="33"/>
      <c r="AC562" s="33"/>
      <c r="AD562" s="33"/>
      <c r="AE562" s="33"/>
      <c r="AT562" s="16" t="s">
        <v>134</v>
      </c>
      <c r="AU562" s="16" t="s">
        <v>83</v>
      </c>
    </row>
    <row r="563" spans="1:65" s="12" customFormat="1" ht="11.25">
      <c r="B563" s="196"/>
      <c r="C563" s="197"/>
      <c r="D563" s="191" t="s">
        <v>135</v>
      </c>
      <c r="E563" s="198" t="s">
        <v>1</v>
      </c>
      <c r="F563" s="199" t="s">
        <v>174</v>
      </c>
      <c r="G563" s="197"/>
      <c r="H563" s="198" t="s">
        <v>1</v>
      </c>
      <c r="I563" s="200"/>
      <c r="J563" s="197"/>
      <c r="K563" s="197"/>
      <c r="L563" s="201"/>
      <c r="M563" s="202"/>
      <c r="N563" s="203"/>
      <c r="O563" s="203"/>
      <c r="P563" s="203"/>
      <c r="Q563" s="203"/>
      <c r="R563" s="203"/>
      <c r="S563" s="203"/>
      <c r="T563" s="204"/>
      <c r="AT563" s="205" t="s">
        <v>135</v>
      </c>
      <c r="AU563" s="205" t="s">
        <v>83</v>
      </c>
      <c r="AV563" s="12" t="s">
        <v>83</v>
      </c>
      <c r="AW563" s="12" t="s">
        <v>31</v>
      </c>
      <c r="AX563" s="12" t="s">
        <v>75</v>
      </c>
      <c r="AY563" s="205" t="s">
        <v>125</v>
      </c>
    </row>
    <row r="564" spans="1:65" s="13" customFormat="1" ht="11.25">
      <c r="B564" s="206"/>
      <c r="C564" s="207"/>
      <c r="D564" s="191" t="s">
        <v>135</v>
      </c>
      <c r="E564" s="208" t="s">
        <v>1</v>
      </c>
      <c r="F564" s="209" t="s">
        <v>555</v>
      </c>
      <c r="G564" s="207"/>
      <c r="H564" s="210">
        <v>100.8</v>
      </c>
      <c r="I564" s="211"/>
      <c r="J564" s="207"/>
      <c r="K564" s="207"/>
      <c r="L564" s="212"/>
      <c r="M564" s="213"/>
      <c r="N564" s="214"/>
      <c r="O564" s="214"/>
      <c r="P564" s="214"/>
      <c r="Q564" s="214"/>
      <c r="R564" s="214"/>
      <c r="S564" s="214"/>
      <c r="T564" s="215"/>
      <c r="AT564" s="216" t="s">
        <v>135</v>
      </c>
      <c r="AU564" s="216" t="s">
        <v>83</v>
      </c>
      <c r="AV564" s="13" t="s">
        <v>85</v>
      </c>
      <c r="AW564" s="13" t="s">
        <v>31</v>
      </c>
      <c r="AX564" s="13" t="s">
        <v>75</v>
      </c>
      <c r="AY564" s="216" t="s">
        <v>125</v>
      </c>
    </row>
    <row r="565" spans="1:65" s="12" customFormat="1" ht="11.25">
      <c r="B565" s="196"/>
      <c r="C565" s="197"/>
      <c r="D565" s="191" t="s">
        <v>135</v>
      </c>
      <c r="E565" s="198" t="s">
        <v>1</v>
      </c>
      <c r="F565" s="199" t="s">
        <v>176</v>
      </c>
      <c r="G565" s="197"/>
      <c r="H565" s="198" t="s">
        <v>1</v>
      </c>
      <c r="I565" s="200"/>
      <c r="J565" s="197"/>
      <c r="K565" s="197"/>
      <c r="L565" s="201"/>
      <c r="M565" s="202"/>
      <c r="N565" s="203"/>
      <c r="O565" s="203"/>
      <c r="P565" s="203"/>
      <c r="Q565" s="203"/>
      <c r="R565" s="203"/>
      <c r="S565" s="203"/>
      <c r="T565" s="204"/>
      <c r="AT565" s="205" t="s">
        <v>135</v>
      </c>
      <c r="AU565" s="205" t="s">
        <v>83</v>
      </c>
      <c r="AV565" s="12" t="s">
        <v>83</v>
      </c>
      <c r="AW565" s="12" t="s">
        <v>31</v>
      </c>
      <c r="AX565" s="12" t="s">
        <v>75</v>
      </c>
      <c r="AY565" s="205" t="s">
        <v>125</v>
      </c>
    </row>
    <row r="566" spans="1:65" s="13" customFormat="1" ht="11.25">
      <c r="B566" s="206"/>
      <c r="C566" s="207"/>
      <c r="D566" s="191" t="s">
        <v>135</v>
      </c>
      <c r="E566" s="208" t="s">
        <v>1</v>
      </c>
      <c r="F566" s="209" t="s">
        <v>556</v>
      </c>
      <c r="G566" s="207"/>
      <c r="H566" s="210">
        <v>48</v>
      </c>
      <c r="I566" s="211"/>
      <c r="J566" s="207"/>
      <c r="K566" s="207"/>
      <c r="L566" s="212"/>
      <c r="M566" s="213"/>
      <c r="N566" s="214"/>
      <c r="O566" s="214"/>
      <c r="P566" s="214"/>
      <c r="Q566" s="214"/>
      <c r="R566" s="214"/>
      <c r="S566" s="214"/>
      <c r="T566" s="215"/>
      <c r="AT566" s="216" t="s">
        <v>135</v>
      </c>
      <c r="AU566" s="216" t="s">
        <v>83</v>
      </c>
      <c r="AV566" s="13" t="s">
        <v>85</v>
      </c>
      <c r="AW566" s="13" t="s">
        <v>31</v>
      </c>
      <c r="AX566" s="13" t="s">
        <v>75</v>
      </c>
      <c r="AY566" s="216" t="s">
        <v>125</v>
      </c>
    </row>
    <row r="567" spans="1:65" s="12" customFormat="1" ht="11.25">
      <c r="B567" s="196"/>
      <c r="C567" s="197"/>
      <c r="D567" s="191" t="s">
        <v>135</v>
      </c>
      <c r="E567" s="198" t="s">
        <v>1</v>
      </c>
      <c r="F567" s="199" t="s">
        <v>178</v>
      </c>
      <c r="G567" s="197"/>
      <c r="H567" s="198" t="s">
        <v>1</v>
      </c>
      <c r="I567" s="200"/>
      <c r="J567" s="197"/>
      <c r="K567" s="197"/>
      <c r="L567" s="201"/>
      <c r="M567" s="202"/>
      <c r="N567" s="203"/>
      <c r="O567" s="203"/>
      <c r="P567" s="203"/>
      <c r="Q567" s="203"/>
      <c r="R567" s="203"/>
      <c r="S567" s="203"/>
      <c r="T567" s="204"/>
      <c r="AT567" s="205" t="s">
        <v>135</v>
      </c>
      <c r="AU567" s="205" t="s">
        <v>83</v>
      </c>
      <c r="AV567" s="12" t="s">
        <v>83</v>
      </c>
      <c r="AW567" s="12" t="s">
        <v>31</v>
      </c>
      <c r="AX567" s="12" t="s">
        <v>75</v>
      </c>
      <c r="AY567" s="205" t="s">
        <v>125</v>
      </c>
    </row>
    <row r="568" spans="1:65" s="13" customFormat="1" ht="11.25">
      <c r="B568" s="206"/>
      <c r="C568" s="207"/>
      <c r="D568" s="191" t="s">
        <v>135</v>
      </c>
      <c r="E568" s="208" t="s">
        <v>1</v>
      </c>
      <c r="F568" s="209" t="s">
        <v>557</v>
      </c>
      <c r="G568" s="207"/>
      <c r="H568" s="210">
        <v>70</v>
      </c>
      <c r="I568" s="211"/>
      <c r="J568" s="207"/>
      <c r="K568" s="207"/>
      <c r="L568" s="212"/>
      <c r="M568" s="213"/>
      <c r="N568" s="214"/>
      <c r="O568" s="214"/>
      <c r="P568" s="214"/>
      <c r="Q568" s="214"/>
      <c r="R568" s="214"/>
      <c r="S568" s="214"/>
      <c r="T568" s="215"/>
      <c r="AT568" s="216" t="s">
        <v>135</v>
      </c>
      <c r="AU568" s="216" t="s">
        <v>83</v>
      </c>
      <c r="AV568" s="13" t="s">
        <v>85</v>
      </c>
      <c r="AW568" s="13" t="s">
        <v>31</v>
      </c>
      <c r="AX568" s="13" t="s">
        <v>75</v>
      </c>
      <c r="AY568" s="216" t="s">
        <v>125</v>
      </c>
    </row>
    <row r="569" spans="1:65" s="14" customFormat="1" ht="11.25">
      <c r="B569" s="217"/>
      <c r="C569" s="218"/>
      <c r="D569" s="191" t="s">
        <v>135</v>
      </c>
      <c r="E569" s="219" t="s">
        <v>1</v>
      </c>
      <c r="F569" s="220" t="s">
        <v>144</v>
      </c>
      <c r="G569" s="218"/>
      <c r="H569" s="221">
        <v>218.8</v>
      </c>
      <c r="I569" s="222"/>
      <c r="J569" s="218"/>
      <c r="K569" s="218"/>
      <c r="L569" s="223"/>
      <c r="M569" s="224"/>
      <c r="N569" s="225"/>
      <c r="O569" s="225"/>
      <c r="P569" s="225"/>
      <c r="Q569" s="225"/>
      <c r="R569" s="225"/>
      <c r="S569" s="225"/>
      <c r="T569" s="226"/>
      <c r="AT569" s="227" t="s">
        <v>135</v>
      </c>
      <c r="AU569" s="227" t="s">
        <v>83</v>
      </c>
      <c r="AV569" s="14" t="s">
        <v>132</v>
      </c>
      <c r="AW569" s="14" t="s">
        <v>31</v>
      </c>
      <c r="AX569" s="14" t="s">
        <v>83</v>
      </c>
      <c r="AY569" s="227" t="s">
        <v>125</v>
      </c>
    </row>
    <row r="570" spans="1:65" s="2" customFormat="1" ht="37.9" customHeight="1">
      <c r="A570" s="33"/>
      <c r="B570" s="34"/>
      <c r="C570" s="228" t="s">
        <v>558</v>
      </c>
      <c r="D570" s="228" t="s">
        <v>362</v>
      </c>
      <c r="E570" s="229" t="s">
        <v>559</v>
      </c>
      <c r="F570" s="230" t="s">
        <v>560</v>
      </c>
      <c r="G570" s="231" t="s">
        <v>235</v>
      </c>
      <c r="H570" s="232">
        <v>218.8</v>
      </c>
      <c r="I570" s="233"/>
      <c r="J570" s="234">
        <f>ROUND(I570*H570,2)</f>
        <v>0</v>
      </c>
      <c r="K570" s="230" t="s">
        <v>130</v>
      </c>
      <c r="L570" s="38"/>
      <c r="M570" s="235" t="s">
        <v>1</v>
      </c>
      <c r="N570" s="236" t="s">
        <v>40</v>
      </c>
      <c r="O570" s="70"/>
      <c r="P570" s="187">
        <f>O570*H570</f>
        <v>0</v>
      </c>
      <c r="Q570" s="187">
        <v>0</v>
      </c>
      <c r="R570" s="187">
        <f>Q570*H570</f>
        <v>0</v>
      </c>
      <c r="S570" s="187">
        <v>0</v>
      </c>
      <c r="T570" s="188">
        <f>S570*H570</f>
        <v>0</v>
      </c>
      <c r="U570" s="33"/>
      <c r="V570" s="33"/>
      <c r="W570" s="33"/>
      <c r="X570" s="33"/>
      <c r="Y570" s="33"/>
      <c r="Z570" s="33"/>
      <c r="AA570" s="33"/>
      <c r="AB570" s="33"/>
      <c r="AC570" s="33"/>
      <c r="AD570" s="33"/>
      <c r="AE570" s="33"/>
      <c r="AR570" s="189" t="s">
        <v>132</v>
      </c>
      <c r="AT570" s="189" t="s">
        <v>362</v>
      </c>
      <c r="AU570" s="189" t="s">
        <v>83</v>
      </c>
      <c r="AY570" s="16" t="s">
        <v>125</v>
      </c>
      <c r="BE570" s="190">
        <f>IF(N570="základní",J570,0)</f>
        <v>0</v>
      </c>
      <c r="BF570" s="190">
        <f>IF(N570="snížená",J570,0)</f>
        <v>0</v>
      </c>
      <c r="BG570" s="190">
        <f>IF(N570="zákl. přenesená",J570,0)</f>
        <v>0</v>
      </c>
      <c r="BH570" s="190">
        <f>IF(N570="sníž. přenesená",J570,0)</f>
        <v>0</v>
      </c>
      <c r="BI570" s="190">
        <f>IF(N570="nulová",J570,0)</f>
        <v>0</v>
      </c>
      <c r="BJ570" s="16" t="s">
        <v>83</v>
      </c>
      <c r="BK570" s="190">
        <f>ROUND(I570*H570,2)</f>
        <v>0</v>
      </c>
      <c r="BL570" s="16" t="s">
        <v>132</v>
      </c>
      <c r="BM570" s="189" t="s">
        <v>561</v>
      </c>
    </row>
    <row r="571" spans="1:65" s="2" customFormat="1" ht="58.5">
      <c r="A571" s="33"/>
      <c r="B571" s="34"/>
      <c r="C571" s="35"/>
      <c r="D571" s="191" t="s">
        <v>134</v>
      </c>
      <c r="E571" s="35"/>
      <c r="F571" s="192" t="s">
        <v>562</v>
      </c>
      <c r="G571" s="35"/>
      <c r="H571" s="35"/>
      <c r="I571" s="193"/>
      <c r="J571" s="35"/>
      <c r="K571" s="35"/>
      <c r="L571" s="38"/>
      <c r="M571" s="194"/>
      <c r="N571" s="195"/>
      <c r="O571" s="70"/>
      <c r="P571" s="70"/>
      <c r="Q571" s="70"/>
      <c r="R571" s="70"/>
      <c r="S571" s="70"/>
      <c r="T571" s="71"/>
      <c r="U571" s="33"/>
      <c r="V571" s="33"/>
      <c r="W571" s="33"/>
      <c r="X571" s="33"/>
      <c r="Y571" s="33"/>
      <c r="Z571" s="33"/>
      <c r="AA571" s="33"/>
      <c r="AB571" s="33"/>
      <c r="AC571" s="33"/>
      <c r="AD571" s="33"/>
      <c r="AE571" s="33"/>
      <c r="AT571" s="16" t="s">
        <v>134</v>
      </c>
      <c r="AU571" s="16" t="s">
        <v>83</v>
      </c>
    </row>
    <row r="572" spans="1:65" s="12" customFormat="1" ht="11.25">
      <c r="B572" s="196"/>
      <c r="C572" s="197"/>
      <c r="D572" s="191" t="s">
        <v>135</v>
      </c>
      <c r="E572" s="198" t="s">
        <v>1</v>
      </c>
      <c r="F572" s="199" t="s">
        <v>174</v>
      </c>
      <c r="G572" s="197"/>
      <c r="H572" s="198" t="s">
        <v>1</v>
      </c>
      <c r="I572" s="200"/>
      <c r="J572" s="197"/>
      <c r="K572" s="197"/>
      <c r="L572" s="201"/>
      <c r="M572" s="202"/>
      <c r="N572" s="203"/>
      <c r="O572" s="203"/>
      <c r="P572" s="203"/>
      <c r="Q572" s="203"/>
      <c r="R572" s="203"/>
      <c r="S572" s="203"/>
      <c r="T572" s="204"/>
      <c r="AT572" s="205" t="s">
        <v>135</v>
      </c>
      <c r="AU572" s="205" t="s">
        <v>83</v>
      </c>
      <c r="AV572" s="12" t="s">
        <v>83</v>
      </c>
      <c r="AW572" s="12" t="s">
        <v>31</v>
      </c>
      <c r="AX572" s="12" t="s">
        <v>75</v>
      </c>
      <c r="AY572" s="205" t="s">
        <v>125</v>
      </c>
    </row>
    <row r="573" spans="1:65" s="13" customFormat="1" ht="11.25">
      <c r="B573" s="206"/>
      <c r="C573" s="207"/>
      <c r="D573" s="191" t="s">
        <v>135</v>
      </c>
      <c r="E573" s="208" t="s">
        <v>1</v>
      </c>
      <c r="F573" s="209" t="s">
        <v>555</v>
      </c>
      <c r="G573" s="207"/>
      <c r="H573" s="210">
        <v>100.8</v>
      </c>
      <c r="I573" s="211"/>
      <c r="J573" s="207"/>
      <c r="K573" s="207"/>
      <c r="L573" s="212"/>
      <c r="M573" s="213"/>
      <c r="N573" s="214"/>
      <c r="O573" s="214"/>
      <c r="P573" s="214"/>
      <c r="Q573" s="214"/>
      <c r="R573" s="214"/>
      <c r="S573" s="214"/>
      <c r="T573" s="215"/>
      <c r="AT573" s="216" t="s">
        <v>135</v>
      </c>
      <c r="AU573" s="216" t="s">
        <v>83</v>
      </c>
      <c r="AV573" s="13" t="s">
        <v>85</v>
      </c>
      <c r="AW573" s="13" t="s">
        <v>31</v>
      </c>
      <c r="AX573" s="13" t="s">
        <v>75</v>
      </c>
      <c r="AY573" s="216" t="s">
        <v>125</v>
      </c>
    </row>
    <row r="574" spans="1:65" s="12" customFormat="1" ht="11.25">
      <c r="B574" s="196"/>
      <c r="C574" s="197"/>
      <c r="D574" s="191" t="s">
        <v>135</v>
      </c>
      <c r="E574" s="198" t="s">
        <v>1</v>
      </c>
      <c r="F574" s="199" t="s">
        <v>176</v>
      </c>
      <c r="G574" s="197"/>
      <c r="H574" s="198" t="s">
        <v>1</v>
      </c>
      <c r="I574" s="200"/>
      <c r="J574" s="197"/>
      <c r="K574" s="197"/>
      <c r="L574" s="201"/>
      <c r="M574" s="202"/>
      <c r="N574" s="203"/>
      <c r="O574" s="203"/>
      <c r="P574" s="203"/>
      <c r="Q574" s="203"/>
      <c r="R574" s="203"/>
      <c r="S574" s="203"/>
      <c r="T574" s="204"/>
      <c r="AT574" s="205" t="s">
        <v>135</v>
      </c>
      <c r="AU574" s="205" t="s">
        <v>83</v>
      </c>
      <c r="AV574" s="12" t="s">
        <v>83</v>
      </c>
      <c r="AW574" s="12" t="s">
        <v>31</v>
      </c>
      <c r="AX574" s="12" t="s">
        <v>75</v>
      </c>
      <c r="AY574" s="205" t="s">
        <v>125</v>
      </c>
    </row>
    <row r="575" spans="1:65" s="13" customFormat="1" ht="11.25">
      <c r="B575" s="206"/>
      <c r="C575" s="207"/>
      <c r="D575" s="191" t="s">
        <v>135</v>
      </c>
      <c r="E575" s="208" t="s">
        <v>1</v>
      </c>
      <c r="F575" s="209" t="s">
        <v>556</v>
      </c>
      <c r="G575" s="207"/>
      <c r="H575" s="210">
        <v>48</v>
      </c>
      <c r="I575" s="211"/>
      <c r="J575" s="207"/>
      <c r="K575" s="207"/>
      <c r="L575" s="212"/>
      <c r="M575" s="213"/>
      <c r="N575" s="214"/>
      <c r="O575" s="214"/>
      <c r="P575" s="214"/>
      <c r="Q575" s="214"/>
      <c r="R575" s="214"/>
      <c r="S575" s="214"/>
      <c r="T575" s="215"/>
      <c r="AT575" s="216" t="s">
        <v>135</v>
      </c>
      <c r="AU575" s="216" t="s">
        <v>83</v>
      </c>
      <c r="AV575" s="13" t="s">
        <v>85</v>
      </c>
      <c r="AW575" s="13" t="s">
        <v>31</v>
      </c>
      <c r="AX575" s="13" t="s">
        <v>75</v>
      </c>
      <c r="AY575" s="216" t="s">
        <v>125</v>
      </c>
    </row>
    <row r="576" spans="1:65" s="12" customFormat="1" ht="11.25">
      <c r="B576" s="196"/>
      <c r="C576" s="197"/>
      <c r="D576" s="191" t="s">
        <v>135</v>
      </c>
      <c r="E576" s="198" t="s">
        <v>1</v>
      </c>
      <c r="F576" s="199" t="s">
        <v>178</v>
      </c>
      <c r="G576" s="197"/>
      <c r="H576" s="198" t="s">
        <v>1</v>
      </c>
      <c r="I576" s="200"/>
      <c r="J576" s="197"/>
      <c r="K576" s="197"/>
      <c r="L576" s="201"/>
      <c r="M576" s="202"/>
      <c r="N576" s="203"/>
      <c r="O576" s="203"/>
      <c r="P576" s="203"/>
      <c r="Q576" s="203"/>
      <c r="R576" s="203"/>
      <c r="S576" s="203"/>
      <c r="T576" s="204"/>
      <c r="AT576" s="205" t="s">
        <v>135</v>
      </c>
      <c r="AU576" s="205" t="s">
        <v>83</v>
      </c>
      <c r="AV576" s="12" t="s">
        <v>83</v>
      </c>
      <c r="AW576" s="12" t="s">
        <v>31</v>
      </c>
      <c r="AX576" s="12" t="s">
        <v>75</v>
      </c>
      <c r="AY576" s="205" t="s">
        <v>125</v>
      </c>
    </row>
    <row r="577" spans="1:65" s="13" customFormat="1" ht="11.25">
      <c r="B577" s="206"/>
      <c r="C577" s="207"/>
      <c r="D577" s="191" t="s">
        <v>135</v>
      </c>
      <c r="E577" s="208" t="s">
        <v>1</v>
      </c>
      <c r="F577" s="209" t="s">
        <v>557</v>
      </c>
      <c r="G577" s="207"/>
      <c r="H577" s="210">
        <v>70</v>
      </c>
      <c r="I577" s="211"/>
      <c r="J577" s="207"/>
      <c r="K577" s="207"/>
      <c r="L577" s="212"/>
      <c r="M577" s="213"/>
      <c r="N577" s="214"/>
      <c r="O577" s="214"/>
      <c r="P577" s="214"/>
      <c r="Q577" s="214"/>
      <c r="R577" s="214"/>
      <c r="S577" s="214"/>
      <c r="T577" s="215"/>
      <c r="AT577" s="216" t="s">
        <v>135</v>
      </c>
      <c r="AU577" s="216" t="s">
        <v>83</v>
      </c>
      <c r="AV577" s="13" t="s">
        <v>85</v>
      </c>
      <c r="AW577" s="13" t="s">
        <v>31</v>
      </c>
      <c r="AX577" s="13" t="s">
        <v>75</v>
      </c>
      <c r="AY577" s="216" t="s">
        <v>125</v>
      </c>
    </row>
    <row r="578" spans="1:65" s="14" customFormat="1" ht="11.25">
      <c r="B578" s="217"/>
      <c r="C578" s="218"/>
      <c r="D578" s="191" t="s">
        <v>135</v>
      </c>
      <c r="E578" s="219" t="s">
        <v>1</v>
      </c>
      <c r="F578" s="220" t="s">
        <v>144</v>
      </c>
      <c r="G578" s="218"/>
      <c r="H578" s="221">
        <v>218.8</v>
      </c>
      <c r="I578" s="222"/>
      <c r="J578" s="218"/>
      <c r="K578" s="218"/>
      <c r="L578" s="223"/>
      <c r="M578" s="224"/>
      <c r="N578" s="225"/>
      <c r="O578" s="225"/>
      <c r="P578" s="225"/>
      <c r="Q578" s="225"/>
      <c r="R578" s="225"/>
      <c r="S578" s="225"/>
      <c r="T578" s="226"/>
      <c r="AT578" s="227" t="s">
        <v>135</v>
      </c>
      <c r="AU578" s="227" t="s">
        <v>83</v>
      </c>
      <c r="AV578" s="14" t="s">
        <v>132</v>
      </c>
      <c r="AW578" s="14" t="s">
        <v>31</v>
      </c>
      <c r="AX578" s="14" t="s">
        <v>83</v>
      </c>
      <c r="AY578" s="227" t="s">
        <v>125</v>
      </c>
    </row>
    <row r="579" spans="1:65" s="2" customFormat="1" ht="24.2" customHeight="1">
      <c r="A579" s="33"/>
      <c r="B579" s="34"/>
      <c r="C579" s="228" t="s">
        <v>563</v>
      </c>
      <c r="D579" s="228" t="s">
        <v>362</v>
      </c>
      <c r="E579" s="229" t="s">
        <v>564</v>
      </c>
      <c r="F579" s="230" t="s">
        <v>565</v>
      </c>
      <c r="G579" s="231" t="s">
        <v>235</v>
      </c>
      <c r="H579" s="232">
        <v>16</v>
      </c>
      <c r="I579" s="233"/>
      <c r="J579" s="234">
        <f>ROUND(I579*H579,2)</f>
        <v>0</v>
      </c>
      <c r="K579" s="230" t="s">
        <v>130</v>
      </c>
      <c r="L579" s="38"/>
      <c r="M579" s="235" t="s">
        <v>1</v>
      </c>
      <c r="N579" s="236" t="s">
        <v>40</v>
      </c>
      <c r="O579" s="70"/>
      <c r="P579" s="187">
        <f>O579*H579</f>
        <v>0</v>
      </c>
      <c r="Q579" s="187">
        <v>0</v>
      </c>
      <c r="R579" s="187">
        <f>Q579*H579</f>
        <v>0</v>
      </c>
      <c r="S579" s="187">
        <v>0</v>
      </c>
      <c r="T579" s="188">
        <f>S579*H579</f>
        <v>0</v>
      </c>
      <c r="U579" s="33"/>
      <c r="V579" s="33"/>
      <c r="W579" s="33"/>
      <c r="X579" s="33"/>
      <c r="Y579" s="33"/>
      <c r="Z579" s="33"/>
      <c r="AA579" s="33"/>
      <c r="AB579" s="33"/>
      <c r="AC579" s="33"/>
      <c r="AD579" s="33"/>
      <c r="AE579" s="33"/>
      <c r="AR579" s="189" t="s">
        <v>132</v>
      </c>
      <c r="AT579" s="189" t="s">
        <v>362</v>
      </c>
      <c r="AU579" s="189" t="s">
        <v>83</v>
      </c>
      <c r="AY579" s="16" t="s">
        <v>125</v>
      </c>
      <c r="BE579" s="190">
        <f>IF(N579="základní",J579,0)</f>
        <v>0</v>
      </c>
      <c r="BF579" s="190">
        <f>IF(N579="snížená",J579,0)</f>
        <v>0</v>
      </c>
      <c r="BG579" s="190">
        <f>IF(N579="zákl. přenesená",J579,0)</f>
        <v>0</v>
      </c>
      <c r="BH579" s="190">
        <f>IF(N579="sníž. přenesená",J579,0)</f>
        <v>0</v>
      </c>
      <c r="BI579" s="190">
        <f>IF(N579="nulová",J579,0)</f>
        <v>0</v>
      </c>
      <c r="BJ579" s="16" t="s">
        <v>83</v>
      </c>
      <c r="BK579" s="190">
        <f>ROUND(I579*H579,2)</f>
        <v>0</v>
      </c>
      <c r="BL579" s="16" t="s">
        <v>132</v>
      </c>
      <c r="BM579" s="189" t="s">
        <v>566</v>
      </c>
    </row>
    <row r="580" spans="1:65" s="2" customFormat="1" ht="48.75">
      <c r="A580" s="33"/>
      <c r="B580" s="34"/>
      <c r="C580" s="35"/>
      <c r="D580" s="191" t="s">
        <v>134</v>
      </c>
      <c r="E580" s="35"/>
      <c r="F580" s="192" t="s">
        <v>567</v>
      </c>
      <c r="G580" s="35"/>
      <c r="H580" s="35"/>
      <c r="I580" s="193"/>
      <c r="J580" s="35"/>
      <c r="K580" s="35"/>
      <c r="L580" s="38"/>
      <c r="M580" s="194"/>
      <c r="N580" s="195"/>
      <c r="O580" s="70"/>
      <c r="P580" s="70"/>
      <c r="Q580" s="70"/>
      <c r="R580" s="70"/>
      <c r="S580" s="70"/>
      <c r="T580" s="71"/>
      <c r="U580" s="33"/>
      <c r="V580" s="33"/>
      <c r="W580" s="33"/>
      <c r="X580" s="33"/>
      <c r="Y580" s="33"/>
      <c r="Z580" s="33"/>
      <c r="AA580" s="33"/>
      <c r="AB580" s="33"/>
      <c r="AC580" s="33"/>
      <c r="AD580" s="33"/>
      <c r="AE580" s="33"/>
      <c r="AT580" s="16" t="s">
        <v>134</v>
      </c>
      <c r="AU580" s="16" t="s">
        <v>83</v>
      </c>
    </row>
    <row r="581" spans="1:65" s="12" customFormat="1" ht="11.25">
      <c r="B581" s="196"/>
      <c r="C581" s="197"/>
      <c r="D581" s="191" t="s">
        <v>135</v>
      </c>
      <c r="E581" s="198" t="s">
        <v>1</v>
      </c>
      <c r="F581" s="199" t="s">
        <v>241</v>
      </c>
      <c r="G581" s="197"/>
      <c r="H581" s="198" t="s">
        <v>1</v>
      </c>
      <c r="I581" s="200"/>
      <c r="J581" s="197"/>
      <c r="K581" s="197"/>
      <c r="L581" s="201"/>
      <c r="M581" s="202"/>
      <c r="N581" s="203"/>
      <c r="O581" s="203"/>
      <c r="P581" s="203"/>
      <c r="Q581" s="203"/>
      <c r="R581" s="203"/>
      <c r="S581" s="203"/>
      <c r="T581" s="204"/>
      <c r="AT581" s="205" t="s">
        <v>135</v>
      </c>
      <c r="AU581" s="205" t="s">
        <v>83</v>
      </c>
      <c r="AV581" s="12" t="s">
        <v>83</v>
      </c>
      <c r="AW581" s="12" t="s">
        <v>31</v>
      </c>
      <c r="AX581" s="12" t="s">
        <v>75</v>
      </c>
      <c r="AY581" s="205" t="s">
        <v>125</v>
      </c>
    </row>
    <row r="582" spans="1:65" s="13" customFormat="1" ht="11.25">
      <c r="B582" s="206"/>
      <c r="C582" s="207"/>
      <c r="D582" s="191" t="s">
        <v>135</v>
      </c>
      <c r="E582" s="208" t="s">
        <v>1</v>
      </c>
      <c r="F582" s="209" t="s">
        <v>568</v>
      </c>
      <c r="G582" s="207"/>
      <c r="H582" s="210">
        <v>16</v>
      </c>
      <c r="I582" s="211"/>
      <c r="J582" s="207"/>
      <c r="K582" s="207"/>
      <c r="L582" s="212"/>
      <c r="M582" s="213"/>
      <c r="N582" s="214"/>
      <c r="O582" s="214"/>
      <c r="P582" s="214"/>
      <c r="Q582" s="214"/>
      <c r="R582" s="214"/>
      <c r="S582" s="214"/>
      <c r="T582" s="215"/>
      <c r="AT582" s="216" t="s">
        <v>135</v>
      </c>
      <c r="AU582" s="216" t="s">
        <v>83</v>
      </c>
      <c r="AV582" s="13" t="s">
        <v>85</v>
      </c>
      <c r="AW582" s="13" t="s">
        <v>31</v>
      </c>
      <c r="AX582" s="13" t="s">
        <v>75</v>
      </c>
      <c r="AY582" s="216" t="s">
        <v>125</v>
      </c>
    </row>
    <row r="583" spans="1:65" s="14" customFormat="1" ht="11.25">
      <c r="B583" s="217"/>
      <c r="C583" s="218"/>
      <c r="D583" s="191" t="s">
        <v>135</v>
      </c>
      <c r="E583" s="219" t="s">
        <v>1</v>
      </c>
      <c r="F583" s="220" t="s">
        <v>144</v>
      </c>
      <c r="G583" s="218"/>
      <c r="H583" s="221">
        <v>16</v>
      </c>
      <c r="I583" s="222"/>
      <c r="J583" s="218"/>
      <c r="K583" s="218"/>
      <c r="L583" s="223"/>
      <c r="M583" s="224"/>
      <c r="N583" s="225"/>
      <c r="O583" s="225"/>
      <c r="P583" s="225"/>
      <c r="Q583" s="225"/>
      <c r="R583" s="225"/>
      <c r="S583" s="225"/>
      <c r="T583" s="226"/>
      <c r="AT583" s="227" t="s">
        <v>135</v>
      </c>
      <c r="AU583" s="227" t="s">
        <v>83</v>
      </c>
      <c r="AV583" s="14" t="s">
        <v>132</v>
      </c>
      <c r="AW583" s="14" t="s">
        <v>31</v>
      </c>
      <c r="AX583" s="14" t="s">
        <v>83</v>
      </c>
      <c r="AY583" s="227" t="s">
        <v>125</v>
      </c>
    </row>
    <row r="584" spans="1:65" s="2" customFormat="1" ht="37.9" customHeight="1">
      <c r="A584" s="33"/>
      <c r="B584" s="34"/>
      <c r="C584" s="228" t="s">
        <v>191</v>
      </c>
      <c r="D584" s="228" t="s">
        <v>362</v>
      </c>
      <c r="E584" s="229" t="s">
        <v>569</v>
      </c>
      <c r="F584" s="230" t="s">
        <v>570</v>
      </c>
      <c r="G584" s="231" t="s">
        <v>208</v>
      </c>
      <c r="H584" s="232">
        <v>48</v>
      </c>
      <c r="I584" s="233"/>
      <c r="J584" s="234">
        <f>ROUND(I584*H584,2)</f>
        <v>0</v>
      </c>
      <c r="K584" s="230" t="s">
        <v>130</v>
      </c>
      <c r="L584" s="38"/>
      <c r="M584" s="235" t="s">
        <v>1</v>
      </c>
      <c r="N584" s="236" t="s">
        <v>40</v>
      </c>
      <c r="O584" s="70"/>
      <c r="P584" s="187">
        <f>O584*H584</f>
        <v>0</v>
      </c>
      <c r="Q584" s="187">
        <v>0</v>
      </c>
      <c r="R584" s="187">
        <f>Q584*H584</f>
        <v>0</v>
      </c>
      <c r="S584" s="187">
        <v>0</v>
      </c>
      <c r="T584" s="188">
        <f>S584*H584</f>
        <v>0</v>
      </c>
      <c r="U584" s="33"/>
      <c r="V584" s="33"/>
      <c r="W584" s="33"/>
      <c r="X584" s="33"/>
      <c r="Y584" s="33"/>
      <c r="Z584" s="33"/>
      <c r="AA584" s="33"/>
      <c r="AB584" s="33"/>
      <c r="AC584" s="33"/>
      <c r="AD584" s="33"/>
      <c r="AE584" s="33"/>
      <c r="AR584" s="189" t="s">
        <v>132</v>
      </c>
      <c r="AT584" s="189" t="s">
        <v>362</v>
      </c>
      <c r="AU584" s="189" t="s">
        <v>83</v>
      </c>
      <c r="AY584" s="16" t="s">
        <v>125</v>
      </c>
      <c r="BE584" s="190">
        <f>IF(N584="základní",J584,0)</f>
        <v>0</v>
      </c>
      <c r="BF584" s="190">
        <f>IF(N584="snížená",J584,0)</f>
        <v>0</v>
      </c>
      <c r="BG584" s="190">
        <f>IF(N584="zákl. přenesená",J584,0)</f>
        <v>0</v>
      </c>
      <c r="BH584" s="190">
        <f>IF(N584="sníž. přenesená",J584,0)</f>
        <v>0</v>
      </c>
      <c r="BI584" s="190">
        <f>IF(N584="nulová",J584,0)</f>
        <v>0</v>
      </c>
      <c r="BJ584" s="16" t="s">
        <v>83</v>
      </c>
      <c r="BK584" s="190">
        <f>ROUND(I584*H584,2)</f>
        <v>0</v>
      </c>
      <c r="BL584" s="16" t="s">
        <v>132</v>
      </c>
      <c r="BM584" s="189" t="s">
        <v>571</v>
      </c>
    </row>
    <row r="585" spans="1:65" s="2" customFormat="1" ht="39">
      <c r="A585" s="33"/>
      <c r="B585" s="34"/>
      <c r="C585" s="35"/>
      <c r="D585" s="191" t="s">
        <v>134</v>
      </c>
      <c r="E585" s="35"/>
      <c r="F585" s="192" t="s">
        <v>572</v>
      </c>
      <c r="G585" s="35"/>
      <c r="H585" s="35"/>
      <c r="I585" s="193"/>
      <c r="J585" s="35"/>
      <c r="K585" s="35"/>
      <c r="L585" s="38"/>
      <c r="M585" s="194"/>
      <c r="N585" s="195"/>
      <c r="O585" s="70"/>
      <c r="P585" s="70"/>
      <c r="Q585" s="70"/>
      <c r="R585" s="70"/>
      <c r="S585" s="70"/>
      <c r="T585" s="71"/>
      <c r="U585" s="33"/>
      <c r="V585" s="33"/>
      <c r="W585" s="33"/>
      <c r="X585" s="33"/>
      <c r="Y585" s="33"/>
      <c r="Z585" s="33"/>
      <c r="AA585" s="33"/>
      <c r="AB585" s="33"/>
      <c r="AC585" s="33"/>
      <c r="AD585" s="33"/>
      <c r="AE585" s="33"/>
      <c r="AT585" s="16" t="s">
        <v>134</v>
      </c>
      <c r="AU585" s="16" t="s">
        <v>83</v>
      </c>
    </row>
    <row r="586" spans="1:65" s="12" customFormat="1" ht="11.25">
      <c r="B586" s="196"/>
      <c r="C586" s="197"/>
      <c r="D586" s="191" t="s">
        <v>135</v>
      </c>
      <c r="E586" s="198" t="s">
        <v>1</v>
      </c>
      <c r="F586" s="199" t="s">
        <v>573</v>
      </c>
      <c r="G586" s="197"/>
      <c r="H586" s="198" t="s">
        <v>1</v>
      </c>
      <c r="I586" s="200"/>
      <c r="J586" s="197"/>
      <c r="K586" s="197"/>
      <c r="L586" s="201"/>
      <c r="M586" s="202"/>
      <c r="N586" s="203"/>
      <c r="O586" s="203"/>
      <c r="P586" s="203"/>
      <c r="Q586" s="203"/>
      <c r="R586" s="203"/>
      <c r="S586" s="203"/>
      <c r="T586" s="204"/>
      <c r="AT586" s="205" t="s">
        <v>135</v>
      </c>
      <c r="AU586" s="205" t="s">
        <v>83</v>
      </c>
      <c r="AV586" s="12" t="s">
        <v>83</v>
      </c>
      <c r="AW586" s="12" t="s">
        <v>31</v>
      </c>
      <c r="AX586" s="12" t="s">
        <v>75</v>
      </c>
      <c r="AY586" s="205" t="s">
        <v>125</v>
      </c>
    </row>
    <row r="587" spans="1:65" s="13" customFormat="1" ht="11.25">
      <c r="B587" s="206"/>
      <c r="C587" s="207"/>
      <c r="D587" s="191" t="s">
        <v>135</v>
      </c>
      <c r="E587" s="208" t="s">
        <v>1</v>
      </c>
      <c r="F587" s="209" t="s">
        <v>152</v>
      </c>
      <c r="G587" s="207"/>
      <c r="H587" s="210">
        <v>24</v>
      </c>
      <c r="I587" s="211"/>
      <c r="J587" s="207"/>
      <c r="K587" s="207"/>
      <c r="L587" s="212"/>
      <c r="M587" s="213"/>
      <c r="N587" s="214"/>
      <c r="O587" s="214"/>
      <c r="P587" s="214"/>
      <c r="Q587" s="214"/>
      <c r="R587" s="214"/>
      <c r="S587" s="214"/>
      <c r="T587" s="215"/>
      <c r="AT587" s="216" t="s">
        <v>135</v>
      </c>
      <c r="AU587" s="216" t="s">
        <v>83</v>
      </c>
      <c r="AV587" s="13" t="s">
        <v>85</v>
      </c>
      <c r="AW587" s="13" t="s">
        <v>31</v>
      </c>
      <c r="AX587" s="13" t="s">
        <v>75</v>
      </c>
      <c r="AY587" s="216" t="s">
        <v>125</v>
      </c>
    </row>
    <row r="588" spans="1:65" s="12" customFormat="1" ht="11.25">
      <c r="B588" s="196"/>
      <c r="C588" s="197"/>
      <c r="D588" s="191" t="s">
        <v>135</v>
      </c>
      <c r="E588" s="198" t="s">
        <v>1</v>
      </c>
      <c r="F588" s="199" t="s">
        <v>574</v>
      </c>
      <c r="G588" s="197"/>
      <c r="H588" s="198" t="s">
        <v>1</v>
      </c>
      <c r="I588" s="200"/>
      <c r="J588" s="197"/>
      <c r="K588" s="197"/>
      <c r="L588" s="201"/>
      <c r="M588" s="202"/>
      <c r="N588" s="203"/>
      <c r="O588" s="203"/>
      <c r="P588" s="203"/>
      <c r="Q588" s="203"/>
      <c r="R588" s="203"/>
      <c r="S588" s="203"/>
      <c r="T588" s="204"/>
      <c r="AT588" s="205" t="s">
        <v>135</v>
      </c>
      <c r="AU588" s="205" t="s">
        <v>83</v>
      </c>
      <c r="AV588" s="12" t="s">
        <v>83</v>
      </c>
      <c r="AW588" s="12" t="s">
        <v>31</v>
      </c>
      <c r="AX588" s="12" t="s">
        <v>75</v>
      </c>
      <c r="AY588" s="205" t="s">
        <v>125</v>
      </c>
    </row>
    <row r="589" spans="1:65" s="13" customFormat="1" ht="11.25">
      <c r="B589" s="206"/>
      <c r="C589" s="207"/>
      <c r="D589" s="191" t="s">
        <v>135</v>
      </c>
      <c r="E589" s="208" t="s">
        <v>1</v>
      </c>
      <c r="F589" s="209" t="s">
        <v>210</v>
      </c>
      <c r="G589" s="207"/>
      <c r="H589" s="210">
        <v>12</v>
      </c>
      <c r="I589" s="211"/>
      <c r="J589" s="207"/>
      <c r="K589" s="207"/>
      <c r="L589" s="212"/>
      <c r="M589" s="213"/>
      <c r="N589" s="214"/>
      <c r="O589" s="214"/>
      <c r="P589" s="214"/>
      <c r="Q589" s="214"/>
      <c r="R589" s="214"/>
      <c r="S589" s="214"/>
      <c r="T589" s="215"/>
      <c r="AT589" s="216" t="s">
        <v>135</v>
      </c>
      <c r="AU589" s="216" t="s">
        <v>83</v>
      </c>
      <c r="AV589" s="13" t="s">
        <v>85</v>
      </c>
      <c r="AW589" s="13" t="s">
        <v>31</v>
      </c>
      <c r="AX589" s="13" t="s">
        <v>75</v>
      </c>
      <c r="AY589" s="216" t="s">
        <v>125</v>
      </c>
    </row>
    <row r="590" spans="1:65" s="12" customFormat="1" ht="11.25">
      <c r="B590" s="196"/>
      <c r="C590" s="197"/>
      <c r="D590" s="191" t="s">
        <v>135</v>
      </c>
      <c r="E590" s="198" t="s">
        <v>1</v>
      </c>
      <c r="F590" s="199" t="s">
        <v>575</v>
      </c>
      <c r="G590" s="197"/>
      <c r="H590" s="198" t="s">
        <v>1</v>
      </c>
      <c r="I590" s="200"/>
      <c r="J590" s="197"/>
      <c r="K590" s="197"/>
      <c r="L590" s="201"/>
      <c r="M590" s="202"/>
      <c r="N590" s="203"/>
      <c r="O590" s="203"/>
      <c r="P590" s="203"/>
      <c r="Q590" s="203"/>
      <c r="R590" s="203"/>
      <c r="S590" s="203"/>
      <c r="T590" s="204"/>
      <c r="AT590" s="205" t="s">
        <v>135</v>
      </c>
      <c r="AU590" s="205" t="s">
        <v>83</v>
      </c>
      <c r="AV590" s="12" t="s">
        <v>83</v>
      </c>
      <c r="AW590" s="12" t="s">
        <v>31</v>
      </c>
      <c r="AX590" s="12" t="s">
        <v>75</v>
      </c>
      <c r="AY590" s="205" t="s">
        <v>125</v>
      </c>
    </row>
    <row r="591" spans="1:65" s="13" customFormat="1" ht="11.25">
      <c r="B591" s="206"/>
      <c r="C591" s="207"/>
      <c r="D591" s="191" t="s">
        <v>135</v>
      </c>
      <c r="E591" s="208" t="s">
        <v>1</v>
      </c>
      <c r="F591" s="209" t="s">
        <v>210</v>
      </c>
      <c r="G591" s="207"/>
      <c r="H591" s="210">
        <v>12</v>
      </c>
      <c r="I591" s="211"/>
      <c r="J591" s="207"/>
      <c r="K591" s="207"/>
      <c r="L591" s="212"/>
      <c r="M591" s="213"/>
      <c r="N591" s="214"/>
      <c r="O591" s="214"/>
      <c r="P591" s="214"/>
      <c r="Q591" s="214"/>
      <c r="R591" s="214"/>
      <c r="S591" s="214"/>
      <c r="T591" s="215"/>
      <c r="AT591" s="216" t="s">
        <v>135</v>
      </c>
      <c r="AU591" s="216" t="s">
        <v>83</v>
      </c>
      <c r="AV591" s="13" t="s">
        <v>85</v>
      </c>
      <c r="AW591" s="13" t="s">
        <v>31</v>
      </c>
      <c r="AX591" s="13" t="s">
        <v>75</v>
      </c>
      <c r="AY591" s="216" t="s">
        <v>125</v>
      </c>
    </row>
    <row r="592" spans="1:65" s="14" customFormat="1" ht="11.25">
      <c r="B592" s="217"/>
      <c r="C592" s="218"/>
      <c r="D592" s="191" t="s">
        <v>135</v>
      </c>
      <c r="E592" s="219" t="s">
        <v>1</v>
      </c>
      <c r="F592" s="220" t="s">
        <v>144</v>
      </c>
      <c r="G592" s="218"/>
      <c r="H592" s="221">
        <v>48</v>
      </c>
      <c r="I592" s="222"/>
      <c r="J592" s="218"/>
      <c r="K592" s="218"/>
      <c r="L592" s="223"/>
      <c r="M592" s="224"/>
      <c r="N592" s="225"/>
      <c r="O592" s="225"/>
      <c r="P592" s="225"/>
      <c r="Q592" s="225"/>
      <c r="R592" s="225"/>
      <c r="S592" s="225"/>
      <c r="T592" s="226"/>
      <c r="AT592" s="227" t="s">
        <v>135</v>
      </c>
      <c r="AU592" s="227" t="s">
        <v>83</v>
      </c>
      <c r="AV592" s="14" t="s">
        <v>132</v>
      </c>
      <c r="AW592" s="14" t="s">
        <v>31</v>
      </c>
      <c r="AX592" s="14" t="s">
        <v>83</v>
      </c>
      <c r="AY592" s="227" t="s">
        <v>125</v>
      </c>
    </row>
    <row r="593" spans="1:65" s="2" customFormat="1" ht="37.9" customHeight="1">
      <c r="A593" s="33"/>
      <c r="B593" s="34"/>
      <c r="C593" s="228" t="s">
        <v>576</v>
      </c>
      <c r="D593" s="228" t="s">
        <v>362</v>
      </c>
      <c r="E593" s="229" t="s">
        <v>577</v>
      </c>
      <c r="F593" s="230" t="s">
        <v>578</v>
      </c>
      <c r="G593" s="231" t="s">
        <v>208</v>
      </c>
      <c r="H593" s="232">
        <v>48</v>
      </c>
      <c r="I593" s="233"/>
      <c r="J593" s="234">
        <f>ROUND(I593*H593,2)</f>
        <v>0</v>
      </c>
      <c r="K593" s="230" t="s">
        <v>130</v>
      </c>
      <c r="L593" s="38"/>
      <c r="M593" s="235" t="s">
        <v>1</v>
      </c>
      <c r="N593" s="236" t="s">
        <v>40</v>
      </c>
      <c r="O593" s="70"/>
      <c r="P593" s="187">
        <f>O593*H593</f>
        <v>0</v>
      </c>
      <c r="Q593" s="187">
        <v>0</v>
      </c>
      <c r="R593" s="187">
        <f>Q593*H593</f>
        <v>0</v>
      </c>
      <c r="S593" s="187">
        <v>0</v>
      </c>
      <c r="T593" s="188">
        <f>S593*H593</f>
        <v>0</v>
      </c>
      <c r="U593" s="33"/>
      <c r="V593" s="33"/>
      <c r="W593" s="33"/>
      <c r="X593" s="33"/>
      <c r="Y593" s="33"/>
      <c r="Z593" s="33"/>
      <c r="AA593" s="33"/>
      <c r="AB593" s="33"/>
      <c r="AC593" s="33"/>
      <c r="AD593" s="33"/>
      <c r="AE593" s="33"/>
      <c r="AR593" s="189" t="s">
        <v>132</v>
      </c>
      <c r="AT593" s="189" t="s">
        <v>362</v>
      </c>
      <c r="AU593" s="189" t="s">
        <v>83</v>
      </c>
      <c r="AY593" s="16" t="s">
        <v>125</v>
      </c>
      <c r="BE593" s="190">
        <f>IF(N593="základní",J593,0)</f>
        <v>0</v>
      </c>
      <c r="BF593" s="190">
        <f>IF(N593="snížená",J593,0)</f>
        <v>0</v>
      </c>
      <c r="BG593" s="190">
        <f>IF(N593="zákl. přenesená",J593,0)</f>
        <v>0</v>
      </c>
      <c r="BH593" s="190">
        <f>IF(N593="sníž. přenesená",J593,0)</f>
        <v>0</v>
      </c>
      <c r="BI593" s="190">
        <f>IF(N593="nulová",J593,0)</f>
        <v>0</v>
      </c>
      <c r="BJ593" s="16" t="s">
        <v>83</v>
      </c>
      <c r="BK593" s="190">
        <f>ROUND(I593*H593,2)</f>
        <v>0</v>
      </c>
      <c r="BL593" s="16" t="s">
        <v>132</v>
      </c>
      <c r="BM593" s="189" t="s">
        <v>579</v>
      </c>
    </row>
    <row r="594" spans="1:65" s="2" customFormat="1" ht="39">
      <c r="A594" s="33"/>
      <c r="B594" s="34"/>
      <c r="C594" s="35"/>
      <c r="D594" s="191" t="s">
        <v>134</v>
      </c>
      <c r="E594" s="35"/>
      <c r="F594" s="192" t="s">
        <v>580</v>
      </c>
      <c r="G594" s="35"/>
      <c r="H594" s="35"/>
      <c r="I594" s="193"/>
      <c r="J594" s="35"/>
      <c r="K594" s="35"/>
      <c r="L594" s="38"/>
      <c r="M594" s="194"/>
      <c r="N594" s="195"/>
      <c r="O594" s="70"/>
      <c r="P594" s="70"/>
      <c r="Q594" s="70"/>
      <c r="R594" s="70"/>
      <c r="S594" s="70"/>
      <c r="T594" s="71"/>
      <c r="U594" s="33"/>
      <c r="V594" s="33"/>
      <c r="W594" s="33"/>
      <c r="X594" s="33"/>
      <c r="Y594" s="33"/>
      <c r="Z594" s="33"/>
      <c r="AA594" s="33"/>
      <c r="AB594" s="33"/>
      <c r="AC594" s="33"/>
      <c r="AD594" s="33"/>
      <c r="AE594" s="33"/>
      <c r="AT594" s="16" t="s">
        <v>134</v>
      </c>
      <c r="AU594" s="16" t="s">
        <v>83</v>
      </c>
    </row>
    <row r="595" spans="1:65" s="12" customFormat="1" ht="11.25">
      <c r="B595" s="196"/>
      <c r="C595" s="197"/>
      <c r="D595" s="191" t="s">
        <v>135</v>
      </c>
      <c r="E595" s="198" t="s">
        <v>1</v>
      </c>
      <c r="F595" s="199" t="s">
        <v>573</v>
      </c>
      <c r="G595" s="197"/>
      <c r="H595" s="198" t="s">
        <v>1</v>
      </c>
      <c r="I595" s="200"/>
      <c r="J595" s="197"/>
      <c r="K595" s="197"/>
      <c r="L595" s="201"/>
      <c r="M595" s="202"/>
      <c r="N595" s="203"/>
      <c r="O595" s="203"/>
      <c r="P595" s="203"/>
      <c r="Q595" s="203"/>
      <c r="R595" s="203"/>
      <c r="S595" s="203"/>
      <c r="T595" s="204"/>
      <c r="AT595" s="205" t="s">
        <v>135</v>
      </c>
      <c r="AU595" s="205" t="s">
        <v>83</v>
      </c>
      <c r="AV595" s="12" t="s">
        <v>83</v>
      </c>
      <c r="AW595" s="12" t="s">
        <v>31</v>
      </c>
      <c r="AX595" s="12" t="s">
        <v>75</v>
      </c>
      <c r="AY595" s="205" t="s">
        <v>125</v>
      </c>
    </row>
    <row r="596" spans="1:65" s="13" customFormat="1" ht="11.25">
      <c r="B596" s="206"/>
      <c r="C596" s="207"/>
      <c r="D596" s="191" t="s">
        <v>135</v>
      </c>
      <c r="E596" s="208" t="s">
        <v>1</v>
      </c>
      <c r="F596" s="209" t="s">
        <v>152</v>
      </c>
      <c r="G596" s="207"/>
      <c r="H596" s="210">
        <v>24</v>
      </c>
      <c r="I596" s="211"/>
      <c r="J596" s="207"/>
      <c r="K596" s="207"/>
      <c r="L596" s="212"/>
      <c r="M596" s="213"/>
      <c r="N596" s="214"/>
      <c r="O596" s="214"/>
      <c r="P596" s="214"/>
      <c r="Q596" s="214"/>
      <c r="R596" s="214"/>
      <c r="S596" s="214"/>
      <c r="T596" s="215"/>
      <c r="AT596" s="216" t="s">
        <v>135</v>
      </c>
      <c r="AU596" s="216" t="s">
        <v>83</v>
      </c>
      <c r="AV596" s="13" t="s">
        <v>85</v>
      </c>
      <c r="AW596" s="13" t="s">
        <v>31</v>
      </c>
      <c r="AX596" s="13" t="s">
        <v>75</v>
      </c>
      <c r="AY596" s="216" t="s">
        <v>125</v>
      </c>
    </row>
    <row r="597" spans="1:65" s="12" customFormat="1" ht="11.25">
      <c r="B597" s="196"/>
      <c r="C597" s="197"/>
      <c r="D597" s="191" t="s">
        <v>135</v>
      </c>
      <c r="E597" s="198" t="s">
        <v>1</v>
      </c>
      <c r="F597" s="199" t="s">
        <v>574</v>
      </c>
      <c r="G597" s="197"/>
      <c r="H597" s="198" t="s">
        <v>1</v>
      </c>
      <c r="I597" s="200"/>
      <c r="J597" s="197"/>
      <c r="K597" s="197"/>
      <c r="L597" s="201"/>
      <c r="M597" s="202"/>
      <c r="N597" s="203"/>
      <c r="O597" s="203"/>
      <c r="P597" s="203"/>
      <c r="Q597" s="203"/>
      <c r="R597" s="203"/>
      <c r="S597" s="203"/>
      <c r="T597" s="204"/>
      <c r="AT597" s="205" t="s">
        <v>135</v>
      </c>
      <c r="AU597" s="205" t="s">
        <v>83</v>
      </c>
      <c r="AV597" s="12" t="s">
        <v>83</v>
      </c>
      <c r="AW597" s="12" t="s">
        <v>31</v>
      </c>
      <c r="AX597" s="12" t="s">
        <v>75</v>
      </c>
      <c r="AY597" s="205" t="s">
        <v>125</v>
      </c>
    </row>
    <row r="598" spans="1:65" s="13" customFormat="1" ht="11.25">
      <c r="B598" s="206"/>
      <c r="C598" s="207"/>
      <c r="D598" s="191" t="s">
        <v>135</v>
      </c>
      <c r="E598" s="208" t="s">
        <v>1</v>
      </c>
      <c r="F598" s="209" t="s">
        <v>210</v>
      </c>
      <c r="G598" s="207"/>
      <c r="H598" s="210">
        <v>12</v>
      </c>
      <c r="I598" s="211"/>
      <c r="J598" s="207"/>
      <c r="K598" s="207"/>
      <c r="L598" s="212"/>
      <c r="M598" s="213"/>
      <c r="N598" s="214"/>
      <c r="O598" s="214"/>
      <c r="P598" s="214"/>
      <c r="Q598" s="214"/>
      <c r="R598" s="214"/>
      <c r="S598" s="214"/>
      <c r="T598" s="215"/>
      <c r="AT598" s="216" t="s">
        <v>135</v>
      </c>
      <c r="AU598" s="216" t="s">
        <v>83</v>
      </c>
      <c r="AV598" s="13" t="s">
        <v>85</v>
      </c>
      <c r="AW598" s="13" t="s">
        <v>31</v>
      </c>
      <c r="AX598" s="13" t="s">
        <v>75</v>
      </c>
      <c r="AY598" s="216" t="s">
        <v>125</v>
      </c>
    </row>
    <row r="599" spans="1:65" s="12" customFormat="1" ht="11.25">
      <c r="B599" s="196"/>
      <c r="C599" s="197"/>
      <c r="D599" s="191" t="s">
        <v>135</v>
      </c>
      <c r="E599" s="198" t="s">
        <v>1</v>
      </c>
      <c r="F599" s="199" t="s">
        <v>575</v>
      </c>
      <c r="G599" s="197"/>
      <c r="H599" s="198" t="s">
        <v>1</v>
      </c>
      <c r="I599" s="200"/>
      <c r="J599" s="197"/>
      <c r="K599" s="197"/>
      <c r="L599" s="201"/>
      <c r="M599" s="202"/>
      <c r="N599" s="203"/>
      <c r="O599" s="203"/>
      <c r="P599" s="203"/>
      <c r="Q599" s="203"/>
      <c r="R599" s="203"/>
      <c r="S599" s="203"/>
      <c r="T599" s="204"/>
      <c r="AT599" s="205" t="s">
        <v>135</v>
      </c>
      <c r="AU599" s="205" t="s">
        <v>83</v>
      </c>
      <c r="AV599" s="12" t="s">
        <v>83</v>
      </c>
      <c r="AW599" s="12" t="s">
        <v>31</v>
      </c>
      <c r="AX599" s="12" t="s">
        <v>75</v>
      </c>
      <c r="AY599" s="205" t="s">
        <v>125</v>
      </c>
    </row>
    <row r="600" spans="1:65" s="13" customFormat="1" ht="11.25">
      <c r="B600" s="206"/>
      <c r="C600" s="207"/>
      <c r="D600" s="191" t="s">
        <v>135</v>
      </c>
      <c r="E600" s="208" t="s">
        <v>1</v>
      </c>
      <c r="F600" s="209" t="s">
        <v>210</v>
      </c>
      <c r="G600" s="207"/>
      <c r="H600" s="210">
        <v>12</v>
      </c>
      <c r="I600" s="211"/>
      <c r="J600" s="207"/>
      <c r="K600" s="207"/>
      <c r="L600" s="212"/>
      <c r="M600" s="213"/>
      <c r="N600" s="214"/>
      <c r="O600" s="214"/>
      <c r="P600" s="214"/>
      <c r="Q600" s="214"/>
      <c r="R600" s="214"/>
      <c r="S600" s="214"/>
      <c r="T600" s="215"/>
      <c r="AT600" s="216" t="s">
        <v>135</v>
      </c>
      <c r="AU600" s="216" t="s">
        <v>83</v>
      </c>
      <c r="AV600" s="13" t="s">
        <v>85</v>
      </c>
      <c r="AW600" s="13" t="s">
        <v>31</v>
      </c>
      <c r="AX600" s="13" t="s">
        <v>75</v>
      </c>
      <c r="AY600" s="216" t="s">
        <v>125</v>
      </c>
    </row>
    <row r="601" spans="1:65" s="14" customFormat="1" ht="11.25">
      <c r="B601" s="217"/>
      <c r="C601" s="218"/>
      <c r="D601" s="191" t="s">
        <v>135</v>
      </c>
      <c r="E601" s="219" t="s">
        <v>1</v>
      </c>
      <c r="F601" s="220" t="s">
        <v>144</v>
      </c>
      <c r="G601" s="218"/>
      <c r="H601" s="221">
        <v>48</v>
      </c>
      <c r="I601" s="222"/>
      <c r="J601" s="218"/>
      <c r="K601" s="218"/>
      <c r="L601" s="223"/>
      <c r="M601" s="224"/>
      <c r="N601" s="225"/>
      <c r="O601" s="225"/>
      <c r="P601" s="225"/>
      <c r="Q601" s="225"/>
      <c r="R601" s="225"/>
      <c r="S601" s="225"/>
      <c r="T601" s="226"/>
      <c r="AT601" s="227" t="s">
        <v>135</v>
      </c>
      <c r="AU601" s="227" t="s">
        <v>83</v>
      </c>
      <c r="AV601" s="14" t="s">
        <v>132</v>
      </c>
      <c r="AW601" s="14" t="s">
        <v>31</v>
      </c>
      <c r="AX601" s="14" t="s">
        <v>83</v>
      </c>
      <c r="AY601" s="227" t="s">
        <v>125</v>
      </c>
    </row>
    <row r="602" spans="1:65" s="2" customFormat="1" ht="16.5" customHeight="1">
      <c r="A602" s="33"/>
      <c r="B602" s="34"/>
      <c r="C602" s="228" t="s">
        <v>581</v>
      </c>
      <c r="D602" s="228" t="s">
        <v>362</v>
      </c>
      <c r="E602" s="229" t="s">
        <v>582</v>
      </c>
      <c r="F602" s="230" t="s">
        <v>583</v>
      </c>
      <c r="G602" s="231" t="s">
        <v>129</v>
      </c>
      <c r="H602" s="232">
        <v>7</v>
      </c>
      <c r="I602" s="233"/>
      <c r="J602" s="234">
        <f>ROUND(I602*H602,2)</f>
        <v>0</v>
      </c>
      <c r="K602" s="230" t="s">
        <v>130</v>
      </c>
      <c r="L602" s="38"/>
      <c r="M602" s="235" t="s">
        <v>1</v>
      </c>
      <c r="N602" s="236" t="s">
        <v>40</v>
      </c>
      <c r="O602" s="70"/>
      <c r="P602" s="187">
        <f>O602*H602</f>
        <v>0</v>
      </c>
      <c r="Q602" s="187">
        <v>0</v>
      </c>
      <c r="R602" s="187">
        <f>Q602*H602</f>
        <v>0</v>
      </c>
      <c r="S602" s="187">
        <v>0</v>
      </c>
      <c r="T602" s="188">
        <f>S602*H602</f>
        <v>0</v>
      </c>
      <c r="U602" s="33"/>
      <c r="V602" s="33"/>
      <c r="W602" s="33"/>
      <c r="X602" s="33"/>
      <c r="Y602" s="33"/>
      <c r="Z602" s="33"/>
      <c r="AA602" s="33"/>
      <c r="AB602" s="33"/>
      <c r="AC602" s="33"/>
      <c r="AD602" s="33"/>
      <c r="AE602" s="33"/>
      <c r="AR602" s="189" t="s">
        <v>132</v>
      </c>
      <c r="AT602" s="189" t="s">
        <v>362</v>
      </c>
      <c r="AU602" s="189" t="s">
        <v>83</v>
      </c>
      <c r="AY602" s="16" t="s">
        <v>125</v>
      </c>
      <c r="BE602" s="190">
        <f>IF(N602="základní",J602,0)</f>
        <v>0</v>
      </c>
      <c r="BF602" s="190">
        <f>IF(N602="snížená",J602,0)</f>
        <v>0</v>
      </c>
      <c r="BG602" s="190">
        <f>IF(N602="zákl. přenesená",J602,0)</f>
        <v>0</v>
      </c>
      <c r="BH602" s="190">
        <f>IF(N602="sníž. přenesená",J602,0)</f>
        <v>0</v>
      </c>
      <c r="BI602" s="190">
        <f>IF(N602="nulová",J602,0)</f>
        <v>0</v>
      </c>
      <c r="BJ602" s="16" t="s">
        <v>83</v>
      </c>
      <c r="BK602" s="190">
        <f>ROUND(I602*H602,2)</f>
        <v>0</v>
      </c>
      <c r="BL602" s="16" t="s">
        <v>132</v>
      </c>
      <c r="BM602" s="189" t="s">
        <v>584</v>
      </c>
    </row>
    <row r="603" spans="1:65" s="2" customFormat="1" ht="39">
      <c r="A603" s="33"/>
      <c r="B603" s="34"/>
      <c r="C603" s="35"/>
      <c r="D603" s="191" t="s">
        <v>134</v>
      </c>
      <c r="E603" s="35"/>
      <c r="F603" s="192" t="s">
        <v>585</v>
      </c>
      <c r="G603" s="35"/>
      <c r="H603" s="35"/>
      <c r="I603" s="193"/>
      <c r="J603" s="35"/>
      <c r="K603" s="35"/>
      <c r="L603" s="38"/>
      <c r="M603" s="194"/>
      <c r="N603" s="195"/>
      <c r="O603" s="70"/>
      <c r="P603" s="70"/>
      <c r="Q603" s="70"/>
      <c r="R603" s="70"/>
      <c r="S603" s="70"/>
      <c r="T603" s="71"/>
      <c r="U603" s="33"/>
      <c r="V603" s="33"/>
      <c r="W603" s="33"/>
      <c r="X603" s="33"/>
      <c r="Y603" s="33"/>
      <c r="Z603" s="33"/>
      <c r="AA603" s="33"/>
      <c r="AB603" s="33"/>
      <c r="AC603" s="33"/>
      <c r="AD603" s="33"/>
      <c r="AE603" s="33"/>
      <c r="AT603" s="16" t="s">
        <v>134</v>
      </c>
      <c r="AU603" s="16" t="s">
        <v>83</v>
      </c>
    </row>
    <row r="604" spans="1:65" s="12" customFormat="1" ht="11.25">
      <c r="B604" s="196"/>
      <c r="C604" s="197"/>
      <c r="D604" s="191" t="s">
        <v>135</v>
      </c>
      <c r="E604" s="198" t="s">
        <v>1</v>
      </c>
      <c r="F604" s="199" t="s">
        <v>586</v>
      </c>
      <c r="G604" s="197"/>
      <c r="H604" s="198" t="s">
        <v>1</v>
      </c>
      <c r="I604" s="200"/>
      <c r="J604" s="197"/>
      <c r="K604" s="197"/>
      <c r="L604" s="201"/>
      <c r="M604" s="202"/>
      <c r="N604" s="203"/>
      <c r="O604" s="203"/>
      <c r="P604" s="203"/>
      <c r="Q604" s="203"/>
      <c r="R604" s="203"/>
      <c r="S604" s="203"/>
      <c r="T604" s="204"/>
      <c r="AT604" s="205" t="s">
        <v>135</v>
      </c>
      <c r="AU604" s="205" t="s">
        <v>83</v>
      </c>
      <c r="AV604" s="12" t="s">
        <v>83</v>
      </c>
      <c r="AW604" s="12" t="s">
        <v>31</v>
      </c>
      <c r="AX604" s="12" t="s">
        <v>75</v>
      </c>
      <c r="AY604" s="205" t="s">
        <v>125</v>
      </c>
    </row>
    <row r="605" spans="1:65" s="13" customFormat="1" ht="11.25">
      <c r="B605" s="206"/>
      <c r="C605" s="207"/>
      <c r="D605" s="191" t="s">
        <v>135</v>
      </c>
      <c r="E605" s="208" t="s">
        <v>1</v>
      </c>
      <c r="F605" s="209" t="s">
        <v>226</v>
      </c>
      <c r="G605" s="207"/>
      <c r="H605" s="210">
        <v>7</v>
      </c>
      <c r="I605" s="211"/>
      <c r="J605" s="207"/>
      <c r="K605" s="207"/>
      <c r="L605" s="212"/>
      <c r="M605" s="213"/>
      <c r="N605" s="214"/>
      <c r="O605" s="214"/>
      <c r="P605" s="214"/>
      <c r="Q605" s="214"/>
      <c r="R605" s="214"/>
      <c r="S605" s="214"/>
      <c r="T605" s="215"/>
      <c r="AT605" s="216" t="s">
        <v>135</v>
      </c>
      <c r="AU605" s="216" t="s">
        <v>83</v>
      </c>
      <c r="AV605" s="13" t="s">
        <v>85</v>
      </c>
      <c r="AW605" s="13" t="s">
        <v>31</v>
      </c>
      <c r="AX605" s="13" t="s">
        <v>75</v>
      </c>
      <c r="AY605" s="216" t="s">
        <v>125</v>
      </c>
    </row>
    <row r="606" spans="1:65" s="14" customFormat="1" ht="11.25">
      <c r="B606" s="217"/>
      <c r="C606" s="218"/>
      <c r="D606" s="191" t="s">
        <v>135</v>
      </c>
      <c r="E606" s="219" t="s">
        <v>1</v>
      </c>
      <c r="F606" s="220" t="s">
        <v>144</v>
      </c>
      <c r="G606" s="218"/>
      <c r="H606" s="221">
        <v>7</v>
      </c>
      <c r="I606" s="222"/>
      <c r="J606" s="218"/>
      <c r="K606" s="218"/>
      <c r="L606" s="223"/>
      <c r="M606" s="224"/>
      <c r="N606" s="225"/>
      <c r="O606" s="225"/>
      <c r="P606" s="225"/>
      <c r="Q606" s="225"/>
      <c r="R606" s="225"/>
      <c r="S606" s="225"/>
      <c r="T606" s="226"/>
      <c r="AT606" s="227" t="s">
        <v>135</v>
      </c>
      <c r="AU606" s="227" t="s">
        <v>83</v>
      </c>
      <c r="AV606" s="14" t="s">
        <v>132</v>
      </c>
      <c r="AW606" s="14" t="s">
        <v>31</v>
      </c>
      <c r="AX606" s="14" t="s">
        <v>83</v>
      </c>
      <c r="AY606" s="227" t="s">
        <v>125</v>
      </c>
    </row>
    <row r="607" spans="1:65" s="2" customFormat="1" ht="16.5" customHeight="1">
      <c r="A607" s="33"/>
      <c r="B607" s="34"/>
      <c r="C607" s="228" t="s">
        <v>587</v>
      </c>
      <c r="D607" s="228" t="s">
        <v>362</v>
      </c>
      <c r="E607" s="229" t="s">
        <v>588</v>
      </c>
      <c r="F607" s="230" t="s">
        <v>589</v>
      </c>
      <c r="G607" s="231" t="s">
        <v>129</v>
      </c>
      <c r="H607" s="232">
        <v>62</v>
      </c>
      <c r="I607" s="233"/>
      <c r="J607" s="234">
        <f>ROUND(I607*H607,2)</f>
        <v>0</v>
      </c>
      <c r="K607" s="230" t="s">
        <v>130</v>
      </c>
      <c r="L607" s="38"/>
      <c r="M607" s="235" t="s">
        <v>1</v>
      </c>
      <c r="N607" s="236" t="s">
        <v>40</v>
      </c>
      <c r="O607" s="70"/>
      <c r="P607" s="187">
        <f>O607*H607</f>
        <v>0</v>
      </c>
      <c r="Q607" s="187">
        <v>0</v>
      </c>
      <c r="R607" s="187">
        <f>Q607*H607</f>
        <v>0</v>
      </c>
      <c r="S607" s="187">
        <v>0</v>
      </c>
      <c r="T607" s="188">
        <f>S607*H607</f>
        <v>0</v>
      </c>
      <c r="U607" s="33"/>
      <c r="V607" s="33"/>
      <c r="W607" s="33"/>
      <c r="X607" s="33"/>
      <c r="Y607" s="33"/>
      <c r="Z607" s="33"/>
      <c r="AA607" s="33"/>
      <c r="AB607" s="33"/>
      <c r="AC607" s="33"/>
      <c r="AD607" s="33"/>
      <c r="AE607" s="33"/>
      <c r="AR607" s="189" t="s">
        <v>132</v>
      </c>
      <c r="AT607" s="189" t="s">
        <v>362</v>
      </c>
      <c r="AU607" s="189" t="s">
        <v>83</v>
      </c>
      <c r="AY607" s="16" t="s">
        <v>125</v>
      </c>
      <c r="BE607" s="190">
        <f>IF(N607="základní",J607,0)</f>
        <v>0</v>
      </c>
      <c r="BF607" s="190">
        <f>IF(N607="snížená",J607,0)</f>
        <v>0</v>
      </c>
      <c r="BG607" s="190">
        <f>IF(N607="zákl. přenesená",J607,0)</f>
        <v>0</v>
      </c>
      <c r="BH607" s="190">
        <f>IF(N607="sníž. přenesená",J607,0)</f>
        <v>0</v>
      </c>
      <c r="BI607" s="190">
        <f>IF(N607="nulová",J607,0)</f>
        <v>0</v>
      </c>
      <c r="BJ607" s="16" t="s">
        <v>83</v>
      </c>
      <c r="BK607" s="190">
        <f>ROUND(I607*H607,2)</f>
        <v>0</v>
      </c>
      <c r="BL607" s="16" t="s">
        <v>132</v>
      </c>
      <c r="BM607" s="189" t="s">
        <v>590</v>
      </c>
    </row>
    <row r="608" spans="1:65" s="2" customFormat="1" ht="39">
      <c r="A608" s="33"/>
      <c r="B608" s="34"/>
      <c r="C608" s="35"/>
      <c r="D608" s="191" t="s">
        <v>134</v>
      </c>
      <c r="E608" s="35"/>
      <c r="F608" s="192" t="s">
        <v>591</v>
      </c>
      <c r="G608" s="35"/>
      <c r="H608" s="35"/>
      <c r="I608" s="193"/>
      <c r="J608" s="35"/>
      <c r="K608" s="35"/>
      <c r="L608" s="38"/>
      <c r="M608" s="194"/>
      <c r="N608" s="195"/>
      <c r="O608" s="70"/>
      <c r="P608" s="70"/>
      <c r="Q608" s="70"/>
      <c r="R608" s="70"/>
      <c r="S608" s="70"/>
      <c r="T608" s="71"/>
      <c r="U608" s="33"/>
      <c r="V608" s="33"/>
      <c r="W608" s="33"/>
      <c r="X608" s="33"/>
      <c r="Y608" s="33"/>
      <c r="Z608" s="33"/>
      <c r="AA608" s="33"/>
      <c r="AB608" s="33"/>
      <c r="AC608" s="33"/>
      <c r="AD608" s="33"/>
      <c r="AE608" s="33"/>
      <c r="AT608" s="16" t="s">
        <v>134</v>
      </c>
      <c r="AU608" s="16" t="s">
        <v>83</v>
      </c>
    </row>
    <row r="609" spans="1:65" s="12" customFormat="1" ht="11.25">
      <c r="B609" s="196"/>
      <c r="C609" s="197"/>
      <c r="D609" s="191" t="s">
        <v>135</v>
      </c>
      <c r="E609" s="198" t="s">
        <v>1</v>
      </c>
      <c r="F609" s="199" t="s">
        <v>592</v>
      </c>
      <c r="G609" s="197"/>
      <c r="H609" s="198" t="s">
        <v>1</v>
      </c>
      <c r="I609" s="200"/>
      <c r="J609" s="197"/>
      <c r="K609" s="197"/>
      <c r="L609" s="201"/>
      <c r="M609" s="202"/>
      <c r="N609" s="203"/>
      <c r="O609" s="203"/>
      <c r="P609" s="203"/>
      <c r="Q609" s="203"/>
      <c r="R609" s="203"/>
      <c r="S609" s="203"/>
      <c r="T609" s="204"/>
      <c r="AT609" s="205" t="s">
        <v>135</v>
      </c>
      <c r="AU609" s="205" t="s">
        <v>83</v>
      </c>
      <c r="AV609" s="12" t="s">
        <v>83</v>
      </c>
      <c r="AW609" s="12" t="s">
        <v>31</v>
      </c>
      <c r="AX609" s="12" t="s">
        <v>75</v>
      </c>
      <c r="AY609" s="205" t="s">
        <v>125</v>
      </c>
    </row>
    <row r="610" spans="1:65" s="13" customFormat="1" ht="11.25">
      <c r="B610" s="206"/>
      <c r="C610" s="207"/>
      <c r="D610" s="191" t="s">
        <v>135</v>
      </c>
      <c r="E610" s="208" t="s">
        <v>1</v>
      </c>
      <c r="F610" s="209" t="s">
        <v>232</v>
      </c>
      <c r="G610" s="207"/>
      <c r="H610" s="210">
        <v>62</v>
      </c>
      <c r="I610" s="211"/>
      <c r="J610" s="207"/>
      <c r="K610" s="207"/>
      <c r="L610" s="212"/>
      <c r="M610" s="213"/>
      <c r="N610" s="214"/>
      <c r="O610" s="214"/>
      <c r="P610" s="214"/>
      <c r="Q610" s="214"/>
      <c r="R610" s="214"/>
      <c r="S610" s="214"/>
      <c r="T610" s="215"/>
      <c r="AT610" s="216" t="s">
        <v>135</v>
      </c>
      <c r="AU610" s="216" t="s">
        <v>83</v>
      </c>
      <c r="AV610" s="13" t="s">
        <v>85</v>
      </c>
      <c r="AW610" s="13" t="s">
        <v>31</v>
      </c>
      <c r="AX610" s="13" t="s">
        <v>75</v>
      </c>
      <c r="AY610" s="216" t="s">
        <v>125</v>
      </c>
    </row>
    <row r="611" spans="1:65" s="14" customFormat="1" ht="11.25">
      <c r="B611" s="217"/>
      <c r="C611" s="218"/>
      <c r="D611" s="191" t="s">
        <v>135</v>
      </c>
      <c r="E611" s="219" t="s">
        <v>1</v>
      </c>
      <c r="F611" s="220" t="s">
        <v>144</v>
      </c>
      <c r="G611" s="218"/>
      <c r="H611" s="221">
        <v>62</v>
      </c>
      <c r="I611" s="222"/>
      <c r="J611" s="218"/>
      <c r="K611" s="218"/>
      <c r="L611" s="223"/>
      <c r="M611" s="224"/>
      <c r="N611" s="225"/>
      <c r="O611" s="225"/>
      <c r="P611" s="225"/>
      <c r="Q611" s="225"/>
      <c r="R611" s="225"/>
      <c r="S611" s="225"/>
      <c r="T611" s="226"/>
      <c r="AT611" s="227" t="s">
        <v>135</v>
      </c>
      <c r="AU611" s="227" t="s">
        <v>83</v>
      </c>
      <c r="AV611" s="14" t="s">
        <v>132</v>
      </c>
      <c r="AW611" s="14" t="s">
        <v>31</v>
      </c>
      <c r="AX611" s="14" t="s">
        <v>83</v>
      </c>
      <c r="AY611" s="227" t="s">
        <v>125</v>
      </c>
    </row>
    <row r="612" spans="1:65" s="2" customFormat="1" ht="16.5" customHeight="1">
      <c r="A612" s="33"/>
      <c r="B612" s="34"/>
      <c r="C612" s="228" t="s">
        <v>593</v>
      </c>
      <c r="D612" s="228" t="s">
        <v>362</v>
      </c>
      <c r="E612" s="229" t="s">
        <v>594</v>
      </c>
      <c r="F612" s="230" t="s">
        <v>595</v>
      </c>
      <c r="G612" s="231" t="s">
        <v>129</v>
      </c>
      <c r="H612" s="232">
        <v>937</v>
      </c>
      <c r="I612" s="233"/>
      <c r="J612" s="234">
        <f>ROUND(I612*H612,2)</f>
        <v>0</v>
      </c>
      <c r="K612" s="230" t="s">
        <v>130</v>
      </c>
      <c r="L612" s="38"/>
      <c r="M612" s="235" t="s">
        <v>1</v>
      </c>
      <c r="N612" s="236" t="s">
        <v>40</v>
      </c>
      <c r="O612" s="70"/>
      <c r="P612" s="187">
        <f>O612*H612</f>
        <v>0</v>
      </c>
      <c r="Q612" s="187">
        <v>0</v>
      </c>
      <c r="R612" s="187">
        <f>Q612*H612</f>
        <v>0</v>
      </c>
      <c r="S612" s="187">
        <v>0</v>
      </c>
      <c r="T612" s="188">
        <f>S612*H612</f>
        <v>0</v>
      </c>
      <c r="U612" s="33"/>
      <c r="V612" s="33"/>
      <c r="W612" s="33"/>
      <c r="X612" s="33"/>
      <c r="Y612" s="33"/>
      <c r="Z612" s="33"/>
      <c r="AA612" s="33"/>
      <c r="AB612" s="33"/>
      <c r="AC612" s="33"/>
      <c r="AD612" s="33"/>
      <c r="AE612" s="33"/>
      <c r="AR612" s="189" t="s">
        <v>132</v>
      </c>
      <c r="AT612" s="189" t="s">
        <v>362</v>
      </c>
      <c r="AU612" s="189" t="s">
        <v>83</v>
      </c>
      <c r="AY612" s="16" t="s">
        <v>125</v>
      </c>
      <c r="BE612" s="190">
        <f>IF(N612="základní",J612,0)</f>
        <v>0</v>
      </c>
      <c r="BF612" s="190">
        <f>IF(N612="snížená",J612,0)</f>
        <v>0</v>
      </c>
      <c r="BG612" s="190">
        <f>IF(N612="zákl. přenesená",J612,0)</f>
        <v>0</v>
      </c>
      <c r="BH612" s="190">
        <f>IF(N612="sníž. přenesená",J612,0)</f>
        <v>0</v>
      </c>
      <c r="BI612" s="190">
        <f>IF(N612="nulová",J612,0)</f>
        <v>0</v>
      </c>
      <c r="BJ612" s="16" t="s">
        <v>83</v>
      </c>
      <c r="BK612" s="190">
        <f>ROUND(I612*H612,2)</f>
        <v>0</v>
      </c>
      <c r="BL612" s="16" t="s">
        <v>132</v>
      </c>
      <c r="BM612" s="189" t="s">
        <v>596</v>
      </c>
    </row>
    <row r="613" spans="1:65" s="2" customFormat="1" ht="29.25">
      <c r="A613" s="33"/>
      <c r="B613" s="34"/>
      <c r="C613" s="35"/>
      <c r="D613" s="191" t="s">
        <v>134</v>
      </c>
      <c r="E613" s="35"/>
      <c r="F613" s="192" t="s">
        <v>597</v>
      </c>
      <c r="G613" s="35"/>
      <c r="H613" s="35"/>
      <c r="I613" s="193"/>
      <c r="J613" s="35"/>
      <c r="K613" s="35"/>
      <c r="L613" s="38"/>
      <c r="M613" s="194"/>
      <c r="N613" s="195"/>
      <c r="O613" s="70"/>
      <c r="P613" s="70"/>
      <c r="Q613" s="70"/>
      <c r="R613" s="70"/>
      <c r="S613" s="70"/>
      <c r="T613" s="71"/>
      <c r="U613" s="33"/>
      <c r="V613" s="33"/>
      <c r="W613" s="33"/>
      <c r="X613" s="33"/>
      <c r="Y613" s="33"/>
      <c r="Z613" s="33"/>
      <c r="AA613" s="33"/>
      <c r="AB613" s="33"/>
      <c r="AC613" s="33"/>
      <c r="AD613" s="33"/>
      <c r="AE613" s="33"/>
      <c r="AT613" s="16" t="s">
        <v>134</v>
      </c>
      <c r="AU613" s="16" t="s">
        <v>83</v>
      </c>
    </row>
    <row r="614" spans="1:65" s="12" customFormat="1" ht="11.25">
      <c r="B614" s="196"/>
      <c r="C614" s="197"/>
      <c r="D614" s="191" t="s">
        <v>135</v>
      </c>
      <c r="E614" s="198" t="s">
        <v>1</v>
      </c>
      <c r="F614" s="199" t="s">
        <v>237</v>
      </c>
      <c r="G614" s="197"/>
      <c r="H614" s="198" t="s">
        <v>1</v>
      </c>
      <c r="I614" s="200"/>
      <c r="J614" s="197"/>
      <c r="K614" s="197"/>
      <c r="L614" s="201"/>
      <c r="M614" s="202"/>
      <c r="N614" s="203"/>
      <c r="O614" s="203"/>
      <c r="P614" s="203"/>
      <c r="Q614" s="203"/>
      <c r="R614" s="203"/>
      <c r="S614" s="203"/>
      <c r="T614" s="204"/>
      <c r="AT614" s="205" t="s">
        <v>135</v>
      </c>
      <c r="AU614" s="205" t="s">
        <v>83</v>
      </c>
      <c r="AV614" s="12" t="s">
        <v>83</v>
      </c>
      <c r="AW614" s="12" t="s">
        <v>31</v>
      </c>
      <c r="AX614" s="12" t="s">
        <v>75</v>
      </c>
      <c r="AY614" s="205" t="s">
        <v>125</v>
      </c>
    </row>
    <row r="615" spans="1:65" s="13" customFormat="1" ht="11.25">
      <c r="B615" s="206"/>
      <c r="C615" s="207"/>
      <c r="D615" s="191" t="s">
        <v>135</v>
      </c>
      <c r="E615" s="208" t="s">
        <v>1</v>
      </c>
      <c r="F615" s="209" t="s">
        <v>598</v>
      </c>
      <c r="G615" s="207"/>
      <c r="H615" s="210">
        <v>403</v>
      </c>
      <c r="I615" s="211"/>
      <c r="J615" s="207"/>
      <c r="K615" s="207"/>
      <c r="L615" s="212"/>
      <c r="M615" s="213"/>
      <c r="N615" s="214"/>
      <c r="O615" s="214"/>
      <c r="P615" s="214"/>
      <c r="Q615" s="214"/>
      <c r="R615" s="214"/>
      <c r="S615" s="214"/>
      <c r="T615" s="215"/>
      <c r="AT615" s="216" t="s">
        <v>135</v>
      </c>
      <c r="AU615" s="216" t="s">
        <v>83</v>
      </c>
      <c r="AV615" s="13" t="s">
        <v>85</v>
      </c>
      <c r="AW615" s="13" t="s">
        <v>31</v>
      </c>
      <c r="AX615" s="13" t="s">
        <v>75</v>
      </c>
      <c r="AY615" s="216" t="s">
        <v>125</v>
      </c>
    </row>
    <row r="616" spans="1:65" s="12" customFormat="1" ht="11.25">
      <c r="B616" s="196"/>
      <c r="C616" s="197"/>
      <c r="D616" s="191" t="s">
        <v>135</v>
      </c>
      <c r="E616" s="198" t="s">
        <v>1</v>
      </c>
      <c r="F616" s="199" t="s">
        <v>241</v>
      </c>
      <c r="G616" s="197"/>
      <c r="H616" s="198" t="s">
        <v>1</v>
      </c>
      <c r="I616" s="200"/>
      <c r="J616" s="197"/>
      <c r="K616" s="197"/>
      <c r="L616" s="201"/>
      <c r="M616" s="202"/>
      <c r="N616" s="203"/>
      <c r="O616" s="203"/>
      <c r="P616" s="203"/>
      <c r="Q616" s="203"/>
      <c r="R616" s="203"/>
      <c r="S616" s="203"/>
      <c r="T616" s="204"/>
      <c r="AT616" s="205" t="s">
        <v>135</v>
      </c>
      <c r="AU616" s="205" t="s">
        <v>83</v>
      </c>
      <c r="AV616" s="12" t="s">
        <v>83</v>
      </c>
      <c r="AW616" s="12" t="s">
        <v>31</v>
      </c>
      <c r="AX616" s="12" t="s">
        <v>75</v>
      </c>
      <c r="AY616" s="205" t="s">
        <v>125</v>
      </c>
    </row>
    <row r="617" spans="1:65" s="13" customFormat="1" ht="11.25">
      <c r="B617" s="206"/>
      <c r="C617" s="207"/>
      <c r="D617" s="191" t="s">
        <v>135</v>
      </c>
      <c r="E617" s="208" t="s">
        <v>1</v>
      </c>
      <c r="F617" s="209" t="s">
        <v>599</v>
      </c>
      <c r="G617" s="207"/>
      <c r="H617" s="210">
        <v>534</v>
      </c>
      <c r="I617" s="211"/>
      <c r="J617" s="207"/>
      <c r="K617" s="207"/>
      <c r="L617" s="212"/>
      <c r="M617" s="213"/>
      <c r="N617" s="214"/>
      <c r="O617" s="214"/>
      <c r="P617" s="214"/>
      <c r="Q617" s="214"/>
      <c r="R617" s="214"/>
      <c r="S617" s="214"/>
      <c r="T617" s="215"/>
      <c r="AT617" s="216" t="s">
        <v>135</v>
      </c>
      <c r="AU617" s="216" t="s">
        <v>83</v>
      </c>
      <c r="AV617" s="13" t="s">
        <v>85</v>
      </c>
      <c r="AW617" s="13" t="s">
        <v>31</v>
      </c>
      <c r="AX617" s="13" t="s">
        <v>75</v>
      </c>
      <c r="AY617" s="216" t="s">
        <v>125</v>
      </c>
    </row>
    <row r="618" spans="1:65" s="14" customFormat="1" ht="11.25">
      <c r="B618" s="217"/>
      <c r="C618" s="218"/>
      <c r="D618" s="191" t="s">
        <v>135</v>
      </c>
      <c r="E618" s="219" t="s">
        <v>1</v>
      </c>
      <c r="F618" s="220" t="s">
        <v>144</v>
      </c>
      <c r="G618" s="218"/>
      <c r="H618" s="221">
        <v>937</v>
      </c>
      <c r="I618" s="222"/>
      <c r="J618" s="218"/>
      <c r="K618" s="218"/>
      <c r="L618" s="223"/>
      <c r="M618" s="224"/>
      <c r="N618" s="225"/>
      <c r="O618" s="225"/>
      <c r="P618" s="225"/>
      <c r="Q618" s="225"/>
      <c r="R618" s="225"/>
      <c r="S618" s="225"/>
      <c r="T618" s="226"/>
      <c r="AT618" s="227" t="s">
        <v>135</v>
      </c>
      <c r="AU618" s="227" t="s">
        <v>83</v>
      </c>
      <c r="AV618" s="14" t="s">
        <v>132</v>
      </c>
      <c r="AW618" s="14" t="s">
        <v>31</v>
      </c>
      <c r="AX618" s="14" t="s">
        <v>83</v>
      </c>
      <c r="AY618" s="227" t="s">
        <v>125</v>
      </c>
    </row>
    <row r="619" spans="1:65" s="2" customFormat="1" ht="16.5" customHeight="1">
      <c r="A619" s="33"/>
      <c r="B619" s="34"/>
      <c r="C619" s="228" t="s">
        <v>600</v>
      </c>
      <c r="D619" s="228" t="s">
        <v>362</v>
      </c>
      <c r="E619" s="229" t="s">
        <v>601</v>
      </c>
      <c r="F619" s="230" t="s">
        <v>602</v>
      </c>
      <c r="G619" s="231" t="s">
        <v>208</v>
      </c>
      <c r="H619" s="232">
        <v>937</v>
      </c>
      <c r="I619" s="233"/>
      <c r="J619" s="234">
        <f>ROUND(I619*H619,2)</f>
        <v>0</v>
      </c>
      <c r="K619" s="230" t="s">
        <v>130</v>
      </c>
      <c r="L619" s="38"/>
      <c r="M619" s="235" t="s">
        <v>1</v>
      </c>
      <c r="N619" s="236" t="s">
        <v>40</v>
      </c>
      <c r="O619" s="70"/>
      <c r="P619" s="187">
        <f>O619*H619</f>
        <v>0</v>
      </c>
      <c r="Q619" s="187">
        <v>0</v>
      </c>
      <c r="R619" s="187">
        <f>Q619*H619</f>
        <v>0</v>
      </c>
      <c r="S619" s="187">
        <v>0</v>
      </c>
      <c r="T619" s="188">
        <f>S619*H619</f>
        <v>0</v>
      </c>
      <c r="U619" s="33"/>
      <c r="V619" s="33"/>
      <c r="W619" s="33"/>
      <c r="X619" s="33"/>
      <c r="Y619" s="33"/>
      <c r="Z619" s="33"/>
      <c r="AA619" s="33"/>
      <c r="AB619" s="33"/>
      <c r="AC619" s="33"/>
      <c r="AD619" s="33"/>
      <c r="AE619" s="33"/>
      <c r="AR619" s="189" t="s">
        <v>132</v>
      </c>
      <c r="AT619" s="189" t="s">
        <v>362</v>
      </c>
      <c r="AU619" s="189" t="s">
        <v>83</v>
      </c>
      <c r="AY619" s="16" t="s">
        <v>125</v>
      </c>
      <c r="BE619" s="190">
        <f>IF(N619="základní",J619,0)</f>
        <v>0</v>
      </c>
      <c r="BF619" s="190">
        <f>IF(N619="snížená",J619,0)</f>
        <v>0</v>
      </c>
      <c r="BG619" s="190">
        <f>IF(N619="zákl. přenesená",J619,0)</f>
        <v>0</v>
      </c>
      <c r="BH619" s="190">
        <f>IF(N619="sníž. přenesená",J619,0)</f>
        <v>0</v>
      </c>
      <c r="BI619" s="190">
        <f>IF(N619="nulová",J619,0)</f>
        <v>0</v>
      </c>
      <c r="BJ619" s="16" t="s">
        <v>83</v>
      </c>
      <c r="BK619" s="190">
        <f>ROUND(I619*H619,2)</f>
        <v>0</v>
      </c>
      <c r="BL619" s="16" t="s">
        <v>132</v>
      </c>
      <c r="BM619" s="189" t="s">
        <v>603</v>
      </c>
    </row>
    <row r="620" spans="1:65" s="2" customFormat="1" ht="39">
      <c r="A620" s="33"/>
      <c r="B620" s="34"/>
      <c r="C620" s="35"/>
      <c r="D620" s="191" t="s">
        <v>134</v>
      </c>
      <c r="E620" s="35"/>
      <c r="F620" s="192" t="s">
        <v>604</v>
      </c>
      <c r="G620" s="35"/>
      <c r="H620" s="35"/>
      <c r="I620" s="193"/>
      <c r="J620" s="35"/>
      <c r="K620" s="35"/>
      <c r="L620" s="38"/>
      <c r="M620" s="194"/>
      <c r="N620" s="195"/>
      <c r="O620" s="70"/>
      <c r="P620" s="70"/>
      <c r="Q620" s="70"/>
      <c r="R620" s="70"/>
      <c r="S620" s="70"/>
      <c r="T620" s="71"/>
      <c r="U620" s="33"/>
      <c r="V620" s="33"/>
      <c r="W620" s="33"/>
      <c r="X620" s="33"/>
      <c r="Y620" s="33"/>
      <c r="Z620" s="33"/>
      <c r="AA620" s="33"/>
      <c r="AB620" s="33"/>
      <c r="AC620" s="33"/>
      <c r="AD620" s="33"/>
      <c r="AE620" s="33"/>
      <c r="AT620" s="16" t="s">
        <v>134</v>
      </c>
      <c r="AU620" s="16" t="s">
        <v>83</v>
      </c>
    </row>
    <row r="621" spans="1:65" s="12" customFormat="1" ht="11.25">
      <c r="B621" s="196"/>
      <c r="C621" s="197"/>
      <c r="D621" s="191" t="s">
        <v>135</v>
      </c>
      <c r="E621" s="198" t="s">
        <v>1</v>
      </c>
      <c r="F621" s="199" t="s">
        <v>237</v>
      </c>
      <c r="G621" s="197"/>
      <c r="H621" s="198" t="s">
        <v>1</v>
      </c>
      <c r="I621" s="200"/>
      <c r="J621" s="197"/>
      <c r="K621" s="197"/>
      <c r="L621" s="201"/>
      <c r="M621" s="202"/>
      <c r="N621" s="203"/>
      <c r="O621" s="203"/>
      <c r="P621" s="203"/>
      <c r="Q621" s="203"/>
      <c r="R621" s="203"/>
      <c r="S621" s="203"/>
      <c r="T621" s="204"/>
      <c r="AT621" s="205" t="s">
        <v>135</v>
      </c>
      <c r="AU621" s="205" t="s">
        <v>83</v>
      </c>
      <c r="AV621" s="12" t="s">
        <v>83</v>
      </c>
      <c r="AW621" s="12" t="s">
        <v>31</v>
      </c>
      <c r="AX621" s="12" t="s">
        <v>75</v>
      </c>
      <c r="AY621" s="205" t="s">
        <v>125</v>
      </c>
    </row>
    <row r="622" spans="1:65" s="13" customFormat="1" ht="11.25">
      <c r="B622" s="206"/>
      <c r="C622" s="207"/>
      <c r="D622" s="191" t="s">
        <v>135</v>
      </c>
      <c r="E622" s="208" t="s">
        <v>1</v>
      </c>
      <c r="F622" s="209" t="s">
        <v>598</v>
      </c>
      <c r="G622" s="207"/>
      <c r="H622" s="210">
        <v>403</v>
      </c>
      <c r="I622" s="211"/>
      <c r="J622" s="207"/>
      <c r="K622" s="207"/>
      <c r="L622" s="212"/>
      <c r="M622" s="213"/>
      <c r="N622" s="214"/>
      <c r="O622" s="214"/>
      <c r="P622" s="214"/>
      <c r="Q622" s="214"/>
      <c r="R622" s="214"/>
      <c r="S622" s="214"/>
      <c r="T622" s="215"/>
      <c r="AT622" s="216" t="s">
        <v>135</v>
      </c>
      <c r="AU622" s="216" t="s">
        <v>83</v>
      </c>
      <c r="AV622" s="13" t="s">
        <v>85</v>
      </c>
      <c r="AW622" s="13" t="s">
        <v>31</v>
      </c>
      <c r="AX622" s="13" t="s">
        <v>75</v>
      </c>
      <c r="AY622" s="216" t="s">
        <v>125</v>
      </c>
    </row>
    <row r="623" spans="1:65" s="12" customFormat="1" ht="11.25">
      <c r="B623" s="196"/>
      <c r="C623" s="197"/>
      <c r="D623" s="191" t="s">
        <v>135</v>
      </c>
      <c r="E623" s="198" t="s">
        <v>1</v>
      </c>
      <c r="F623" s="199" t="s">
        <v>241</v>
      </c>
      <c r="G623" s="197"/>
      <c r="H623" s="198" t="s">
        <v>1</v>
      </c>
      <c r="I623" s="200"/>
      <c r="J623" s="197"/>
      <c r="K623" s="197"/>
      <c r="L623" s="201"/>
      <c r="M623" s="202"/>
      <c r="N623" s="203"/>
      <c r="O623" s="203"/>
      <c r="P623" s="203"/>
      <c r="Q623" s="203"/>
      <c r="R623" s="203"/>
      <c r="S623" s="203"/>
      <c r="T623" s="204"/>
      <c r="AT623" s="205" t="s">
        <v>135</v>
      </c>
      <c r="AU623" s="205" t="s">
        <v>83</v>
      </c>
      <c r="AV623" s="12" t="s">
        <v>83</v>
      </c>
      <c r="AW623" s="12" t="s">
        <v>31</v>
      </c>
      <c r="AX623" s="12" t="s">
        <v>75</v>
      </c>
      <c r="AY623" s="205" t="s">
        <v>125</v>
      </c>
    </row>
    <row r="624" spans="1:65" s="13" customFormat="1" ht="11.25">
      <c r="B624" s="206"/>
      <c r="C624" s="207"/>
      <c r="D624" s="191" t="s">
        <v>135</v>
      </c>
      <c r="E624" s="208" t="s">
        <v>1</v>
      </c>
      <c r="F624" s="209" t="s">
        <v>599</v>
      </c>
      <c r="G624" s="207"/>
      <c r="H624" s="210">
        <v>534</v>
      </c>
      <c r="I624" s="211"/>
      <c r="J624" s="207"/>
      <c r="K624" s="207"/>
      <c r="L624" s="212"/>
      <c r="M624" s="213"/>
      <c r="N624" s="214"/>
      <c r="O624" s="214"/>
      <c r="P624" s="214"/>
      <c r="Q624" s="214"/>
      <c r="R624" s="214"/>
      <c r="S624" s="214"/>
      <c r="T624" s="215"/>
      <c r="AT624" s="216" t="s">
        <v>135</v>
      </c>
      <c r="AU624" s="216" t="s">
        <v>83</v>
      </c>
      <c r="AV624" s="13" t="s">
        <v>85</v>
      </c>
      <c r="AW624" s="13" t="s">
        <v>31</v>
      </c>
      <c r="AX624" s="13" t="s">
        <v>75</v>
      </c>
      <c r="AY624" s="216" t="s">
        <v>125</v>
      </c>
    </row>
    <row r="625" spans="1:65" s="14" customFormat="1" ht="11.25">
      <c r="B625" s="217"/>
      <c r="C625" s="218"/>
      <c r="D625" s="191" t="s">
        <v>135</v>
      </c>
      <c r="E625" s="219" t="s">
        <v>1</v>
      </c>
      <c r="F625" s="220" t="s">
        <v>144</v>
      </c>
      <c r="G625" s="218"/>
      <c r="H625" s="221">
        <v>937</v>
      </c>
      <c r="I625" s="222"/>
      <c r="J625" s="218"/>
      <c r="K625" s="218"/>
      <c r="L625" s="223"/>
      <c r="M625" s="224"/>
      <c r="N625" s="225"/>
      <c r="O625" s="225"/>
      <c r="P625" s="225"/>
      <c r="Q625" s="225"/>
      <c r="R625" s="225"/>
      <c r="S625" s="225"/>
      <c r="T625" s="226"/>
      <c r="AT625" s="227" t="s">
        <v>135</v>
      </c>
      <c r="AU625" s="227" t="s">
        <v>83</v>
      </c>
      <c r="AV625" s="14" t="s">
        <v>132</v>
      </c>
      <c r="AW625" s="14" t="s">
        <v>31</v>
      </c>
      <c r="AX625" s="14" t="s">
        <v>83</v>
      </c>
      <c r="AY625" s="227" t="s">
        <v>125</v>
      </c>
    </row>
    <row r="626" spans="1:65" s="2" customFormat="1" ht="24.2" customHeight="1">
      <c r="A626" s="33"/>
      <c r="B626" s="34"/>
      <c r="C626" s="228" t="s">
        <v>605</v>
      </c>
      <c r="D626" s="228" t="s">
        <v>362</v>
      </c>
      <c r="E626" s="229" t="s">
        <v>606</v>
      </c>
      <c r="F626" s="230" t="s">
        <v>607</v>
      </c>
      <c r="G626" s="231" t="s">
        <v>208</v>
      </c>
      <c r="H626" s="232">
        <v>12</v>
      </c>
      <c r="I626" s="233"/>
      <c r="J626" s="234">
        <f>ROUND(I626*H626,2)</f>
        <v>0</v>
      </c>
      <c r="K626" s="230" t="s">
        <v>130</v>
      </c>
      <c r="L626" s="38"/>
      <c r="M626" s="235" t="s">
        <v>1</v>
      </c>
      <c r="N626" s="236" t="s">
        <v>40</v>
      </c>
      <c r="O626" s="70"/>
      <c r="P626" s="187">
        <f>O626*H626</f>
        <v>0</v>
      </c>
      <c r="Q626" s="187">
        <v>0</v>
      </c>
      <c r="R626" s="187">
        <f>Q626*H626</f>
        <v>0</v>
      </c>
      <c r="S626" s="187">
        <v>0</v>
      </c>
      <c r="T626" s="188">
        <f>S626*H626</f>
        <v>0</v>
      </c>
      <c r="U626" s="33"/>
      <c r="V626" s="33"/>
      <c r="W626" s="33"/>
      <c r="X626" s="33"/>
      <c r="Y626" s="33"/>
      <c r="Z626" s="33"/>
      <c r="AA626" s="33"/>
      <c r="AB626" s="33"/>
      <c r="AC626" s="33"/>
      <c r="AD626" s="33"/>
      <c r="AE626" s="33"/>
      <c r="AR626" s="189" t="s">
        <v>132</v>
      </c>
      <c r="AT626" s="189" t="s">
        <v>362</v>
      </c>
      <c r="AU626" s="189" t="s">
        <v>83</v>
      </c>
      <c r="AY626" s="16" t="s">
        <v>125</v>
      </c>
      <c r="BE626" s="190">
        <f>IF(N626="základní",J626,0)</f>
        <v>0</v>
      </c>
      <c r="BF626" s="190">
        <f>IF(N626="snížená",J626,0)</f>
        <v>0</v>
      </c>
      <c r="BG626" s="190">
        <f>IF(N626="zákl. přenesená",J626,0)</f>
        <v>0</v>
      </c>
      <c r="BH626" s="190">
        <f>IF(N626="sníž. přenesená",J626,0)</f>
        <v>0</v>
      </c>
      <c r="BI626" s="190">
        <f>IF(N626="nulová",J626,0)</f>
        <v>0</v>
      </c>
      <c r="BJ626" s="16" t="s">
        <v>83</v>
      </c>
      <c r="BK626" s="190">
        <f>ROUND(I626*H626,2)</f>
        <v>0</v>
      </c>
      <c r="BL626" s="16" t="s">
        <v>132</v>
      </c>
      <c r="BM626" s="189" t="s">
        <v>608</v>
      </c>
    </row>
    <row r="627" spans="1:65" s="2" customFormat="1" ht="48.75">
      <c r="A627" s="33"/>
      <c r="B627" s="34"/>
      <c r="C627" s="35"/>
      <c r="D627" s="191" t="s">
        <v>134</v>
      </c>
      <c r="E627" s="35"/>
      <c r="F627" s="192" t="s">
        <v>609</v>
      </c>
      <c r="G627" s="35"/>
      <c r="H627" s="35"/>
      <c r="I627" s="193"/>
      <c r="J627" s="35"/>
      <c r="K627" s="35"/>
      <c r="L627" s="38"/>
      <c r="M627" s="194"/>
      <c r="N627" s="195"/>
      <c r="O627" s="70"/>
      <c r="P627" s="70"/>
      <c r="Q627" s="70"/>
      <c r="R627" s="70"/>
      <c r="S627" s="70"/>
      <c r="T627" s="71"/>
      <c r="U627" s="33"/>
      <c r="V627" s="33"/>
      <c r="W627" s="33"/>
      <c r="X627" s="33"/>
      <c r="Y627" s="33"/>
      <c r="Z627" s="33"/>
      <c r="AA627" s="33"/>
      <c r="AB627" s="33"/>
      <c r="AC627" s="33"/>
      <c r="AD627" s="33"/>
      <c r="AE627" s="33"/>
      <c r="AT627" s="16" t="s">
        <v>134</v>
      </c>
      <c r="AU627" s="16" t="s">
        <v>83</v>
      </c>
    </row>
    <row r="628" spans="1:65" s="12" customFormat="1" ht="11.25">
      <c r="B628" s="196"/>
      <c r="C628" s="197"/>
      <c r="D628" s="191" t="s">
        <v>135</v>
      </c>
      <c r="E628" s="198" t="s">
        <v>1</v>
      </c>
      <c r="F628" s="199" t="s">
        <v>197</v>
      </c>
      <c r="G628" s="197"/>
      <c r="H628" s="198" t="s">
        <v>1</v>
      </c>
      <c r="I628" s="200"/>
      <c r="J628" s="197"/>
      <c r="K628" s="197"/>
      <c r="L628" s="201"/>
      <c r="M628" s="202"/>
      <c r="N628" s="203"/>
      <c r="O628" s="203"/>
      <c r="P628" s="203"/>
      <c r="Q628" s="203"/>
      <c r="R628" s="203"/>
      <c r="S628" s="203"/>
      <c r="T628" s="204"/>
      <c r="AT628" s="205" t="s">
        <v>135</v>
      </c>
      <c r="AU628" s="205" t="s">
        <v>83</v>
      </c>
      <c r="AV628" s="12" t="s">
        <v>83</v>
      </c>
      <c r="AW628" s="12" t="s">
        <v>31</v>
      </c>
      <c r="AX628" s="12" t="s">
        <v>75</v>
      </c>
      <c r="AY628" s="205" t="s">
        <v>125</v>
      </c>
    </row>
    <row r="629" spans="1:65" s="13" customFormat="1" ht="11.25">
      <c r="B629" s="206"/>
      <c r="C629" s="207"/>
      <c r="D629" s="191" t="s">
        <v>135</v>
      </c>
      <c r="E629" s="208" t="s">
        <v>1</v>
      </c>
      <c r="F629" s="209" t="s">
        <v>216</v>
      </c>
      <c r="G629" s="207"/>
      <c r="H629" s="210">
        <v>12</v>
      </c>
      <c r="I629" s="211"/>
      <c r="J629" s="207"/>
      <c r="K629" s="207"/>
      <c r="L629" s="212"/>
      <c r="M629" s="213"/>
      <c r="N629" s="214"/>
      <c r="O629" s="214"/>
      <c r="P629" s="214"/>
      <c r="Q629" s="214"/>
      <c r="R629" s="214"/>
      <c r="S629" s="214"/>
      <c r="T629" s="215"/>
      <c r="AT629" s="216" t="s">
        <v>135</v>
      </c>
      <c r="AU629" s="216" t="s">
        <v>83</v>
      </c>
      <c r="AV629" s="13" t="s">
        <v>85</v>
      </c>
      <c r="AW629" s="13" t="s">
        <v>31</v>
      </c>
      <c r="AX629" s="13" t="s">
        <v>75</v>
      </c>
      <c r="AY629" s="216" t="s">
        <v>125</v>
      </c>
    </row>
    <row r="630" spans="1:65" s="14" customFormat="1" ht="11.25">
      <c r="B630" s="217"/>
      <c r="C630" s="218"/>
      <c r="D630" s="191" t="s">
        <v>135</v>
      </c>
      <c r="E630" s="219" t="s">
        <v>1</v>
      </c>
      <c r="F630" s="220" t="s">
        <v>144</v>
      </c>
      <c r="G630" s="218"/>
      <c r="H630" s="221">
        <v>12</v>
      </c>
      <c r="I630" s="222"/>
      <c r="J630" s="218"/>
      <c r="K630" s="218"/>
      <c r="L630" s="223"/>
      <c r="M630" s="224"/>
      <c r="N630" s="225"/>
      <c r="O630" s="225"/>
      <c r="P630" s="225"/>
      <c r="Q630" s="225"/>
      <c r="R630" s="225"/>
      <c r="S630" s="225"/>
      <c r="T630" s="226"/>
      <c r="AT630" s="227" t="s">
        <v>135</v>
      </c>
      <c r="AU630" s="227" t="s">
        <v>83</v>
      </c>
      <c r="AV630" s="14" t="s">
        <v>132</v>
      </c>
      <c r="AW630" s="14" t="s">
        <v>31</v>
      </c>
      <c r="AX630" s="14" t="s">
        <v>83</v>
      </c>
      <c r="AY630" s="227" t="s">
        <v>125</v>
      </c>
    </row>
    <row r="631" spans="1:65" s="2" customFormat="1" ht="24.2" customHeight="1">
      <c r="A631" s="33"/>
      <c r="B631" s="34"/>
      <c r="C631" s="228" t="s">
        <v>610</v>
      </c>
      <c r="D631" s="228" t="s">
        <v>362</v>
      </c>
      <c r="E631" s="229" t="s">
        <v>611</v>
      </c>
      <c r="F631" s="230" t="s">
        <v>612</v>
      </c>
      <c r="G631" s="231" t="s">
        <v>208</v>
      </c>
      <c r="H631" s="232">
        <v>12</v>
      </c>
      <c r="I631" s="233"/>
      <c r="J631" s="234">
        <f>ROUND(I631*H631,2)</f>
        <v>0</v>
      </c>
      <c r="K631" s="230" t="s">
        <v>130</v>
      </c>
      <c r="L631" s="38"/>
      <c r="M631" s="235" t="s">
        <v>1</v>
      </c>
      <c r="N631" s="236" t="s">
        <v>40</v>
      </c>
      <c r="O631" s="70"/>
      <c r="P631" s="187">
        <f>O631*H631</f>
        <v>0</v>
      </c>
      <c r="Q631" s="187">
        <v>0</v>
      </c>
      <c r="R631" s="187">
        <f>Q631*H631</f>
        <v>0</v>
      </c>
      <c r="S631" s="187">
        <v>0</v>
      </c>
      <c r="T631" s="188">
        <f>S631*H631</f>
        <v>0</v>
      </c>
      <c r="U631" s="33"/>
      <c r="V631" s="33"/>
      <c r="W631" s="33"/>
      <c r="X631" s="33"/>
      <c r="Y631" s="33"/>
      <c r="Z631" s="33"/>
      <c r="AA631" s="33"/>
      <c r="AB631" s="33"/>
      <c r="AC631" s="33"/>
      <c r="AD631" s="33"/>
      <c r="AE631" s="33"/>
      <c r="AR631" s="189" t="s">
        <v>132</v>
      </c>
      <c r="AT631" s="189" t="s">
        <v>362</v>
      </c>
      <c r="AU631" s="189" t="s">
        <v>83</v>
      </c>
      <c r="AY631" s="16" t="s">
        <v>125</v>
      </c>
      <c r="BE631" s="190">
        <f>IF(N631="základní",J631,0)</f>
        <v>0</v>
      </c>
      <c r="BF631" s="190">
        <f>IF(N631="snížená",J631,0)</f>
        <v>0</v>
      </c>
      <c r="BG631" s="190">
        <f>IF(N631="zákl. přenesená",J631,0)</f>
        <v>0</v>
      </c>
      <c r="BH631" s="190">
        <f>IF(N631="sníž. přenesená",J631,0)</f>
        <v>0</v>
      </c>
      <c r="BI631" s="190">
        <f>IF(N631="nulová",J631,0)</f>
        <v>0</v>
      </c>
      <c r="BJ631" s="16" t="s">
        <v>83</v>
      </c>
      <c r="BK631" s="190">
        <f>ROUND(I631*H631,2)</f>
        <v>0</v>
      </c>
      <c r="BL631" s="16" t="s">
        <v>132</v>
      </c>
      <c r="BM631" s="189" t="s">
        <v>613</v>
      </c>
    </row>
    <row r="632" spans="1:65" s="2" customFormat="1" ht="58.5">
      <c r="A632" s="33"/>
      <c r="B632" s="34"/>
      <c r="C632" s="35"/>
      <c r="D632" s="191" t="s">
        <v>134</v>
      </c>
      <c r="E632" s="35"/>
      <c r="F632" s="192" t="s">
        <v>614</v>
      </c>
      <c r="G632" s="35"/>
      <c r="H632" s="35"/>
      <c r="I632" s="193"/>
      <c r="J632" s="35"/>
      <c r="K632" s="35"/>
      <c r="L632" s="38"/>
      <c r="M632" s="194"/>
      <c r="N632" s="195"/>
      <c r="O632" s="70"/>
      <c r="P632" s="70"/>
      <c r="Q632" s="70"/>
      <c r="R632" s="70"/>
      <c r="S632" s="70"/>
      <c r="T632" s="71"/>
      <c r="U632" s="33"/>
      <c r="V632" s="33"/>
      <c r="W632" s="33"/>
      <c r="X632" s="33"/>
      <c r="Y632" s="33"/>
      <c r="Z632" s="33"/>
      <c r="AA632" s="33"/>
      <c r="AB632" s="33"/>
      <c r="AC632" s="33"/>
      <c r="AD632" s="33"/>
      <c r="AE632" s="33"/>
      <c r="AT632" s="16" t="s">
        <v>134</v>
      </c>
      <c r="AU632" s="16" t="s">
        <v>83</v>
      </c>
    </row>
    <row r="633" spans="1:65" s="12" customFormat="1" ht="11.25">
      <c r="B633" s="196"/>
      <c r="C633" s="197"/>
      <c r="D633" s="191" t="s">
        <v>135</v>
      </c>
      <c r="E633" s="198" t="s">
        <v>1</v>
      </c>
      <c r="F633" s="199" t="s">
        <v>197</v>
      </c>
      <c r="G633" s="197"/>
      <c r="H633" s="198" t="s">
        <v>1</v>
      </c>
      <c r="I633" s="200"/>
      <c r="J633" s="197"/>
      <c r="K633" s="197"/>
      <c r="L633" s="201"/>
      <c r="M633" s="202"/>
      <c r="N633" s="203"/>
      <c r="O633" s="203"/>
      <c r="P633" s="203"/>
      <c r="Q633" s="203"/>
      <c r="R633" s="203"/>
      <c r="S633" s="203"/>
      <c r="T633" s="204"/>
      <c r="AT633" s="205" t="s">
        <v>135</v>
      </c>
      <c r="AU633" s="205" t="s">
        <v>83</v>
      </c>
      <c r="AV633" s="12" t="s">
        <v>83</v>
      </c>
      <c r="AW633" s="12" t="s">
        <v>31</v>
      </c>
      <c r="AX633" s="12" t="s">
        <v>75</v>
      </c>
      <c r="AY633" s="205" t="s">
        <v>125</v>
      </c>
    </row>
    <row r="634" spans="1:65" s="13" customFormat="1" ht="11.25">
      <c r="B634" s="206"/>
      <c r="C634" s="207"/>
      <c r="D634" s="191" t="s">
        <v>135</v>
      </c>
      <c r="E634" s="208" t="s">
        <v>1</v>
      </c>
      <c r="F634" s="209" t="s">
        <v>216</v>
      </c>
      <c r="G634" s="207"/>
      <c r="H634" s="210">
        <v>12</v>
      </c>
      <c r="I634" s="211"/>
      <c r="J634" s="207"/>
      <c r="K634" s="207"/>
      <c r="L634" s="212"/>
      <c r="M634" s="213"/>
      <c r="N634" s="214"/>
      <c r="O634" s="214"/>
      <c r="P634" s="214"/>
      <c r="Q634" s="214"/>
      <c r="R634" s="214"/>
      <c r="S634" s="214"/>
      <c r="T634" s="215"/>
      <c r="AT634" s="216" t="s">
        <v>135</v>
      </c>
      <c r="AU634" s="216" t="s">
        <v>83</v>
      </c>
      <c r="AV634" s="13" t="s">
        <v>85</v>
      </c>
      <c r="AW634" s="13" t="s">
        <v>31</v>
      </c>
      <c r="AX634" s="13" t="s">
        <v>75</v>
      </c>
      <c r="AY634" s="216" t="s">
        <v>125</v>
      </c>
    </row>
    <row r="635" spans="1:65" s="14" customFormat="1" ht="11.25">
      <c r="B635" s="217"/>
      <c r="C635" s="218"/>
      <c r="D635" s="191" t="s">
        <v>135</v>
      </c>
      <c r="E635" s="219" t="s">
        <v>1</v>
      </c>
      <c r="F635" s="220" t="s">
        <v>144</v>
      </c>
      <c r="G635" s="218"/>
      <c r="H635" s="221">
        <v>12</v>
      </c>
      <c r="I635" s="222"/>
      <c r="J635" s="218"/>
      <c r="K635" s="218"/>
      <c r="L635" s="223"/>
      <c r="M635" s="224"/>
      <c r="N635" s="225"/>
      <c r="O635" s="225"/>
      <c r="P635" s="225"/>
      <c r="Q635" s="225"/>
      <c r="R635" s="225"/>
      <c r="S635" s="225"/>
      <c r="T635" s="226"/>
      <c r="AT635" s="227" t="s">
        <v>135</v>
      </c>
      <c r="AU635" s="227" t="s">
        <v>83</v>
      </c>
      <c r="AV635" s="14" t="s">
        <v>132</v>
      </c>
      <c r="AW635" s="14" t="s">
        <v>31</v>
      </c>
      <c r="AX635" s="14" t="s">
        <v>83</v>
      </c>
      <c r="AY635" s="227" t="s">
        <v>125</v>
      </c>
    </row>
    <row r="636" spans="1:65" s="2" customFormat="1" ht="24.2" customHeight="1">
      <c r="A636" s="33"/>
      <c r="B636" s="34"/>
      <c r="C636" s="228" t="s">
        <v>615</v>
      </c>
      <c r="D636" s="228" t="s">
        <v>362</v>
      </c>
      <c r="E636" s="229" t="s">
        <v>616</v>
      </c>
      <c r="F636" s="230" t="s">
        <v>617</v>
      </c>
      <c r="G636" s="231" t="s">
        <v>208</v>
      </c>
      <c r="H636" s="232">
        <v>30</v>
      </c>
      <c r="I636" s="233"/>
      <c r="J636" s="234">
        <f>ROUND(I636*H636,2)</f>
        <v>0</v>
      </c>
      <c r="K636" s="230" t="s">
        <v>130</v>
      </c>
      <c r="L636" s="38"/>
      <c r="M636" s="235" t="s">
        <v>1</v>
      </c>
      <c r="N636" s="236" t="s">
        <v>40</v>
      </c>
      <c r="O636" s="70"/>
      <c r="P636" s="187">
        <f>O636*H636</f>
        <v>0</v>
      </c>
      <c r="Q636" s="187">
        <v>0</v>
      </c>
      <c r="R636" s="187">
        <f>Q636*H636</f>
        <v>0</v>
      </c>
      <c r="S636" s="187">
        <v>0</v>
      </c>
      <c r="T636" s="188">
        <f>S636*H636</f>
        <v>0</v>
      </c>
      <c r="U636" s="33"/>
      <c r="V636" s="33"/>
      <c r="W636" s="33"/>
      <c r="X636" s="33"/>
      <c r="Y636" s="33"/>
      <c r="Z636" s="33"/>
      <c r="AA636" s="33"/>
      <c r="AB636" s="33"/>
      <c r="AC636" s="33"/>
      <c r="AD636" s="33"/>
      <c r="AE636" s="33"/>
      <c r="AR636" s="189" t="s">
        <v>132</v>
      </c>
      <c r="AT636" s="189" t="s">
        <v>362</v>
      </c>
      <c r="AU636" s="189" t="s">
        <v>83</v>
      </c>
      <c r="AY636" s="16" t="s">
        <v>125</v>
      </c>
      <c r="BE636" s="190">
        <f>IF(N636="základní",J636,0)</f>
        <v>0</v>
      </c>
      <c r="BF636" s="190">
        <f>IF(N636="snížená",J636,0)</f>
        <v>0</v>
      </c>
      <c r="BG636" s="190">
        <f>IF(N636="zákl. přenesená",J636,0)</f>
        <v>0</v>
      </c>
      <c r="BH636" s="190">
        <f>IF(N636="sníž. přenesená",J636,0)</f>
        <v>0</v>
      </c>
      <c r="BI636" s="190">
        <f>IF(N636="nulová",J636,0)</f>
        <v>0</v>
      </c>
      <c r="BJ636" s="16" t="s">
        <v>83</v>
      </c>
      <c r="BK636" s="190">
        <f>ROUND(I636*H636,2)</f>
        <v>0</v>
      </c>
      <c r="BL636" s="16" t="s">
        <v>132</v>
      </c>
      <c r="BM636" s="189" t="s">
        <v>618</v>
      </c>
    </row>
    <row r="637" spans="1:65" s="2" customFormat="1" ht="68.25">
      <c r="A637" s="33"/>
      <c r="B637" s="34"/>
      <c r="C637" s="35"/>
      <c r="D637" s="191" t="s">
        <v>134</v>
      </c>
      <c r="E637" s="35"/>
      <c r="F637" s="192" t="s">
        <v>619</v>
      </c>
      <c r="G637" s="35"/>
      <c r="H637" s="35"/>
      <c r="I637" s="193"/>
      <c r="J637" s="35"/>
      <c r="K637" s="35"/>
      <c r="L637" s="38"/>
      <c r="M637" s="194"/>
      <c r="N637" s="195"/>
      <c r="O637" s="70"/>
      <c r="P637" s="70"/>
      <c r="Q637" s="70"/>
      <c r="R637" s="70"/>
      <c r="S637" s="70"/>
      <c r="T637" s="71"/>
      <c r="U637" s="33"/>
      <c r="V637" s="33"/>
      <c r="W637" s="33"/>
      <c r="X637" s="33"/>
      <c r="Y637" s="33"/>
      <c r="Z637" s="33"/>
      <c r="AA637" s="33"/>
      <c r="AB637" s="33"/>
      <c r="AC637" s="33"/>
      <c r="AD637" s="33"/>
      <c r="AE637" s="33"/>
      <c r="AT637" s="16" t="s">
        <v>134</v>
      </c>
      <c r="AU637" s="16" t="s">
        <v>83</v>
      </c>
    </row>
    <row r="638" spans="1:65" s="12" customFormat="1" ht="11.25">
      <c r="B638" s="196"/>
      <c r="C638" s="197"/>
      <c r="D638" s="191" t="s">
        <v>135</v>
      </c>
      <c r="E638" s="198" t="s">
        <v>1</v>
      </c>
      <c r="F638" s="199" t="s">
        <v>203</v>
      </c>
      <c r="G638" s="197"/>
      <c r="H638" s="198" t="s">
        <v>1</v>
      </c>
      <c r="I638" s="200"/>
      <c r="J638" s="197"/>
      <c r="K638" s="197"/>
      <c r="L638" s="201"/>
      <c r="M638" s="202"/>
      <c r="N638" s="203"/>
      <c r="O638" s="203"/>
      <c r="P638" s="203"/>
      <c r="Q638" s="203"/>
      <c r="R638" s="203"/>
      <c r="S638" s="203"/>
      <c r="T638" s="204"/>
      <c r="AT638" s="205" t="s">
        <v>135</v>
      </c>
      <c r="AU638" s="205" t="s">
        <v>83</v>
      </c>
      <c r="AV638" s="12" t="s">
        <v>83</v>
      </c>
      <c r="AW638" s="12" t="s">
        <v>31</v>
      </c>
      <c r="AX638" s="12" t="s">
        <v>75</v>
      </c>
      <c r="AY638" s="205" t="s">
        <v>125</v>
      </c>
    </row>
    <row r="639" spans="1:65" s="13" customFormat="1" ht="11.25">
      <c r="B639" s="206"/>
      <c r="C639" s="207"/>
      <c r="D639" s="191" t="s">
        <v>135</v>
      </c>
      <c r="E639" s="208" t="s">
        <v>1</v>
      </c>
      <c r="F639" s="209" t="s">
        <v>204</v>
      </c>
      <c r="G639" s="207"/>
      <c r="H639" s="210">
        <v>30</v>
      </c>
      <c r="I639" s="211"/>
      <c r="J639" s="207"/>
      <c r="K639" s="207"/>
      <c r="L639" s="212"/>
      <c r="M639" s="213"/>
      <c r="N639" s="214"/>
      <c r="O639" s="214"/>
      <c r="P639" s="214"/>
      <c r="Q639" s="214"/>
      <c r="R639" s="214"/>
      <c r="S639" s="214"/>
      <c r="T639" s="215"/>
      <c r="AT639" s="216" t="s">
        <v>135</v>
      </c>
      <c r="AU639" s="216" t="s">
        <v>83</v>
      </c>
      <c r="AV639" s="13" t="s">
        <v>85</v>
      </c>
      <c r="AW639" s="13" t="s">
        <v>31</v>
      </c>
      <c r="AX639" s="13" t="s">
        <v>75</v>
      </c>
      <c r="AY639" s="216" t="s">
        <v>125</v>
      </c>
    </row>
    <row r="640" spans="1:65" s="14" customFormat="1" ht="11.25">
      <c r="B640" s="217"/>
      <c r="C640" s="218"/>
      <c r="D640" s="191" t="s">
        <v>135</v>
      </c>
      <c r="E640" s="219" t="s">
        <v>1</v>
      </c>
      <c r="F640" s="220" t="s">
        <v>144</v>
      </c>
      <c r="G640" s="218"/>
      <c r="H640" s="221">
        <v>30</v>
      </c>
      <c r="I640" s="222"/>
      <c r="J640" s="218"/>
      <c r="K640" s="218"/>
      <c r="L640" s="223"/>
      <c r="M640" s="224"/>
      <c r="N640" s="225"/>
      <c r="O640" s="225"/>
      <c r="P640" s="225"/>
      <c r="Q640" s="225"/>
      <c r="R640" s="225"/>
      <c r="S640" s="225"/>
      <c r="T640" s="226"/>
      <c r="AT640" s="227" t="s">
        <v>135</v>
      </c>
      <c r="AU640" s="227" t="s">
        <v>83</v>
      </c>
      <c r="AV640" s="14" t="s">
        <v>132</v>
      </c>
      <c r="AW640" s="14" t="s">
        <v>31</v>
      </c>
      <c r="AX640" s="14" t="s">
        <v>83</v>
      </c>
      <c r="AY640" s="227" t="s">
        <v>125</v>
      </c>
    </row>
    <row r="641" spans="1:65" s="2" customFormat="1" ht="24.2" customHeight="1">
      <c r="A641" s="33"/>
      <c r="B641" s="34"/>
      <c r="C641" s="228" t="s">
        <v>620</v>
      </c>
      <c r="D641" s="228" t="s">
        <v>362</v>
      </c>
      <c r="E641" s="229" t="s">
        <v>621</v>
      </c>
      <c r="F641" s="230" t="s">
        <v>622</v>
      </c>
      <c r="G641" s="231" t="s">
        <v>235</v>
      </c>
      <c r="H641" s="232">
        <v>833.1</v>
      </c>
      <c r="I641" s="233"/>
      <c r="J641" s="234">
        <f>ROUND(I641*H641,2)</f>
        <v>0</v>
      </c>
      <c r="K641" s="230" t="s">
        <v>130</v>
      </c>
      <c r="L641" s="38"/>
      <c r="M641" s="235" t="s">
        <v>1</v>
      </c>
      <c r="N641" s="236" t="s">
        <v>40</v>
      </c>
      <c r="O641" s="70"/>
      <c r="P641" s="187">
        <f>O641*H641</f>
        <v>0</v>
      </c>
      <c r="Q641" s="187">
        <v>0</v>
      </c>
      <c r="R641" s="187">
        <f>Q641*H641</f>
        <v>0</v>
      </c>
      <c r="S641" s="187">
        <v>0</v>
      </c>
      <c r="T641" s="188">
        <f>S641*H641</f>
        <v>0</v>
      </c>
      <c r="U641" s="33"/>
      <c r="V641" s="33"/>
      <c r="W641" s="33"/>
      <c r="X641" s="33"/>
      <c r="Y641" s="33"/>
      <c r="Z641" s="33"/>
      <c r="AA641" s="33"/>
      <c r="AB641" s="33"/>
      <c r="AC641" s="33"/>
      <c r="AD641" s="33"/>
      <c r="AE641" s="33"/>
      <c r="AR641" s="189" t="s">
        <v>132</v>
      </c>
      <c r="AT641" s="189" t="s">
        <v>362</v>
      </c>
      <c r="AU641" s="189" t="s">
        <v>83</v>
      </c>
      <c r="AY641" s="16" t="s">
        <v>125</v>
      </c>
      <c r="BE641" s="190">
        <f>IF(N641="základní",J641,0)</f>
        <v>0</v>
      </c>
      <c r="BF641" s="190">
        <f>IF(N641="snížená",J641,0)</f>
        <v>0</v>
      </c>
      <c r="BG641" s="190">
        <f>IF(N641="zákl. přenesená",J641,0)</f>
        <v>0</v>
      </c>
      <c r="BH641" s="190">
        <f>IF(N641="sníž. přenesená",J641,0)</f>
        <v>0</v>
      </c>
      <c r="BI641" s="190">
        <f>IF(N641="nulová",J641,0)</f>
        <v>0</v>
      </c>
      <c r="BJ641" s="16" t="s">
        <v>83</v>
      </c>
      <c r="BK641" s="190">
        <f>ROUND(I641*H641,2)</f>
        <v>0</v>
      </c>
      <c r="BL641" s="16" t="s">
        <v>132</v>
      </c>
      <c r="BM641" s="189" t="s">
        <v>623</v>
      </c>
    </row>
    <row r="642" spans="1:65" s="2" customFormat="1" ht="29.25">
      <c r="A642" s="33"/>
      <c r="B642" s="34"/>
      <c r="C642" s="35"/>
      <c r="D642" s="191" t="s">
        <v>134</v>
      </c>
      <c r="E642" s="35"/>
      <c r="F642" s="192" t="s">
        <v>624</v>
      </c>
      <c r="G642" s="35"/>
      <c r="H642" s="35"/>
      <c r="I642" s="193"/>
      <c r="J642" s="35"/>
      <c r="K642" s="35"/>
      <c r="L642" s="38"/>
      <c r="M642" s="194"/>
      <c r="N642" s="195"/>
      <c r="O642" s="70"/>
      <c r="P642" s="70"/>
      <c r="Q642" s="70"/>
      <c r="R642" s="70"/>
      <c r="S642" s="70"/>
      <c r="T642" s="71"/>
      <c r="U642" s="33"/>
      <c r="V642" s="33"/>
      <c r="W642" s="33"/>
      <c r="X642" s="33"/>
      <c r="Y642" s="33"/>
      <c r="Z642" s="33"/>
      <c r="AA642" s="33"/>
      <c r="AB642" s="33"/>
      <c r="AC642" s="33"/>
      <c r="AD642" s="33"/>
      <c r="AE642" s="33"/>
      <c r="AT642" s="16" t="s">
        <v>134</v>
      </c>
      <c r="AU642" s="16" t="s">
        <v>83</v>
      </c>
    </row>
    <row r="643" spans="1:65" s="12" customFormat="1" ht="11.25">
      <c r="B643" s="196"/>
      <c r="C643" s="197"/>
      <c r="D643" s="191" t="s">
        <v>135</v>
      </c>
      <c r="E643" s="198" t="s">
        <v>1</v>
      </c>
      <c r="F643" s="199" t="s">
        <v>237</v>
      </c>
      <c r="G643" s="197"/>
      <c r="H643" s="198" t="s">
        <v>1</v>
      </c>
      <c r="I643" s="200"/>
      <c r="J643" s="197"/>
      <c r="K643" s="197"/>
      <c r="L643" s="201"/>
      <c r="M643" s="202"/>
      <c r="N643" s="203"/>
      <c r="O643" s="203"/>
      <c r="P643" s="203"/>
      <c r="Q643" s="203"/>
      <c r="R643" s="203"/>
      <c r="S643" s="203"/>
      <c r="T643" s="204"/>
      <c r="AT643" s="205" t="s">
        <v>135</v>
      </c>
      <c r="AU643" s="205" t="s">
        <v>83</v>
      </c>
      <c r="AV643" s="12" t="s">
        <v>83</v>
      </c>
      <c r="AW643" s="12" t="s">
        <v>31</v>
      </c>
      <c r="AX643" s="12" t="s">
        <v>75</v>
      </c>
      <c r="AY643" s="205" t="s">
        <v>125</v>
      </c>
    </row>
    <row r="644" spans="1:65" s="13" customFormat="1" ht="11.25">
      <c r="B644" s="206"/>
      <c r="C644" s="207"/>
      <c r="D644" s="191" t="s">
        <v>135</v>
      </c>
      <c r="E644" s="208" t="s">
        <v>1</v>
      </c>
      <c r="F644" s="209" t="s">
        <v>625</v>
      </c>
      <c r="G644" s="207"/>
      <c r="H644" s="210">
        <v>201.5</v>
      </c>
      <c r="I644" s="211"/>
      <c r="J644" s="207"/>
      <c r="K644" s="207"/>
      <c r="L644" s="212"/>
      <c r="M644" s="213"/>
      <c r="N644" s="214"/>
      <c r="O644" s="214"/>
      <c r="P644" s="214"/>
      <c r="Q644" s="214"/>
      <c r="R644" s="214"/>
      <c r="S644" s="214"/>
      <c r="T644" s="215"/>
      <c r="AT644" s="216" t="s">
        <v>135</v>
      </c>
      <c r="AU644" s="216" t="s">
        <v>83</v>
      </c>
      <c r="AV644" s="13" t="s">
        <v>85</v>
      </c>
      <c r="AW644" s="13" t="s">
        <v>31</v>
      </c>
      <c r="AX644" s="13" t="s">
        <v>75</v>
      </c>
      <c r="AY644" s="216" t="s">
        <v>125</v>
      </c>
    </row>
    <row r="645" spans="1:65" s="12" customFormat="1" ht="11.25">
      <c r="B645" s="196"/>
      <c r="C645" s="197"/>
      <c r="D645" s="191" t="s">
        <v>135</v>
      </c>
      <c r="E645" s="198" t="s">
        <v>1</v>
      </c>
      <c r="F645" s="199" t="s">
        <v>626</v>
      </c>
      <c r="G645" s="197"/>
      <c r="H645" s="198" t="s">
        <v>1</v>
      </c>
      <c r="I645" s="200"/>
      <c r="J645" s="197"/>
      <c r="K645" s="197"/>
      <c r="L645" s="201"/>
      <c r="M645" s="202"/>
      <c r="N645" s="203"/>
      <c r="O645" s="203"/>
      <c r="P645" s="203"/>
      <c r="Q645" s="203"/>
      <c r="R645" s="203"/>
      <c r="S645" s="203"/>
      <c r="T645" s="204"/>
      <c r="AT645" s="205" t="s">
        <v>135</v>
      </c>
      <c r="AU645" s="205" t="s">
        <v>83</v>
      </c>
      <c r="AV645" s="12" t="s">
        <v>83</v>
      </c>
      <c r="AW645" s="12" t="s">
        <v>31</v>
      </c>
      <c r="AX645" s="12" t="s">
        <v>75</v>
      </c>
      <c r="AY645" s="205" t="s">
        <v>125</v>
      </c>
    </row>
    <row r="646" spans="1:65" s="13" customFormat="1" ht="11.25">
      <c r="B646" s="206"/>
      <c r="C646" s="207"/>
      <c r="D646" s="191" t="s">
        <v>135</v>
      </c>
      <c r="E646" s="208" t="s">
        <v>1</v>
      </c>
      <c r="F646" s="209" t="s">
        <v>627</v>
      </c>
      <c r="G646" s="207"/>
      <c r="H646" s="210">
        <v>46</v>
      </c>
      <c r="I646" s="211"/>
      <c r="J646" s="207"/>
      <c r="K646" s="207"/>
      <c r="L646" s="212"/>
      <c r="M646" s="213"/>
      <c r="N646" s="214"/>
      <c r="O646" s="214"/>
      <c r="P646" s="214"/>
      <c r="Q646" s="214"/>
      <c r="R646" s="214"/>
      <c r="S646" s="214"/>
      <c r="T646" s="215"/>
      <c r="AT646" s="216" t="s">
        <v>135</v>
      </c>
      <c r="AU646" s="216" t="s">
        <v>83</v>
      </c>
      <c r="AV646" s="13" t="s">
        <v>85</v>
      </c>
      <c r="AW646" s="13" t="s">
        <v>31</v>
      </c>
      <c r="AX646" s="13" t="s">
        <v>75</v>
      </c>
      <c r="AY646" s="216" t="s">
        <v>125</v>
      </c>
    </row>
    <row r="647" spans="1:65" s="12" customFormat="1" ht="11.25">
      <c r="B647" s="196"/>
      <c r="C647" s="197"/>
      <c r="D647" s="191" t="s">
        <v>135</v>
      </c>
      <c r="E647" s="198" t="s">
        <v>1</v>
      </c>
      <c r="F647" s="199" t="s">
        <v>241</v>
      </c>
      <c r="G647" s="197"/>
      <c r="H647" s="198" t="s">
        <v>1</v>
      </c>
      <c r="I647" s="200"/>
      <c r="J647" s="197"/>
      <c r="K647" s="197"/>
      <c r="L647" s="201"/>
      <c r="M647" s="202"/>
      <c r="N647" s="203"/>
      <c r="O647" s="203"/>
      <c r="P647" s="203"/>
      <c r="Q647" s="203"/>
      <c r="R647" s="203"/>
      <c r="S647" s="203"/>
      <c r="T647" s="204"/>
      <c r="AT647" s="205" t="s">
        <v>135</v>
      </c>
      <c r="AU647" s="205" t="s">
        <v>83</v>
      </c>
      <c r="AV647" s="12" t="s">
        <v>83</v>
      </c>
      <c r="AW647" s="12" t="s">
        <v>31</v>
      </c>
      <c r="AX647" s="12" t="s">
        <v>75</v>
      </c>
      <c r="AY647" s="205" t="s">
        <v>125</v>
      </c>
    </row>
    <row r="648" spans="1:65" s="13" customFormat="1" ht="11.25">
      <c r="B648" s="206"/>
      <c r="C648" s="207"/>
      <c r="D648" s="191" t="s">
        <v>135</v>
      </c>
      <c r="E648" s="208" t="s">
        <v>1</v>
      </c>
      <c r="F648" s="209" t="s">
        <v>628</v>
      </c>
      <c r="G648" s="207"/>
      <c r="H648" s="210">
        <v>585.6</v>
      </c>
      <c r="I648" s="211"/>
      <c r="J648" s="207"/>
      <c r="K648" s="207"/>
      <c r="L648" s="212"/>
      <c r="M648" s="213"/>
      <c r="N648" s="214"/>
      <c r="O648" s="214"/>
      <c r="P648" s="214"/>
      <c r="Q648" s="214"/>
      <c r="R648" s="214"/>
      <c r="S648" s="214"/>
      <c r="T648" s="215"/>
      <c r="AT648" s="216" t="s">
        <v>135</v>
      </c>
      <c r="AU648" s="216" t="s">
        <v>83</v>
      </c>
      <c r="AV648" s="13" t="s">
        <v>85</v>
      </c>
      <c r="AW648" s="13" t="s">
        <v>31</v>
      </c>
      <c r="AX648" s="13" t="s">
        <v>75</v>
      </c>
      <c r="AY648" s="216" t="s">
        <v>125</v>
      </c>
    </row>
    <row r="649" spans="1:65" s="14" customFormat="1" ht="11.25">
      <c r="B649" s="217"/>
      <c r="C649" s="218"/>
      <c r="D649" s="191" t="s">
        <v>135</v>
      </c>
      <c r="E649" s="219" t="s">
        <v>1</v>
      </c>
      <c r="F649" s="220" t="s">
        <v>144</v>
      </c>
      <c r="G649" s="218"/>
      <c r="H649" s="221">
        <v>833.1</v>
      </c>
      <c r="I649" s="222"/>
      <c r="J649" s="218"/>
      <c r="K649" s="218"/>
      <c r="L649" s="223"/>
      <c r="M649" s="224"/>
      <c r="N649" s="225"/>
      <c r="O649" s="225"/>
      <c r="P649" s="225"/>
      <c r="Q649" s="225"/>
      <c r="R649" s="225"/>
      <c r="S649" s="225"/>
      <c r="T649" s="226"/>
      <c r="AT649" s="227" t="s">
        <v>135</v>
      </c>
      <c r="AU649" s="227" t="s">
        <v>83</v>
      </c>
      <c r="AV649" s="14" t="s">
        <v>132</v>
      </c>
      <c r="AW649" s="14" t="s">
        <v>31</v>
      </c>
      <c r="AX649" s="14" t="s">
        <v>83</v>
      </c>
      <c r="AY649" s="227" t="s">
        <v>125</v>
      </c>
    </row>
    <row r="650" spans="1:65" s="2" customFormat="1" ht="24.2" customHeight="1">
      <c r="A650" s="33"/>
      <c r="B650" s="34"/>
      <c r="C650" s="228" t="s">
        <v>629</v>
      </c>
      <c r="D650" s="228" t="s">
        <v>362</v>
      </c>
      <c r="E650" s="229" t="s">
        <v>630</v>
      </c>
      <c r="F650" s="230" t="s">
        <v>631</v>
      </c>
      <c r="G650" s="231" t="s">
        <v>235</v>
      </c>
      <c r="H650" s="232">
        <v>827.1</v>
      </c>
      <c r="I650" s="233"/>
      <c r="J650" s="234">
        <f>ROUND(I650*H650,2)</f>
        <v>0</v>
      </c>
      <c r="K650" s="230" t="s">
        <v>130</v>
      </c>
      <c r="L650" s="38"/>
      <c r="M650" s="235" t="s">
        <v>1</v>
      </c>
      <c r="N650" s="236" t="s">
        <v>40</v>
      </c>
      <c r="O650" s="70"/>
      <c r="P650" s="187">
        <f>O650*H650</f>
        <v>0</v>
      </c>
      <c r="Q650" s="187">
        <v>0</v>
      </c>
      <c r="R650" s="187">
        <f>Q650*H650</f>
        <v>0</v>
      </c>
      <c r="S650" s="187">
        <v>0</v>
      </c>
      <c r="T650" s="188">
        <f>S650*H650</f>
        <v>0</v>
      </c>
      <c r="U650" s="33"/>
      <c r="V650" s="33"/>
      <c r="W650" s="33"/>
      <c r="X650" s="33"/>
      <c r="Y650" s="33"/>
      <c r="Z650" s="33"/>
      <c r="AA650" s="33"/>
      <c r="AB650" s="33"/>
      <c r="AC650" s="33"/>
      <c r="AD650" s="33"/>
      <c r="AE650" s="33"/>
      <c r="AR650" s="189" t="s">
        <v>132</v>
      </c>
      <c r="AT650" s="189" t="s">
        <v>362</v>
      </c>
      <c r="AU650" s="189" t="s">
        <v>83</v>
      </c>
      <c r="AY650" s="16" t="s">
        <v>125</v>
      </c>
      <c r="BE650" s="190">
        <f>IF(N650="základní",J650,0)</f>
        <v>0</v>
      </c>
      <c r="BF650" s="190">
        <f>IF(N650="snížená",J650,0)</f>
        <v>0</v>
      </c>
      <c r="BG650" s="190">
        <f>IF(N650="zákl. přenesená",J650,0)</f>
        <v>0</v>
      </c>
      <c r="BH650" s="190">
        <f>IF(N650="sníž. přenesená",J650,0)</f>
        <v>0</v>
      </c>
      <c r="BI650" s="190">
        <f>IF(N650="nulová",J650,0)</f>
        <v>0</v>
      </c>
      <c r="BJ650" s="16" t="s">
        <v>83</v>
      </c>
      <c r="BK650" s="190">
        <f>ROUND(I650*H650,2)</f>
        <v>0</v>
      </c>
      <c r="BL650" s="16" t="s">
        <v>132</v>
      </c>
      <c r="BM650" s="189" t="s">
        <v>632</v>
      </c>
    </row>
    <row r="651" spans="1:65" s="2" customFormat="1" ht="39">
      <c r="A651" s="33"/>
      <c r="B651" s="34"/>
      <c r="C651" s="35"/>
      <c r="D651" s="191" t="s">
        <v>134</v>
      </c>
      <c r="E651" s="35"/>
      <c r="F651" s="192" t="s">
        <v>633</v>
      </c>
      <c r="G651" s="35"/>
      <c r="H651" s="35"/>
      <c r="I651" s="193"/>
      <c r="J651" s="35"/>
      <c r="K651" s="35"/>
      <c r="L651" s="38"/>
      <c r="M651" s="194"/>
      <c r="N651" s="195"/>
      <c r="O651" s="70"/>
      <c r="P651" s="70"/>
      <c r="Q651" s="70"/>
      <c r="R651" s="70"/>
      <c r="S651" s="70"/>
      <c r="T651" s="71"/>
      <c r="U651" s="33"/>
      <c r="V651" s="33"/>
      <c r="W651" s="33"/>
      <c r="X651" s="33"/>
      <c r="Y651" s="33"/>
      <c r="Z651" s="33"/>
      <c r="AA651" s="33"/>
      <c r="AB651" s="33"/>
      <c r="AC651" s="33"/>
      <c r="AD651" s="33"/>
      <c r="AE651" s="33"/>
      <c r="AT651" s="16" t="s">
        <v>134</v>
      </c>
      <c r="AU651" s="16" t="s">
        <v>83</v>
      </c>
    </row>
    <row r="652" spans="1:65" s="12" customFormat="1" ht="11.25">
      <c r="B652" s="196"/>
      <c r="C652" s="197"/>
      <c r="D652" s="191" t="s">
        <v>135</v>
      </c>
      <c r="E652" s="198" t="s">
        <v>1</v>
      </c>
      <c r="F652" s="199" t="s">
        <v>237</v>
      </c>
      <c r="G652" s="197"/>
      <c r="H652" s="198" t="s">
        <v>1</v>
      </c>
      <c r="I652" s="200"/>
      <c r="J652" s="197"/>
      <c r="K652" s="197"/>
      <c r="L652" s="201"/>
      <c r="M652" s="202"/>
      <c r="N652" s="203"/>
      <c r="O652" s="203"/>
      <c r="P652" s="203"/>
      <c r="Q652" s="203"/>
      <c r="R652" s="203"/>
      <c r="S652" s="203"/>
      <c r="T652" s="204"/>
      <c r="AT652" s="205" t="s">
        <v>135</v>
      </c>
      <c r="AU652" s="205" t="s">
        <v>83</v>
      </c>
      <c r="AV652" s="12" t="s">
        <v>83</v>
      </c>
      <c r="AW652" s="12" t="s">
        <v>31</v>
      </c>
      <c r="AX652" s="12" t="s">
        <v>75</v>
      </c>
      <c r="AY652" s="205" t="s">
        <v>125</v>
      </c>
    </row>
    <row r="653" spans="1:65" s="13" customFormat="1" ht="11.25">
      <c r="B653" s="206"/>
      <c r="C653" s="207"/>
      <c r="D653" s="191" t="s">
        <v>135</v>
      </c>
      <c r="E653" s="208" t="s">
        <v>1</v>
      </c>
      <c r="F653" s="209" t="s">
        <v>625</v>
      </c>
      <c r="G653" s="207"/>
      <c r="H653" s="210">
        <v>201.5</v>
      </c>
      <c r="I653" s="211"/>
      <c r="J653" s="207"/>
      <c r="K653" s="207"/>
      <c r="L653" s="212"/>
      <c r="M653" s="213"/>
      <c r="N653" s="214"/>
      <c r="O653" s="214"/>
      <c r="P653" s="214"/>
      <c r="Q653" s="214"/>
      <c r="R653" s="214"/>
      <c r="S653" s="214"/>
      <c r="T653" s="215"/>
      <c r="AT653" s="216" t="s">
        <v>135</v>
      </c>
      <c r="AU653" s="216" t="s">
        <v>83</v>
      </c>
      <c r="AV653" s="13" t="s">
        <v>85</v>
      </c>
      <c r="AW653" s="13" t="s">
        <v>31</v>
      </c>
      <c r="AX653" s="13" t="s">
        <v>75</v>
      </c>
      <c r="AY653" s="216" t="s">
        <v>125</v>
      </c>
    </row>
    <row r="654" spans="1:65" s="12" customFormat="1" ht="11.25">
      <c r="B654" s="196"/>
      <c r="C654" s="197"/>
      <c r="D654" s="191" t="s">
        <v>135</v>
      </c>
      <c r="E654" s="198" t="s">
        <v>1</v>
      </c>
      <c r="F654" s="199" t="s">
        <v>626</v>
      </c>
      <c r="G654" s="197"/>
      <c r="H654" s="198" t="s">
        <v>1</v>
      </c>
      <c r="I654" s="200"/>
      <c r="J654" s="197"/>
      <c r="K654" s="197"/>
      <c r="L654" s="201"/>
      <c r="M654" s="202"/>
      <c r="N654" s="203"/>
      <c r="O654" s="203"/>
      <c r="P654" s="203"/>
      <c r="Q654" s="203"/>
      <c r="R654" s="203"/>
      <c r="S654" s="203"/>
      <c r="T654" s="204"/>
      <c r="AT654" s="205" t="s">
        <v>135</v>
      </c>
      <c r="AU654" s="205" t="s">
        <v>83</v>
      </c>
      <c r="AV654" s="12" t="s">
        <v>83</v>
      </c>
      <c r="AW654" s="12" t="s">
        <v>31</v>
      </c>
      <c r="AX654" s="12" t="s">
        <v>75</v>
      </c>
      <c r="AY654" s="205" t="s">
        <v>125</v>
      </c>
    </row>
    <row r="655" spans="1:65" s="13" customFormat="1" ht="11.25">
      <c r="B655" s="206"/>
      <c r="C655" s="207"/>
      <c r="D655" s="191" t="s">
        <v>135</v>
      </c>
      <c r="E655" s="208" t="s">
        <v>1</v>
      </c>
      <c r="F655" s="209" t="s">
        <v>634</v>
      </c>
      <c r="G655" s="207"/>
      <c r="H655" s="210">
        <v>64</v>
      </c>
      <c r="I655" s="211"/>
      <c r="J655" s="207"/>
      <c r="K655" s="207"/>
      <c r="L655" s="212"/>
      <c r="M655" s="213"/>
      <c r="N655" s="214"/>
      <c r="O655" s="214"/>
      <c r="P655" s="214"/>
      <c r="Q655" s="214"/>
      <c r="R655" s="214"/>
      <c r="S655" s="214"/>
      <c r="T655" s="215"/>
      <c r="AT655" s="216" t="s">
        <v>135</v>
      </c>
      <c r="AU655" s="216" t="s">
        <v>83</v>
      </c>
      <c r="AV655" s="13" t="s">
        <v>85</v>
      </c>
      <c r="AW655" s="13" t="s">
        <v>31</v>
      </c>
      <c r="AX655" s="13" t="s">
        <v>75</v>
      </c>
      <c r="AY655" s="216" t="s">
        <v>125</v>
      </c>
    </row>
    <row r="656" spans="1:65" s="12" customFormat="1" ht="11.25">
      <c r="B656" s="196"/>
      <c r="C656" s="197"/>
      <c r="D656" s="191" t="s">
        <v>135</v>
      </c>
      <c r="E656" s="198" t="s">
        <v>1</v>
      </c>
      <c r="F656" s="199" t="s">
        <v>241</v>
      </c>
      <c r="G656" s="197"/>
      <c r="H656" s="198" t="s">
        <v>1</v>
      </c>
      <c r="I656" s="200"/>
      <c r="J656" s="197"/>
      <c r="K656" s="197"/>
      <c r="L656" s="201"/>
      <c r="M656" s="202"/>
      <c r="N656" s="203"/>
      <c r="O656" s="203"/>
      <c r="P656" s="203"/>
      <c r="Q656" s="203"/>
      <c r="R656" s="203"/>
      <c r="S656" s="203"/>
      <c r="T656" s="204"/>
      <c r="AT656" s="205" t="s">
        <v>135</v>
      </c>
      <c r="AU656" s="205" t="s">
        <v>83</v>
      </c>
      <c r="AV656" s="12" t="s">
        <v>83</v>
      </c>
      <c r="AW656" s="12" t="s">
        <v>31</v>
      </c>
      <c r="AX656" s="12" t="s">
        <v>75</v>
      </c>
      <c r="AY656" s="205" t="s">
        <v>125</v>
      </c>
    </row>
    <row r="657" spans="1:65" s="13" customFormat="1" ht="11.25">
      <c r="B657" s="206"/>
      <c r="C657" s="207"/>
      <c r="D657" s="191" t="s">
        <v>135</v>
      </c>
      <c r="E657" s="208" t="s">
        <v>1</v>
      </c>
      <c r="F657" s="209" t="s">
        <v>635</v>
      </c>
      <c r="G657" s="207"/>
      <c r="H657" s="210">
        <v>561.6</v>
      </c>
      <c r="I657" s="211"/>
      <c r="J657" s="207"/>
      <c r="K657" s="207"/>
      <c r="L657" s="212"/>
      <c r="M657" s="213"/>
      <c r="N657" s="214"/>
      <c r="O657" s="214"/>
      <c r="P657" s="214"/>
      <c r="Q657" s="214"/>
      <c r="R657" s="214"/>
      <c r="S657" s="214"/>
      <c r="T657" s="215"/>
      <c r="AT657" s="216" t="s">
        <v>135</v>
      </c>
      <c r="AU657" s="216" t="s">
        <v>83</v>
      </c>
      <c r="AV657" s="13" t="s">
        <v>85</v>
      </c>
      <c r="AW657" s="13" t="s">
        <v>31</v>
      </c>
      <c r="AX657" s="13" t="s">
        <v>75</v>
      </c>
      <c r="AY657" s="216" t="s">
        <v>125</v>
      </c>
    </row>
    <row r="658" spans="1:65" s="14" customFormat="1" ht="11.25">
      <c r="B658" s="217"/>
      <c r="C658" s="218"/>
      <c r="D658" s="191" t="s">
        <v>135</v>
      </c>
      <c r="E658" s="219" t="s">
        <v>1</v>
      </c>
      <c r="F658" s="220" t="s">
        <v>144</v>
      </c>
      <c r="G658" s="218"/>
      <c r="H658" s="221">
        <v>827.1</v>
      </c>
      <c r="I658" s="222"/>
      <c r="J658" s="218"/>
      <c r="K658" s="218"/>
      <c r="L658" s="223"/>
      <c r="M658" s="224"/>
      <c r="N658" s="225"/>
      <c r="O658" s="225"/>
      <c r="P658" s="225"/>
      <c r="Q658" s="225"/>
      <c r="R658" s="225"/>
      <c r="S658" s="225"/>
      <c r="T658" s="226"/>
      <c r="AT658" s="227" t="s">
        <v>135</v>
      </c>
      <c r="AU658" s="227" t="s">
        <v>83</v>
      </c>
      <c r="AV658" s="14" t="s">
        <v>132</v>
      </c>
      <c r="AW658" s="14" t="s">
        <v>31</v>
      </c>
      <c r="AX658" s="14" t="s">
        <v>83</v>
      </c>
      <c r="AY658" s="227" t="s">
        <v>125</v>
      </c>
    </row>
    <row r="659" spans="1:65" s="2" customFormat="1" ht="16.5" customHeight="1">
      <c r="A659" s="33"/>
      <c r="B659" s="34"/>
      <c r="C659" s="228" t="s">
        <v>636</v>
      </c>
      <c r="D659" s="228" t="s">
        <v>362</v>
      </c>
      <c r="E659" s="229" t="s">
        <v>637</v>
      </c>
      <c r="F659" s="230" t="s">
        <v>638</v>
      </c>
      <c r="G659" s="231" t="s">
        <v>235</v>
      </c>
      <c r="H659" s="232">
        <v>37.5</v>
      </c>
      <c r="I659" s="233"/>
      <c r="J659" s="234">
        <f>ROUND(I659*H659,2)</f>
        <v>0</v>
      </c>
      <c r="K659" s="230" t="s">
        <v>130</v>
      </c>
      <c r="L659" s="38"/>
      <c r="M659" s="235" t="s">
        <v>1</v>
      </c>
      <c r="N659" s="236" t="s">
        <v>40</v>
      </c>
      <c r="O659" s="70"/>
      <c r="P659" s="187">
        <f>O659*H659</f>
        <v>0</v>
      </c>
      <c r="Q659" s="187">
        <v>0</v>
      </c>
      <c r="R659" s="187">
        <f>Q659*H659</f>
        <v>0</v>
      </c>
      <c r="S659" s="187">
        <v>0</v>
      </c>
      <c r="T659" s="188">
        <f>S659*H659</f>
        <v>0</v>
      </c>
      <c r="U659" s="33"/>
      <c r="V659" s="33"/>
      <c r="W659" s="33"/>
      <c r="X659" s="33"/>
      <c r="Y659" s="33"/>
      <c r="Z659" s="33"/>
      <c r="AA659" s="33"/>
      <c r="AB659" s="33"/>
      <c r="AC659" s="33"/>
      <c r="AD659" s="33"/>
      <c r="AE659" s="33"/>
      <c r="AR659" s="189" t="s">
        <v>132</v>
      </c>
      <c r="AT659" s="189" t="s">
        <v>362</v>
      </c>
      <c r="AU659" s="189" t="s">
        <v>83</v>
      </c>
      <c r="AY659" s="16" t="s">
        <v>125</v>
      </c>
      <c r="BE659" s="190">
        <f>IF(N659="základní",J659,0)</f>
        <v>0</v>
      </c>
      <c r="BF659" s="190">
        <f>IF(N659="snížená",J659,0)</f>
        <v>0</v>
      </c>
      <c r="BG659" s="190">
        <f>IF(N659="zákl. přenesená",J659,0)</f>
        <v>0</v>
      </c>
      <c r="BH659" s="190">
        <f>IF(N659="sníž. přenesená",J659,0)</f>
        <v>0</v>
      </c>
      <c r="BI659" s="190">
        <f>IF(N659="nulová",J659,0)</f>
        <v>0</v>
      </c>
      <c r="BJ659" s="16" t="s">
        <v>83</v>
      </c>
      <c r="BK659" s="190">
        <f>ROUND(I659*H659,2)</f>
        <v>0</v>
      </c>
      <c r="BL659" s="16" t="s">
        <v>132</v>
      </c>
      <c r="BM659" s="189" t="s">
        <v>639</v>
      </c>
    </row>
    <row r="660" spans="1:65" s="2" customFormat="1" ht="48.75">
      <c r="A660" s="33"/>
      <c r="B660" s="34"/>
      <c r="C660" s="35"/>
      <c r="D660" s="191" t="s">
        <v>134</v>
      </c>
      <c r="E660" s="35"/>
      <c r="F660" s="192" t="s">
        <v>640</v>
      </c>
      <c r="G660" s="35"/>
      <c r="H660" s="35"/>
      <c r="I660" s="193"/>
      <c r="J660" s="35"/>
      <c r="K660" s="35"/>
      <c r="L660" s="38"/>
      <c r="M660" s="194"/>
      <c r="N660" s="195"/>
      <c r="O660" s="70"/>
      <c r="P660" s="70"/>
      <c r="Q660" s="70"/>
      <c r="R660" s="70"/>
      <c r="S660" s="70"/>
      <c r="T660" s="71"/>
      <c r="U660" s="33"/>
      <c r="V660" s="33"/>
      <c r="W660" s="33"/>
      <c r="X660" s="33"/>
      <c r="Y660" s="33"/>
      <c r="Z660" s="33"/>
      <c r="AA660" s="33"/>
      <c r="AB660" s="33"/>
      <c r="AC660" s="33"/>
      <c r="AD660" s="33"/>
      <c r="AE660" s="33"/>
      <c r="AT660" s="16" t="s">
        <v>134</v>
      </c>
      <c r="AU660" s="16" t="s">
        <v>83</v>
      </c>
    </row>
    <row r="661" spans="1:65" s="12" customFormat="1" ht="11.25">
      <c r="B661" s="196"/>
      <c r="C661" s="197"/>
      <c r="D661" s="191" t="s">
        <v>135</v>
      </c>
      <c r="E661" s="198" t="s">
        <v>1</v>
      </c>
      <c r="F661" s="199" t="s">
        <v>641</v>
      </c>
      <c r="G661" s="197"/>
      <c r="H661" s="198" t="s">
        <v>1</v>
      </c>
      <c r="I661" s="200"/>
      <c r="J661" s="197"/>
      <c r="K661" s="197"/>
      <c r="L661" s="201"/>
      <c r="M661" s="202"/>
      <c r="N661" s="203"/>
      <c r="O661" s="203"/>
      <c r="P661" s="203"/>
      <c r="Q661" s="203"/>
      <c r="R661" s="203"/>
      <c r="S661" s="203"/>
      <c r="T661" s="204"/>
      <c r="AT661" s="205" t="s">
        <v>135</v>
      </c>
      <c r="AU661" s="205" t="s">
        <v>83</v>
      </c>
      <c r="AV661" s="12" t="s">
        <v>83</v>
      </c>
      <c r="AW661" s="12" t="s">
        <v>31</v>
      </c>
      <c r="AX661" s="12" t="s">
        <v>75</v>
      </c>
      <c r="AY661" s="205" t="s">
        <v>125</v>
      </c>
    </row>
    <row r="662" spans="1:65" s="13" customFormat="1" ht="11.25">
      <c r="B662" s="206"/>
      <c r="C662" s="207"/>
      <c r="D662" s="191" t="s">
        <v>135</v>
      </c>
      <c r="E662" s="208" t="s">
        <v>1</v>
      </c>
      <c r="F662" s="209" t="s">
        <v>642</v>
      </c>
      <c r="G662" s="207"/>
      <c r="H662" s="210">
        <v>37.5</v>
      </c>
      <c r="I662" s="211"/>
      <c r="J662" s="207"/>
      <c r="K662" s="207"/>
      <c r="L662" s="212"/>
      <c r="M662" s="213"/>
      <c r="N662" s="214"/>
      <c r="O662" s="214"/>
      <c r="P662" s="214"/>
      <c r="Q662" s="214"/>
      <c r="R662" s="214"/>
      <c r="S662" s="214"/>
      <c r="T662" s="215"/>
      <c r="AT662" s="216" t="s">
        <v>135</v>
      </c>
      <c r="AU662" s="216" t="s">
        <v>83</v>
      </c>
      <c r="AV662" s="13" t="s">
        <v>85</v>
      </c>
      <c r="AW662" s="13" t="s">
        <v>31</v>
      </c>
      <c r="AX662" s="13" t="s">
        <v>75</v>
      </c>
      <c r="AY662" s="216" t="s">
        <v>125</v>
      </c>
    </row>
    <row r="663" spans="1:65" s="14" customFormat="1" ht="11.25">
      <c r="B663" s="217"/>
      <c r="C663" s="218"/>
      <c r="D663" s="191" t="s">
        <v>135</v>
      </c>
      <c r="E663" s="219" t="s">
        <v>1</v>
      </c>
      <c r="F663" s="220" t="s">
        <v>144</v>
      </c>
      <c r="G663" s="218"/>
      <c r="H663" s="221">
        <v>37.5</v>
      </c>
      <c r="I663" s="222"/>
      <c r="J663" s="218"/>
      <c r="K663" s="218"/>
      <c r="L663" s="223"/>
      <c r="M663" s="224"/>
      <c r="N663" s="225"/>
      <c r="O663" s="225"/>
      <c r="P663" s="225"/>
      <c r="Q663" s="225"/>
      <c r="R663" s="225"/>
      <c r="S663" s="225"/>
      <c r="T663" s="226"/>
      <c r="AT663" s="227" t="s">
        <v>135</v>
      </c>
      <c r="AU663" s="227" t="s">
        <v>83</v>
      </c>
      <c r="AV663" s="14" t="s">
        <v>132</v>
      </c>
      <c r="AW663" s="14" t="s">
        <v>31</v>
      </c>
      <c r="AX663" s="14" t="s">
        <v>83</v>
      </c>
      <c r="AY663" s="227" t="s">
        <v>125</v>
      </c>
    </row>
    <row r="664" spans="1:65" s="2" customFormat="1" ht="24.2" customHeight="1">
      <c r="A664" s="33"/>
      <c r="B664" s="34"/>
      <c r="C664" s="228" t="s">
        <v>643</v>
      </c>
      <c r="D664" s="228" t="s">
        <v>362</v>
      </c>
      <c r="E664" s="229" t="s">
        <v>644</v>
      </c>
      <c r="F664" s="230" t="s">
        <v>645</v>
      </c>
      <c r="G664" s="231" t="s">
        <v>208</v>
      </c>
      <c r="H664" s="232">
        <v>937</v>
      </c>
      <c r="I664" s="233"/>
      <c r="J664" s="234">
        <f>ROUND(I664*H664,2)</f>
        <v>0</v>
      </c>
      <c r="K664" s="230" t="s">
        <v>130</v>
      </c>
      <c r="L664" s="38"/>
      <c r="M664" s="235" t="s">
        <v>1</v>
      </c>
      <c r="N664" s="236" t="s">
        <v>40</v>
      </c>
      <c r="O664" s="70"/>
      <c r="P664" s="187">
        <f>O664*H664</f>
        <v>0</v>
      </c>
      <c r="Q664" s="187">
        <v>0</v>
      </c>
      <c r="R664" s="187">
        <f>Q664*H664</f>
        <v>0</v>
      </c>
      <c r="S664" s="187">
        <v>0</v>
      </c>
      <c r="T664" s="188">
        <f>S664*H664</f>
        <v>0</v>
      </c>
      <c r="U664" s="33"/>
      <c r="V664" s="33"/>
      <c r="W664" s="33"/>
      <c r="X664" s="33"/>
      <c r="Y664" s="33"/>
      <c r="Z664" s="33"/>
      <c r="AA664" s="33"/>
      <c r="AB664" s="33"/>
      <c r="AC664" s="33"/>
      <c r="AD664" s="33"/>
      <c r="AE664" s="33"/>
      <c r="AR664" s="189" t="s">
        <v>132</v>
      </c>
      <c r="AT664" s="189" t="s">
        <v>362</v>
      </c>
      <c r="AU664" s="189" t="s">
        <v>83</v>
      </c>
      <c r="AY664" s="16" t="s">
        <v>125</v>
      </c>
      <c r="BE664" s="190">
        <f>IF(N664="základní",J664,0)</f>
        <v>0</v>
      </c>
      <c r="BF664" s="190">
        <f>IF(N664="snížená",J664,0)</f>
        <v>0</v>
      </c>
      <c r="BG664" s="190">
        <f>IF(N664="zákl. přenesená",J664,0)</f>
        <v>0</v>
      </c>
      <c r="BH664" s="190">
        <f>IF(N664="sníž. přenesená",J664,0)</f>
        <v>0</v>
      </c>
      <c r="BI664" s="190">
        <f>IF(N664="nulová",J664,0)</f>
        <v>0</v>
      </c>
      <c r="BJ664" s="16" t="s">
        <v>83</v>
      </c>
      <c r="BK664" s="190">
        <f>ROUND(I664*H664,2)</f>
        <v>0</v>
      </c>
      <c r="BL664" s="16" t="s">
        <v>132</v>
      </c>
      <c r="BM664" s="189" t="s">
        <v>646</v>
      </c>
    </row>
    <row r="665" spans="1:65" s="2" customFormat="1" ht="48.75">
      <c r="A665" s="33"/>
      <c r="B665" s="34"/>
      <c r="C665" s="35"/>
      <c r="D665" s="191" t="s">
        <v>134</v>
      </c>
      <c r="E665" s="35"/>
      <c r="F665" s="192" t="s">
        <v>647</v>
      </c>
      <c r="G665" s="35"/>
      <c r="H665" s="35"/>
      <c r="I665" s="193"/>
      <c r="J665" s="35"/>
      <c r="K665" s="35"/>
      <c r="L665" s="38"/>
      <c r="M665" s="194"/>
      <c r="N665" s="195"/>
      <c r="O665" s="70"/>
      <c r="P665" s="70"/>
      <c r="Q665" s="70"/>
      <c r="R665" s="70"/>
      <c r="S665" s="70"/>
      <c r="T665" s="71"/>
      <c r="U665" s="33"/>
      <c r="V665" s="33"/>
      <c r="W665" s="33"/>
      <c r="X665" s="33"/>
      <c r="Y665" s="33"/>
      <c r="Z665" s="33"/>
      <c r="AA665" s="33"/>
      <c r="AB665" s="33"/>
      <c r="AC665" s="33"/>
      <c r="AD665" s="33"/>
      <c r="AE665" s="33"/>
      <c r="AT665" s="16" t="s">
        <v>134</v>
      </c>
      <c r="AU665" s="16" t="s">
        <v>83</v>
      </c>
    </row>
    <row r="666" spans="1:65" s="12" customFormat="1" ht="11.25">
      <c r="B666" s="196"/>
      <c r="C666" s="197"/>
      <c r="D666" s="191" t="s">
        <v>135</v>
      </c>
      <c r="E666" s="198" t="s">
        <v>1</v>
      </c>
      <c r="F666" s="199" t="s">
        <v>237</v>
      </c>
      <c r="G666" s="197"/>
      <c r="H666" s="198" t="s">
        <v>1</v>
      </c>
      <c r="I666" s="200"/>
      <c r="J666" s="197"/>
      <c r="K666" s="197"/>
      <c r="L666" s="201"/>
      <c r="M666" s="202"/>
      <c r="N666" s="203"/>
      <c r="O666" s="203"/>
      <c r="P666" s="203"/>
      <c r="Q666" s="203"/>
      <c r="R666" s="203"/>
      <c r="S666" s="203"/>
      <c r="T666" s="204"/>
      <c r="AT666" s="205" t="s">
        <v>135</v>
      </c>
      <c r="AU666" s="205" t="s">
        <v>83</v>
      </c>
      <c r="AV666" s="12" t="s">
        <v>83</v>
      </c>
      <c r="AW666" s="12" t="s">
        <v>31</v>
      </c>
      <c r="AX666" s="12" t="s">
        <v>75</v>
      </c>
      <c r="AY666" s="205" t="s">
        <v>125</v>
      </c>
    </row>
    <row r="667" spans="1:65" s="13" customFormat="1" ht="11.25">
      <c r="B667" s="206"/>
      <c r="C667" s="207"/>
      <c r="D667" s="191" t="s">
        <v>135</v>
      </c>
      <c r="E667" s="208" t="s">
        <v>1</v>
      </c>
      <c r="F667" s="209" t="s">
        <v>598</v>
      </c>
      <c r="G667" s="207"/>
      <c r="H667" s="210">
        <v>403</v>
      </c>
      <c r="I667" s="211"/>
      <c r="J667" s="207"/>
      <c r="K667" s="207"/>
      <c r="L667" s="212"/>
      <c r="M667" s="213"/>
      <c r="N667" s="214"/>
      <c r="O667" s="214"/>
      <c r="P667" s="214"/>
      <c r="Q667" s="214"/>
      <c r="R667" s="214"/>
      <c r="S667" s="214"/>
      <c r="T667" s="215"/>
      <c r="AT667" s="216" t="s">
        <v>135</v>
      </c>
      <c r="AU667" s="216" t="s">
        <v>83</v>
      </c>
      <c r="AV667" s="13" t="s">
        <v>85</v>
      </c>
      <c r="AW667" s="13" t="s">
        <v>31</v>
      </c>
      <c r="AX667" s="13" t="s">
        <v>75</v>
      </c>
      <c r="AY667" s="216" t="s">
        <v>125</v>
      </c>
    </row>
    <row r="668" spans="1:65" s="12" customFormat="1" ht="11.25">
      <c r="B668" s="196"/>
      <c r="C668" s="197"/>
      <c r="D668" s="191" t="s">
        <v>135</v>
      </c>
      <c r="E668" s="198" t="s">
        <v>1</v>
      </c>
      <c r="F668" s="199" t="s">
        <v>241</v>
      </c>
      <c r="G668" s="197"/>
      <c r="H668" s="198" t="s">
        <v>1</v>
      </c>
      <c r="I668" s="200"/>
      <c r="J668" s="197"/>
      <c r="K668" s="197"/>
      <c r="L668" s="201"/>
      <c r="M668" s="202"/>
      <c r="N668" s="203"/>
      <c r="O668" s="203"/>
      <c r="P668" s="203"/>
      <c r="Q668" s="203"/>
      <c r="R668" s="203"/>
      <c r="S668" s="203"/>
      <c r="T668" s="204"/>
      <c r="AT668" s="205" t="s">
        <v>135</v>
      </c>
      <c r="AU668" s="205" t="s">
        <v>83</v>
      </c>
      <c r="AV668" s="12" t="s">
        <v>83</v>
      </c>
      <c r="AW668" s="12" t="s">
        <v>31</v>
      </c>
      <c r="AX668" s="12" t="s">
        <v>75</v>
      </c>
      <c r="AY668" s="205" t="s">
        <v>125</v>
      </c>
    </row>
    <row r="669" spans="1:65" s="13" customFormat="1" ht="11.25">
      <c r="B669" s="206"/>
      <c r="C669" s="207"/>
      <c r="D669" s="191" t="s">
        <v>135</v>
      </c>
      <c r="E669" s="208" t="s">
        <v>1</v>
      </c>
      <c r="F669" s="209" t="s">
        <v>599</v>
      </c>
      <c r="G669" s="207"/>
      <c r="H669" s="210">
        <v>534</v>
      </c>
      <c r="I669" s="211"/>
      <c r="J669" s="207"/>
      <c r="K669" s="207"/>
      <c r="L669" s="212"/>
      <c r="M669" s="213"/>
      <c r="N669" s="214"/>
      <c r="O669" s="214"/>
      <c r="P669" s="214"/>
      <c r="Q669" s="214"/>
      <c r="R669" s="214"/>
      <c r="S669" s="214"/>
      <c r="T669" s="215"/>
      <c r="AT669" s="216" t="s">
        <v>135</v>
      </c>
      <c r="AU669" s="216" t="s">
        <v>83</v>
      </c>
      <c r="AV669" s="13" t="s">
        <v>85</v>
      </c>
      <c r="AW669" s="13" t="s">
        <v>31</v>
      </c>
      <c r="AX669" s="13" t="s">
        <v>75</v>
      </c>
      <c r="AY669" s="216" t="s">
        <v>125</v>
      </c>
    </row>
    <row r="670" spans="1:65" s="14" customFormat="1" ht="11.25">
      <c r="B670" s="217"/>
      <c r="C670" s="218"/>
      <c r="D670" s="191" t="s">
        <v>135</v>
      </c>
      <c r="E670" s="219" t="s">
        <v>1</v>
      </c>
      <c r="F670" s="220" t="s">
        <v>144</v>
      </c>
      <c r="G670" s="218"/>
      <c r="H670" s="221">
        <v>937</v>
      </c>
      <c r="I670" s="222"/>
      <c r="J670" s="218"/>
      <c r="K670" s="218"/>
      <c r="L670" s="223"/>
      <c r="M670" s="224"/>
      <c r="N670" s="225"/>
      <c r="O670" s="225"/>
      <c r="P670" s="225"/>
      <c r="Q670" s="225"/>
      <c r="R670" s="225"/>
      <c r="S670" s="225"/>
      <c r="T670" s="226"/>
      <c r="AT670" s="227" t="s">
        <v>135</v>
      </c>
      <c r="AU670" s="227" t="s">
        <v>83</v>
      </c>
      <c r="AV670" s="14" t="s">
        <v>132</v>
      </c>
      <c r="AW670" s="14" t="s">
        <v>31</v>
      </c>
      <c r="AX670" s="14" t="s">
        <v>83</v>
      </c>
      <c r="AY670" s="227" t="s">
        <v>125</v>
      </c>
    </row>
    <row r="671" spans="1:65" s="2" customFormat="1" ht="16.5" customHeight="1">
      <c r="A671" s="33"/>
      <c r="B671" s="34"/>
      <c r="C671" s="228" t="s">
        <v>648</v>
      </c>
      <c r="D671" s="228" t="s">
        <v>362</v>
      </c>
      <c r="E671" s="229" t="s">
        <v>649</v>
      </c>
      <c r="F671" s="230" t="s">
        <v>650</v>
      </c>
      <c r="G671" s="231" t="s">
        <v>129</v>
      </c>
      <c r="H671" s="232">
        <v>16</v>
      </c>
      <c r="I671" s="233"/>
      <c r="J671" s="234">
        <f>ROUND(I671*H671,2)</f>
        <v>0</v>
      </c>
      <c r="K671" s="230" t="s">
        <v>130</v>
      </c>
      <c r="L671" s="38"/>
      <c r="M671" s="235" t="s">
        <v>1</v>
      </c>
      <c r="N671" s="236" t="s">
        <v>40</v>
      </c>
      <c r="O671" s="70"/>
      <c r="P671" s="187">
        <f>O671*H671</f>
        <v>0</v>
      </c>
      <c r="Q671" s="187">
        <v>0</v>
      </c>
      <c r="R671" s="187">
        <f>Q671*H671</f>
        <v>0</v>
      </c>
      <c r="S671" s="187">
        <v>0</v>
      </c>
      <c r="T671" s="188">
        <f>S671*H671</f>
        <v>0</v>
      </c>
      <c r="U671" s="33"/>
      <c r="V671" s="33"/>
      <c r="W671" s="33"/>
      <c r="X671" s="33"/>
      <c r="Y671" s="33"/>
      <c r="Z671" s="33"/>
      <c r="AA671" s="33"/>
      <c r="AB671" s="33"/>
      <c r="AC671" s="33"/>
      <c r="AD671" s="33"/>
      <c r="AE671" s="33"/>
      <c r="AR671" s="189" t="s">
        <v>651</v>
      </c>
      <c r="AT671" s="189" t="s">
        <v>362</v>
      </c>
      <c r="AU671" s="189" t="s">
        <v>83</v>
      </c>
      <c r="AY671" s="16" t="s">
        <v>125</v>
      </c>
      <c r="BE671" s="190">
        <f>IF(N671="základní",J671,0)</f>
        <v>0</v>
      </c>
      <c r="BF671" s="190">
        <f>IF(N671="snížená",J671,0)</f>
        <v>0</v>
      </c>
      <c r="BG671" s="190">
        <f>IF(N671="zákl. přenesená",J671,0)</f>
        <v>0</v>
      </c>
      <c r="BH671" s="190">
        <f>IF(N671="sníž. přenesená",J671,0)</f>
        <v>0</v>
      </c>
      <c r="BI671" s="190">
        <f>IF(N671="nulová",J671,0)</f>
        <v>0</v>
      </c>
      <c r="BJ671" s="16" t="s">
        <v>83</v>
      </c>
      <c r="BK671" s="190">
        <f>ROUND(I671*H671,2)</f>
        <v>0</v>
      </c>
      <c r="BL671" s="16" t="s">
        <v>651</v>
      </c>
      <c r="BM671" s="189" t="s">
        <v>652</v>
      </c>
    </row>
    <row r="672" spans="1:65" s="2" customFormat="1" ht="39">
      <c r="A672" s="33"/>
      <c r="B672" s="34"/>
      <c r="C672" s="35"/>
      <c r="D672" s="191" t="s">
        <v>134</v>
      </c>
      <c r="E672" s="35"/>
      <c r="F672" s="192" t="s">
        <v>653</v>
      </c>
      <c r="G672" s="35"/>
      <c r="H672" s="35"/>
      <c r="I672" s="193"/>
      <c r="J672" s="35"/>
      <c r="K672" s="35"/>
      <c r="L672" s="38"/>
      <c r="M672" s="194"/>
      <c r="N672" s="195"/>
      <c r="O672" s="70"/>
      <c r="P672" s="70"/>
      <c r="Q672" s="70"/>
      <c r="R672" s="70"/>
      <c r="S672" s="70"/>
      <c r="T672" s="71"/>
      <c r="U672" s="33"/>
      <c r="V672" s="33"/>
      <c r="W672" s="33"/>
      <c r="X672" s="33"/>
      <c r="Y672" s="33"/>
      <c r="Z672" s="33"/>
      <c r="AA672" s="33"/>
      <c r="AB672" s="33"/>
      <c r="AC672" s="33"/>
      <c r="AD672" s="33"/>
      <c r="AE672" s="33"/>
      <c r="AT672" s="16" t="s">
        <v>134</v>
      </c>
      <c r="AU672" s="16" t="s">
        <v>83</v>
      </c>
    </row>
    <row r="673" spans="1:65" s="12" customFormat="1" ht="11.25">
      <c r="B673" s="196"/>
      <c r="C673" s="197"/>
      <c r="D673" s="191" t="s">
        <v>135</v>
      </c>
      <c r="E673" s="198" t="s">
        <v>1</v>
      </c>
      <c r="F673" s="199" t="s">
        <v>237</v>
      </c>
      <c r="G673" s="197"/>
      <c r="H673" s="198" t="s">
        <v>1</v>
      </c>
      <c r="I673" s="200"/>
      <c r="J673" s="197"/>
      <c r="K673" s="197"/>
      <c r="L673" s="201"/>
      <c r="M673" s="202"/>
      <c r="N673" s="203"/>
      <c r="O673" s="203"/>
      <c r="P673" s="203"/>
      <c r="Q673" s="203"/>
      <c r="R673" s="203"/>
      <c r="S673" s="203"/>
      <c r="T673" s="204"/>
      <c r="AT673" s="205" t="s">
        <v>135</v>
      </c>
      <c r="AU673" s="205" t="s">
        <v>83</v>
      </c>
      <c r="AV673" s="12" t="s">
        <v>83</v>
      </c>
      <c r="AW673" s="12" t="s">
        <v>31</v>
      </c>
      <c r="AX673" s="12" t="s">
        <v>75</v>
      </c>
      <c r="AY673" s="205" t="s">
        <v>125</v>
      </c>
    </row>
    <row r="674" spans="1:65" s="13" customFormat="1" ht="11.25">
      <c r="B674" s="206"/>
      <c r="C674" s="207"/>
      <c r="D674" s="191" t="s">
        <v>135</v>
      </c>
      <c r="E674" s="208" t="s">
        <v>1</v>
      </c>
      <c r="F674" s="209" t="s">
        <v>654</v>
      </c>
      <c r="G674" s="207"/>
      <c r="H674" s="210">
        <v>8</v>
      </c>
      <c r="I674" s="211"/>
      <c r="J674" s="207"/>
      <c r="K674" s="207"/>
      <c r="L674" s="212"/>
      <c r="M674" s="213"/>
      <c r="N674" s="214"/>
      <c r="O674" s="214"/>
      <c r="P674" s="214"/>
      <c r="Q674" s="214"/>
      <c r="R674" s="214"/>
      <c r="S674" s="214"/>
      <c r="T674" s="215"/>
      <c r="AT674" s="216" t="s">
        <v>135</v>
      </c>
      <c r="AU674" s="216" t="s">
        <v>83</v>
      </c>
      <c r="AV674" s="13" t="s">
        <v>85</v>
      </c>
      <c r="AW674" s="13" t="s">
        <v>31</v>
      </c>
      <c r="AX674" s="13" t="s">
        <v>75</v>
      </c>
      <c r="AY674" s="216" t="s">
        <v>125</v>
      </c>
    </row>
    <row r="675" spans="1:65" s="12" customFormat="1" ht="11.25">
      <c r="B675" s="196"/>
      <c r="C675" s="197"/>
      <c r="D675" s="191" t="s">
        <v>135</v>
      </c>
      <c r="E675" s="198" t="s">
        <v>1</v>
      </c>
      <c r="F675" s="199" t="s">
        <v>241</v>
      </c>
      <c r="G675" s="197"/>
      <c r="H675" s="198" t="s">
        <v>1</v>
      </c>
      <c r="I675" s="200"/>
      <c r="J675" s="197"/>
      <c r="K675" s="197"/>
      <c r="L675" s="201"/>
      <c r="M675" s="202"/>
      <c r="N675" s="203"/>
      <c r="O675" s="203"/>
      <c r="P675" s="203"/>
      <c r="Q675" s="203"/>
      <c r="R675" s="203"/>
      <c r="S675" s="203"/>
      <c r="T675" s="204"/>
      <c r="AT675" s="205" t="s">
        <v>135</v>
      </c>
      <c r="AU675" s="205" t="s">
        <v>83</v>
      </c>
      <c r="AV675" s="12" t="s">
        <v>83</v>
      </c>
      <c r="AW675" s="12" t="s">
        <v>31</v>
      </c>
      <c r="AX675" s="12" t="s">
        <v>75</v>
      </c>
      <c r="AY675" s="205" t="s">
        <v>125</v>
      </c>
    </row>
    <row r="676" spans="1:65" s="13" customFormat="1" ht="11.25">
      <c r="B676" s="206"/>
      <c r="C676" s="207"/>
      <c r="D676" s="191" t="s">
        <v>135</v>
      </c>
      <c r="E676" s="208" t="s">
        <v>1</v>
      </c>
      <c r="F676" s="209" t="s">
        <v>654</v>
      </c>
      <c r="G676" s="207"/>
      <c r="H676" s="210">
        <v>8</v>
      </c>
      <c r="I676" s="211"/>
      <c r="J676" s="207"/>
      <c r="K676" s="207"/>
      <c r="L676" s="212"/>
      <c r="M676" s="213"/>
      <c r="N676" s="214"/>
      <c r="O676" s="214"/>
      <c r="P676" s="214"/>
      <c r="Q676" s="214"/>
      <c r="R676" s="214"/>
      <c r="S676" s="214"/>
      <c r="T676" s="215"/>
      <c r="AT676" s="216" t="s">
        <v>135</v>
      </c>
      <c r="AU676" s="216" t="s">
        <v>83</v>
      </c>
      <c r="AV676" s="13" t="s">
        <v>85</v>
      </c>
      <c r="AW676" s="13" t="s">
        <v>31</v>
      </c>
      <c r="AX676" s="13" t="s">
        <v>75</v>
      </c>
      <c r="AY676" s="216" t="s">
        <v>125</v>
      </c>
    </row>
    <row r="677" spans="1:65" s="14" customFormat="1" ht="11.25">
      <c r="B677" s="217"/>
      <c r="C677" s="218"/>
      <c r="D677" s="191" t="s">
        <v>135</v>
      </c>
      <c r="E677" s="219" t="s">
        <v>1</v>
      </c>
      <c r="F677" s="220" t="s">
        <v>144</v>
      </c>
      <c r="G677" s="218"/>
      <c r="H677" s="221">
        <v>16</v>
      </c>
      <c r="I677" s="222"/>
      <c r="J677" s="218"/>
      <c r="K677" s="218"/>
      <c r="L677" s="223"/>
      <c r="M677" s="224"/>
      <c r="N677" s="225"/>
      <c r="O677" s="225"/>
      <c r="P677" s="225"/>
      <c r="Q677" s="225"/>
      <c r="R677" s="225"/>
      <c r="S677" s="225"/>
      <c r="T677" s="226"/>
      <c r="AT677" s="227" t="s">
        <v>135</v>
      </c>
      <c r="AU677" s="227" t="s">
        <v>83</v>
      </c>
      <c r="AV677" s="14" t="s">
        <v>132</v>
      </c>
      <c r="AW677" s="14" t="s">
        <v>31</v>
      </c>
      <c r="AX677" s="14" t="s">
        <v>83</v>
      </c>
      <c r="AY677" s="227" t="s">
        <v>125</v>
      </c>
    </row>
    <row r="678" spans="1:65" s="2" customFormat="1" ht="16.5" customHeight="1">
      <c r="A678" s="33"/>
      <c r="B678" s="34"/>
      <c r="C678" s="228" t="s">
        <v>655</v>
      </c>
      <c r="D678" s="228" t="s">
        <v>362</v>
      </c>
      <c r="E678" s="229" t="s">
        <v>656</v>
      </c>
      <c r="F678" s="230" t="s">
        <v>657</v>
      </c>
      <c r="G678" s="231" t="s">
        <v>129</v>
      </c>
      <c r="H678" s="232">
        <v>8</v>
      </c>
      <c r="I678" s="233"/>
      <c r="J678" s="234">
        <f>ROUND(I678*H678,2)</f>
        <v>0</v>
      </c>
      <c r="K678" s="230" t="s">
        <v>130</v>
      </c>
      <c r="L678" s="38"/>
      <c r="M678" s="235" t="s">
        <v>1</v>
      </c>
      <c r="N678" s="236" t="s">
        <v>40</v>
      </c>
      <c r="O678" s="70"/>
      <c r="P678" s="187">
        <f>O678*H678</f>
        <v>0</v>
      </c>
      <c r="Q678" s="187">
        <v>0</v>
      </c>
      <c r="R678" s="187">
        <f>Q678*H678</f>
        <v>0</v>
      </c>
      <c r="S678" s="187">
        <v>0</v>
      </c>
      <c r="T678" s="188">
        <f>S678*H678</f>
        <v>0</v>
      </c>
      <c r="U678" s="33"/>
      <c r="V678" s="33"/>
      <c r="W678" s="33"/>
      <c r="X678" s="33"/>
      <c r="Y678" s="33"/>
      <c r="Z678" s="33"/>
      <c r="AA678" s="33"/>
      <c r="AB678" s="33"/>
      <c r="AC678" s="33"/>
      <c r="AD678" s="33"/>
      <c r="AE678" s="33"/>
      <c r="AR678" s="189" t="s">
        <v>651</v>
      </c>
      <c r="AT678" s="189" t="s">
        <v>362</v>
      </c>
      <c r="AU678" s="189" t="s">
        <v>83</v>
      </c>
      <c r="AY678" s="16" t="s">
        <v>125</v>
      </c>
      <c r="BE678" s="190">
        <f>IF(N678="základní",J678,0)</f>
        <v>0</v>
      </c>
      <c r="BF678" s="190">
        <f>IF(N678="snížená",J678,0)</f>
        <v>0</v>
      </c>
      <c r="BG678" s="190">
        <f>IF(N678="zákl. přenesená",J678,0)</f>
        <v>0</v>
      </c>
      <c r="BH678" s="190">
        <f>IF(N678="sníž. přenesená",J678,0)</f>
        <v>0</v>
      </c>
      <c r="BI678" s="190">
        <f>IF(N678="nulová",J678,0)</f>
        <v>0</v>
      </c>
      <c r="BJ678" s="16" t="s">
        <v>83</v>
      </c>
      <c r="BK678" s="190">
        <f>ROUND(I678*H678,2)</f>
        <v>0</v>
      </c>
      <c r="BL678" s="16" t="s">
        <v>651</v>
      </c>
      <c r="BM678" s="189" t="s">
        <v>658</v>
      </c>
    </row>
    <row r="679" spans="1:65" s="2" customFormat="1" ht="39">
      <c r="A679" s="33"/>
      <c r="B679" s="34"/>
      <c r="C679" s="35"/>
      <c r="D679" s="191" t="s">
        <v>134</v>
      </c>
      <c r="E679" s="35"/>
      <c r="F679" s="192" t="s">
        <v>653</v>
      </c>
      <c r="G679" s="35"/>
      <c r="H679" s="35"/>
      <c r="I679" s="193"/>
      <c r="J679" s="35"/>
      <c r="K679" s="35"/>
      <c r="L679" s="38"/>
      <c r="M679" s="194"/>
      <c r="N679" s="195"/>
      <c r="O679" s="70"/>
      <c r="P679" s="70"/>
      <c r="Q679" s="70"/>
      <c r="R679" s="70"/>
      <c r="S679" s="70"/>
      <c r="T679" s="71"/>
      <c r="U679" s="33"/>
      <c r="V679" s="33"/>
      <c r="W679" s="33"/>
      <c r="X679" s="33"/>
      <c r="Y679" s="33"/>
      <c r="Z679" s="33"/>
      <c r="AA679" s="33"/>
      <c r="AB679" s="33"/>
      <c r="AC679" s="33"/>
      <c r="AD679" s="33"/>
      <c r="AE679" s="33"/>
      <c r="AT679" s="16" t="s">
        <v>134</v>
      </c>
      <c r="AU679" s="16" t="s">
        <v>83</v>
      </c>
    </row>
    <row r="680" spans="1:65" s="12" customFormat="1" ht="11.25">
      <c r="B680" s="196"/>
      <c r="C680" s="197"/>
      <c r="D680" s="191" t="s">
        <v>135</v>
      </c>
      <c r="E680" s="198" t="s">
        <v>1</v>
      </c>
      <c r="F680" s="199" t="s">
        <v>237</v>
      </c>
      <c r="G680" s="197"/>
      <c r="H680" s="198" t="s">
        <v>1</v>
      </c>
      <c r="I680" s="200"/>
      <c r="J680" s="197"/>
      <c r="K680" s="197"/>
      <c r="L680" s="201"/>
      <c r="M680" s="202"/>
      <c r="N680" s="203"/>
      <c r="O680" s="203"/>
      <c r="P680" s="203"/>
      <c r="Q680" s="203"/>
      <c r="R680" s="203"/>
      <c r="S680" s="203"/>
      <c r="T680" s="204"/>
      <c r="AT680" s="205" t="s">
        <v>135</v>
      </c>
      <c r="AU680" s="205" t="s">
        <v>83</v>
      </c>
      <c r="AV680" s="12" t="s">
        <v>83</v>
      </c>
      <c r="AW680" s="12" t="s">
        <v>31</v>
      </c>
      <c r="AX680" s="12" t="s">
        <v>75</v>
      </c>
      <c r="AY680" s="205" t="s">
        <v>125</v>
      </c>
    </row>
    <row r="681" spans="1:65" s="13" customFormat="1" ht="11.25">
      <c r="B681" s="206"/>
      <c r="C681" s="207"/>
      <c r="D681" s="191" t="s">
        <v>135</v>
      </c>
      <c r="E681" s="208" t="s">
        <v>1</v>
      </c>
      <c r="F681" s="209" t="s">
        <v>659</v>
      </c>
      <c r="G681" s="207"/>
      <c r="H681" s="210">
        <v>4</v>
      </c>
      <c r="I681" s="211"/>
      <c r="J681" s="207"/>
      <c r="K681" s="207"/>
      <c r="L681" s="212"/>
      <c r="M681" s="213"/>
      <c r="N681" s="214"/>
      <c r="O681" s="214"/>
      <c r="P681" s="214"/>
      <c r="Q681" s="214"/>
      <c r="R681" s="214"/>
      <c r="S681" s="214"/>
      <c r="T681" s="215"/>
      <c r="AT681" s="216" t="s">
        <v>135</v>
      </c>
      <c r="AU681" s="216" t="s">
        <v>83</v>
      </c>
      <c r="AV681" s="13" t="s">
        <v>85</v>
      </c>
      <c r="AW681" s="13" t="s">
        <v>31</v>
      </c>
      <c r="AX681" s="13" t="s">
        <v>75</v>
      </c>
      <c r="AY681" s="216" t="s">
        <v>125</v>
      </c>
    </row>
    <row r="682" spans="1:65" s="12" customFormat="1" ht="11.25">
      <c r="B682" s="196"/>
      <c r="C682" s="197"/>
      <c r="D682" s="191" t="s">
        <v>135</v>
      </c>
      <c r="E682" s="198" t="s">
        <v>1</v>
      </c>
      <c r="F682" s="199" t="s">
        <v>241</v>
      </c>
      <c r="G682" s="197"/>
      <c r="H682" s="198" t="s">
        <v>1</v>
      </c>
      <c r="I682" s="200"/>
      <c r="J682" s="197"/>
      <c r="K682" s="197"/>
      <c r="L682" s="201"/>
      <c r="M682" s="202"/>
      <c r="N682" s="203"/>
      <c r="O682" s="203"/>
      <c r="P682" s="203"/>
      <c r="Q682" s="203"/>
      <c r="R682" s="203"/>
      <c r="S682" s="203"/>
      <c r="T682" s="204"/>
      <c r="AT682" s="205" t="s">
        <v>135</v>
      </c>
      <c r="AU682" s="205" t="s">
        <v>83</v>
      </c>
      <c r="AV682" s="12" t="s">
        <v>83</v>
      </c>
      <c r="AW682" s="12" t="s">
        <v>31</v>
      </c>
      <c r="AX682" s="12" t="s">
        <v>75</v>
      </c>
      <c r="AY682" s="205" t="s">
        <v>125</v>
      </c>
    </row>
    <row r="683" spans="1:65" s="13" customFormat="1" ht="11.25">
      <c r="B683" s="206"/>
      <c r="C683" s="207"/>
      <c r="D683" s="191" t="s">
        <v>135</v>
      </c>
      <c r="E683" s="208" t="s">
        <v>1</v>
      </c>
      <c r="F683" s="209" t="s">
        <v>659</v>
      </c>
      <c r="G683" s="207"/>
      <c r="H683" s="210">
        <v>4</v>
      </c>
      <c r="I683" s="211"/>
      <c r="J683" s="207"/>
      <c r="K683" s="207"/>
      <c r="L683" s="212"/>
      <c r="M683" s="213"/>
      <c r="N683" s="214"/>
      <c r="O683" s="214"/>
      <c r="P683" s="214"/>
      <c r="Q683" s="214"/>
      <c r="R683" s="214"/>
      <c r="S683" s="214"/>
      <c r="T683" s="215"/>
      <c r="AT683" s="216" t="s">
        <v>135</v>
      </c>
      <c r="AU683" s="216" t="s">
        <v>83</v>
      </c>
      <c r="AV683" s="13" t="s">
        <v>85</v>
      </c>
      <c r="AW683" s="13" t="s">
        <v>31</v>
      </c>
      <c r="AX683" s="13" t="s">
        <v>75</v>
      </c>
      <c r="AY683" s="216" t="s">
        <v>125</v>
      </c>
    </row>
    <row r="684" spans="1:65" s="14" customFormat="1" ht="11.25">
      <c r="B684" s="217"/>
      <c r="C684" s="218"/>
      <c r="D684" s="191" t="s">
        <v>135</v>
      </c>
      <c r="E684" s="219" t="s">
        <v>1</v>
      </c>
      <c r="F684" s="220" t="s">
        <v>144</v>
      </c>
      <c r="G684" s="218"/>
      <c r="H684" s="221">
        <v>8</v>
      </c>
      <c r="I684" s="222"/>
      <c r="J684" s="218"/>
      <c r="K684" s="218"/>
      <c r="L684" s="223"/>
      <c r="M684" s="224"/>
      <c r="N684" s="225"/>
      <c r="O684" s="225"/>
      <c r="P684" s="225"/>
      <c r="Q684" s="225"/>
      <c r="R684" s="225"/>
      <c r="S684" s="225"/>
      <c r="T684" s="226"/>
      <c r="AT684" s="227" t="s">
        <v>135</v>
      </c>
      <c r="AU684" s="227" t="s">
        <v>83</v>
      </c>
      <c r="AV684" s="14" t="s">
        <v>132</v>
      </c>
      <c r="AW684" s="14" t="s">
        <v>31</v>
      </c>
      <c r="AX684" s="14" t="s">
        <v>83</v>
      </c>
      <c r="AY684" s="227" t="s">
        <v>125</v>
      </c>
    </row>
    <row r="685" spans="1:65" s="2" customFormat="1" ht="24.2" customHeight="1">
      <c r="A685" s="33"/>
      <c r="B685" s="34"/>
      <c r="C685" s="228" t="s">
        <v>660</v>
      </c>
      <c r="D685" s="228" t="s">
        <v>362</v>
      </c>
      <c r="E685" s="229" t="s">
        <v>661</v>
      </c>
      <c r="F685" s="230" t="s">
        <v>662</v>
      </c>
      <c r="G685" s="231" t="s">
        <v>341</v>
      </c>
      <c r="H685" s="232">
        <v>6.72</v>
      </c>
      <c r="I685" s="233"/>
      <c r="J685" s="234">
        <f>ROUND(I685*H685,2)</f>
        <v>0</v>
      </c>
      <c r="K685" s="230" t="s">
        <v>130</v>
      </c>
      <c r="L685" s="38"/>
      <c r="M685" s="235" t="s">
        <v>1</v>
      </c>
      <c r="N685" s="236" t="s">
        <v>40</v>
      </c>
      <c r="O685" s="70"/>
      <c r="P685" s="187">
        <f>O685*H685</f>
        <v>0</v>
      </c>
      <c r="Q685" s="187">
        <v>0</v>
      </c>
      <c r="R685" s="187">
        <f>Q685*H685</f>
        <v>0</v>
      </c>
      <c r="S685" s="187">
        <v>0</v>
      </c>
      <c r="T685" s="188">
        <f>S685*H685</f>
        <v>0</v>
      </c>
      <c r="U685" s="33"/>
      <c r="V685" s="33"/>
      <c r="W685" s="33"/>
      <c r="X685" s="33"/>
      <c r="Y685" s="33"/>
      <c r="Z685" s="33"/>
      <c r="AA685" s="33"/>
      <c r="AB685" s="33"/>
      <c r="AC685" s="33"/>
      <c r="AD685" s="33"/>
      <c r="AE685" s="33"/>
      <c r="AR685" s="189" t="s">
        <v>132</v>
      </c>
      <c r="AT685" s="189" t="s">
        <v>362</v>
      </c>
      <c r="AU685" s="189" t="s">
        <v>83</v>
      </c>
      <c r="AY685" s="16" t="s">
        <v>125</v>
      </c>
      <c r="BE685" s="190">
        <f>IF(N685="základní",J685,0)</f>
        <v>0</v>
      </c>
      <c r="BF685" s="190">
        <f>IF(N685="snížená",J685,0)</f>
        <v>0</v>
      </c>
      <c r="BG685" s="190">
        <f>IF(N685="zákl. přenesená",J685,0)</f>
        <v>0</v>
      </c>
      <c r="BH685" s="190">
        <f>IF(N685="sníž. přenesená",J685,0)</f>
        <v>0</v>
      </c>
      <c r="BI685" s="190">
        <f>IF(N685="nulová",J685,0)</f>
        <v>0</v>
      </c>
      <c r="BJ685" s="16" t="s">
        <v>83</v>
      </c>
      <c r="BK685" s="190">
        <f>ROUND(I685*H685,2)</f>
        <v>0</v>
      </c>
      <c r="BL685" s="16" t="s">
        <v>132</v>
      </c>
      <c r="BM685" s="189" t="s">
        <v>663</v>
      </c>
    </row>
    <row r="686" spans="1:65" s="2" customFormat="1" ht="39">
      <c r="A686" s="33"/>
      <c r="B686" s="34"/>
      <c r="C686" s="35"/>
      <c r="D686" s="191" t="s">
        <v>134</v>
      </c>
      <c r="E686" s="35"/>
      <c r="F686" s="192" t="s">
        <v>664</v>
      </c>
      <c r="G686" s="35"/>
      <c r="H686" s="35"/>
      <c r="I686" s="193"/>
      <c r="J686" s="35"/>
      <c r="K686" s="35"/>
      <c r="L686" s="38"/>
      <c r="M686" s="194"/>
      <c r="N686" s="195"/>
      <c r="O686" s="70"/>
      <c r="P686" s="70"/>
      <c r="Q686" s="70"/>
      <c r="R686" s="70"/>
      <c r="S686" s="70"/>
      <c r="T686" s="71"/>
      <c r="U686" s="33"/>
      <c r="V686" s="33"/>
      <c r="W686" s="33"/>
      <c r="X686" s="33"/>
      <c r="Y686" s="33"/>
      <c r="Z686" s="33"/>
      <c r="AA686" s="33"/>
      <c r="AB686" s="33"/>
      <c r="AC686" s="33"/>
      <c r="AD686" s="33"/>
      <c r="AE686" s="33"/>
      <c r="AT686" s="16" t="s">
        <v>134</v>
      </c>
      <c r="AU686" s="16" t="s">
        <v>83</v>
      </c>
    </row>
    <row r="687" spans="1:65" s="12" customFormat="1" ht="11.25">
      <c r="B687" s="196"/>
      <c r="C687" s="197"/>
      <c r="D687" s="191" t="s">
        <v>135</v>
      </c>
      <c r="E687" s="198" t="s">
        <v>1</v>
      </c>
      <c r="F687" s="199" t="s">
        <v>665</v>
      </c>
      <c r="G687" s="197"/>
      <c r="H687" s="198" t="s">
        <v>1</v>
      </c>
      <c r="I687" s="200"/>
      <c r="J687" s="197"/>
      <c r="K687" s="197"/>
      <c r="L687" s="201"/>
      <c r="M687" s="202"/>
      <c r="N687" s="203"/>
      <c r="O687" s="203"/>
      <c r="P687" s="203"/>
      <c r="Q687" s="203"/>
      <c r="R687" s="203"/>
      <c r="S687" s="203"/>
      <c r="T687" s="204"/>
      <c r="AT687" s="205" t="s">
        <v>135</v>
      </c>
      <c r="AU687" s="205" t="s">
        <v>83</v>
      </c>
      <c r="AV687" s="12" t="s">
        <v>83</v>
      </c>
      <c r="AW687" s="12" t="s">
        <v>31</v>
      </c>
      <c r="AX687" s="12" t="s">
        <v>75</v>
      </c>
      <c r="AY687" s="205" t="s">
        <v>125</v>
      </c>
    </row>
    <row r="688" spans="1:65" s="12" customFormat="1" ht="11.25">
      <c r="B688" s="196"/>
      <c r="C688" s="197"/>
      <c r="D688" s="191" t="s">
        <v>135</v>
      </c>
      <c r="E688" s="198" t="s">
        <v>1</v>
      </c>
      <c r="F688" s="199" t="s">
        <v>197</v>
      </c>
      <c r="G688" s="197"/>
      <c r="H688" s="198" t="s">
        <v>1</v>
      </c>
      <c r="I688" s="200"/>
      <c r="J688" s="197"/>
      <c r="K688" s="197"/>
      <c r="L688" s="201"/>
      <c r="M688" s="202"/>
      <c r="N688" s="203"/>
      <c r="O688" s="203"/>
      <c r="P688" s="203"/>
      <c r="Q688" s="203"/>
      <c r="R688" s="203"/>
      <c r="S688" s="203"/>
      <c r="T688" s="204"/>
      <c r="AT688" s="205" t="s">
        <v>135</v>
      </c>
      <c r="AU688" s="205" t="s">
        <v>83</v>
      </c>
      <c r="AV688" s="12" t="s">
        <v>83</v>
      </c>
      <c r="AW688" s="12" t="s">
        <v>31</v>
      </c>
      <c r="AX688" s="12" t="s">
        <v>75</v>
      </c>
      <c r="AY688" s="205" t="s">
        <v>125</v>
      </c>
    </row>
    <row r="689" spans="1:65" s="13" customFormat="1" ht="11.25">
      <c r="B689" s="206"/>
      <c r="C689" s="207"/>
      <c r="D689" s="191" t="s">
        <v>135</v>
      </c>
      <c r="E689" s="208" t="s">
        <v>1</v>
      </c>
      <c r="F689" s="209" t="s">
        <v>666</v>
      </c>
      <c r="G689" s="207"/>
      <c r="H689" s="210">
        <v>6.72</v>
      </c>
      <c r="I689" s="211"/>
      <c r="J689" s="207"/>
      <c r="K689" s="207"/>
      <c r="L689" s="212"/>
      <c r="M689" s="213"/>
      <c r="N689" s="214"/>
      <c r="O689" s="214"/>
      <c r="P689" s="214"/>
      <c r="Q689" s="214"/>
      <c r="R689" s="214"/>
      <c r="S689" s="214"/>
      <c r="T689" s="215"/>
      <c r="AT689" s="216" t="s">
        <v>135</v>
      </c>
      <c r="AU689" s="216" t="s">
        <v>83</v>
      </c>
      <c r="AV689" s="13" t="s">
        <v>85</v>
      </c>
      <c r="AW689" s="13" t="s">
        <v>31</v>
      </c>
      <c r="AX689" s="13" t="s">
        <v>75</v>
      </c>
      <c r="AY689" s="216" t="s">
        <v>125</v>
      </c>
    </row>
    <row r="690" spans="1:65" s="14" customFormat="1" ht="11.25">
      <c r="B690" s="217"/>
      <c r="C690" s="218"/>
      <c r="D690" s="191" t="s">
        <v>135</v>
      </c>
      <c r="E690" s="219" t="s">
        <v>1</v>
      </c>
      <c r="F690" s="220" t="s">
        <v>144</v>
      </c>
      <c r="G690" s="218"/>
      <c r="H690" s="221">
        <v>6.72</v>
      </c>
      <c r="I690" s="222"/>
      <c r="J690" s="218"/>
      <c r="K690" s="218"/>
      <c r="L690" s="223"/>
      <c r="M690" s="224"/>
      <c r="N690" s="225"/>
      <c r="O690" s="225"/>
      <c r="P690" s="225"/>
      <c r="Q690" s="225"/>
      <c r="R690" s="225"/>
      <c r="S690" s="225"/>
      <c r="T690" s="226"/>
      <c r="AT690" s="227" t="s">
        <v>135</v>
      </c>
      <c r="AU690" s="227" t="s">
        <v>83</v>
      </c>
      <c r="AV690" s="14" t="s">
        <v>132</v>
      </c>
      <c r="AW690" s="14" t="s">
        <v>31</v>
      </c>
      <c r="AX690" s="14" t="s">
        <v>83</v>
      </c>
      <c r="AY690" s="227" t="s">
        <v>125</v>
      </c>
    </row>
    <row r="691" spans="1:65" s="2" customFormat="1" ht="16.5" customHeight="1">
      <c r="A691" s="33"/>
      <c r="B691" s="34"/>
      <c r="C691" s="228" t="s">
        <v>667</v>
      </c>
      <c r="D691" s="228" t="s">
        <v>362</v>
      </c>
      <c r="E691" s="229" t="s">
        <v>668</v>
      </c>
      <c r="F691" s="230" t="s">
        <v>669</v>
      </c>
      <c r="G691" s="231" t="s">
        <v>129</v>
      </c>
      <c r="H691" s="232">
        <v>93</v>
      </c>
      <c r="I691" s="233"/>
      <c r="J691" s="234">
        <f>ROUND(I691*H691,2)</f>
        <v>0</v>
      </c>
      <c r="K691" s="230" t="s">
        <v>130</v>
      </c>
      <c r="L691" s="38"/>
      <c r="M691" s="235" t="s">
        <v>1</v>
      </c>
      <c r="N691" s="236" t="s">
        <v>40</v>
      </c>
      <c r="O691" s="70"/>
      <c r="P691" s="187">
        <f>O691*H691</f>
        <v>0</v>
      </c>
      <c r="Q691" s="187">
        <v>0</v>
      </c>
      <c r="R691" s="187">
        <f>Q691*H691</f>
        <v>0</v>
      </c>
      <c r="S691" s="187">
        <v>0</v>
      </c>
      <c r="T691" s="188">
        <f>S691*H691</f>
        <v>0</v>
      </c>
      <c r="U691" s="33"/>
      <c r="V691" s="33"/>
      <c r="W691" s="33"/>
      <c r="X691" s="33"/>
      <c r="Y691" s="33"/>
      <c r="Z691" s="33"/>
      <c r="AA691" s="33"/>
      <c r="AB691" s="33"/>
      <c r="AC691" s="33"/>
      <c r="AD691" s="33"/>
      <c r="AE691" s="33"/>
      <c r="AR691" s="189" t="s">
        <v>651</v>
      </c>
      <c r="AT691" s="189" t="s">
        <v>362</v>
      </c>
      <c r="AU691" s="189" t="s">
        <v>83</v>
      </c>
      <c r="AY691" s="16" t="s">
        <v>125</v>
      </c>
      <c r="BE691" s="190">
        <f>IF(N691="základní",J691,0)</f>
        <v>0</v>
      </c>
      <c r="BF691" s="190">
        <f>IF(N691="snížená",J691,0)</f>
        <v>0</v>
      </c>
      <c r="BG691" s="190">
        <f>IF(N691="zákl. přenesená",J691,0)</f>
        <v>0</v>
      </c>
      <c r="BH691" s="190">
        <f>IF(N691="sníž. přenesená",J691,0)</f>
        <v>0</v>
      </c>
      <c r="BI691" s="190">
        <f>IF(N691="nulová",J691,0)</f>
        <v>0</v>
      </c>
      <c r="BJ691" s="16" t="s">
        <v>83</v>
      </c>
      <c r="BK691" s="190">
        <f>ROUND(I691*H691,2)</f>
        <v>0</v>
      </c>
      <c r="BL691" s="16" t="s">
        <v>651</v>
      </c>
      <c r="BM691" s="189" t="s">
        <v>670</v>
      </c>
    </row>
    <row r="692" spans="1:65" s="2" customFormat="1" ht="39">
      <c r="A692" s="33"/>
      <c r="B692" s="34"/>
      <c r="C692" s="35"/>
      <c r="D692" s="191" t="s">
        <v>134</v>
      </c>
      <c r="E692" s="35"/>
      <c r="F692" s="192" t="s">
        <v>671</v>
      </c>
      <c r="G692" s="35"/>
      <c r="H692" s="35"/>
      <c r="I692" s="193"/>
      <c r="J692" s="35"/>
      <c r="K692" s="35"/>
      <c r="L692" s="38"/>
      <c r="M692" s="194"/>
      <c r="N692" s="195"/>
      <c r="O692" s="70"/>
      <c r="P692" s="70"/>
      <c r="Q692" s="70"/>
      <c r="R692" s="70"/>
      <c r="S692" s="70"/>
      <c r="T692" s="71"/>
      <c r="U692" s="33"/>
      <c r="V692" s="33"/>
      <c r="W692" s="33"/>
      <c r="X692" s="33"/>
      <c r="Y692" s="33"/>
      <c r="Z692" s="33"/>
      <c r="AA692" s="33"/>
      <c r="AB692" s="33"/>
      <c r="AC692" s="33"/>
      <c r="AD692" s="33"/>
      <c r="AE692" s="33"/>
      <c r="AT692" s="16" t="s">
        <v>134</v>
      </c>
      <c r="AU692" s="16" t="s">
        <v>83</v>
      </c>
    </row>
    <row r="693" spans="1:65" s="13" customFormat="1" ht="11.25">
      <c r="B693" s="206"/>
      <c r="C693" s="207"/>
      <c r="D693" s="191" t="s">
        <v>135</v>
      </c>
      <c r="E693" s="208" t="s">
        <v>1</v>
      </c>
      <c r="F693" s="209" t="s">
        <v>672</v>
      </c>
      <c r="G693" s="207"/>
      <c r="H693" s="210">
        <v>93</v>
      </c>
      <c r="I693" s="211"/>
      <c r="J693" s="207"/>
      <c r="K693" s="207"/>
      <c r="L693" s="212"/>
      <c r="M693" s="213"/>
      <c r="N693" s="214"/>
      <c r="O693" s="214"/>
      <c r="P693" s="214"/>
      <c r="Q693" s="214"/>
      <c r="R693" s="214"/>
      <c r="S693" s="214"/>
      <c r="T693" s="215"/>
      <c r="AT693" s="216" t="s">
        <v>135</v>
      </c>
      <c r="AU693" s="216" t="s">
        <v>83</v>
      </c>
      <c r="AV693" s="13" t="s">
        <v>85</v>
      </c>
      <c r="AW693" s="13" t="s">
        <v>31</v>
      </c>
      <c r="AX693" s="13" t="s">
        <v>75</v>
      </c>
      <c r="AY693" s="216" t="s">
        <v>125</v>
      </c>
    </row>
    <row r="694" spans="1:65" s="14" customFormat="1" ht="11.25">
      <c r="B694" s="217"/>
      <c r="C694" s="218"/>
      <c r="D694" s="191" t="s">
        <v>135</v>
      </c>
      <c r="E694" s="219" t="s">
        <v>1</v>
      </c>
      <c r="F694" s="220" t="s">
        <v>144</v>
      </c>
      <c r="G694" s="218"/>
      <c r="H694" s="221">
        <v>93</v>
      </c>
      <c r="I694" s="222"/>
      <c r="J694" s="218"/>
      <c r="K694" s="218"/>
      <c r="L694" s="223"/>
      <c r="M694" s="224"/>
      <c r="N694" s="225"/>
      <c r="O694" s="225"/>
      <c r="P694" s="225"/>
      <c r="Q694" s="225"/>
      <c r="R694" s="225"/>
      <c r="S694" s="225"/>
      <c r="T694" s="226"/>
      <c r="AT694" s="227" t="s">
        <v>135</v>
      </c>
      <c r="AU694" s="227" t="s">
        <v>83</v>
      </c>
      <c r="AV694" s="14" t="s">
        <v>132</v>
      </c>
      <c r="AW694" s="14" t="s">
        <v>31</v>
      </c>
      <c r="AX694" s="14" t="s">
        <v>83</v>
      </c>
      <c r="AY694" s="227" t="s">
        <v>125</v>
      </c>
    </row>
    <row r="695" spans="1:65" s="2" customFormat="1" ht="16.5" customHeight="1">
      <c r="A695" s="33"/>
      <c r="B695" s="34"/>
      <c r="C695" s="228" t="s">
        <v>673</v>
      </c>
      <c r="D695" s="228" t="s">
        <v>362</v>
      </c>
      <c r="E695" s="229" t="s">
        <v>674</v>
      </c>
      <c r="F695" s="230" t="s">
        <v>675</v>
      </c>
      <c r="G695" s="231" t="s">
        <v>129</v>
      </c>
      <c r="H695" s="232">
        <v>65</v>
      </c>
      <c r="I695" s="233"/>
      <c r="J695" s="234">
        <f>ROUND(I695*H695,2)</f>
        <v>0</v>
      </c>
      <c r="K695" s="230" t="s">
        <v>130</v>
      </c>
      <c r="L695" s="38"/>
      <c r="M695" s="235" t="s">
        <v>1</v>
      </c>
      <c r="N695" s="236" t="s">
        <v>40</v>
      </c>
      <c r="O695" s="70"/>
      <c r="P695" s="187">
        <f>O695*H695</f>
        <v>0</v>
      </c>
      <c r="Q695" s="187">
        <v>0</v>
      </c>
      <c r="R695" s="187">
        <f>Q695*H695</f>
        <v>0</v>
      </c>
      <c r="S695" s="187">
        <v>0</v>
      </c>
      <c r="T695" s="188">
        <f>S695*H695</f>
        <v>0</v>
      </c>
      <c r="U695" s="33"/>
      <c r="V695" s="33"/>
      <c r="W695" s="33"/>
      <c r="X695" s="33"/>
      <c r="Y695" s="33"/>
      <c r="Z695" s="33"/>
      <c r="AA695" s="33"/>
      <c r="AB695" s="33"/>
      <c r="AC695" s="33"/>
      <c r="AD695" s="33"/>
      <c r="AE695" s="33"/>
      <c r="AR695" s="189" t="s">
        <v>651</v>
      </c>
      <c r="AT695" s="189" t="s">
        <v>362</v>
      </c>
      <c r="AU695" s="189" t="s">
        <v>83</v>
      </c>
      <c r="AY695" s="16" t="s">
        <v>125</v>
      </c>
      <c r="BE695" s="190">
        <f>IF(N695="základní",J695,0)</f>
        <v>0</v>
      </c>
      <c r="BF695" s="190">
        <f>IF(N695="snížená",J695,0)</f>
        <v>0</v>
      </c>
      <c r="BG695" s="190">
        <f>IF(N695="zákl. přenesená",J695,0)</f>
        <v>0</v>
      </c>
      <c r="BH695" s="190">
        <f>IF(N695="sníž. přenesená",J695,0)</f>
        <v>0</v>
      </c>
      <c r="BI695" s="190">
        <f>IF(N695="nulová",J695,0)</f>
        <v>0</v>
      </c>
      <c r="BJ695" s="16" t="s">
        <v>83</v>
      </c>
      <c r="BK695" s="190">
        <f>ROUND(I695*H695,2)</f>
        <v>0</v>
      </c>
      <c r="BL695" s="16" t="s">
        <v>651</v>
      </c>
      <c r="BM695" s="189" t="s">
        <v>676</v>
      </c>
    </row>
    <row r="696" spans="1:65" s="2" customFormat="1" ht="39">
      <c r="A696" s="33"/>
      <c r="B696" s="34"/>
      <c r="C696" s="35"/>
      <c r="D696" s="191" t="s">
        <v>134</v>
      </c>
      <c r="E696" s="35"/>
      <c r="F696" s="192" t="s">
        <v>677</v>
      </c>
      <c r="G696" s="35"/>
      <c r="H696" s="35"/>
      <c r="I696" s="193"/>
      <c r="J696" s="35"/>
      <c r="K696" s="35"/>
      <c r="L696" s="38"/>
      <c r="M696" s="194"/>
      <c r="N696" s="195"/>
      <c r="O696" s="70"/>
      <c r="P696" s="70"/>
      <c r="Q696" s="70"/>
      <c r="R696" s="70"/>
      <c r="S696" s="70"/>
      <c r="T696" s="71"/>
      <c r="U696" s="33"/>
      <c r="V696" s="33"/>
      <c r="W696" s="33"/>
      <c r="X696" s="33"/>
      <c r="Y696" s="33"/>
      <c r="Z696" s="33"/>
      <c r="AA696" s="33"/>
      <c r="AB696" s="33"/>
      <c r="AC696" s="33"/>
      <c r="AD696" s="33"/>
      <c r="AE696" s="33"/>
      <c r="AT696" s="16" t="s">
        <v>134</v>
      </c>
      <c r="AU696" s="16" t="s">
        <v>83</v>
      </c>
    </row>
    <row r="697" spans="1:65" s="13" customFormat="1" ht="11.25">
      <c r="B697" s="206"/>
      <c r="C697" s="207"/>
      <c r="D697" s="191" t="s">
        <v>135</v>
      </c>
      <c r="E697" s="208" t="s">
        <v>1</v>
      </c>
      <c r="F697" s="209" t="s">
        <v>302</v>
      </c>
      <c r="G697" s="207"/>
      <c r="H697" s="210">
        <v>65</v>
      </c>
      <c r="I697" s="211"/>
      <c r="J697" s="207"/>
      <c r="K697" s="207"/>
      <c r="L697" s="212"/>
      <c r="M697" s="213"/>
      <c r="N697" s="214"/>
      <c r="O697" s="214"/>
      <c r="P697" s="214"/>
      <c r="Q697" s="214"/>
      <c r="R697" s="214"/>
      <c r="S697" s="214"/>
      <c r="T697" s="215"/>
      <c r="AT697" s="216" t="s">
        <v>135</v>
      </c>
      <c r="AU697" s="216" t="s">
        <v>83</v>
      </c>
      <c r="AV697" s="13" t="s">
        <v>85</v>
      </c>
      <c r="AW697" s="13" t="s">
        <v>31</v>
      </c>
      <c r="AX697" s="13" t="s">
        <v>75</v>
      </c>
      <c r="AY697" s="216" t="s">
        <v>125</v>
      </c>
    </row>
    <row r="698" spans="1:65" s="14" customFormat="1" ht="11.25">
      <c r="B698" s="217"/>
      <c r="C698" s="218"/>
      <c r="D698" s="191" t="s">
        <v>135</v>
      </c>
      <c r="E698" s="219" t="s">
        <v>1</v>
      </c>
      <c r="F698" s="220" t="s">
        <v>144</v>
      </c>
      <c r="G698" s="218"/>
      <c r="H698" s="221">
        <v>65</v>
      </c>
      <c r="I698" s="222"/>
      <c r="J698" s="218"/>
      <c r="K698" s="218"/>
      <c r="L698" s="223"/>
      <c r="M698" s="224"/>
      <c r="N698" s="225"/>
      <c r="O698" s="225"/>
      <c r="P698" s="225"/>
      <c r="Q698" s="225"/>
      <c r="R698" s="225"/>
      <c r="S698" s="225"/>
      <c r="T698" s="226"/>
      <c r="AT698" s="227" t="s">
        <v>135</v>
      </c>
      <c r="AU698" s="227" t="s">
        <v>83</v>
      </c>
      <c r="AV698" s="14" t="s">
        <v>132</v>
      </c>
      <c r="AW698" s="14" t="s">
        <v>31</v>
      </c>
      <c r="AX698" s="14" t="s">
        <v>83</v>
      </c>
      <c r="AY698" s="227" t="s">
        <v>125</v>
      </c>
    </row>
    <row r="699" spans="1:65" s="11" customFormat="1" ht="25.9" customHeight="1">
      <c r="B699" s="163"/>
      <c r="C699" s="164"/>
      <c r="D699" s="165" t="s">
        <v>74</v>
      </c>
      <c r="E699" s="166" t="s">
        <v>678</v>
      </c>
      <c r="F699" s="166" t="s">
        <v>679</v>
      </c>
      <c r="G699" s="164"/>
      <c r="H699" s="164"/>
      <c r="I699" s="167"/>
      <c r="J699" s="168">
        <f>BK699</f>
        <v>0</v>
      </c>
      <c r="K699" s="164"/>
      <c r="L699" s="169"/>
      <c r="M699" s="170"/>
      <c r="N699" s="171"/>
      <c r="O699" s="171"/>
      <c r="P699" s="172">
        <f>SUM(P700:P760)</f>
        <v>0</v>
      </c>
      <c r="Q699" s="171"/>
      <c r="R699" s="172">
        <f>SUM(R700:R760)</f>
        <v>0</v>
      </c>
      <c r="S699" s="171"/>
      <c r="T699" s="173">
        <f>SUM(T700:T760)</f>
        <v>0</v>
      </c>
      <c r="AR699" s="174" t="s">
        <v>132</v>
      </c>
      <c r="AT699" s="175" t="s">
        <v>74</v>
      </c>
      <c r="AU699" s="175" t="s">
        <v>75</v>
      </c>
      <c r="AY699" s="174" t="s">
        <v>125</v>
      </c>
      <c r="BK699" s="176">
        <f>SUM(BK700:BK760)</f>
        <v>0</v>
      </c>
    </row>
    <row r="700" spans="1:65" s="2" customFormat="1" ht="24.2" customHeight="1">
      <c r="A700" s="33"/>
      <c r="B700" s="34"/>
      <c r="C700" s="228" t="s">
        <v>680</v>
      </c>
      <c r="D700" s="228" t="s">
        <v>362</v>
      </c>
      <c r="E700" s="229" t="s">
        <v>681</v>
      </c>
      <c r="F700" s="230" t="s">
        <v>682</v>
      </c>
      <c r="G700" s="231" t="s">
        <v>129</v>
      </c>
      <c r="H700" s="232">
        <v>282</v>
      </c>
      <c r="I700" s="233"/>
      <c r="J700" s="234">
        <f>ROUND(I700*H700,2)</f>
        <v>0</v>
      </c>
      <c r="K700" s="230" t="s">
        <v>130</v>
      </c>
      <c r="L700" s="38"/>
      <c r="M700" s="235" t="s">
        <v>1</v>
      </c>
      <c r="N700" s="236" t="s">
        <v>40</v>
      </c>
      <c r="O700" s="70"/>
      <c r="P700" s="187">
        <f>O700*H700</f>
        <v>0</v>
      </c>
      <c r="Q700" s="187">
        <v>0</v>
      </c>
      <c r="R700" s="187">
        <f>Q700*H700</f>
        <v>0</v>
      </c>
      <c r="S700" s="187">
        <v>0</v>
      </c>
      <c r="T700" s="188">
        <f>S700*H700</f>
        <v>0</v>
      </c>
      <c r="U700" s="33"/>
      <c r="V700" s="33"/>
      <c r="W700" s="33"/>
      <c r="X700" s="33"/>
      <c r="Y700" s="33"/>
      <c r="Z700" s="33"/>
      <c r="AA700" s="33"/>
      <c r="AB700" s="33"/>
      <c r="AC700" s="33"/>
      <c r="AD700" s="33"/>
      <c r="AE700" s="33"/>
      <c r="AR700" s="189" t="s">
        <v>651</v>
      </c>
      <c r="AT700" s="189" t="s">
        <v>362</v>
      </c>
      <c r="AU700" s="189" t="s">
        <v>83</v>
      </c>
      <c r="AY700" s="16" t="s">
        <v>125</v>
      </c>
      <c r="BE700" s="190">
        <f>IF(N700="základní",J700,0)</f>
        <v>0</v>
      </c>
      <c r="BF700" s="190">
        <f>IF(N700="snížená",J700,0)</f>
        <v>0</v>
      </c>
      <c r="BG700" s="190">
        <f>IF(N700="zákl. přenesená",J700,0)</f>
        <v>0</v>
      </c>
      <c r="BH700" s="190">
        <f>IF(N700="sníž. přenesená",J700,0)</f>
        <v>0</v>
      </c>
      <c r="BI700" s="190">
        <f>IF(N700="nulová",J700,0)</f>
        <v>0</v>
      </c>
      <c r="BJ700" s="16" t="s">
        <v>83</v>
      </c>
      <c r="BK700" s="190">
        <f>ROUND(I700*H700,2)</f>
        <v>0</v>
      </c>
      <c r="BL700" s="16" t="s">
        <v>651</v>
      </c>
      <c r="BM700" s="189" t="s">
        <v>683</v>
      </c>
    </row>
    <row r="701" spans="1:65" s="2" customFormat="1" ht="19.5">
      <c r="A701" s="33"/>
      <c r="B701" s="34"/>
      <c r="C701" s="35"/>
      <c r="D701" s="191" t="s">
        <v>134</v>
      </c>
      <c r="E701" s="35"/>
      <c r="F701" s="192" t="s">
        <v>682</v>
      </c>
      <c r="G701" s="35"/>
      <c r="H701" s="35"/>
      <c r="I701" s="193"/>
      <c r="J701" s="35"/>
      <c r="K701" s="35"/>
      <c r="L701" s="38"/>
      <c r="M701" s="194"/>
      <c r="N701" s="195"/>
      <c r="O701" s="70"/>
      <c r="P701" s="70"/>
      <c r="Q701" s="70"/>
      <c r="R701" s="70"/>
      <c r="S701" s="70"/>
      <c r="T701" s="71"/>
      <c r="U701" s="33"/>
      <c r="V701" s="33"/>
      <c r="W701" s="33"/>
      <c r="X701" s="33"/>
      <c r="Y701" s="33"/>
      <c r="Z701" s="33"/>
      <c r="AA701" s="33"/>
      <c r="AB701" s="33"/>
      <c r="AC701" s="33"/>
      <c r="AD701" s="33"/>
      <c r="AE701" s="33"/>
      <c r="AT701" s="16" t="s">
        <v>134</v>
      </c>
      <c r="AU701" s="16" t="s">
        <v>83</v>
      </c>
    </row>
    <row r="702" spans="1:65" s="12" customFormat="1" ht="11.25">
      <c r="B702" s="196"/>
      <c r="C702" s="197"/>
      <c r="D702" s="191" t="s">
        <v>135</v>
      </c>
      <c r="E702" s="198" t="s">
        <v>1</v>
      </c>
      <c r="F702" s="199" t="s">
        <v>136</v>
      </c>
      <c r="G702" s="197"/>
      <c r="H702" s="198" t="s">
        <v>1</v>
      </c>
      <c r="I702" s="200"/>
      <c r="J702" s="197"/>
      <c r="K702" s="197"/>
      <c r="L702" s="201"/>
      <c r="M702" s="202"/>
      <c r="N702" s="203"/>
      <c r="O702" s="203"/>
      <c r="P702" s="203"/>
      <c r="Q702" s="203"/>
      <c r="R702" s="203"/>
      <c r="S702" s="203"/>
      <c r="T702" s="204"/>
      <c r="AT702" s="205" t="s">
        <v>135</v>
      </c>
      <c r="AU702" s="205" t="s">
        <v>83</v>
      </c>
      <c r="AV702" s="12" t="s">
        <v>83</v>
      </c>
      <c r="AW702" s="12" t="s">
        <v>31</v>
      </c>
      <c r="AX702" s="12" t="s">
        <v>75</v>
      </c>
      <c r="AY702" s="205" t="s">
        <v>125</v>
      </c>
    </row>
    <row r="703" spans="1:65" s="13" customFormat="1" ht="11.25">
      <c r="B703" s="206"/>
      <c r="C703" s="207"/>
      <c r="D703" s="191" t="s">
        <v>135</v>
      </c>
      <c r="E703" s="208" t="s">
        <v>1</v>
      </c>
      <c r="F703" s="209" t="s">
        <v>684</v>
      </c>
      <c r="G703" s="207"/>
      <c r="H703" s="210">
        <v>130</v>
      </c>
      <c r="I703" s="211"/>
      <c r="J703" s="207"/>
      <c r="K703" s="207"/>
      <c r="L703" s="212"/>
      <c r="M703" s="213"/>
      <c r="N703" s="214"/>
      <c r="O703" s="214"/>
      <c r="P703" s="214"/>
      <c r="Q703" s="214"/>
      <c r="R703" s="214"/>
      <c r="S703" s="214"/>
      <c r="T703" s="215"/>
      <c r="AT703" s="216" t="s">
        <v>135</v>
      </c>
      <c r="AU703" s="216" t="s">
        <v>83</v>
      </c>
      <c r="AV703" s="13" t="s">
        <v>85</v>
      </c>
      <c r="AW703" s="13" t="s">
        <v>31</v>
      </c>
      <c r="AX703" s="13" t="s">
        <v>75</v>
      </c>
      <c r="AY703" s="216" t="s">
        <v>125</v>
      </c>
    </row>
    <row r="704" spans="1:65" s="12" customFormat="1" ht="11.25">
      <c r="B704" s="196"/>
      <c r="C704" s="197"/>
      <c r="D704" s="191" t="s">
        <v>135</v>
      </c>
      <c r="E704" s="198" t="s">
        <v>1</v>
      </c>
      <c r="F704" s="199" t="s">
        <v>139</v>
      </c>
      <c r="G704" s="197"/>
      <c r="H704" s="198" t="s">
        <v>1</v>
      </c>
      <c r="I704" s="200"/>
      <c r="J704" s="197"/>
      <c r="K704" s="197"/>
      <c r="L704" s="201"/>
      <c r="M704" s="202"/>
      <c r="N704" s="203"/>
      <c r="O704" s="203"/>
      <c r="P704" s="203"/>
      <c r="Q704" s="203"/>
      <c r="R704" s="203"/>
      <c r="S704" s="203"/>
      <c r="T704" s="204"/>
      <c r="AT704" s="205" t="s">
        <v>135</v>
      </c>
      <c r="AU704" s="205" t="s">
        <v>83</v>
      </c>
      <c r="AV704" s="12" t="s">
        <v>83</v>
      </c>
      <c r="AW704" s="12" t="s">
        <v>31</v>
      </c>
      <c r="AX704" s="12" t="s">
        <v>75</v>
      </c>
      <c r="AY704" s="205" t="s">
        <v>125</v>
      </c>
    </row>
    <row r="705" spans="1:65" s="13" customFormat="1" ht="11.25">
      <c r="B705" s="206"/>
      <c r="C705" s="207"/>
      <c r="D705" s="191" t="s">
        <v>135</v>
      </c>
      <c r="E705" s="208" t="s">
        <v>1</v>
      </c>
      <c r="F705" s="209" t="s">
        <v>685</v>
      </c>
      <c r="G705" s="207"/>
      <c r="H705" s="210">
        <v>152</v>
      </c>
      <c r="I705" s="211"/>
      <c r="J705" s="207"/>
      <c r="K705" s="207"/>
      <c r="L705" s="212"/>
      <c r="M705" s="213"/>
      <c r="N705" s="214"/>
      <c r="O705" s="214"/>
      <c r="P705" s="214"/>
      <c r="Q705" s="214"/>
      <c r="R705" s="214"/>
      <c r="S705" s="214"/>
      <c r="T705" s="215"/>
      <c r="AT705" s="216" t="s">
        <v>135</v>
      </c>
      <c r="AU705" s="216" t="s">
        <v>83</v>
      </c>
      <c r="AV705" s="13" t="s">
        <v>85</v>
      </c>
      <c r="AW705" s="13" t="s">
        <v>31</v>
      </c>
      <c r="AX705" s="13" t="s">
        <v>75</v>
      </c>
      <c r="AY705" s="216" t="s">
        <v>125</v>
      </c>
    </row>
    <row r="706" spans="1:65" s="14" customFormat="1" ht="11.25">
      <c r="B706" s="217"/>
      <c r="C706" s="218"/>
      <c r="D706" s="191" t="s">
        <v>135</v>
      </c>
      <c r="E706" s="219" t="s">
        <v>1</v>
      </c>
      <c r="F706" s="220" t="s">
        <v>144</v>
      </c>
      <c r="G706" s="218"/>
      <c r="H706" s="221">
        <v>282</v>
      </c>
      <c r="I706" s="222"/>
      <c r="J706" s="218"/>
      <c r="K706" s="218"/>
      <c r="L706" s="223"/>
      <c r="M706" s="224"/>
      <c r="N706" s="225"/>
      <c r="O706" s="225"/>
      <c r="P706" s="225"/>
      <c r="Q706" s="225"/>
      <c r="R706" s="225"/>
      <c r="S706" s="225"/>
      <c r="T706" s="226"/>
      <c r="AT706" s="227" t="s">
        <v>135</v>
      </c>
      <c r="AU706" s="227" t="s">
        <v>83</v>
      </c>
      <c r="AV706" s="14" t="s">
        <v>132</v>
      </c>
      <c r="AW706" s="14" t="s">
        <v>31</v>
      </c>
      <c r="AX706" s="14" t="s">
        <v>83</v>
      </c>
      <c r="AY706" s="227" t="s">
        <v>125</v>
      </c>
    </row>
    <row r="707" spans="1:65" s="2" customFormat="1" ht="37.9" customHeight="1">
      <c r="A707" s="33"/>
      <c r="B707" s="34"/>
      <c r="C707" s="228" t="s">
        <v>686</v>
      </c>
      <c r="D707" s="228" t="s">
        <v>362</v>
      </c>
      <c r="E707" s="229" t="s">
        <v>687</v>
      </c>
      <c r="F707" s="230" t="s">
        <v>688</v>
      </c>
      <c r="G707" s="231" t="s">
        <v>129</v>
      </c>
      <c r="H707" s="232">
        <v>282</v>
      </c>
      <c r="I707" s="233"/>
      <c r="J707" s="234">
        <f>ROUND(I707*H707,2)</f>
        <v>0</v>
      </c>
      <c r="K707" s="230" t="s">
        <v>130</v>
      </c>
      <c r="L707" s="38"/>
      <c r="M707" s="235" t="s">
        <v>1</v>
      </c>
      <c r="N707" s="236" t="s">
        <v>40</v>
      </c>
      <c r="O707" s="70"/>
      <c r="P707" s="187">
        <f>O707*H707</f>
        <v>0</v>
      </c>
      <c r="Q707" s="187">
        <v>0</v>
      </c>
      <c r="R707" s="187">
        <f>Q707*H707</f>
        <v>0</v>
      </c>
      <c r="S707" s="187">
        <v>0</v>
      </c>
      <c r="T707" s="188">
        <f>S707*H707</f>
        <v>0</v>
      </c>
      <c r="U707" s="33"/>
      <c r="V707" s="33"/>
      <c r="W707" s="33"/>
      <c r="X707" s="33"/>
      <c r="Y707" s="33"/>
      <c r="Z707" s="33"/>
      <c r="AA707" s="33"/>
      <c r="AB707" s="33"/>
      <c r="AC707" s="33"/>
      <c r="AD707" s="33"/>
      <c r="AE707" s="33"/>
      <c r="AR707" s="189" t="s">
        <v>651</v>
      </c>
      <c r="AT707" s="189" t="s">
        <v>362</v>
      </c>
      <c r="AU707" s="189" t="s">
        <v>83</v>
      </c>
      <c r="AY707" s="16" t="s">
        <v>125</v>
      </c>
      <c r="BE707" s="190">
        <f>IF(N707="základní",J707,0)</f>
        <v>0</v>
      </c>
      <c r="BF707" s="190">
        <f>IF(N707="snížená",J707,0)</f>
        <v>0</v>
      </c>
      <c r="BG707" s="190">
        <f>IF(N707="zákl. přenesená",J707,0)</f>
        <v>0</v>
      </c>
      <c r="BH707" s="190">
        <f>IF(N707="sníž. přenesená",J707,0)</f>
        <v>0</v>
      </c>
      <c r="BI707" s="190">
        <f>IF(N707="nulová",J707,0)</f>
        <v>0</v>
      </c>
      <c r="BJ707" s="16" t="s">
        <v>83</v>
      </c>
      <c r="BK707" s="190">
        <f>ROUND(I707*H707,2)</f>
        <v>0</v>
      </c>
      <c r="BL707" s="16" t="s">
        <v>651</v>
      </c>
      <c r="BM707" s="189" t="s">
        <v>689</v>
      </c>
    </row>
    <row r="708" spans="1:65" s="2" customFormat="1" ht="39">
      <c r="A708" s="33"/>
      <c r="B708" s="34"/>
      <c r="C708" s="35"/>
      <c r="D708" s="191" t="s">
        <v>134</v>
      </c>
      <c r="E708" s="35"/>
      <c r="F708" s="192" t="s">
        <v>690</v>
      </c>
      <c r="G708" s="35"/>
      <c r="H708" s="35"/>
      <c r="I708" s="193"/>
      <c r="J708" s="35"/>
      <c r="K708" s="35"/>
      <c r="L708" s="38"/>
      <c r="M708" s="194"/>
      <c r="N708" s="195"/>
      <c r="O708" s="70"/>
      <c r="P708" s="70"/>
      <c r="Q708" s="70"/>
      <c r="R708" s="70"/>
      <c r="S708" s="70"/>
      <c r="T708" s="71"/>
      <c r="U708" s="33"/>
      <c r="V708" s="33"/>
      <c r="W708" s="33"/>
      <c r="X708" s="33"/>
      <c r="Y708" s="33"/>
      <c r="Z708" s="33"/>
      <c r="AA708" s="33"/>
      <c r="AB708" s="33"/>
      <c r="AC708" s="33"/>
      <c r="AD708" s="33"/>
      <c r="AE708" s="33"/>
      <c r="AT708" s="16" t="s">
        <v>134</v>
      </c>
      <c r="AU708" s="16" t="s">
        <v>83</v>
      </c>
    </row>
    <row r="709" spans="1:65" s="12" customFormat="1" ht="11.25">
      <c r="B709" s="196"/>
      <c r="C709" s="197"/>
      <c r="D709" s="191" t="s">
        <v>135</v>
      </c>
      <c r="E709" s="198" t="s">
        <v>1</v>
      </c>
      <c r="F709" s="199" t="s">
        <v>136</v>
      </c>
      <c r="G709" s="197"/>
      <c r="H709" s="198" t="s">
        <v>1</v>
      </c>
      <c r="I709" s="200"/>
      <c r="J709" s="197"/>
      <c r="K709" s="197"/>
      <c r="L709" s="201"/>
      <c r="M709" s="202"/>
      <c r="N709" s="203"/>
      <c r="O709" s="203"/>
      <c r="P709" s="203"/>
      <c r="Q709" s="203"/>
      <c r="R709" s="203"/>
      <c r="S709" s="203"/>
      <c r="T709" s="204"/>
      <c r="AT709" s="205" t="s">
        <v>135</v>
      </c>
      <c r="AU709" s="205" t="s">
        <v>83</v>
      </c>
      <c r="AV709" s="12" t="s">
        <v>83</v>
      </c>
      <c r="AW709" s="12" t="s">
        <v>31</v>
      </c>
      <c r="AX709" s="12" t="s">
        <v>75</v>
      </c>
      <c r="AY709" s="205" t="s">
        <v>125</v>
      </c>
    </row>
    <row r="710" spans="1:65" s="13" customFormat="1" ht="11.25">
      <c r="B710" s="206"/>
      <c r="C710" s="207"/>
      <c r="D710" s="191" t="s">
        <v>135</v>
      </c>
      <c r="E710" s="208" t="s">
        <v>1</v>
      </c>
      <c r="F710" s="209" t="s">
        <v>684</v>
      </c>
      <c r="G710" s="207"/>
      <c r="H710" s="210">
        <v>130</v>
      </c>
      <c r="I710" s="211"/>
      <c r="J710" s="207"/>
      <c r="K710" s="207"/>
      <c r="L710" s="212"/>
      <c r="M710" s="213"/>
      <c r="N710" s="214"/>
      <c r="O710" s="214"/>
      <c r="P710" s="214"/>
      <c r="Q710" s="214"/>
      <c r="R710" s="214"/>
      <c r="S710" s="214"/>
      <c r="T710" s="215"/>
      <c r="AT710" s="216" t="s">
        <v>135</v>
      </c>
      <c r="AU710" s="216" t="s">
        <v>83</v>
      </c>
      <c r="AV710" s="13" t="s">
        <v>85</v>
      </c>
      <c r="AW710" s="13" t="s">
        <v>31</v>
      </c>
      <c r="AX710" s="13" t="s">
        <v>75</v>
      </c>
      <c r="AY710" s="216" t="s">
        <v>125</v>
      </c>
    </row>
    <row r="711" spans="1:65" s="12" customFormat="1" ht="11.25">
      <c r="B711" s="196"/>
      <c r="C711" s="197"/>
      <c r="D711" s="191" t="s">
        <v>135</v>
      </c>
      <c r="E711" s="198" t="s">
        <v>1</v>
      </c>
      <c r="F711" s="199" t="s">
        <v>139</v>
      </c>
      <c r="G711" s="197"/>
      <c r="H711" s="198" t="s">
        <v>1</v>
      </c>
      <c r="I711" s="200"/>
      <c r="J711" s="197"/>
      <c r="K711" s="197"/>
      <c r="L711" s="201"/>
      <c r="M711" s="202"/>
      <c r="N711" s="203"/>
      <c r="O711" s="203"/>
      <c r="P711" s="203"/>
      <c r="Q711" s="203"/>
      <c r="R711" s="203"/>
      <c r="S711" s="203"/>
      <c r="T711" s="204"/>
      <c r="AT711" s="205" t="s">
        <v>135</v>
      </c>
      <c r="AU711" s="205" t="s">
        <v>83</v>
      </c>
      <c r="AV711" s="12" t="s">
        <v>83</v>
      </c>
      <c r="AW711" s="12" t="s">
        <v>31</v>
      </c>
      <c r="AX711" s="12" t="s">
        <v>75</v>
      </c>
      <c r="AY711" s="205" t="s">
        <v>125</v>
      </c>
    </row>
    <row r="712" spans="1:65" s="13" customFormat="1" ht="11.25">
      <c r="B712" s="206"/>
      <c r="C712" s="207"/>
      <c r="D712" s="191" t="s">
        <v>135</v>
      </c>
      <c r="E712" s="208" t="s">
        <v>1</v>
      </c>
      <c r="F712" s="209" t="s">
        <v>685</v>
      </c>
      <c r="G712" s="207"/>
      <c r="H712" s="210">
        <v>152</v>
      </c>
      <c r="I712" s="211"/>
      <c r="J712" s="207"/>
      <c r="K712" s="207"/>
      <c r="L712" s="212"/>
      <c r="M712" s="213"/>
      <c r="N712" s="214"/>
      <c r="O712" s="214"/>
      <c r="P712" s="214"/>
      <c r="Q712" s="214"/>
      <c r="R712" s="214"/>
      <c r="S712" s="214"/>
      <c r="T712" s="215"/>
      <c r="AT712" s="216" t="s">
        <v>135</v>
      </c>
      <c r="AU712" s="216" t="s">
        <v>83</v>
      </c>
      <c r="AV712" s="13" t="s">
        <v>85</v>
      </c>
      <c r="AW712" s="13" t="s">
        <v>31</v>
      </c>
      <c r="AX712" s="13" t="s">
        <v>75</v>
      </c>
      <c r="AY712" s="216" t="s">
        <v>125</v>
      </c>
    </row>
    <row r="713" spans="1:65" s="14" customFormat="1" ht="11.25">
      <c r="B713" s="217"/>
      <c r="C713" s="218"/>
      <c r="D713" s="191" t="s">
        <v>135</v>
      </c>
      <c r="E713" s="219" t="s">
        <v>1</v>
      </c>
      <c r="F713" s="220" t="s">
        <v>144</v>
      </c>
      <c r="G713" s="218"/>
      <c r="H713" s="221">
        <v>282</v>
      </c>
      <c r="I713" s="222"/>
      <c r="J713" s="218"/>
      <c r="K713" s="218"/>
      <c r="L713" s="223"/>
      <c r="M713" s="224"/>
      <c r="N713" s="225"/>
      <c r="O713" s="225"/>
      <c r="P713" s="225"/>
      <c r="Q713" s="225"/>
      <c r="R713" s="225"/>
      <c r="S713" s="225"/>
      <c r="T713" s="226"/>
      <c r="AT713" s="227" t="s">
        <v>135</v>
      </c>
      <c r="AU713" s="227" t="s">
        <v>83</v>
      </c>
      <c r="AV713" s="14" t="s">
        <v>132</v>
      </c>
      <c r="AW713" s="14" t="s">
        <v>31</v>
      </c>
      <c r="AX713" s="14" t="s">
        <v>83</v>
      </c>
      <c r="AY713" s="227" t="s">
        <v>125</v>
      </c>
    </row>
    <row r="714" spans="1:65" s="2" customFormat="1" ht="16.5" customHeight="1">
      <c r="A714" s="33"/>
      <c r="B714" s="34"/>
      <c r="C714" s="228" t="s">
        <v>691</v>
      </c>
      <c r="D714" s="228" t="s">
        <v>362</v>
      </c>
      <c r="E714" s="229" t="s">
        <v>692</v>
      </c>
      <c r="F714" s="230" t="s">
        <v>693</v>
      </c>
      <c r="G714" s="231" t="s">
        <v>129</v>
      </c>
      <c r="H714" s="232">
        <v>1</v>
      </c>
      <c r="I714" s="233"/>
      <c r="J714" s="234">
        <f>ROUND(I714*H714,2)</f>
        <v>0</v>
      </c>
      <c r="K714" s="230" t="s">
        <v>130</v>
      </c>
      <c r="L714" s="38"/>
      <c r="M714" s="235" t="s">
        <v>1</v>
      </c>
      <c r="N714" s="236" t="s">
        <v>40</v>
      </c>
      <c r="O714" s="70"/>
      <c r="P714" s="187">
        <f>O714*H714</f>
        <v>0</v>
      </c>
      <c r="Q714" s="187">
        <v>0</v>
      </c>
      <c r="R714" s="187">
        <f>Q714*H714</f>
        <v>0</v>
      </c>
      <c r="S714" s="187">
        <v>0</v>
      </c>
      <c r="T714" s="188">
        <f>S714*H714</f>
        <v>0</v>
      </c>
      <c r="U714" s="33"/>
      <c r="V714" s="33"/>
      <c r="W714" s="33"/>
      <c r="X714" s="33"/>
      <c r="Y714" s="33"/>
      <c r="Z714" s="33"/>
      <c r="AA714" s="33"/>
      <c r="AB714" s="33"/>
      <c r="AC714" s="33"/>
      <c r="AD714" s="33"/>
      <c r="AE714" s="33"/>
      <c r="AR714" s="189" t="s">
        <v>651</v>
      </c>
      <c r="AT714" s="189" t="s">
        <v>362</v>
      </c>
      <c r="AU714" s="189" t="s">
        <v>83</v>
      </c>
      <c r="AY714" s="16" t="s">
        <v>125</v>
      </c>
      <c r="BE714" s="190">
        <f>IF(N714="základní",J714,0)</f>
        <v>0</v>
      </c>
      <c r="BF714" s="190">
        <f>IF(N714="snížená",J714,0)</f>
        <v>0</v>
      </c>
      <c r="BG714" s="190">
        <f>IF(N714="zákl. přenesená",J714,0)</f>
        <v>0</v>
      </c>
      <c r="BH714" s="190">
        <f>IF(N714="sníž. přenesená",J714,0)</f>
        <v>0</v>
      </c>
      <c r="BI714" s="190">
        <f>IF(N714="nulová",J714,0)</f>
        <v>0</v>
      </c>
      <c r="BJ714" s="16" t="s">
        <v>83</v>
      </c>
      <c r="BK714" s="190">
        <f>ROUND(I714*H714,2)</f>
        <v>0</v>
      </c>
      <c r="BL714" s="16" t="s">
        <v>651</v>
      </c>
      <c r="BM714" s="189" t="s">
        <v>694</v>
      </c>
    </row>
    <row r="715" spans="1:65" s="2" customFormat="1" ht="19.5">
      <c r="A715" s="33"/>
      <c r="B715" s="34"/>
      <c r="C715" s="35"/>
      <c r="D715" s="191" t="s">
        <v>134</v>
      </c>
      <c r="E715" s="35"/>
      <c r="F715" s="192" t="s">
        <v>695</v>
      </c>
      <c r="G715" s="35"/>
      <c r="H715" s="35"/>
      <c r="I715" s="193"/>
      <c r="J715" s="35"/>
      <c r="K715" s="35"/>
      <c r="L715" s="38"/>
      <c r="M715" s="194"/>
      <c r="N715" s="195"/>
      <c r="O715" s="70"/>
      <c r="P715" s="70"/>
      <c r="Q715" s="70"/>
      <c r="R715" s="70"/>
      <c r="S715" s="70"/>
      <c r="T715" s="71"/>
      <c r="U715" s="33"/>
      <c r="V715" s="33"/>
      <c r="W715" s="33"/>
      <c r="X715" s="33"/>
      <c r="Y715" s="33"/>
      <c r="Z715" s="33"/>
      <c r="AA715" s="33"/>
      <c r="AB715" s="33"/>
      <c r="AC715" s="33"/>
      <c r="AD715" s="33"/>
      <c r="AE715" s="33"/>
      <c r="AT715" s="16" t="s">
        <v>134</v>
      </c>
      <c r="AU715" s="16" t="s">
        <v>83</v>
      </c>
    </row>
    <row r="716" spans="1:65" s="12" customFormat="1" ht="11.25">
      <c r="B716" s="196"/>
      <c r="C716" s="197"/>
      <c r="D716" s="191" t="s">
        <v>135</v>
      </c>
      <c r="E716" s="198" t="s">
        <v>1</v>
      </c>
      <c r="F716" s="199" t="s">
        <v>324</v>
      </c>
      <c r="G716" s="197"/>
      <c r="H716" s="198" t="s">
        <v>1</v>
      </c>
      <c r="I716" s="200"/>
      <c r="J716" s="197"/>
      <c r="K716" s="197"/>
      <c r="L716" s="201"/>
      <c r="M716" s="202"/>
      <c r="N716" s="203"/>
      <c r="O716" s="203"/>
      <c r="P716" s="203"/>
      <c r="Q716" s="203"/>
      <c r="R716" s="203"/>
      <c r="S716" s="203"/>
      <c r="T716" s="204"/>
      <c r="AT716" s="205" t="s">
        <v>135</v>
      </c>
      <c r="AU716" s="205" t="s">
        <v>83</v>
      </c>
      <c r="AV716" s="12" t="s">
        <v>83</v>
      </c>
      <c r="AW716" s="12" t="s">
        <v>31</v>
      </c>
      <c r="AX716" s="12" t="s">
        <v>75</v>
      </c>
      <c r="AY716" s="205" t="s">
        <v>125</v>
      </c>
    </row>
    <row r="717" spans="1:65" s="13" customFormat="1" ht="11.25">
      <c r="B717" s="206"/>
      <c r="C717" s="207"/>
      <c r="D717" s="191" t="s">
        <v>135</v>
      </c>
      <c r="E717" s="208" t="s">
        <v>1</v>
      </c>
      <c r="F717" s="209" t="s">
        <v>83</v>
      </c>
      <c r="G717" s="207"/>
      <c r="H717" s="210">
        <v>1</v>
      </c>
      <c r="I717" s="211"/>
      <c r="J717" s="207"/>
      <c r="K717" s="207"/>
      <c r="L717" s="212"/>
      <c r="M717" s="213"/>
      <c r="N717" s="214"/>
      <c r="O717" s="214"/>
      <c r="P717" s="214"/>
      <c r="Q717" s="214"/>
      <c r="R717" s="214"/>
      <c r="S717" s="214"/>
      <c r="T717" s="215"/>
      <c r="AT717" s="216" t="s">
        <v>135</v>
      </c>
      <c r="AU717" s="216" t="s">
        <v>83</v>
      </c>
      <c r="AV717" s="13" t="s">
        <v>85</v>
      </c>
      <c r="AW717" s="13" t="s">
        <v>31</v>
      </c>
      <c r="AX717" s="13" t="s">
        <v>75</v>
      </c>
      <c r="AY717" s="216" t="s">
        <v>125</v>
      </c>
    </row>
    <row r="718" spans="1:65" s="14" customFormat="1" ht="11.25">
      <c r="B718" s="217"/>
      <c r="C718" s="218"/>
      <c r="D718" s="191" t="s">
        <v>135</v>
      </c>
      <c r="E718" s="219" t="s">
        <v>1</v>
      </c>
      <c r="F718" s="220" t="s">
        <v>144</v>
      </c>
      <c r="G718" s="218"/>
      <c r="H718" s="221">
        <v>1</v>
      </c>
      <c r="I718" s="222"/>
      <c r="J718" s="218"/>
      <c r="K718" s="218"/>
      <c r="L718" s="223"/>
      <c r="M718" s="224"/>
      <c r="N718" s="225"/>
      <c r="O718" s="225"/>
      <c r="P718" s="225"/>
      <c r="Q718" s="225"/>
      <c r="R718" s="225"/>
      <c r="S718" s="225"/>
      <c r="T718" s="226"/>
      <c r="AT718" s="227" t="s">
        <v>135</v>
      </c>
      <c r="AU718" s="227" t="s">
        <v>83</v>
      </c>
      <c r="AV718" s="14" t="s">
        <v>132</v>
      </c>
      <c r="AW718" s="14" t="s">
        <v>31</v>
      </c>
      <c r="AX718" s="14" t="s">
        <v>83</v>
      </c>
      <c r="AY718" s="227" t="s">
        <v>125</v>
      </c>
    </row>
    <row r="719" spans="1:65" s="2" customFormat="1" ht="21.75" customHeight="1">
      <c r="A719" s="33"/>
      <c r="B719" s="34"/>
      <c r="C719" s="228" t="s">
        <v>696</v>
      </c>
      <c r="D719" s="228" t="s">
        <v>362</v>
      </c>
      <c r="E719" s="229" t="s">
        <v>697</v>
      </c>
      <c r="F719" s="230" t="s">
        <v>698</v>
      </c>
      <c r="G719" s="231" t="s">
        <v>129</v>
      </c>
      <c r="H719" s="232">
        <v>38</v>
      </c>
      <c r="I719" s="233"/>
      <c r="J719" s="234">
        <f>ROUND(I719*H719,2)</f>
        <v>0</v>
      </c>
      <c r="K719" s="230" t="s">
        <v>130</v>
      </c>
      <c r="L719" s="38"/>
      <c r="M719" s="235" t="s">
        <v>1</v>
      </c>
      <c r="N719" s="236" t="s">
        <v>40</v>
      </c>
      <c r="O719" s="70"/>
      <c r="P719" s="187">
        <f>O719*H719</f>
        <v>0</v>
      </c>
      <c r="Q719" s="187">
        <v>0</v>
      </c>
      <c r="R719" s="187">
        <f>Q719*H719</f>
        <v>0</v>
      </c>
      <c r="S719" s="187">
        <v>0</v>
      </c>
      <c r="T719" s="188">
        <f>S719*H719</f>
        <v>0</v>
      </c>
      <c r="U719" s="33"/>
      <c r="V719" s="33"/>
      <c r="W719" s="33"/>
      <c r="X719" s="33"/>
      <c r="Y719" s="33"/>
      <c r="Z719" s="33"/>
      <c r="AA719" s="33"/>
      <c r="AB719" s="33"/>
      <c r="AC719" s="33"/>
      <c r="AD719" s="33"/>
      <c r="AE719" s="33"/>
      <c r="AR719" s="189" t="s">
        <v>651</v>
      </c>
      <c r="AT719" s="189" t="s">
        <v>362</v>
      </c>
      <c r="AU719" s="189" t="s">
        <v>83</v>
      </c>
      <c r="AY719" s="16" t="s">
        <v>125</v>
      </c>
      <c r="BE719" s="190">
        <f>IF(N719="základní",J719,0)</f>
        <v>0</v>
      </c>
      <c r="BF719" s="190">
        <f>IF(N719="snížená",J719,0)</f>
        <v>0</v>
      </c>
      <c r="BG719" s="190">
        <f>IF(N719="zákl. přenesená",J719,0)</f>
        <v>0</v>
      </c>
      <c r="BH719" s="190">
        <f>IF(N719="sníž. přenesená",J719,0)</f>
        <v>0</v>
      </c>
      <c r="BI719" s="190">
        <f>IF(N719="nulová",J719,0)</f>
        <v>0</v>
      </c>
      <c r="BJ719" s="16" t="s">
        <v>83</v>
      </c>
      <c r="BK719" s="190">
        <f>ROUND(I719*H719,2)</f>
        <v>0</v>
      </c>
      <c r="BL719" s="16" t="s">
        <v>651</v>
      </c>
      <c r="BM719" s="189" t="s">
        <v>699</v>
      </c>
    </row>
    <row r="720" spans="1:65" s="2" customFormat="1" ht="11.25">
      <c r="A720" s="33"/>
      <c r="B720" s="34"/>
      <c r="C720" s="35"/>
      <c r="D720" s="191" t="s">
        <v>134</v>
      </c>
      <c r="E720" s="35"/>
      <c r="F720" s="192" t="s">
        <v>698</v>
      </c>
      <c r="G720" s="35"/>
      <c r="H720" s="35"/>
      <c r="I720" s="193"/>
      <c r="J720" s="35"/>
      <c r="K720" s="35"/>
      <c r="L720" s="38"/>
      <c r="M720" s="194"/>
      <c r="N720" s="195"/>
      <c r="O720" s="70"/>
      <c r="P720" s="70"/>
      <c r="Q720" s="70"/>
      <c r="R720" s="70"/>
      <c r="S720" s="70"/>
      <c r="T720" s="71"/>
      <c r="U720" s="33"/>
      <c r="V720" s="33"/>
      <c r="W720" s="33"/>
      <c r="X720" s="33"/>
      <c r="Y720" s="33"/>
      <c r="Z720" s="33"/>
      <c r="AA720" s="33"/>
      <c r="AB720" s="33"/>
      <c r="AC720" s="33"/>
      <c r="AD720" s="33"/>
      <c r="AE720" s="33"/>
      <c r="AT720" s="16" t="s">
        <v>134</v>
      </c>
      <c r="AU720" s="16" t="s">
        <v>83</v>
      </c>
    </row>
    <row r="721" spans="1:65" s="12" customFormat="1" ht="11.25">
      <c r="B721" s="196"/>
      <c r="C721" s="197"/>
      <c r="D721" s="191" t="s">
        <v>135</v>
      </c>
      <c r="E721" s="198" t="s">
        <v>1</v>
      </c>
      <c r="F721" s="199" t="s">
        <v>136</v>
      </c>
      <c r="G721" s="197"/>
      <c r="H721" s="198" t="s">
        <v>1</v>
      </c>
      <c r="I721" s="200"/>
      <c r="J721" s="197"/>
      <c r="K721" s="197"/>
      <c r="L721" s="201"/>
      <c r="M721" s="202"/>
      <c r="N721" s="203"/>
      <c r="O721" s="203"/>
      <c r="P721" s="203"/>
      <c r="Q721" s="203"/>
      <c r="R721" s="203"/>
      <c r="S721" s="203"/>
      <c r="T721" s="204"/>
      <c r="AT721" s="205" t="s">
        <v>135</v>
      </c>
      <c r="AU721" s="205" t="s">
        <v>83</v>
      </c>
      <c r="AV721" s="12" t="s">
        <v>83</v>
      </c>
      <c r="AW721" s="12" t="s">
        <v>31</v>
      </c>
      <c r="AX721" s="12" t="s">
        <v>75</v>
      </c>
      <c r="AY721" s="205" t="s">
        <v>125</v>
      </c>
    </row>
    <row r="722" spans="1:65" s="13" customFormat="1" ht="11.25">
      <c r="B722" s="206"/>
      <c r="C722" s="207"/>
      <c r="D722" s="191" t="s">
        <v>135</v>
      </c>
      <c r="E722" s="208" t="s">
        <v>1</v>
      </c>
      <c r="F722" s="209" t="s">
        <v>258</v>
      </c>
      <c r="G722" s="207"/>
      <c r="H722" s="210">
        <v>20</v>
      </c>
      <c r="I722" s="211"/>
      <c r="J722" s="207"/>
      <c r="K722" s="207"/>
      <c r="L722" s="212"/>
      <c r="M722" s="213"/>
      <c r="N722" s="214"/>
      <c r="O722" s="214"/>
      <c r="P722" s="214"/>
      <c r="Q722" s="214"/>
      <c r="R722" s="214"/>
      <c r="S722" s="214"/>
      <c r="T722" s="215"/>
      <c r="AT722" s="216" t="s">
        <v>135</v>
      </c>
      <c r="AU722" s="216" t="s">
        <v>83</v>
      </c>
      <c r="AV722" s="13" t="s">
        <v>85</v>
      </c>
      <c r="AW722" s="13" t="s">
        <v>31</v>
      </c>
      <c r="AX722" s="13" t="s">
        <v>75</v>
      </c>
      <c r="AY722" s="216" t="s">
        <v>125</v>
      </c>
    </row>
    <row r="723" spans="1:65" s="12" customFormat="1" ht="11.25">
      <c r="B723" s="196"/>
      <c r="C723" s="197"/>
      <c r="D723" s="191" t="s">
        <v>135</v>
      </c>
      <c r="E723" s="198" t="s">
        <v>1</v>
      </c>
      <c r="F723" s="199" t="s">
        <v>139</v>
      </c>
      <c r="G723" s="197"/>
      <c r="H723" s="198" t="s">
        <v>1</v>
      </c>
      <c r="I723" s="200"/>
      <c r="J723" s="197"/>
      <c r="K723" s="197"/>
      <c r="L723" s="201"/>
      <c r="M723" s="202"/>
      <c r="N723" s="203"/>
      <c r="O723" s="203"/>
      <c r="P723" s="203"/>
      <c r="Q723" s="203"/>
      <c r="R723" s="203"/>
      <c r="S723" s="203"/>
      <c r="T723" s="204"/>
      <c r="AT723" s="205" t="s">
        <v>135</v>
      </c>
      <c r="AU723" s="205" t="s">
        <v>83</v>
      </c>
      <c r="AV723" s="12" t="s">
        <v>83</v>
      </c>
      <c r="AW723" s="12" t="s">
        <v>31</v>
      </c>
      <c r="AX723" s="12" t="s">
        <v>75</v>
      </c>
      <c r="AY723" s="205" t="s">
        <v>125</v>
      </c>
    </row>
    <row r="724" spans="1:65" s="13" customFormat="1" ht="11.25">
      <c r="B724" s="206"/>
      <c r="C724" s="207"/>
      <c r="D724" s="191" t="s">
        <v>135</v>
      </c>
      <c r="E724" s="208" t="s">
        <v>1</v>
      </c>
      <c r="F724" s="209" t="s">
        <v>250</v>
      </c>
      <c r="G724" s="207"/>
      <c r="H724" s="210">
        <v>18</v>
      </c>
      <c r="I724" s="211"/>
      <c r="J724" s="207"/>
      <c r="K724" s="207"/>
      <c r="L724" s="212"/>
      <c r="M724" s="213"/>
      <c r="N724" s="214"/>
      <c r="O724" s="214"/>
      <c r="P724" s="214"/>
      <c r="Q724" s="214"/>
      <c r="R724" s="214"/>
      <c r="S724" s="214"/>
      <c r="T724" s="215"/>
      <c r="AT724" s="216" t="s">
        <v>135</v>
      </c>
      <c r="AU724" s="216" t="s">
        <v>83</v>
      </c>
      <c r="AV724" s="13" t="s">
        <v>85</v>
      </c>
      <c r="AW724" s="13" t="s">
        <v>31</v>
      </c>
      <c r="AX724" s="13" t="s">
        <v>75</v>
      </c>
      <c r="AY724" s="216" t="s">
        <v>125</v>
      </c>
    </row>
    <row r="725" spans="1:65" s="14" customFormat="1" ht="11.25">
      <c r="B725" s="217"/>
      <c r="C725" s="218"/>
      <c r="D725" s="191" t="s">
        <v>135</v>
      </c>
      <c r="E725" s="219" t="s">
        <v>1</v>
      </c>
      <c r="F725" s="220" t="s">
        <v>144</v>
      </c>
      <c r="G725" s="218"/>
      <c r="H725" s="221">
        <v>38</v>
      </c>
      <c r="I725" s="222"/>
      <c r="J725" s="218"/>
      <c r="K725" s="218"/>
      <c r="L725" s="223"/>
      <c r="M725" s="224"/>
      <c r="N725" s="225"/>
      <c r="O725" s="225"/>
      <c r="P725" s="225"/>
      <c r="Q725" s="225"/>
      <c r="R725" s="225"/>
      <c r="S725" s="225"/>
      <c r="T725" s="226"/>
      <c r="AT725" s="227" t="s">
        <v>135</v>
      </c>
      <c r="AU725" s="227" t="s">
        <v>83</v>
      </c>
      <c r="AV725" s="14" t="s">
        <v>132</v>
      </c>
      <c r="AW725" s="14" t="s">
        <v>31</v>
      </c>
      <c r="AX725" s="14" t="s">
        <v>83</v>
      </c>
      <c r="AY725" s="227" t="s">
        <v>125</v>
      </c>
    </row>
    <row r="726" spans="1:65" s="2" customFormat="1" ht="21.75" customHeight="1">
      <c r="A726" s="33"/>
      <c r="B726" s="34"/>
      <c r="C726" s="228" t="s">
        <v>700</v>
      </c>
      <c r="D726" s="228" t="s">
        <v>362</v>
      </c>
      <c r="E726" s="229" t="s">
        <v>701</v>
      </c>
      <c r="F726" s="230" t="s">
        <v>702</v>
      </c>
      <c r="G726" s="231" t="s">
        <v>129</v>
      </c>
      <c r="H726" s="232">
        <v>1</v>
      </c>
      <c r="I726" s="233"/>
      <c r="J726" s="234">
        <f>ROUND(I726*H726,2)</f>
        <v>0</v>
      </c>
      <c r="K726" s="230" t="s">
        <v>130</v>
      </c>
      <c r="L726" s="38"/>
      <c r="M726" s="235" t="s">
        <v>1</v>
      </c>
      <c r="N726" s="236" t="s">
        <v>40</v>
      </c>
      <c r="O726" s="70"/>
      <c r="P726" s="187">
        <f>O726*H726</f>
        <v>0</v>
      </c>
      <c r="Q726" s="187">
        <v>0</v>
      </c>
      <c r="R726" s="187">
        <f>Q726*H726</f>
        <v>0</v>
      </c>
      <c r="S726" s="187">
        <v>0</v>
      </c>
      <c r="T726" s="188">
        <f>S726*H726</f>
        <v>0</v>
      </c>
      <c r="U726" s="33"/>
      <c r="V726" s="33"/>
      <c r="W726" s="33"/>
      <c r="X726" s="33"/>
      <c r="Y726" s="33"/>
      <c r="Z726" s="33"/>
      <c r="AA726" s="33"/>
      <c r="AB726" s="33"/>
      <c r="AC726" s="33"/>
      <c r="AD726" s="33"/>
      <c r="AE726" s="33"/>
      <c r="AR726" s="189" t="s">
        <v>651</v>
      </c>
      <c r="AT726" s="189" t="s">
        <v>362</v>
      </c>
      <c r="AU726" s="189" t="s">
        <v>83</v>
      </c>
      <c r="AY726" s="16" t="s">
        <v>125</v>
      </c>
      <c r="BE726" s="190">
        <f>IF(N726="základní",J726,0)</f>
        <v>0</v>
      </c>
      <c r="BF726" s="190">
        <f>IF(N726="snížená",J726,0)</f>
        <v>0</v>
      </c>
      <c r="BG726" s="190">
        <f>IF(N726="zákl. přenesená",J726,0)</f>
        <v>0</v>
      </c>
      <c r="BH726" s="190">
        <f>IF(N726="sníž. přenesená",J726,0)</f>
        <v>0</v>
      </c>
      <c r="BI726" s="190">
        <f>IF(N726="nulová",J726,0)</f>
        <v>0</v>
      </c>
      <c r="BJ726" s="16" t="s">
        <v>83</v>
      </c>
      <c r="BK726" s="190">
        <f>ROUND(I726*H726,2)</f>
        <v>0</v>
      </c>
      <c r="BL726" s="16" t="s">
        <v>651</v>
      </c>
      <c r="BM726" s="189" t="s">
        <v>703</v>
      </c>
    </row>
    <row r="727" spans="1:65" s="2" customFormat="1" ht="11.25">
      <c r="A727" s="33"/>
      <c r="B727" s="34"/>
      <c r="C727" s="35"/>
      <c r="D727" s="191" t="s">
        <v>134</v>
      </c>
      <c r="E727" s="35"/>
      <c r="F727" s="192" t="s">
        <v>702</v>
      </c>
      <c r="G727" s="35"/>
      <c r="H727" s="35"/>
      <c r="I727" s="193"/>
      <c r="J727" s="35"/>
      <c r="K727" s="35"/>
      <c r="L727" s="38"/>
      <c r="M727" s="194"/>
      <c r="N727" s="195"/>
      <c r="O727" s="70"/>
      <c r="P727" s="70"/>
      <c r="Q727" s="70"/>
      <c r="R727" s="70"/>
      <c r="S727" s="70"/>
      <c r="T727" s="71"/>
      <c r="U727" s="33"/>
      <c r="V727" s="33"/>
      <c r="W727" s="33"/>
      <c r="X727" s="33"/>
      <c r="Y727" s="33"/>
      <c r="Z727" s="33"/>
      <c r="AA727" s="33"/>
      <c r="AB727" s="33"/>
      <c r="AC727" s="33"/>
      <c r="AD727" s="33"/>
      <c r="AE727" s="33"/>
      <c r="AT727" s="16" t="s">
        <v>134</v>
      </c>
      <c r="AU727" s="16" t="s">
        <v>83</v>
      </c>
    </row>
    <row r="728" spans="1:65" s="12" customFormat="1" ht="11.25">
      <c r="B728" s="196"/>
      <c r="C728" s="197"/>
      <c r="D728" s="191" t="s">
        <v>135</v>
      </c>
      <c r="E728" s="198" t="s">
        <v>1</v>
      </c>
      <c r="F728" s="199" t="s">
        <v>324</v>
      </c>
      <c r="G728" s="197"/>
      <c r="H728" s="198" t="s">
        <v>1</v>
      </c>
      <c r="I728" s="200"/>
      <c r="J728" s="197"/>
      <c r="K728" s="197"/>
      <c r="L728" s="201"/>
      <c r="M728" s="202"/>
      <c r="N728" s="203"/>
      <c r="O728" s="203"/>
      <c r="P728" s="203"/>
      <c r="Q728" s="203"/>
      <c r="R728" s="203"/>
      <c r="S728" s="203"/>
      <c r="T728" s="204"/>
      <c r="AT728" s="205" t="s">
        <v>135</v>
      </c>
      <c r="AU728" s="205" t="s">
        <v>83</v>
      </c>
      <c r="AV728" s="12" t="s">
        <v>83</v>
      </c>
      <c r="AW728" s="12" t="s">
        <v>31</v>
      </c>
      <c r="AX728" s="12" t="s">
        <v>75</v>
      </c>
      <c r="AY728" s="205" t="s">
        <v>125</v>
      </c>
    </row>
    <row r="729" spans="1:65" s="13" customFormat="1" ht="11.25">
      <c r="B729" s="206"/>
      <c r="C729" s="207"/>
      <c r="D729" s="191" t="s">
        <v>135</v>
      </c>
      <c r="E729" s="208" t="s">
        <v>1</v>
      </c>
      <c r="F729" s="209" t="s">
        <v>83</v>
      </c>
      <c r="G729" s="207"/>
      <c r="H729" s="210">
        <v>1</v>
      </c>
      <c r="I729" s="211"/>
      <c r="J729" s="207"/>
      <c r="K729" s="207"/>
      <c r="L729" s="212"/>
      <c r="M729" s="213"/>
      <c r="N729" s="214"/>
      <c r="O729" s="214"/>
      <c r="P729" s="214"/>
      <c r="Q729" s="214"/>
      <c r="R729" s="214"/>
      <c r="S729" s="214"/>
      <c r="T729" s="215"/>
      <c r="AT729" s="216" t="s">
        <v>135</v>
      </c>
      <c r="AU729" s="216" t="s">
        <v>83</v>
      </c>
      <c r="AV729" s="13" t="s">
        <v>85</v>
      </c>
      <c r="AW729" s="13" t="s">
        <v>31</v>
      </c>
      <c r="AX729" s="13" t="s">
        <v>75</v>
      </c>
      <c r="AY729" s="216" t="s">
        <v>125</v>
      </c>
    </row>
    <row r="730" spans="1:65" s="14" customFormat="1" ht="11.25">
      <c r="B730" s="217"/>
      <c r="C730" s="218"/>
      <c r="D730" s="191" t="s">
        <v>135</v>
      </c>
      <c r="E730" s="219" t="s">
        <v>1</v>
      </c>
      <c r="F730" s="220" t="s">
        <v>144</v>
      </c>
      <c r="G730" s="218"/>
      <c r="H730" s="221">
        <v>1</v>
      </c>
      <c r="I730" s="222"/>
      <c r="J730" s="218"/>
      <c r="K730" s="218"/>
      <c r="L730" s="223"/>
      <c r="M730" s="224"/>
      <c r="N730" s="225"/>
      <c r="O730" s="225"/>
      <c r="P730" s="225"/>
      <c r="Q730" s="225"/>
      <c r="R730" s="225"/>
      <c r="S730" s="225"/>
      <c r="T730" s="226"/>
      <c r="AT730" s="227" t="s">
        <v>135</v>
      </c>
      <c r="AU730" s="227" t="s">
        <v>83</v>
      </c>
      <c r="AV730" s="14" t="s">
        <v>132</v>
      </c>
      <c r="AW730" s="14" t="s">
        <v>31</v>
      </c>
      <c r="AX730" s="14" t="s">
        <v>83</v>
      </c>
      <c r="AY730" s="227" t="s">
        <v>125</v>
      </c>
    </row>
    <row r="731" spans="1:65" s="2" customFormat="1" ht="21.75" customHeight="1">
      <c r="A731" s="33"/>
      <c r="B731" s="34"/>
      <c r="C731" s="228" t="s">
        <v>672</v>
      </c>
      <c r="D731" s="228" t="s">
        <v>362</v>
      </c>
      <c r="E731" s="229" t="s">
        <v>704</v>
      </c>
      <c r="F731" s="230" t="s">
        <v>705</v>
      </c>
      <c r="G731" s="231" t="s">
        <v>129</v>
      </c>
      <c r="H731" s="232">
        <v>38</v>
      </c>
      <c r="I731" s="233"/>
      <c r="J731" s="234">
        <f>ROUND(I731*H731,2)</f>
        <v>0</v>
      </c>
      <c r="K731" s="230" t="s">
        <v>130</v>
      </c>
      <c r="L731" s="38"/>
      <c r="M731" s="235" t="s">
        <v>1</v>
      </c>
      <c r="N731" s="236" t="s">
        <v>40</v>
      </c>
      <c r="O731" s="70"/>
      <c r="P731" s="187">
        <f>O731*H731</f>
        <v>0</v>
      </c>
      <c r="Q731" s="187">
        <v>0</v>
      </c>
      <c r="R731" s="187">
        <f>Q731*H731</f>
        <v>0</v>
      </c>
      <c r="S731" s="187">
        <v>0</v>
      </c>
      <c r="T731" s="188">
        <f>S731*H731</f>
        <v>0</v>
      </c>
      <c r="U731" s="33"/>
      <c r="V731" s="33"/>
      <c r="W731" s="33"/>
      <c r="X731" s="33"/>
      <c r="Y731" s="33"/>
      <c r="Z731" s="33"/>
      <c r="AA731" s="33"/>
      <c r="AB731" s="33"/>
      <c r="AC731" s="33"/>
      <c r="AD731" s="33"/>
      <c r="AE731" s="33"/>
      <c r="AR731" s="189" t="s">
        <v>651</v>
      </c>
      <c r="AT731" s="189" t="s">
        <v>362</v>
      </c>
      <c r="AU731" s="189" t="s">
        <v>83</v>
      </c>
      <c r="AY731" s="16" t="s">
        <v>125</v>
      </c>
      <c r="BE731" s="190">
        <f>IF(N731="základní",J731,0)</f>
        <v>0</v>
      </c>
      <c r="BF731" s="190">
        <f>IF(N731="snížená",J731,0)</f>
        <v>0</v>
      </c>
      <c r="BG731" s="190">
        <f>IF(N731="zákl. přenesená",J731,0)</f>
        <v>0</v>
      </c>
      <c r="BH731" s="190">
        <f>IF(N731="sníž. přenesená",J731,0)</f>
        <v>0</v>
      </c>
      <c r="BI731" s="190">
        <f>IF(N731="nulová",J731,0)</f>
        <v>0</v>
      </c>
      <c r="BJ731" s="16" t="s">
        <v>83</v>
      </c>
      <c r="BK731" s="190">
        <f>ROUND(I731*H731,2)</f>
        <v>0</v>
      </c>
      <c r="BL731" s="16" t="s">
        <v>651</v>
      </c>
      <c r="BM731" s="189" t="s">
        <v>706</v>
      </c>
    </row>
    <row r="732" spans="1:65" s="2" customFormat="1" ht="11.25">
      <c r="A732" s="33"/>
      <c r="B732" s="34"/>
      <c r="C732" s="35"/>
      <c r="D732" s="191" t="s">
        <v>134</v>
      </c>
      <c r="E732" s="35"/>
      <c r="F732" s="192" t="s">
        <v>705</v>
      </c>
      <c r="G732" s="35"/>
      <c r="H732" s="35"/>
      <c r="I732" s="193"/>
      <c r="J732" s="35"/>
      <c r="K732" s="35"/>
      <c r="L732" s="38"/>
      <c r="M732" s="194"/>
      <c r="N732" s="195"/>
      <c r="O732" s="70"/>
      <c r="P732" s="70"/>
      <c r="Q732" s="70"/>
      <c r="R732" s="70"/>
      <c r="S732" s="70"/>
      <c r="T732" s="71"/>
      <c r="U732" s="33"/>
      <c r="V732" s="33"/>
      <c r="W732" s="33"/>
      <c r="X732" s="33"/>
      <c r="Y732" s="33"/>
      <c r="Z732" s="33"/>
      <c r="AA732" s="33"/>
      <c r="AB732" s="33"/>
      <c r="AC732" s="33"/>
      <c r="AD732" s="33"/>
      <c r="AE732" s="33"/>
      <c r="AT732" s="16" t="s">
        <v>134</v>
      </c>
      <c r="AU732" s="16" t="s">
        <v>83</v>
      </c>
    </row>
    <row r="733" spans="1:65" s="12" customFormat="1" ht="11.25">
      <c r="B733" s="196"/>
      <c r="C733" s="197"/>
      <c r="D733" s="191" t="s">
        <v>135</v>
      </c>
      <c r="E733" s="198" t="s">
        <v>1</v>
      </c>
      <c r="F733" s="199" t="s">
        <v>136</v>
      </c>
      <c r="G733" s="197"/>
      <c r="H733" s="198" t="s">
        <v>1</v>
      </c>
      <c r="I733" s="200"/>
      <c r="J733" s="197"/>
      <c r="K733" s="197"/>
      <c r="L733" s="201"/>
      <c r="M733" s="202"/>
      <c r="N733" s="203"/>
      <c r="O733" s="203"/>
      <c r="P733" s="203"/>
      <c r="Q733" s="203"/>
      <c r="R733" s="203"/>
      <c r="S733" s="203"/>
      <c r="T733" s="204"/>
      <c r="AT733" s="205" t="s">
        <v>135</v>
      </c>
      <c r="AU733" s="205" t="s">
        <v>83</v>
      </c>
      <c r="AV733" s="12" t="s">
        <v>83</v>
      </c>
      <c r="AW733" s="12" t="s">
        <v>31</v>
      </c>
      <c r="AX733" s="12" t="s">
        <v>75</v>
      </c>
      <c r="AY733" s="205" t="s">
        <v>125</v>
      </c>
    </row>
    <row r="734" spans="1:65" s="13" customFormat="1" ht="11.25">
      <c r="B734" s="206"/>
      <c r="C734" s="207"/>
      <c r="D734" s="191" t="s">
        <v>135</v>
      </c>
      <c r="E734" s="208" t="s">
        <v>1</v>
      </c>
      <c r="F734" s="209" t="s">
        <v>258</v>
      </c>
      <c r="G734" s="207"/>
      <c r="H734" s="210">
        <v>20</v>
      </c>
      <c r="I734" s="211"/>
      <c r="J734" s="207"/>
      <c r="K734" s="207"/>
      <c r="L734" s="212"/>
      <c r="M734" s="213"/>
      <c r="N734" s="214"/>
      <c r="O734" s="214"/>
      <c r="P734" s="214"/>
      <c r="Q734" s="214"/>
      <c r="R734" s="214"/>
      <c r="S734" s="214"/>
      <c r="T734" s="215"/>
      <c r="AT734" s="216" t="s">
        <v>135</v>
      </c>
      <c r="AU734" s="216" t="s">
        <v>83</v>
      </c>
      <c r="AV734" s="13" t="s">
        <v>85</v>
      </c>
      <c r="AW734" s="13" t="s">
        <v>31</v>
      </c>
      <c r="AX734" s="13" t="s">
        <v>75</v>
      </c>
      <c r="AY734" s="216" t="s">
        <v>125</v>
      </c>
    </row>
    <row r="735" spans="1:65" s="12" customFormat="1" ht="11.25">
      <c r="B735" s="196"/>
      <c r="C735" s="197"/>
      <c r="D735" s="191" t="s">
        <v>135</v>
      </c>
      <c r="E735" s="198" t="s">
        <v>1</v>
      </c>
      <c r="F735" s="199" t="s">
        <v>139</v>
      </c>
      <c r="G735" s="197"/>
      <c r="H735" s="198" t="s">
        <v>1</v>
      </c>
      <c r="I735" s="200"/>
      <c r="J735" s="197"/>
      <c r="K735" s="197"/>
      <c r="L735" s="201"/>
      <c r="M735" s="202"/>
      <c r="N735" s="203"/>
      <c r="O735" s="203"/>
      <c r="P735" s="203"/>
      <c r="Q735" s="203"/>
      <c r="R735" s="203"/>
      <c r="S735" s="203"/>
      <c r="T735" s="204"/>
      <c r="AT735" s="205" t="s">
        <v>135</v>
      </c>
      <c r="AU735" s="205" t="s">
        <v>83</v>
      </c>
      <c r="AV735" s="12" t="s">
        <v>83</v>
      </c>
      <c r="AW735" s="12" t="s">
        <v>31</v>
      </c>
      <c r="AX735" s="12" t="s">
        <v>75</v>
      </c>
      <c r="AY735" s="205" t="s">
        <v>125</v>
      </c>
    </row>
    <row r="736" spans="1:65" s="13" customFormat="1" ht="11.25">
      <c r="B736" s="206"/>
      <c r="C736" s="207"/>
      <c r="D736" s="191" t="s">
        <v>135</v>
      </c>
      <c r="E736" s="208" t="s">
        <v>1</v>
      </c>
      <c r="F736" s="209" t="s">
        <v>250</v>
      </c>
      <c r="G736" s="207"/>
      <c r="H736" s="210">
        <v>18</v>
      </c>
      <c r="I736" s="211"/>
      <c r="J736" s="207"/>
      <c r="K736" s="207"/>
      <c r="L736" s="212"/>
      <c r="M736" s="213"/>
      <c r="N736" s="214"/>
      <c r="O736" s="214"/>
      <c r="P736" s="214"/>
      <c r="Q736" s="214"/>
      <c r="R736" s="214"/>
      <c r="S736" s="214"/>
      <c r="T736" s="215"/>
      <c r="AT736" s="216" t="s">
        <v>135</v>
      </c>
      <c r="AU736" s="216" t="s">
        <v>83</v>
      </c>
      <c r="AV736" s="13" t="s">
        <v>85</v>
      </c>
      <c r="AW736" s="13" t="s">
        <v>31</v>
      </c>
      <c r="AX736" s="13" t="s">
        <v>75</v>
      </c>
      <c r="AY736" s="216" t="s">
        <v>125</v>
      </c>
    </row>
    <row r="737" spans="1:65" s="14" customFormat="1" ht="11.25">
      <c r="B737" s="217"/>
      <c r="C737" s="218"/>
      <c r="D737" s="191" t="s">
        <v>135</v>
      </c>
      <c r="E737" s="219" t="s">
        <v>1</v>
      </c>
      <c r="F737" s="220" t="s">
        <v>144</v>
      </c>
      <c r="G737" s="218"/>
      <c r="H737" s="221">
        <v>38</v>
      </c>
      <c r="I737" s="222"/>
      <c r="J737" s="218"/>
      <c r="K737" s="218"/>
      <c r="L737" s="223"/>
      <c r="M737" s="224"/>
      <c r="N737" s="225"/>
      <c r="O737" s="225"/>
      <c r="P737" s="225"/>
      <c r="Q737" s="225"/>
      <c r="R737" s="225"/>
      <c r="S737" s="225"/>
      <c r="T737" s="226"/>
      <c r="AT737" s="227" t="s">
        <v>135</v>
      </c>
      <c r="AU737" s="227" t="s">
        <v>83</v>
      </c>
      <c r="AV737" s="14" t="s">
        <v>132</v>
      </c>
      <c r="AW737" s="14" t="s">
        <v>31</v>
      </c>
      <c r="AX737" s="14" t="s">
        <v>83</v>
      </c>
      <c r="AY737" s="227" t="s">
        <v>125</v>
      </c>
    </row>
    <row r="738" spans="1:65" s="2" customFormat="1" ht="16.5" customHeight="1">
      <c r="A738" s="33"/>
      <c r="B738" s="34"/>
      <c r="C738" s="228" t="s">
        <v>707</v>
      </c>
      <c r="D738" s="228" t="s">
        <v>362</v>
      </c>
      <c r="E738" s="229" t="s">
        <v>708</v>
      </c>
      <c r="F738" s="230" t="s">
        <v>709</v>
      </c>
      <c r="G738" s="231" t="s">
        <v>129</v>
      </c>
      <c r="H738" s="232">
        <v>24</v>
      </c>
      <c r="I738" s="233"/>
      <c r="J738" s="234">
        <f>ROUND(I738*H738,2)</f>
        <v>0</v>
      </c>
      <c r="K738" s="230" t="s">
        <v>130</v>
      </c>
      <c r="L738" s="38"/>
      <c r="M738" s="235" t="s">
        <v>1</v>
      </c>
      <c r="N738" s="236" t="s">
        <v>40</v>
      </c>
      <c r="O738" s="70"/>
      <c r="P738" s="187">
        <f>O738*H738</f>
        <v>0</v>
      </c>
      <c r="Q738" s="187">
        <v>0</v>
      </c>
      <c r="R738" s="187">
        <f>Q738*H738</f>
        <v>0</v>
      </c>
      <c r="S738" s="187">
        <v>0</v>
      </c>
      <c r="T738" s="188">
        <f>S738*H738</f>
        <v>0</v>
      </c>
      <c r="U738" s="33"/>
      <c r="V738" s="33"/>
      <c r="W738" s="33"/>
      <c r="X738" s="33"/>
      <c r="Y738" s="33"/>
      <c r="Z738" s="33"/>
      <c r="AA738" s="33"/>
      <c r="AB738" s="33"/>
      <c r="AC738" s="33"/>
      <c r="AD738" s="33"/>
      <c r="AE738" s="33"/>
      <c r="AR738" s="189" t="s">
        <v>651</v>
      </c>
      <c r="AT738" s="189" t="s">
        <v>362</v>
      </c>
      <c r="AU738" s="189" t="s">
        <v>83</v>
      </c>
      <c r="AY738" s="16" t="s">
        <v>125</v>
      </c>
      <c r="BE738" s="190">
        <f>IF(N738="základní",J738,0)</f>
        <v>0</v>
      </c>
      <c r="BF738" s="190">
        <f>IF(N738="snížená",J738,0)</f>
        <v>0</v>
      </c>
      <c r="BG738" s="190">
        <f>IF(N738="zákl. přenesená",J738,0)</f>
        <v>0</v>
      </c>
      <c r="BH738" s="190">
        <f>IF(N738="sníž. přenesená",J738,0)</f>
        <v>0</v>
      </c>
      <c r="BI738" s="190">
        <f>IF(N738="nulová",J738,0)</f>
        <v>0</v>
      </c>
      <c r="BJ738" s="16" t="s">
        <v>83</v>
      </c>
      <c r="BK738" s="190">
        <f>ROUND(I738*H738,2)</f>
        <v>0</v>
      </c>
      <c r="BL738" s="16" t="s">
        <v>651</v>
      </c>
      <c r="BM738" s="189" t="s">
        <v>710</v>
      </c>
    </row>
    <row r="739" spans="1:65" s="2" customFormat="1" ht="19.5">
      <c r="A739" s="33"/>
      <c r="B739" s="34"/>
      <c r="C739" s="35"/>
      <c r="D739" s="191" t="s">
        <v>134</v>
      </c>
      <c r="E739" s="35"/>
      <c r="F739" s="192" t="s">
        <v>711</v>
      </c>
      <c r="G739" s="35"/>
      <c r="H739" s="35"/>
      <c r="I739" s="193"/>
      <c r="J739" s="35"/>
      <c r="K739" s="35"/>
      <c r="L739" s="38"/>
      <c r="M739" s="194"/>
      <c r="N739" s="195"/>
      <c r="O739" s="70"/>
      <c r="P739" s="70"/>
      <c r="Q739" s="70"/>
      <c r="R739" s="70"/>
      <c r="S739" s="70"/>
      <c r="T739" s="71"/>
      <c r="U739" s="33"/>
      <c r="V739" s="33"/>
      <c r="W739" s="33"/>
      <c r="X739" s="33"/>
      <c r="Y739" s="33"/>
      <c r="Z739" s="33"/>
      <c r="AA739" s="33"/>
      <c r="AB739" s="33"/>
      <c r="AC739" s="33"/>
      <c r="AD739" s="33"/>
      <c r="AE739" s="33"/>
      <c r="AT739" s="16" t="s">
        <v>134</v>
      </c>
      <c r="AU739" s="16" t="s">
        <v>83</v>
      </c>
    </row>
    <row r="740" spans="1:65" s="12" customFormat="1" ht="11.25">
      <c r="B740" s="196"/>
      <c r="C740" s="197"/>
      <c r="D740" s="191" t="s">
        <v>135</v>
      </c>
      <c r="E740" s="198" t="s">
        <v>1</v>
      </c>
      <c r="F740" s="199" t="s">
        <v>136</v>
      </c>
      <c r="G740" s="197"/>
      <c r="H740" s="198" t="s">
        <v>1</v>
      </c>
      <c r="I740" s="200"/>
      <c r="J740" s="197"/>
      <c r="K740" s="197"/>
      <c r="L740" s="201"/>
      <c r="M740" s="202"/>
      <c r="N740" s="203"/>
      <c r="O740" s="203"/>
      <c r="P740" s="203"/>
      <c r="Q740" s="203"/>
      <c r="R740" s="203"/>
      <c r="S740" s="203"/>
      <c r="T740" s="204"/>
      <c r="AT740" s="205" t="s">
        <v>135</v>
      </c>
      <c r="AU740" s="205" t="s">
        <v>83</v>
      </c>
      <c r="AV740" s="12" t="s">
        <v>83</v>
      </c>
      <c r="AW740" s="12" t="s">
        <v>31</v>
      </c>
      <c r="AX740" s="12" t="s">
        <v>75</v>
      </c>
      <c r="AY740" s="205" t="s">
        <v>125</v>
      </c>
    </row>
    <row r="741" spans="1:65" s="13" customFormat="1" ht="11.25">
      <c r="B741" s="206"/>
      <c r="C741" s="207"/>
      <c r="D741" s="191" t="s">
        <v>135</v>
      </c>
      <c r="E741" s="208" t="s">
        <v>1</v>
      </c>
      <c r="F741" s="209" t="s">
        <v>216</v>
      </c>
      <c r="G741" s="207"/>
      <c r="H741" s="210">
        <v>12</v>
      </c>
      <c r="I741" s="211"/>
      <c r="J741" s="207"/>
      <c r="K741" s="207"/>
      <c r="L741" s="212"/>
      <c r="M741" s="213"/>
      <c r="N741" s="214"/>
      <c r="O741" s="214"/>
      <c r="P741" s="214"/>
      <c r="Q741" s="214"/>
      <c r="R741" s="214"/>
      <c r="S741" s="214"/>
      <c r="T741" s="215"/>
      <c r="AT741" s="216" t="s">
        <v>135</v>
      </c>
      <c r="AU741" s="216" t="s">
        <v>83</v>
      </c>
      <c r="AV741" s="13" t="s">
        <v>85</v>
      </c>
      <c r="AW741" s="13" t="s">
        <v>31</v>
      </c>
      <c r="AX741" s="13" t="s">
        <v>75</v>
      </c>
      <c r="AY741" s="216" t="s">
        <v>125</v>
      </c>
    </row>
    <row r="742" spans="1:65" s="12" customFormat="1" ht="11.25">
      <c r="B742" s="196"/>
      <c r="C742" s="197"/>
      <c r="D742" s="191" t="s">
        <v>135</v>
      </c>
      <c r="E742" s="198" t="s">
        <v>1</v>
      </c>
      <c r="F742" s="199" t="s">
        <v>139</v>
      </c>
      <c r="G742" s="197"/>
      <c r="H742" s="198" t="s">
        <v>1</v>
      </c>
      <c r="I742" s="200"/>
      <c r="J742" s="197"/>
      <c r="K742" s="197"/>
      <c r="L742" s="201"/>
      <c r="M742" s="202"/>
      <c r="N742" s="203"/>
      <c r="O742" s="203"/>
      <c r="P742" s="203"/>
      <c r="Q742" s="203"/>
      <c r="R742" s="203"/>
      <c r="S742" s="203"/>
      <c r="T742" s="204"/>
      <c r="AT742" s="205" t="s">
        <v>135</v>
      </c>
      <c r="AU742" s="205" t="s">
        <v>83</v>
      </c>
      <c r="AV742" s="12" t="s">
        <v>83</v>
      </c>
      <c r="AW742" s="12" t="s">
        <v>31</v>
      </c>
      <c r="AX742" s="12" t="s">
        <v>75</v>
      </c>
      <c r="AY742" s="205" t="s">
        <v>125</v>
      </c>
    </row>
    <row r="743" spans="1:65" s="13" customFormat="1" ht="11.25">
      <c r="B743" s="206"/>
      <c r="C743" s="207"/>
      <c r="D743" s="191" t="s">
        <v>135</v>
      </c>
      <c r="E743" s="208" t="s">
        <v>1</v>
      </c>
      <c r="F743" s="209" t="s">
        <v>216</v>
      </c>
      <c r="G743" s="207"/>
      <c r="H743" s="210">
        <v>12</v>
      </c>
      <c r="I743" s="211"/>
      <c r="J743" s="207"/>
      <c r="K743" s="207"/>
      <c r="L743" s="212"/>
      <c r="M743" s="213"/>
      <c r="N743" s="214"/>
      <c r="O743" s="214"/>
      <c r="P743" s="214"/>
      <c r="Q743" s="214"/>
      <c r="R743" s="214"/>
      <c r="S743" s="214"/>
      <c r="T743" s="215"/>
      <c r="AT743" s="216" t="s">
        <v>135</v>
      </c>
      <c r="AU743" s="216" t="s">
        <v>83</v>
      </c>
      <c r="AV743" s="13" t="s">
        <v>85</v>
      </c>
      <c r="AW743" s="13" t="s">
        <v>31</v>
      </c>
      <c r="AX743" s="13" t="s">
        <v>75</v>
      </c>
      <c r="AY743" s="216" t="s">
        <v>125</v>
      </c>
    </row>
    <row r="744" spans="1:65" s="14" customFormat="1" ht="11.25">
      <c r="B744" s="217"/>
      <c r="C744" s="218"/>
      <c r="D744" s="191" t="s">
        <v>135</v>
      </c>
      <c r="E744" s="219" t="s">
        <v>1</v>
      </c>
      <c r="F744" s="220" t="s">
        <v>144</v>
      </c>
      <c r="G744" s="218"/>
      <c r="H744" s="221">
        <v>24</v>
      </c>
      <c r="I744" s="222"/>
      <c r="J744" s="218"/>
      <c r="K744" s="218"/>
      <c r="L744" s="223"/>
      <c r="M744" s="224"/>
      <c r="N744" s="225"/>
      <c r="O744" s="225"/>
      <c r="P744" s="225"/>
      <c r="Q744" s="225"/>
      <c r="R744" s="225"/>
      <c r="S744" s="225"/>
      <c r="T744" s="226"/>
      <c r="AT744" s="227" t="s">
        <v>135</v>
      </c>
      <c r="AU744" s="227" t="s">
        <v>83</v>
      </c>
      <c r="AV744" s="14" t="s">
        <v>132</v>
      </c>
      <c r="AW744" s="14" t="s">
        <v>31</v>
      </c>
      <c r="AX744" s="14" t="s">
        <v>83</v>
      </c>
      <c r="AY744" s="227" t="s">
        <v>125</v>
      </c>
    </row>
    <row r="745" spans="1:65" s="2" customFormat="1" ht="16.5" customHeight="1">
      <c r="A745" s="33"/>
      <c r="B745" s="34"/>
      <c r="C745" s="228" t="s">
        <v>712</v>
      </c>
      <c r="D745" s="228" t="s">
        <v>362</v>
      </c>
      <c r="E745" s="229" t="s">
        <v>713</v>
      </c>
      <c r="F745" s="230" t="s">
        <v>714</v>
      </c>
      <c r="G745" s="231" t="s">
        <v>129</v>
      </c>
      <c r="H745" s="232">
        <v>24</v>
      </c>
      <c r="I745" s="233"/>
      <c r="J745" s="234">
        <f>ROUND(I745*H745,2)</f>
        <v>0</v>
      </c>
      <c r="K745" s="230" t="s">
        <v>130</v>
      </c>
      <c r="L745" s="38"/>
      <c r="M745" s="235" t="s">
        <v>1</v>
      </c>
      <c r="N745" s="236" t="s">
        <v>40</v>
      </c>
      <c r="O745" s="70"/>
      <c r="P745" s="187">
        <f>O745*H745</f>
        <v>0</v>
      </c>
      <c r="Q745" s="187">
        <v>0</v>
      </c>
      <c r="R745" s="187">
        <f>Q745*H745</f>
        <v>0</v>
      </c>
      <c r="S745" s="187">
        <v>0</v>
      </c>
      <c r="T745" s="188">
        <f>S745*H745</f>
        <v>0</v>
      </c>
      <c r="U745" s="33"/>
      <c r="V745" s="33"/>
      <c r="W745" s="33"/>
      <c r="X745" s="33"/>
      <c r="Y745" s="33"/>
      <c r="Z745" s="33"/>
      <c r="AA745" s="33"/>
      <c r="AB745" s="33"/>
      <c r="AC745" s="33"/>
      <c r="AD745" s="33"/>
      <c r="AE745" s="33"/>
      <c r="AR745" s="189" t="s">
        <v>651</v>
      </c>
      <c r="AT745" s="189" t="s">
        <v>362</v>
      </c>
      <c r="AU745" s="189" t="s">
        <v>83</v>
      </c>
      <c r="AY745" s="16" t="s">
        <v>125</v>
      </c>
      <c r="BE745" s="190">
        <f>IF(N745="základní",J745,0)</f>
        <v>0</v>
      </c>
      <c r="BF745" s="190">
        <f>IF(N745="snížená",J745,0)</f>
        <v>0</v>
      </c>
      <c r="BG745" s="190">
        <f>IF(N745="zákl. přenesená",J745,0)</f>
        <v>0</v>
      </c>
      <c r="BH745" s="190">
        <f>IF(N745="sníž. přenesená",J745,0)</f>
        <v>0</v>
      </c>
      <c r="BI745" s="190">
        <f>IF(N745="nulová",J745,0)</f>
        <v>0</v>
      </c>
      <c r="BJ745" s="16" t="s">
        <v>83</v>
      </c>
      <c r="BK745" s="190">
        <f>ROUND(I745*H745,2)</f>
        <v>0</v>
      </c>
      <c r="BL745" s="16" t="s">
        <v>651</v>
      </c>
      <c r="BM745" s="189" t="s">
        <v>715</v>
      </c>
    </row>
    <row r="746" spans="1:65" s="2" customFormat="1" ht="11.25">
      <c r="A746" s="33"/>
      <c r="B746" s="34"/>
      <c r="C746" s="35"/>
      <c r="D746" s="191" t="s">
        <v>134</v>
      </c>
      <c r="E746" s="35"/>
      <c r="F746" s="192" t="s">
        <v>714</v>
      </c>
      <c r="G746" s="35"/>
      <c r="H746" s="35"/>
      <c r="I746" s="193"/>
      <c r="J746" s="35"/>
      <c r="K746" s="35"/>
      <c r="L746" s="38"/>
      <c r="M746" s="194"/>
      <c r="N746" s="195"/>
      <c r="O746" s="70"/>
      <c r="P746" s="70"/>
      <c r="Q746" s="70"/>
      <c r="R746" s="70"/>
      <c r="S746" s="70"/>
      <c r="T746" s="71"/>
      <c r="U746" s="33"/>
      <c r="V746" s="33"/>
      <c r="W746" s="33"/>
      <c r="X746" s="33"/>
      <c r="Y746" s="33"/>
      <c r="Z746" s="33"/>
      <c r="AA746" s="33"/>
      <c r="AB746" s="33"/>
      <c r="AC746" s="33"/>
      <c r="AD746" s="33"/>
      <c r="AE746" s="33"/>
      <c r="AT746" s="16" t="s">
        <v>134</v>
      </c>
      <c r="AU746" s="16" t="s">
        <v>83</v>
      </c>
    </row>
    <row r="747" spans="1:65" s="12" customFormat="1" ht="11.25">
      <c r="B747" s="196"/>
      <c r="C747" s="197"/>
      <c r="D747" s="191" t="s">
        <v>135</v>
      </c>
      <c r="E747" s="198" t="s">
        <v>1</v>
      </c>
      <c r="F747" s="199" t="s">
        <v>136</v>
      </c>
      <c r="G747" s="197"/>
      <c r="H747" s="198" t="s">
        <v>1</v>
      </c>
      <c r="I747" s="200"/>
      <c r="J747" s="197"/>
      <c r="K747" s="197"/>
      <c r="L747" s="201"/>
      <c r="M747" s="202"/>
      <c r="N747" s="203"/>
      <c r="O747" s="203"/>
      <c r="P747" s="203"/>
      <c r="Q747" s="203"/>
      <c r="R747" s="203"/>
      <c r="S747" s="203"/>
      <c r="T747" s="204"/>
      <c r="AT747" s="205" t="s">
        <v>135</v>
      </c>
      <c r="AU747" s="205" t="s">
        <v>83</v>
      </c>
      <c r="AV747" s="12" t="s">
        <v>83</v>
      </c>
      <c r="AW747" s="12" t="s">
        <v>31</v>
      </c>
      <c r="AX747" s="12" t="s">
        <v>75</v>
      </c>
      <c r="AY747" s="205" t="s">
        <v>125</v>
      </c>
    </row>
    <row r="748" spans="1:65" s="13" customFormat="1" ht="11.25">
      <c r="B748" s="206"/>
      <c r="C748" s="207"/>
      <c r="D748" s="191" t="s">
        <v>135</v>
      </c>
      <c r="E748" s="208" t="s">
        <v>1</v>
      </c>
      <c r="F748" s="209" t="s">
        <v>216</v>
      </c>
      <c r="G748" s="207"/>
      <c r="H748" s="210">
        <v>12</v>
      </c>
      <c r="I748" s="211"/>
      <c r="J748" s="207"/>
      <c r="K748" s="207"/>
      <c r="L748" s="212"/>
      <c r="M748" s="213"/>
      <c r="N748" s="214"/>
      <c r="O748" s="214"/>
      <c r="P748" s="214"/>
      <c r="Q748" s="214"/>
      <c r="R748" s="214"/>
      <c r="S748" s="214"/>
      <c r="T748" s="215"/>
      <c r="AT748" s="216" t="s">
        <v>135</v>
      </c>
      <c r="AU748" s="216" t="s">
        <v>83</v>
      </c>
      <c r="AV748" s="13" t="s">
        <v>85</v>
      </c>
      <c r="AW748" s="13" t="s">
        <v>31</v>
      </c>
      <c r="AX748" s="13" t="s">
        <v>75</v>
      </c>
      <c r="AY748" s="216" t="s">
        <v>125</v>
      </c>
    </row>
    <row r="749" spans="1:65" s="12" customFormat="1" ht="11.25">
      <c r="B749" s="196"/>
      <c r="C749" s="197"/>
      <c r="D749" s="191" t="s">
        <v>135</v>
      </c>
      <c r="E749" s="198" t="s">
        <v>1</v>
      </c>
      <c r="F749" s="199" t="s">
        <v>139</v>
      </c>
      <c r="G749" s="197"/>
      <c r="H749" s="198" t="s">
        <v>1</v>
      </c>
      <c r="I749" s="200"/>
      <c r="J749" s="197"/>
      <c r="K749" s="197"/>
      <c r="L749" s="201"/>
      <c r="M749" s="202"/>
      <c r="N749" s="203"/>
      <c r="O749" s="203"/>
      <c r="P749" s="203"/>
      <c r="Q749" s="203"/>
      <c r="R749" s="203"/>
      <c r="S749" s="203"/>
      <c r="T749" s="204"/>
      <c r="AT749" s="205" t="s">
        <v>135</v>
      </c>
      <c r="AU749" s="205" t="s">
        <v>83</v>
      </c>
      <c r="AV749" s="12" t="s">
        <v>83</v>
      </c>
      <c r="AW749" s="12" t="s">
        <v>31</v>
      </c>
      <c r="AX749" s="12" t="s">
        <v>75</v>
      </c>
      <c r="AY749" s="205" t="s">
        <v>125</v>
      </c>
    </row>
    <row r="750" spans="1:65" s="13" customFormat="1" ht="11.25">
      <c r="B750" s="206"/>
      <c r="C750" s="207"/>
      <c r="D750" s="191" t="s">
        <v>135</v>
      </c>
      <c r="E750" s="208" t="s">
        <v>1</v>
      </c>
      <c r="F750" s="209" t="s">
        <v>216</v>
      </c>
      <c r="G750" s="207"/>
      <c r="H750" s="210">
        <v>12</v>
      </c>
      <c r="I750" s="211"/>
      <c r="J750" s="207"/>
      <c r="K750" s="207"/>
      <c r="L750" s="212"/>
      <c r="M750" s="213"/>
      <c r="N750" s="214"/>
      <c r="O750" s="214"/>
      <c r="P750" s="214"/>
      <c r="Q750" s="214"/>
      <c r="R750" s="214"/>
      <c r="S750" s="214"/>
      <c r="T750" s="215"/>
      <c r="AT750" s="216" t="s">
        <v>135</v>
      </c>
      <c r="AU750" s="216" t="s">
        <v>83</v>
      </c>
      <c r="AV750" s="13" t="s">
        <v>85</v>
      </c>
      <c r="AW750" s="13" t="s">
        <v>31</v>
      </c>
      <c r="AX750" s="13" t="s">
        <v>75</v>
      </c>
      <c r="AY750" s="216" t="s">
        <v>125</v>
      </c>
    </row>
    <row r="751" spans="1:65" s="14" customFormat="1" ht="11.25">
      <c r="B751" s="217"/>
      <c r="C751" s="218"/>
      <c r="D751" s="191" t="s">
        <v>135</v>
      </c>
      <c r="E751" s="219" t="s">
        <v>1</v>
      </c>
      <c r="F751" s="220" t="s">
        <v>144</v>
      </c>
      <c r="G751" s="218"/>
      <c r="H751" s="221">
        <v>24</v>
      </c>
      <c r="I751" s="222"/>
      <c r="J751" s="218"/>
      <c r="K751" s="218"/>
      <c r="L751" s="223"/>
      <c r="M751" s="224"/>
      <c r="N751" s="225"/>
      <c r="O751" s="225"/>
      <c r="P751" s="225"/>
      <c r="Q751" s="225"/>
      <c r="R751" s="225"/>
      <c r="S751" s="225"/>
      <c r="T751" s="226"/>
      <c r="AT751" s="227" t="s">
        <v>135</v>
      </c>
      <c r="AU751" s="227" t="s">
        <v>83</v>
      </c>
      <c r="AV751" s="14" t="s">
        <v>132</v>
      </c>
      <c r="AW751" s="14" t="s">
        <v>31</v>
      </c>
      <c r="AX751" s="14" t="s">
        <v>83</v>
      </c>
      <c r="AY751" s="227" t="s">
        <v>125</v>
      </c>
    </row>
    <row r="752" spans="1:65" s="2" customFormat="1" ht="24.2" customHeight="1">
      <c r="A752" s="33"/>
      <c r="B752" s="34"/>
      <c r="C752" s="228" t="s">
        <v>716</v>
      </c>
      <c r="D752" s="228" t="s">
        <v>362</v>
      </c>
      <c r="E752" s="229" t="s">
        <v>717</v>
      </c>
      <c r="F752" s="230" t="s">
        <v>718</v>
      </c>
      <c r="G752" s="231" t="s">
        <v>129</v>
      </c>
      <c r="H752" s="232">
        <v>51</v>
      </c>
      <c r="I752" s="233"/>
      <c r="J752" s="234">
        <f>ROUND(I752*H752,2)</f>
        <v>0</v>
      </c>
      <c r="K752" s="230" t="s">
        <v>130</v>
      </c>
      <c r="L752" s="38"/>
      <c r="M752" s="235" t="s">
        <v>1</v>
      </c>
      <c r="N752" s="236" t="s">
        <v>40</v>
      </c>
      <c r="O752" s="70"/>
      <c r="P752" s="187">
        <f>O752*H752</f>
        <v>0</v>
      </c>
      <c r="Q752" s="187">
        <v>0</v>
      </c>
      <c r="R752" s="187">
        <f>Q752*H752</f>
        <v>0</v>
      </c>
      <c r="S752" s="187">
        <v>0</v>
      </c>
      <c r="T752" s="188">
        <f>S752*H752</f>
        <v>0</v>
      </c>
      <c r="U752" s="33"/>
      <c r="V752" s="33"/>
      <c r="W752" s="33"/>
      <c r="X752" s="33"/>
      <c r="Y752" s="33"/>
      <c r="Z752" s="33"/>
      <c r="AA752" s="33"/>
      <c r="AB752" s="33"/>
      <c r="AC752" s="33"/>
      <c r="AD752" s="33"/>
      <c r="AE752" s="33"/>
      <c r="AR752" s="189" t="s">
        <v>651</v>
      </c>
      <c r="AT752" s="189" t="s">
        <v>362</v>
      </c>
      <c r="AU752" s="189" t="s">
        <v>83</v>
      </c>
      <c r="AY752" s="16" t="s">
        <v>125</v>
      </c>
      <c r="BE752" s="190">
        <f>IF(N752="základní",J752,0)</f>
        <v>0</v>
      </c>
      <c r="BF752" s="190">
        <f>IF(N752="snížená",J752,0)</f>
        <v>0</v>
      </c>
      <c r="BG752" s="190">
        <f>IF(N752="zákl. přenesená",J752,0)</f>
        <v>0</v>
      </c>
      <c r="BH752" s="190">
        <f>IF(N752="sníž. přenesená",J752,0)</f>
        <v>0</v>
      </c>
      <c r="BI752" s="190">
        <f>IF(N752="nulová",J752,0)</f>
        <v>0</v>
      </c>
      <c r="BJ752" s="16" t="s">
        <v>83</v>
      </c>
      <c r="BK752" s="190">
        <f>ROUND(I752*H752,2)</f>
        <v>0</v>
      </c>
      <c r="BL752" s="16" t="s">
        <v>651</v>
      </c>
      <c r="BM752" s="189" t="s">
        <v>719</v>
      </c>
    </row>
    <row r="753" spans="1:51" s="2" customFormat="1" ht="29.25">
      <c r="A753" s="33"/>
      <c r="B753" s="34"/>
      <c r="C753" s="35"/>
      <c r="D753" s="191" t="s">
        <v>134</v>
      </c>
      <c r="E753" s="35"/>
      <c r="F753" s="192" t="s">
        <v>720</v>
      </c>
      <c r="G753" s="35"/>
      <c r="H753" s="35"/>
      <c r="I753" s="193"/>
      <c r="J753" s="35"/>
      <c r="K753" s="35"/>
      <c r="L753" s="38"/>
      <c r="M753" s="194"/>
      <c r="N753" s="195"/>
      <c r="O753" s="70"/>
      <c r="P753" s="70"/>
      <c r="Q753" s="70"/>
      <c r="R753" s="70"/>
      <c r="S753" s="70"/>
      <c r="T753" s="71"/>
      <c r="U753" s="33"/>
      <c r="V753" s="33"/>
      <c r="W753" s="33"/>
      <c r="X753" s="33"/>
      <c r="Y753" s="33"/>
      <c r="Z753" s="33"/>
      <c r="AA753" s="33"/>
      <c r="AB753" s="33"/>
      <c r="AC753" s="33"/>
      <c r="AD753" s="33"/>
      <c r="AE753" s="33"/>
      <c r="AT753" s="16" t="s">
        <v>134</v>
      </c>
      <c r="AU753" s="16" t="s">
        <v>83</v>
      </c>
    </row>
    <row r="754" spans="1:51" s="12" customFormat="1" ht="11.25">
      <c r="B754" s="196"/>
      <c r="C754" s="197"/>
      <c r="D754" s="191" t="s">
        <v>135</v>
      </c>
      <c r="E754" s="198" t="s">
        <v>1</v>
      </c>
      <c r="F754" s="199" t="s">
        <v>136</v>
      </c>
      <c r="G754" s="197"/>
      <c r="H754" s="198" t="s">
        <v>1</v>
      </c>
      <c r="I754" s="200"/>
      <c r="J754" s="197"/>
      <c r="K754" s="197"/>
      <c r="L754" s="201"/>
      <c r="M754" s="202"/>
      <c r="N754" s="203"/>
      <c r="O754" s="203"/>
      <c r="P754" s="203"/>
      <c r="Q754" s="203"/>
      <c r="R754" s="203"/>
      <c r="S754" s="203"/>
      <c r="T754" s="204"/>
      <c r="AT754" s="205" t="s">
        <v>135</v>
      </c>
      <c r="AU754" s="205" t="s">
        <v>83</v>
      </c>
      <c r="AV754" s="12" t="s">
        <v>83</v>
      </c>
      <c r="AW754" s="12" t="s">
        <v>31</v>
      </c>
      <c r="AX754" s="12" t="s">
        <v>75</v>
      </c>
      <c r="AY754" s="205" t="s">
        <v>125</v>
      </c>
    </row>
    <row r="755" spans="1:51" s="13" customFormat="1" ht="11.25">
      <c r="B755" s="206"/>
      <c r="C755" s="207"/>
      <c r="D755" s="191" t="s">
        <v>135</v>
      </c>
      <c r="E755" s="208" t="s">
        <v>1</v>
      </c>
      <c r="F755" s="209" t="s">
        <v>166</v>
      </c>
      <c r="G755" s="207"/>
      <c r="H755" s="210">
        <v>25</v>
      </c>
      <c r="I755" s="211"/>
      <c r="J755" s="207"/>
      <c r="K755" s="207"/>
      <c r="L755" s="212"/>
      <c r="M755" s="213"/>
      <c r="N755" s="214"/>
      <c r="O755" s="214"/>
      <c r="P755" s="214"/>
      <c r="Q755" s="214"/>
      <c r="R755" s="214"/>
      <c r="S755" s="214"/>
      <c r="T755" s="215"/>
      <c r="AT755" s="216" t="s">
        <v>135</v>
      </c>
      <c r="AU755" s="216" t="s">
        <v>83</v>
      </c>
      <c r="AV755" s="13" t="s">
        <v>85</v>
      </c>
      <c r="AW755" s="13" t="s">
        <v>31</v>
      </c>
      <c r="AX755" s="13" t="s">
        <v>75</v>
      </c>
      <c r="AY755" s="216" t="s">
        <v>125</v>
      </c>
    </row>
    <row r="756" spans="1:51" s="12" customFormat="1" ht="11.25">
      <c r="B756" s="196"/>
      <c r="C756" s="197"/>
      <c r="D756" s="191" t="s">
        <v>135</v>
      </c>
      <c r="E756" s="198" t="s">
        <v>1</v>
      </c>
      <c r="F756" s="199" t="s">
        <v>139</v>
      </c>
      <c r="G756" s="197"/>
      <c r="H756" s="198" t="s">
        <v>1</v>
      </c>
      <c r="I756" s="200"/>
      <c r="J756" s="197"/>
      <c r="K756" s="197"/>
      <c r="L756" s="201"/>
      <c r="M756" s="202"/>
      <c r="N756" s="203"/>
      <c r="O756" s="203"/>
      <c r="P756" s="203"/>
      <c r="Q756" s="203"/>
      <c r="R756" s="203"/>
      <c r="S756" s="203"/>
      <c r="T756" s="204"/>
      <c r="AT756" s="205" t="s">
        <v>135</v>
      </c>
      <c r="AU756" s="205" t="s">
        <v>83</v>
      </c>
      <c r="AV756" s="12" t="s">
        <v>83</v>
      </c>
      <c r="AW756" s="12" t="s">
        <v>31</v>
      </c>
      <c r="AX756" s="12" t="s">
        <v>75</v>
      </c>
      <c r="AY756" s="205" t="s">
        <v>125</v>
      </c>
    </row>
    <row r="757" spans="1:51" s="13" customFormat="1" ht="11.25">
      <c r="B757" s="206"/>
      <c r="C757" s="207"/>
      <c r="D757" s="191" t="s">
        <v>135</v>
      </c>
      <c r="E757" s="208" t="s">
        <v>1</v>
      </c>
      <c r="F757" s="209" t="s">
        <v>167</v>
      </c>
      <c r="G757" s="207"/>
      <c r="H757" s="210">
        <v>22</v>
      </c>
      <c r="I757" s="211"/>
      <c r="J757" s="207"/>
      <c r="K757" s="207"/>
      <c r="L757" s="212"/>
      <c r="M757" s="213"/>
      <c r="N757" s="214"/>
      <c r="O757" s="214"/>
      <c r="P757" s="214"/>
      <c r="Q757" s="214"/>
      <c r="R757" s="214"/>
      <c r="S757" s="214"/>
      <c r="T757" s="215"/>
      <c r="AT757" s="216" t="s">
        <v>135</v>
      </c>
      <c r="AU757" s="216" t="s">
        <v>83</v>
      </c>
      <c r="AV757" s="13" t="s">
        <v>85</v>
      </c>
      <c r="AW757" s="13" t="s">
        <v>31</v>
      </c>
      <c r="AX757" s="13" t="s">
        <v>75</v>
      </c>
      <c r="AY757" s="216" t="s">
        <v>125</v>
      </c>
    </row>
    <row r="758" spans="1:51" s="12" customFormat="1" ht="11.25">
      <c r="B758" s="196"/>
      <c r="C758" s="197"/>
      <c r="D758" s="191" t="s">
        <v>135</v>
      </c>
      <c r="E758" s="198" t="s">
        <v>1</v>
      </c>
      <c r="F758" s="199" t="s">
        <v>324</v>
      </c>
      <c r="G758" s="197"/>
      <c r="H758" s="198" t="s">
        <v>1</v>
      </c>
      <c r="I758" s="200"/>
      <c r="J758" s="197"/>
      <c r="K758" s="197"/>
      <c r="L758" s="201"/>
      <c r="M758" s="202"/>
      <c r="N758" s="203"/>
      <c r="O758" s="203"/>
      <c r="P758" s="203"/>
      <c r="Q758" s="203"/>
      <c r="R758" s="203"/>
      <c r="S758" s="203"/>
      <c r="T758" s="204"/>
      <c r="AT758" s="205" t="s">
        <v>135</v>
      </c>
      <c r="AU758" s="205" t="s">
        <v>83</v>
      </c>
      <c r="AV758" s="12" t="s">
        <v>83</v>
      </c>
      <c r="AW758" s="12" t="s">
        <v>31</v>
      </c>
      <c r="AX758" s="12" t="s">
        <v>75</v>
      </c>
      <c r="AY758" s="205" t="s">
        <v>125</v>
      </c>
    </row>
    <row r="759" spans="1:51" s="13" customFormat="1" ht="11.25">
      <c r="B759" s="206"/>
      <c r="C759" s="207"/>
      <c r="D759" s="191" t="s">
        <v>135</v>
      </c>
      <c r="E759" s="208" t="s">
        <v>1</v>
      </c>
      <c r="F759" s="209" t="s">
        <v>132</v>
      </c>
      <c r="G759" s="207"/>
      <c r="H759" s="210">
        <v>4</v>
      </c>
      <c r="I759" s="211"/>
      <c r="J759" s="207"/>
      <c r="K759" s="207"/>
      <c r="L759" s="212"/>
      <c r="M759" s="213"/>
      <c r="N759" s="214"/>
      <c r="O759" s="214"/>
      <c r="P759" s="214"/>
      <c r="Q759" s="214"/>
      <c r="R759" s="214"/>
      <c r="S759" s="214"/>
      <c r="T759" s="215"/>
      <c r="AT759" s="216" t="s">
        <v>135</v>
      </c>
      <c r="AU759" s="216" t="s">
        <v>83</v>
      </c>
      <c r="AV759" s="13" t="s">
        <v>85</v>
      </c>
      <c r="AW759" s="13" t="s">
        <v>31</v>
      </c>
      <c r="AX759" s="13" t="s">
        <v>75</v>
      </c>
      <c r="AY759" s="216" t="s">
        <v>125</v>
      </c>
    </row>
    <row r="760" spans="1:51" s="14" customFormat="1" ht="11.25">
      <c r="B760" s="217"/>
      <c r="C760" s="218"/>
      <c r="D760" s="191" t="s">
        <v>135</v>
      </c>
      <c r="E760" s="219" t="s">
        <v>1</v>
      </c>
      <c r="F760" s="220" t="s">
        <v>144</v>
      </c>
      <c r="G760" s="218"/>
      <c r="H760" s="221">
        <v>51</v>
      </c>
      <c r="I760" s="222"/>
      <c r="J760" s="218"/>
      <c r="K760" s="218"/>
      <c r="L760" s="223"/>
      <c r="M760" s="237"/>
      <c r="N760" s="238"/>
      <c r="O760" s="238"/>
      <c r="P760" s="238"/>
      <c r="Q760" s="238"/>
      <c r="R760" s="238"/>
      <c r="S760" s="238"/>
      <c r="T760" s="239"/>
      <c r="AT760" s="227" t="s">
        <v>135</v>
      </c>
      <c r="AU760" s="227" t="s">
        <v>83</v>
      </c>
      <c r="AV760" s="14" t="s">
        <v>132</v>
      </c>
      <c r="AW760" s="14" t="s">
        <v>31</v>
      </c>
      <c r="AX760" s="14" t="s">
        <v>83</v>
      </c>
      <c r="AY760" s="227" t="s">
        <v>125</v>
      </c>
    </row>
    <row r="761" spans="1:51" s="2" customFormat="1" ht="6.95" customHeight="1">
      <c r="A761" s="33"/>
      <c r="B761" s="53"/>
      <c r="C761" s="54"/>
      <c r="D761" s="54"/>
      <c r="E761" s="54"/>
      <c r="F761" s="54"/>
      <c r="G761" s="54"/>
      <c r="H761" s="54"/>
      <c r="I761" s="54"/>
      <c r="J761" s="54"/>
      <c r="K761" s="54"/>
      <c r="L761" s="38"/>
      <c r="M761" s="33"/>
      <c r="O761" s="33"/>
      <c r="P761" s="33"/>
      <c r="Q761" s="33"/>
      <c r="R761" s="33"/>
      <c r="S761" s="33"/>
      <c r="T761" s="33"/>
      <c r="U761" s="33"/>
      <c r="V761" s="33"/>
      <c r="W761" s="33"/>
      <c r="X761" s="33"/>
      <c r="Y761" s="33"/>
      <c r="Z761" s="33"/>
      <c r="AA761" s="33"/>
      <c r="AB761" s="33"/>
      <c r="AC761" s="33"/>
      <c r="AD761" s="33"/>
      <c r="AE761" s="33"/>
    </row>
  </sheetData>
  <sheetProtection algorithmName="SHA-512" hashValue="1BskzskO+0u3XODxD0aDRRRwD8qfHx9H25fkVW+pGIbiVexwgytPYl+CWiWpz0T8t76DnOt704QXPtMHB6ARug==" saltValue="6rUEQG4Yf7yKm6S9WXD2+w==" spinCount="100000" sheet="1" objects="1" scenarios="1" formatColumns="0" formatRows="0" autoFilter="0"/>
  <autoFilter ref="C119:K760"/>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3"/>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88</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98</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281" t="str">
        <f>'Rekapitulace stavby'!K6</f>
        <v>Oprava trati v úseku Velim - Kolín</v>
      </c>
      <c r="F7" s="282"/>
      <c r="G7" s="282"/>
      <c r="H7" s="282"/>
      <c r="L7" s="19"/>
    </row>
    <row r="8" spans="1:46" s="2" customFormat="1" ht="12" customHeight="1">
      <c r="A8" s="33"/>
      <c r="B8" s="38"/>
      <c r="C8" s="33"/>
      <c r="D8" s="111" t="s">
        <v>99</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3" t="s">
        <v>721</v>
      </c>
      <c r="F9" s="284"/>
      <c r="G9" s="284"/>
      <c r="H9" s="284"/>
      <c r="I9" s="33"/>
      <c r="J9" s="33"/>
      <c r="K9" s="33"/>
      <c r="L9" s="50"/>
      <c r="S9" s="33"/>
      <c r="T9" s="33"/>
      <c r="U9" s="33"/>
      <c r="V9" s="33"/>
      <c r="W9" s="33"/>
      <c r="X9" s="33"/>
      <c r="Y9" s="33"/>
      <c r="Z9" s="33"/>
      <c r="AA9" s="33"/>
      <c r="AB9" s="33"/>
      <c r="AC9" s="33"/>
      <c r="AD9" s="33"/>
      <c r="AE9" s="33"/>
    </row>
    <row r="10" spans="1:46" s="2" customFormat="1" ht="11.25">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21</v>
      </c>
      <c r="G12" s="33"/>
      <c r="H12" s="33"/>
      <c r="I12" s="111" t="s">
        <v>22</v>
      </c>
      <c r="J12" s="113" t="str">
        <f>'Rekapitulace stavby'!AN8</f>
        <v>25. 1. 2022</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35</v>
      </c>
      <c r="E30" s="33"/>
      <c r="F30" s="33"/>
      <c r="G30" s="33"/>
      <c r="H30" s="33"/>
      <c r="I30" s="33"/>
      <c r="J30" s="119">
        <f>ROUND(J117,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39</v>
      </c>
      <c r="E33" s="111" t="s">
        <v>40</v>
      </c>
      <c r="F33" s="122">
        <f>ROUND((SUM(BE117:BE182)),  2)</f>
        <v>0</v>
      </c>
      <c r="G33" s="33"/>
      <c r="H33" s="33"/>
      <c r="I33" s="123">
        <v>0.21</v>
      </c>
      <c r="J33" s="122">
        <f>ROUND(((SUM(BE117:BE182))*I33),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41</v>
      </c>
      <c r="F34" s="122">
        <f>ROUND((SUM(BF117:BF182)),  2)</f>
        <v>0</v>
      </c>
      <c r="G34" s="33"/>
      <c r="H34" s="33"/>
      <c r="I34" s="123">
        <v>0.15</v>
      </c>
      <c r="J34" s="122">
        <f>ROUND(((SUM(BF117:BF182))*I34),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ROUND((SUM(BG117:BG182)),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ROUND((SUM(BH117:BH182)),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ROUND((SUM(BI117:BI182)),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48</v>
      </c>
      <c r="E50" s="132"/>
      <c r="F50" s="132"/>
      <c r="G50" s="131" t="s">
        <v>49</v>
      </c>
      <c r="H50" s="132"/>
      <c r="I50" s="132"/>
      <c r="J50" s="132"/>
      <c r="K50" s="132"/>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101</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8" t="str">
        <f>E7</f>
        <v>Oprava trati v úseku Velim - Kolín</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99</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0" t="str">
        <f>E9</f>
        <v>SO 02 - Doprava a likvidace materiálu</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25. 1. 2022</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Šubr Pavel</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102</v>
      </c>
      <c r="D94" s="143"/>
      <c r="E94" s="143"/>
      <c r="F94" s="143"/>
      <c r="G94" s="143"/>
      <c r="H94" s="143"/>
      <c r="I94" s="143"/>
      <c r="J94" s="144" t="s">
        <v>103</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104</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105</v>
      </c>
    </row>
    <row r="97" spans="1:31" s="9" customFormat="1" ht="24.95" customHeight="1">
      <c r="B97" s="146"/>
      <c r="C97" s="147"/>
      <c r="D97" s="148" t="s">
        <v>722</v>
      </c>
      <c r="E97" s="149"/>
      <c r="F97" s="149"/>
      <c r="G97" s="149"/>
      <c r="H97" s="149"/>
      <c r="I97" s="149"/>
      <c r="J97" s="150">
        <f>J118</f>
        <v>0</v>
      </c>
      <c r="K97" s="147"/>
      <c r="L97" s="151"/>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5"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5"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5" customHeight="1">
      <c r="A104" s="33"/>
      <c r="B104" s="34"/>
      <c r="C104" s="22" t="s">
        <v>110</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5"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16.5" customHeight="1">
      <c r="A107" s="33"/>
      <c r="B107" s="34"/>
      <c r="C107" s="35"/>
      <c r="D107" s="35"/>
      <c r="E107" s="288" t="str">
        <f>E7</f>
        <v>Oprava trati v úseku Velim - Kolín</v>
      </c>
      <c r="F107" s="289"/>
      <c r="G107" s="289"/>
      <c r="H107" s="289"/>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99</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40" t="str">
        <f>E9</f>
        <v>SO 02 - Doprava a likvidace materiálu</v>
      </c>
      <c r="F109" s="290"/>
      <c r="G109" s="290"/>
      <c r="H109" s="290"/>
      <c r="I109" s="35"/>
      <c r="J109" s="35"/>
      <c r="K109" s="35"/>
      <c r="L109" s="50"/>
      <c r="S109" s="33"/>
      <c r="T109" s="33"/>
      <c r="U109" s="33"/>
      <c r="V109" s="33"/>
      <c r="W109" s="33"/>
      <c r="X109" s="33"/>
      <c r="Y109" s="33"/>
      <c r="Z109" s="33"/>
      <c r="AA109" s="33"/>
      <c r="AB109" s="33"/>
      <c r="AC109" s="33"/>
      <c r="AD109" s="33"/>
      <c r="AE109" s="33"/>
    </row>
    <row r="110" spans="1:31" s="2" customFormat="1" ht="6.95"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 xml:space="preserve"> </v>
      </c>
      <c r="G111" s="35"/>
      <c r="H111" s="35"/>
      <c r="I111" s="28" t="s">
        <v>22</v>
      </c>
      <c r="J111" s="65" t="str">
        <f>IF(J12="","",J12)</f>
        <v>25. 1. 2022</v>
      </c>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2" customHeight="1">
      <c r="A113" s="33"/>
      <c r="B113" s="34"/>
      <c r="C113" s="28" t="s">
        <v>24</v>
      </c>
      <c r="D113" s="35"/>
      <c r="E113" s="35"/>
      <c r="F113" s="26" t="str">
        <f>E15</f>
        <v>Zimola Bohumil</v>
      </c>
      <c r="G113" s="35"/>
      <c r="H113" s="35"/>
      <c r="I113" s="28" t="s">
        <v>30</v>
      </c>
      <c r="J113" s="31" t="str">
        <f>E21</f>
        <v xml:space="preserve"> </v>
      </c>
      <c r="K113" s="35"/>
      <c r="L113" s="50"/>
      <c r="S113" s="33"/>
      <c r="T113" s="33"/>
      <c r="U113" s="33"/>
      <c r="V113" s="33"/>
      <c r="W113" s="33"/>
      <c r="X113" s="33"/>
      <c r="Y113" s="33"/>
      <c r="Z113" s="33"/>
      <c r="AA113" s="33"/>
      <c r="AB113" s="33"/>
      <c r="AC113" s="33"/>
      <c r="AD113" s="33"/>
      <c r="AE113" s="33"/>
    </row>
    <row r="114" spans="1:65" s="2" customFormat="1" ht="15.2" customHeight="1">
      <c r="A114" s="33"/>
      <c r="B114" s="34"/>
      <c r="C114" s="28" t="s">
        <v>28</v>
      </c>
      <c r="D114" s="35"/>
      <c r="E114" s="35"/>
      <c r="F114" s="26" t="str">
        <f>IF(E18="","",E18)</f>
        <v>Vyplň údaj</v>
      </c>
      <c r="G114" s="35"/>
      <c r="H114" s="35"/>
      <c r="I114" s="28" t="s">
        <v>32</v>
      </c>
      <c r="J114" s="31" t="str">
        <f>E24</f>
        <v>Šubr Pavel</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0" customFormat="1" ht="29.25" customHeight="1">
      <c r="A116" s="152"/>
      <c r="B116" s="153"/>
      <c r="C116" s="154" t="s">
        <v>111</v>
      </c>
      <c r="D116" s="155" t="s">
        <v>60</v>
      </c>
      <c r="E116" s="155" t="s">
        <v>56</v>
      </c>
      <c r="F116" s="155" t="s">
        <v>57</v>
      </c>
      <c r="G116" s="155" t="s">
        <v>112</v>
      </c>
      <c r="H116" s="155" t="s">
        <v>113</v>
      </c>
      <c r="I116" s="155" t="s">
        <v>114</v>
      </c>
      <c r="J116" s="155" t="s">
        <v>103</v>
      </c>
      <c r="K116" s="156" t="s">
        <v>115</v>
      </c>
      <c r="L116" s="157"/>
      <c r="M116" s="74" t="s">
        <v>1</v>
      </c>
      <c r="N116" s="75" t="s">
        <v>39</v>
      </c>
      <c r="O116" s="75" t="s">
        <v>116</v>
      </c>
      <c r="P116" s="75" t="s">
        <v>117</v>
      </c>
      <c r="Q116" s="75" t="s">
        <v>118</v>
      </c>
      <c r="R116" s="75" t="s">
        <v>119</v>
      </c>
      <c r="S116" s="75" t="s">
        <v>120</v>
      </c>
      <c r="T116" s="76" t="s">
        <v>121</v>
      </c>
      <c r="U116" s="152"/>
      <c r="V116" s="152"/>
      <c r="W116" s="152"/>
      <c r="X116" s="152"/>
      <c r="Y116" s="152"/>
      <c r="Z116" s="152"/>
      <c r="AA116" s="152"/>
      <c r="AB116" s="152"/>
      <c r="AC116" s="152"/>
      <c r="AD116" s="152"/>
      <c r="AE116" s="152"/>
    </row>
    <row r="117" spans="1:65" s="2" customFormat="1" ht="22.9" customHeight="1">
      <c r="A117" s="33"/>
      <c r="B117" s="34"/>
      <c r="C117" s="81" t="s">
        <v>122</v>
      </c>
      <c r="D117" s="35"/>
      <c r="E117" s="35"/>
      <c r="F117" s="35"/>
      <c r="G117" s="35"/>
      <c r="H117" s="35"/>
      <c r="I117" s="35"/>
      <c r="J117" s="158">
        <f>BK117</f>
        <v>0</v>
      </c>
      <c r="K117" s="35"/>
      <c r="L117" s="38"/>
      <c r="M117" s="77"/>
      <c r="N117" s="159"/>
      <c r="O117" s="78"/>
      <c r="P117" s="160">
        <f>P118</f>
        <v>0</v>
      </c>
      <c r="Q117" s="78"/>
      <c r="R117" s="160">
        <f>R118</f>
        <v>0</v>
      </c>
      <c r="S117" s="78"/>
      <c r="T117" s="161">
        <f>T118</f>
        <v>0</v>
      </c>
      <c r="U117" s="33"/>
      <c r="V117" s="33"/>
      <c r="W117" s="33"/>
      <c r="X117" s="33"/>
      <c r="Y117" s="33"/>
      <c r="Z117" s="33"/>
      <c r="AA117" s="33"/>
      <c r="AB117" s="33"/>
      <c r="AC117" s="33"/>
      <c r="AD117" s="33"/>
      <c r="AE117" s="33"/>
      <c r="AT117" s="16" t="s">
        <v>74</v>
      </c>
      <c r="AU117" s="16" t="s">
        <v>105</v>
      </c>
      <c r="BK117" s="162">
        <f>BK118</f>
        <v>0</v>
      </c>
    </row>
    <row r="118" spans="1:65" s="11" customFormat="1" ht="25.9" customHeight="1">
      <c r="B118" s="163"/>
      <c r="C118" s="164"/>
      <c r="D118" s="165" t="s">
        <v>74</v>
      </c>
      <c r="E118" s="166" t="s">
        <v>723</v>
      </c>
      <c r="F118" s="166" t="s">
        <v>724</v>
      </c>
      <c r="G118" s="164"/>
      <c r="H118" s="164"/>
      <c r="I118" s="167"/>
      <c r="J118" s="168">
        <f>BK118</f>
        <v>0</v>
      </c>
      <c r="K118" s="164"/>
      <c r="L118" s="169"/>
      <c r="M118" s="170"/>
      <c r="N118" s="171"/>
      <c r="O118" s="171"/>
      <c r="P118" s="172">
        <f>SUM(P119:P182)</f>
        <v>0</v>
      </c>
      <c r="Q118" s="171"/>
      <c r="R118" s="172">
        <f>SUM(R119:R182)</f>
        <v>0</v>
      </c>
      <c r="S118" s="171"/>
      <c r="T118" s="173">
        <f>SUM(T119:T182)</f>
        <v>0</v>
      </c>
      <c r="AR118" s="174" t="s">
        <v>169</v>
      </c>
      <c r="AT118" s="175" t="s">
        <v>74</v>
      </c>
      <c r="AU118" s="175" t="s">
        <v>75</v>
      </c>
      <c r="AY118" s="174" t="s">
        <v>125</v>
      </c>
      <c r="BK118" s="176">
        <f>SUM(BK119:BK182)</f>
        <v>0</v>
      </c>
    </row>
    <row r="119" spans="1:65" s="2" customFormat="1" ht="55.5" customHeight="1">
      <c r="A119" s="33"/>
      <c r="B119" s="34"/>
      <c r="C119" s="228" t="s">
        <v>83</v>
      </c>
      <c r="D119" s="228" t="s">
        <v>362</v>
      </c>
      <c r="E119" s="229" t="s">
        <v>725</v>
      </c>
      <c r="F119" s="230" t="s">
        <v>726</v>
      </c>
      <c r="G119" s="231" t="s">
        <v>172</v>
      </c>
      <c r="H119" s="232">
        <v>5.3140000000000001</v>
      </c>
      <c r="I119" s="233"/>
      <c r="J119" s="234">
        <f>ROUND(I119*H119,2)</f>
        <v>0</v>
      </c>
      <c r="K119" s="230" t="s">
        <v>130</v>
      </c>
      <c r="L119" s="38"/>
      <c r="M119" s="235" t="s">
        <v>1</v>
      </c>
      <c r="N119" s="236" t="s">
        <v>40</v>
      </c>
      <c r="O119" s="70"/>
      <c r="P119" s="187">
        <f>O119*H119</f>
        <v>0</v>
      </c>
      <c r="Q119" s="187">
        <v>0</v>
      </c>
      <c r="R119" s="187">
        <f>Q119*H119</f>
        <v>0</v>
      </c>
      <c r="S119" s="187">
        <v>0</v>
      </c>
      <c r="T119" s="188">
        <f>S119*H119</f>
        <v>0</v>
      </c>
      <c r="U119" s="33"/>
      <c r="V119" s="33"/>
      <c r="W119" s="33"/>
      <c r="X119" s="33"/>
      <c r="Y119" s="33"/>
      <c r="Z119" s="33"/>
      <c r="AA119" s="33"/>
      <c r="AB119" s="33"/>
      <c r="AC119" s="33"/>
      <c r="AD119" s="33"/>
      <c r="AE119" s="33"/>
      <c r="AR119" s="189" t="s">
        <v>651</v>
      </c>
      <c r="AT119" s="189" t="s">
        <v>362</v>
      </c>
      <c r="AU119" s="189" t="s">
        <v>83</v>
      </c>
      <c r="AY119" s="16" t="s">
        <v>125</v>
      </c>
      <c r="BE119" s="190">
        <f>IF(N119="základní",J119,0)</f>
        <v>0</v>
      </c>
      <c r="BF119" s="190">
        <f>IF(N119="snížená",J119,0)</f>
        <v>0</v>
      </c>
      <c r="BG119" s="190">
        <f>IF(N119="zákl. přenesená",J119,0)</f>
        <v>0</v>
      </c>
      <c r="BH119" s="190">
        <f>IF(N119="sníž. přenesená",J119,0)</f>
        <v>0</v>
      </c>
      <c r="BI119" s="190">
        <f>IF(N119="nulová",J119,0)</f>
        <v>0</v>
      </c>
      <c r="BJ119" s="16" t="s">
        <v>83</v>
      </c>
      <c r="BK119" s="190">
        <f>ROUND(I119*H119,2)</f>
        <v>0</v>
      </c>
      <c r="BL119" s="16" t="s">
        <v>651</v>
      </c>
      <c r="BM119" s="189" t="s">
        <v>727</v>
      </c>
    </row>
    <row r="120" spans="1:65" s="2" customFormat="1" ht="78">
      <c r="A120" s="33"/>
      <c r="B120" s="34"/>
      <c r="C120" s="35"/>
      <c r="D120" s="191" t="s">
        <v>134</v>
      </c>
      <c r="E120" s="35"/>
      <c r="F120" s="192" t="s">
        <v>728</v>
      </c>
      <c r="G120" s="35"/>
      <c r="H120" s="35"/>
      <c r="I120" s="193"/>
      <c r="J120" s="35"/>
      <c r="K120" s="35"/>
      <c r="L120" s="38"/>
      <c r="M120" s="194"/>
      <c r="N120" s="195"/>
      <c r="O120" s="70"/>
      <c r="P120" s="70"/>
      <c r="Q120" s="70"/>
      <c r="R120" s="70"/>
      <c r="S120" s="70"/>
      <c r="T120" s="71"/>
      <c r="U120" s="33"/>
      <c r="V120" s="33"/>
      <c r="W120" s="33"/>
      <c r="X120" s="33"/>
      <c r="Y120" s="33"/>
      <c r="Z120" s="33"/>
      <c r="AA120" s="33"/>
      <c r="AB120" s="33"/>
      <c r="AC120" s="33"/>
      <c r="AD120" s="33"/>
      <c r="AE120" s="33"/>
      <c r="AT120" s="16" t="s">
        <v>134</v>
      </c>
      <c r="AU120" s="16" t="s">
        <v>83</v>
      </c>
    </row>
    <row r="121" spans="1:65" s="12" customFormat="1" ht="11.25">
      <c r="B121" s="196"/>
      <c r="C121" s="197"/>
      <c r="D121" s="191" t="s">
        <v>135</v>
      </c>
      <c r="E121" s="198" t="s">
        <v>1</v>
      </c>
      <c r="F121" s="199" t="s">
        <v>729</v>
      </c>
      <c r="G121" s="197"/>
      <c r="H121" s="198" t="s">
        <v>1</v>
      </c>
      <c r="I121" s="200"/>
      <c r="J121" s="197"/>
      <c r="K121" s="197"/>
      <c r="L121" s="201"/>
      <c r="M121" s="202"/>
      <c r="N121" s="203"/>
      <c r="O121" s="203"/>
      <c r="P121" s="203"/>
      <c r="Q121" s="203"/>
      <c r="R121" s="203"/>
      <c r="S121" s="203"/>
      <c r="T121" s="204"/>
      <c r="AT121" s="205" t="s">
        <v>135</v>
      </c>
      <c r="AU121" s="205" t="s">
        <v>83</v>
      </c>
      <c r="AV121" s="12" t="s">
        <v>83</v>
      </c>
      <c r="AW121" s="12" t="s">
        <v>31</v>
      </c>
      <c r="AX121" s="12" t="s">
        <v>75</v>
      </c>
      <c r="AY121" s="205" t="s">
        <v>125</v>
      </c>
    </row>
    <row r="122" spans="1:65" s="13" customFormat="1" ht="11.25">
      <c r="B122" s="206"/>
      <c r="C122" s="207"/>
      <c r="D122" s="191" t="s">
        <v>135</v>
      </c>
      <c r="E122" s="208" t="s">
        <v>1</v>
      </c>
      <c r="F122" s="209" t="s">
        <v>730</v>
      </c>
      <c r="G122" s="207"/>
      <c r="H122" s="210">
        <v>5.2850000000000001</v>
      </c>
      <c r="I122" s="211"/>
      <c r="J122" s="207"/>
      <c r="K122" s="207"/>
      <c r="L122" s="212"/>
      <c r="M122" s="213"/>
      <c r="N122" s="214"/>
      <c r="O122" s="214"/>
      <c r="P122" s="214"/>
      <c r="Q122" s="214"/>
      <c r="R122" s="214"/>
      <c r="S122" s="214"/>
      <c r="T122" s="215"/>
      <c r="AT122" s="216" t="s">
        <v>135</v>
      </c>
      <c r="AU122" s="216" t="s">
        <v>83</v>
      </c>
      <c r="AV122" s="13" t="s">
        <v>85</v>
      </c>
      <c r="AW122" s="13" t="s">
        <v>31</v>
      </c>
      <c r="AX122" s="13" t="s">
        <v>75</v>
      </c>
      <c r="AY122" s="216" t="s">
        <v>125</v>
      </c>
    </row>
    <row r="123" spans="1:65" s="12" customFormat="1" ht="11.25">
      <c r="B123" s="196"/>
      <c r="C123" s="197"/>
      <c r="D123" s="191" t="s">
        <v>135</v>
      </c>
      <c r="E123" s="198" t="s">
        <v>1</v>
      </c>
      <c r="F123" s="199" t="s">
        <v>731</v>
      </c>
      <c r="G123" s="197"/>
      <c r="H123" s="198" t="s">
        <v>1</v>
      </c>
      <c r="I123" s="200"/>
      <c r="J123" s="197"/>
      <c r="K123" s="197"/>
      <c r="L123" s="201"/>
      <c r="M123" s="202"/>
      <c r="N123" s="203"/>
      <c r="O123" s="203"/>
      <c r="P123" s="203"/>
      <c r="Q123" s="203"/>
      <c r="R123" s="203"/>
      <c r="S123" s="203"/>
      <c r="T123" s="204"/>
      <c r="AT123" s="205" t="s">
        <v>135</v>
      </c>
      <c r="AU123" s="205" t="s">
        <v>83</v>
      </c>
      <c r="AV123" s="12" t="s">
        <v>83</v>
      </c>
      <c r="AW123" s="12" t="s">
        <v>31</v>
      </c>
      <c r="AX123" s="12" t="s">
        <v>75</v>
      </c>
      <c r="AY123" s="205" t="s">
        <v>125</v>
      </c>
    </row>
    <row r="124" spans="1:65" s="13" customFormat="1" ht="11.25">
      <c r="B124" s="206"/>
      <c r="C124" s="207"/>
      <c r="D124" s="191" t="s">
        <v>135</v>
      </c>
      <c r="E124" s="208" t="s">
        <v>1</v>
      </c>
      <c r="F124" s="209" t="s">
        <v>732</v>
      </c>
      <c r="G124" s="207"/>
      <c r="H124" s="210">
        <v>2.9000000000000001E-2</v>
      </c>
      <c r="I124" s="211"/>
      <c r="J124" s="207"/>
      <c r="K124" s="207"/>
      <c r="L124" s="212"/>
      <c r="M124" s="213"/>
      <c r="N124" s="214"/>
      <c r="O124" s="214"/>
      <c r="P124" s="214"/>
      <c r="Q124" s="214"/>
      <c r="R124" s="214"/>
      <c r="S124" s="214"/>
      <c r="T124" s="215"/>
      <c r="AT124" s="216" t="s">
        <v>135</v>
      </c>
      <c r="AU124" s="216" t="s">
        <v>83</v>
      </c>
      <c r="AV124" s="13" t="s">
        <v>85</v>
      </c>
      <c r="AW124" s="13" t="s">
        <v>31</v>
      </c>
      <c r="AX124" s="13" t="s">
        <v>75</v>
      </c>
      <c r="AY124" s="216" t="s">
        <v>125</v>
      </c>
    </row>
    <row r="125" spans="1:65" s="14" customFormat="1" ht="11.25">
      <c r="B125" s="217"/>
      <c r="C125" s="218"/>
      <c r="D125" s="191" t="s">
        <v>135</v>
      </c>
      <c r="E125" s="219" t="s">
        <v>1</v>
      </c>
      <c r="F125" s="220" t="s">
        <v>144</v>
      </c>
      <c r="G125" s="218"/>
      <c r="H125" s="221">
        <v>5.3140000000000001</v>
      </c>
      <c r="I125" s="222"/>
      <c r="J125" s="218"/>
      <c r="K125" s="218"/>
      <c r="L125" s="223"/>
      <c r="M125" s="224"/>
      <c r="N125" s="225"/>
      <c r="O125" s="225"/>
      <c r="P125" s="225"/>
      <c r="Q125" s="225"/>
      <c r="R125" s="225"/>
      <c r="S125" s="225"/>
      <c r="T125" s="226"/>
      <c r="AT125" s="227" t="s">
        <v>135</v>
      </c>
      <c r="AU125" s="227" t="s">
        <v>83</v>
      </c>
      <c r="AV125" s="14" t="s">
        <v>132</v>
      </c>
      <c r="AW125" s="14" t="s">
        <v>31</v>
      </c>
      <c r="AX125" s="14" t="s">
        <v>83</v>
      </c>
      <c r="AY125" s="227" t="s">
        <v>125</v>
      </c>
    </row>
    <row r="126" spans="1:65" s="2" customFormat="1" ht="55.5" customHeight="1">
      <c r="A126" s="33"/>
      <c r="B126" s="34"/>
      <c r="C126" s="228" t="s">
        <v>85</v>
      </c>
      <c r="D126" s="228" t="s">
        <v>362</v>
      </c>
      <c r="E126" s="229" t="s">
        <v>733</v>
      </c>
      <c r="F126" s="230" t="s">
        <v>734</v>
      </c>
      <c r="G126" s="231" t="s">
        <v>172</v>
      </c>
      <c r="H126" s="232">
        <v>37389.099000000002</v>
      </c>
      <c r="I126" s="233"/>
      <c r="J126" s="234">
        <f>ROUND(I126*H126,2)</f>
        <v>0</v>
      </c>
      <c r="K126" s="230" t="s">
        <v>130</v>
      </c>
      <c r="L126" s="38"/>
      <c r="M126" s="235" t="s">
        <v>1</v>
      </c>
      <c r="N126" s="236" t="s">
        <v>40</v>
      </c>
      <c r="O126" s="70"/>
      <c r="P126" s="187">
        <f>O126*H126</f>
        <v>0</v>
      </c>
      <c r="Q126" s="187">
        <v>0</v>
      </c>
      <c r="R126" s="187">
        <f>Q126*H126</f>
        <v>0</v>
      </c>
      <c r="S126" s="187">
        <v>0</v>
      </c>
      <c r="T126" s="188">
        <f>S126*H126</f>
        <v>0</v>
      </c>
      <c r="U126" s="33"/>
      <c r="V126" s="33"/>
      <c r="W126" s="33"/>
      <c r="X126" s="33"/>
      <c r="Y126" s="33"/>
      <c r="Z126" s="33"/>
      <c r="AA126" s="33"/>
      <c r="AB126" s="33"/>
      <c r="AC126" s="33"/>
      <c r="AD126" s="33"/>
      <c r="AE126" s="33"/>
      <c r="AR126" s="189" t="s">
        <v>651</v>
      </c>
      <c r="AT126" s="189" t="s">
        <v>362</v>
      </c>
      <c r="AU126" s="189" t="s">
        <v>83</v>
      </c>
      <c r="AY126" s="16" t="s">
        <v>125</v>
      </c>
      <c r="BE126" s="190">
        <f>IF(N126="základní",J126,0)</f>
        <v>0</v>
      </c>
      <c r="BF126" s="190">
        <f>IF(N126="snížená",J126,0)</f>
        <v>0</v>
      </c>
      <c r="BG126" s="190">
        <f>IF(N126="zákl. přenesená",J126,0)</f>
        <v>0</v>
      </c>
      <c r="BH126" s="190">
        <f>IF(N126="sníž. přenesená",J126,0)</f>
        <v>0</v>
      </c>
      <c r="BI126" s="190">
        <f>IF(N126="nulová",J126,0)</f>
        <v>0</v>
      </c>
      <c r="BJ126" s="16" t="s">
        <v>83</v>
      </c>
      <c r="BK126" s="190">
        <f>ROUND(I126*H126,2)</f>
        <v>0</v>
      </c>
      <c r="BL126" s="16" t="s">
        <v>651</v>
      </c>
      <c r="BM126" s="189" t="s">
        <v>735</v>
      </c>
    </row>
    <row r="127" spans="1:65" s="2" customFormat="1" ht="78">
      <c r="A127" s="33"/>
      <c r="B127" s="34"/>
      <c r="C127" s="35"/>
      <c r="D127" s="191" t="s">
        <v>134</v>
      </c>
      <c r="E127" s="35"/>
      <c r="F127" s="192" t="s">
        <v>736</v>
      </c>
      <c r="G127" s="35"/>
      <c r="H127" s="35"/>
      <c r="I127" s="193"/>
      <c r="J127" s="35"/>
      <c r="K127" s="35"/>
      <c r="L127" s="38"/>
      <c r="M127" s="194"/>
      <c r="N127" s="195"/>
      <c r="O127" s="70"/>
      <c r="P127" s="70"/>
      <c r="Q127" s="70"/>
      <c r="R127" s="70"/>
      <c r="S127" s="70"/>
      <c r="T127" s="71"/>
      <c r="U127" s="33"/>
      <c r="V127" s="33"/>
      <c r="W127" s="33"/>
      <c r="X127" s="33"/>
      <c r="Y127" s="33"/>
      <c r="Z127" s="33"/>
      <c r="AA127" s="33"/>
      <c r="AB127" s="33"/>
      <c r="AC127" s="33"/>
      <c r="AD127" s="33"/>
      <c r="AE127" s="33"/>
      <c r="AT127" s="16" t="s">
        <v>134</v>
      </c>
      <c r="AU127" s="16" t="s">
        <v>83</v>
      </c>
    </row>
    <row r="128" spans="1:65" s="12" customFormat="1" ht="11.25">
      <c r="B128" s="196"/>
      <c r="C128" s="197"/>
      <c r="D128" s="191" t="s">
        <v>135</v>
      </c>
      <c r="E128" s="198" t="s">
        <v>1</v>
      </c>
      <c r="F128" s="199" t="s">
        <v>737</v>
      </c>
      <c r="G128" s="197"/>
      <c r="H128" s="198" t="s">
        <v>1</v>
      </c>
      <c r="I128" s="200"/>
      <c r="J128" s="197"/>
      <c r="K128" s="197"/>
      <c r="L128" s="201"/>
      <c r="M128" s="202"/>
      <c r="N128" s="203"/>
      <c r="O128" s="203"/>
      <c r="P128" s="203"/>
      <c r="Q128" s="203"/>
      <c r="R128" s="203"/>
      <c r="S128" s="203"/>
      <c r="T128" s="204"/>
      <c r="AT128" s="205" t="s">
        <v>135</v>
      </c>
      <c r="AU128" s="205" t="s">
        <v>83</v>
      </c>
      <c r="AV128" s="12" t="s">
        <v>83</v>
      </c>
      <c r="AW128" s="12" t="s">
        <v>31</v>
      </c>
      <c r="AX128" s="12" t="s">
        <v>75</v>
      </c>
      <c r="AY128" s="205" t="s">
        <v>125</v>
      </c>
    </row>
    <row r="129" spans="1:65" s="13" customFormat="1" ht="11.25">
      <c r="B129" s="206"/>
      <c r="C129" s="207"/>
      <c r="D129" s="191" t="s">
        <v>135</v>
      </c>
      <c r="E129" s="208" t="s">
        <v>1</v>
      </c>
      <c r="F129" s="209" t="s">
        <v>738</v>
      </c>
      <c r="G129" s="207"/>
      <c r="H129" s="210">
        <v>17425.032999999999</v>
      </c>
      <c r="I129" s="211"/>
      <c r="J129" s="207"/>
      <c r="K129" s="207"/>
      <c r="L129" s="212"/>
      <c r="M129" s="213"/>
      <c r="N129" s="214"/>
      <c r="O129" s="214"/>
      <c r="P129" s="214"/>
      <c r="Q129" s="214"/>
      <c r="R129" s="214"/>
      <c r="S129" s="214"/>
      <c r="T129" s="215"/>
      <c r="AT129" s="216" t="s">
        <v>135</v>
      </c>
      <c r="AU129" s="216" t="s">
        <v>83</v>
      </c>
      <c r="AV129" s="13" t="s">
        <v>85</v>
      </c>
      <c r="AW129" s="13" t="s">
        <v>31</v>
      </c>
      <c r="AX129" s="13" t="s">
        <v>75</v>
      </c>
      <c r="AY129" s="216" t="s">
        <v>125</v>
      </c>
    </row>
    <row r="130" spans="1:65" s="12" customFormat="1" ht="11.25">
      <c r="B130" s="196"/>
      <c r="C130" s="197"/>
      <c r="D130" s="191" t="s">
        <v>135</v>
      </c>
      <c r="E130" s="198" t="s">
        <v>1</v>
      </c>
      <c r="F130" s="199" t="s">
        <v>739</v>
      </c>
      <c r="G130" s="197"/>
      <c r="H130" s="198" t="s">
        <v>1</v>
      </c>
      <c r="I130" s="200"/>
      <c r="J130" s="197"/>
      <c r="K130" s="197"/>
      <c r="L130" s="201"/>
      <c r="M130" s="202"/>
      <c r="N130" s="203"/>
      <c r="O130" s="203"/>
      <c r="P130" s="203"/>
      <c r="Q130" s="203"/>
      <c r="R130" s="203"/>
      <c r="S130" s="203"/>
      <c r="T130" s="204"/>
      <c r="AT130" s="205" t="s">
        <v>135</v>
      </c>
      <c r="AU130" s="205" t="s">
        <v>83</v>
      </c>
      <c r="AV130" s="12" t="s">
        <v>83</v>
      </c>
      <c r="AW130" s="12" t="s">
        <v>31</v>
      </c>
      <c r="AX130" s="12" t="s">
        <v>75</v>
      </c>
      <c r="AY130" s="205" t="s">
        <v>125</v>
      </c>
    </row>
    <row r="131" spans="1:65" s="13" customFormat="1" ht="11.25">
      <c r="B131" s="206"/>
      <c r="C131" s="207"/>
      <c r="D131" s="191" t="s">
        <v>135</v>
      </c>
      <c r="E131" s="208" t="s">
        <v>1</v>
      </c>
      <c r="F131" s="209" t="s">
        <v>740</v>
      </c>
      <c r="G131" s="207"/>
      <c r="H131" s="210">
        <v>19957.2</v>
      </c>
      <c r="I131" s="211"/>
      <c r="J131" s="207"/>
      <c r="K131" s="207"/>
      <c r="L131" s="212"/>
      <c r="M131" s="213"/>
      <c r="N131" s="214"/>
      <c r="O131" s="214"/>
      <c r="P131" s="214"/>
      <c r="Q131" s="214"/>
      <c r="R131" s="214"/>
      <c r="S131" s="214"/>
      <c r="T131" s="215"/>
      <c r="AT131" s="216" t="s">
        <v>135</v>
      </c>
      <c r="AU131" s="216" t="s">
        <v>83</v>
      </c>
      <c r="AV131" s="13" t="s">
        <v>85</v>
      </c>
      <c r="AW131" s="13" t="s">
        <v>31</v>
      </c>
      <c r="AX131" s="13" t="s">
        <v>75</v>
      </c>
      <c r="AY131" s="216" t="s">
        <v>125</v>
      </c>
    </row>
    <row r="132" spans="1:65" s="12" customFormat="1" ht="11.25">
      <c r="B132" s="196"/>
      <c r="C132" s="197"/>
      <c r="D132" s="191" t="s">
        <v>135</v>
      </c>
      <c r="E132" s="198" t="s">
        <v>1</v>
      </c>
      <c r="F132" s="199" t="s">
        <v>741</v>
      </c>
      <c r="G132" s="197"/>
      <c r="H132" s="198" t="s">
        <v>1</v>
      </c>
      <c r="I132" s="200"/>
      <c r="J132" s="197"/>
      <c r="K132" s="197"/>
      <c r="L132" s="201"/>
      <c r="M132" s="202"/>
      <c r="N132" s="203"/>
      <c r="O132" s="203"/>
      <c r="P132" s="203"/>
      <c r="Q132" s="203"/>
      <c r="R132" s="203"/>
      <c r="S132" s="203"/>
      <c r="T132" s="204"/>
      <c r="AT132" s="205" t="s">
        <v>135</v>
      </c>
      <c r="AU132" s="205" t="s">
        <v>83</v>
      </c>
      <c r="AV132" s="12" t="s">
        <v>83</v>
      </c>
      <c r="AW132" s="12" t="s">
        <v>31</v>
      </c>
      <c r="AX132" s="12" t="s">
        <v>75</v>
      </c>
      <c r="AY132" s="205" t="s">
        <v>125</v>
      </c>
    </row>
    <row r="133" spans="1:65" s="13" customFormat="1" ht="11.25">
      <c r="B133" s="206"/>
      <c r="C133" s="207"/>
      <c r="D133" s="191" t="s">
        <v>135</v>
      </c>
      <c r="E133" s="208" t="s">
        <v>1</v>
      </c>
      <c r="F133" s="209" t="s">
        <v>742</v>
      </c>
      <c r="G133" s="207"/>
      <c r="H133" s="210">
        <v>6.8659999999999997</v>
      </c>
      <c r="I133" s="211"/>
      <c r="J133" s="207"/>
      <c r="K133" s="207"/>
      <c r="L133" s="212"/>
      <c r="M133" s="213"/>
      <c r="N133" s="214"/>
      <c r="O133" s="214"/>
      <c r="P133" s="214"/>
      <c r="Q133" s="214"/>
      <c r="R133" s="214"/>
      <c r="S133" s="214"/>
      <c r="T133" s="215"/>
      <c r="AT133" s="216" t="s">
        <v>135</v>
      </c>
      <c r="AU133" s="216" t="s">
        <v>83</v>
      </c>
      <c r="AV133" s="13" t="s">
        <v>85</v>
      </c>
      <c r="AW133" s="13" t="s">
        <v>31</v>
      </c>
      <c r="AX133" s="13" t="s">
        <v>75</v>
      </c>
      <c r="AY133" s="216" t="s">
        <v>125</v>
      </c>
    </row>
    <row r="134" spans="1:65" s="14" customFormat="1" ht="11.25">
      <c r="B134" s="217"/>
      <c r="C134" s="218"/>
      <c r="D134" s="191" t="s">
        <v>135</v>
      </c>
      <c r="E134" s="219" t="s">
        <v>1</v>
      </c>
      <c r="F134" s="220" t="s">
        <v>144</v>
      </c>
      <c r="G134" s="218"/>
      <c r="H134" s="221">
        <v>37389.099000000002</v>
      </c>
      <c r="I134" s="222"/>
      <c r="J134" s="218"/>
      <c r="K134" s="218"/>
      <c r="L134" s="223"/>
      <c r="M134" s="224"/>
      <c r="N134" s="225"/>
      <c r="O134" s="225"/>
      <c r="P134" s="225"/>
      <c r="Q134" s="225"/>
      <c r="R134" s="225"/>
      <c r="S134" s="225"/>
      <c r="T134" s="226"/>
      <c r="AT134" s="227" t="s">
        <v>135</v>
      </c>
      <c r="AU134" s="227" t="s">
        <v>83</v>
      </c>
      <c r="AV134" s="14" t="s">
        <v>132</v>
      </c>
      <c r="AW134" s="14" t="s">
        <v>31</v>
      </c>
      <c r="AX134" s="14" t="s">
        <v>83</v>
      </c>
      <c r="AY134" s="227" t="s">
        <v>125</v>
      </c>
    </row>
    <row r="135" spans="1:65" s="2" customFormat="1" ht="55.5" customHeight="1">
      <c r="A135" s="33"/>
      <c r="B135" s="34"/>
      <c r="C135" s="228" t="s">
        <v>154</v>
      </c>
      <c r="D135" s="228" t="s">
        <v>362</v>
      </c>
      <c r="E135" s="229" t="s">
        <v>743</v>
      </c>
      <c r="F135" s="230" t="s">
        <v>744</v>
      </c>
      <c r="G135" s="231" t="s">
        <v>172</v>
      </c>
      <c r="H135" s="232">
        <v>287.74099999999999</v>
      </c>
      <c r="I135" s="233"/>
      <c r="J135" s="234">
        <f>ROUND(I135*H135,2)</f>
        <v>0</v>
      </c>
      <c r="K135" s="230" t="s">
        <v>130</v>
      </c>
      <c r="L135" s="38"/>
      <c r="M135" s="235" t="s">
        <v>1</v>
      </c>
      <c r="N135" s="236" t="s">
        <v>40</v>
      </c>
      <c r="O135" s="70"/>
      <c r="P135" s="187">
        <f>O135*H135</f>
        <v>0</v>
      </c>
      <c r="Q135" s="187">
        <v>0</v>
      </c>
      <c r="R135" s="187">
        <f>Q135*H135</f>
        <v>0</v>
      </c>
      <c r="S135" s="187">
        <v>0</v>
      </c>
      <c r="T135" s="188">
        <f>S135*H135</f>
        <v>0</v>
      </c>
      <c r="U135" s="33"/>
      <c r="V135" s="33"/>
      <c r="W135" s="33"/>
      <c r="X135" s="33"/>
      <c r="Y135" s="33"/>
      <c r="Z135" s="33"/>
      <c r="AA135" s="33"/>
      <c r="AB135" s="33"/>
      <c r="AC135" s="33"/>
      <c r="AD135" s="33"/>
      <c r="AE135" s="33"/>
      <c r="AR135" s="189" t="s">
        <v>651</v>
      </c>
      <c r="AT135" s="189" t="s">
        <v>362</v>
      </c>
      <c r="AU135" s="189" t="s">
        <v>83</v>
      </c>
      <c r="AY135" s="16" t="s">
        <v>125</v>
      </c>
      <c r="BE135" s="190">
        <f>IF(N135="základní",J135,0)</f>
        <v>0</v>
      </c>
      <c r="BF135" s="190">
        <f>IF(N135="snížená",J135,0)</f>
        <v>0</v>
      </c>
      <c r="BG135" s="190">
        <f>IF(N135="zákl. přenesená",J135,0)</f>
        <v>0</v>
      </c>
      <c r="BH135" s="190">
        <f>IF(N135="sníž. přenesená",J135,0)</f>
        <v>0</v>
      </c>
      <c r="BI135" s="190">
        <f>IF(N135="nulová",J135,0)</f>
        <v>0</v>
      </c>
      <c r="BJ135" s="16" t="s">
        <v>83</v>
      </c>
      <c r="BK135" s="190">
        <f>ROUND(I135*H135,2)</f>
        <v>0</v>
      </c>
      <c r="BL135" s="16" t="s">
        <v>651</v>
      </c>
      <c r="BM135" s="189" t="s">
        <v>745</v>
      </c>
    </row>
    <row r="136" spans="1:65" s="2" customFormat="1" ht="78">
      <c r="A136" s="33"/>
      <c r="B136" s="34"/>
      <c r="C136" s="35"/>
      <c r="D136" s="191" t="s">
        <v>134</v>
      </c>
      <c r="E136" s="35"/>
      <c r="F136" s="192" t="s">
        <v>746</v>
      </c>
      <c r="G136" s="35"/>
      <c r="H136" s="35"/>
      <c r="I136" s="193"/>
      <c r="J136" s="35"/>
      <c r="K136" s="35"/>
      <c r="L136" s="38"/>
      <c r="M136" s="194"/>
      <c r="N136" s="195"/>
      <c r="O136" s="70"/>
      <c r="P136" s="70"/>
      <c r="Q136" s="70"/>
      <c r="R136" s="70"/>
      <c r="S136" s="70"/>
      <c r="T136" s="71"/>
      <c r="U136" s="33"/>
      <c r="V136" s="33"/>
      <c r="W136" s="33"/>
      <c r="X136" s="33"/>
      <c r="Y136" s="33"/>
      <c r="Z136" s="33"/>
      <c r="AA136" s="33"/>
      <c r="AB136" s="33"/>
      <c r="AC136" s="33"/>
      <c r="AD136" s="33"/>
      <c r="AE136" s="33"/>
      <c r="AT136" s="16" t="s">
        <v>134</v>
      </c>
      <c r="AU136" s="16" t="s">
        <v>83</v>
      </c>
    </row>
    <row r="137" spans="1:65" s="12" customFormat="1" ht="11.25">
      <c r="B137" s="196"/>
      <c r="C137" s="197"/>
      <c r="D137" s="191" t="s">
        <v>135</v>
      </c>
      <c r="E137" s="198" t="s">
        <v>1</v>
      </c>
      <c r="F137" s="199" t="s">
        <v>747</v>
      </c>
      <c r="G137" s="197"/>
      <c r="H137" s="198" t="s">
        <v>1</v>
      </c>
      <c r="I137" s="200"/>
      <c r="J137" s="197"/>
      <c r="K137" s="197"/>
      <c r="L137" s="201"/>
      <c r="M137" s="202"/>
      <c r="N137" s="203"/>
      <c r="O137" s="203"/>
      <c r="P137" s="203"/>
      <c r="Q137" s="203"/>
      <c r="R137" s="203"/>
      <c r="S137" s="203"/>
      <c r="T137" s="204"/>
      <c r="AT137" s="205" t="s">
        <v>135</v>
      </c>
      <c r="AU137" s="205" t="s">
        <v>83</v>
      </c>
      <c r="AV137" s="12" t="s">
        <v>83</v>
      </c>
      <c r="AW137" s="12" t="s">
        <v>31</v>
      </c>
      <c r="AX137" s="12" t="s">
        <v>75</v>
      </c>
      <c r="AY137" s="205" t="s">
        <v>125</v>
      </c>
    </row>
    <row r="138" spans="1:65" s="13" customFormat="1" ht="11.25">
      <c r="B138" s="206"/>
      <c r="C138" s="207"/>
      <c r="D138" s="191" t="s">
        <v>135</v>
      </c>
      <c r="E138" s="208" t="s">
        <v>1</v>
      </c>
      <c r="F138" s="209" t="s">
        <v>748</v>
      </c>
      <c r="G138" s="207"/>
      <c r="H138" s="210">
        <v>109.4</v>
      </c>
      <c r="I138" s="211"/>
      <c r="J138" s="207"/>
      <c r="K138" s="207"/>
      <c r="L138" s="212"/>
      <c r="M138" s="213"/>
      <c r="N138" s="214"/>
      <c r="O138" s="214"/>
      <c r="P138" s="214"/>
      <c r="Q138" s="214"/>
      <c r="R138" s="214"/>
      <c r="S138" s="214"/>
      <c r="T138" s="215"/>
      <c r="AT138" s="216" t="s">
        <v>135</v>
      </c>
      <c r="AU138" s="216" t="s">
        <v>83</v>
      </c>
      <c r="AV138" s="13" t="s">
        <v>85</v>
      </c>
      <c r="AW138" s="13" t="s">
        <v>31</v>
      </c>
      <c r="AX138" s="13" t="s">
        <v>75</v>
      </c>
      <c r="AY138" s="216" t="s">
        <v>125</v>
      </c>
    </row>
    <row r="139" spans="1:65" s="12" customFormat="1" ht="11.25">
      <c r="B139" s="196"/>
      <c r="C139" s="197"/>
      <c r="D139" s="191" t="s">
        <v>135</v>
      </c>
      <c r="E139" s="198" t="s">
        <v>1</v>
      </c>
      <c r="F139" s="199" t="s">
        <v>749</v>
      </c>
      <c r="G139" s="197"/>
      <c r="H139" s="198" t="s">
        <v>1</v>
      </c>
      <c r="I139" s="200"/>
      <c r="J139" s="197"/>
      <c r="K139" s="197"/>
      <c r="L139" s="201"/>
      <c r="M139" s="202"/>
      <c r="N139" s="203"/>
      <c r="O139" s="203"/>
      <c r="P139" s="203"/>
      <c r="Q139" s="203"/>
      <c r="R139" s="203"/>
      <c r="S139" s="203"/>
      <c r="T139" s="204"/>
      <c r="AT139" s="205" t="s">
        <v>135</v>
      </c>
      <c r="AU139" s="205" t="s">
        <v>83</v>
      </c>
      <c r="AV139" s="12" t="s">
        <v>83</v>
      </c>
      <c r="AW139" s="12" t="s">
        <v>31</v>
      </c>
      <c r="AX139" s="12" t="s">
        <v>75</v>
      </c>
      <c r="AY139" s="205" t="s">
        <v>125</v>
      </c>
    </row>
    <row r="140" spans="1:65" s="13" customFormat="1" ht="11.25">
      <c r="B140" s="206"/>
      <c r="C140" s="207"/>
      <c r="D140" s="191" t="s">
        <v>135</v>
      </c>
      <c r="E140" s="208" t="s">
        <v>1</v>
      </c>
      <c r="F140" s="209" t="s">
        <v>750</v>
      </c>
      <c r="G140" s="207"/>
      <c r="H140" s="210">
        <v>170.22</v>
      </c>
      <c r="I140" s="211"/>
      <c r="J140" s="207"/>
      <c r="K140" s="207"/>
      <c r="L140" s="212"/>
      <c r="M140" s="213"/>
      <c r="N140" s="214"/>
      <c r="O140" s="214"/>
      <c r="P140" s="214"/>
      <c r="Q140" s="214"/>
      <c r="R140" s="214"/>
      <c r="S140" s="214"/>
      <c r="T140" s="215"/>
      <c r="AT140" s="216" t="s">
        <v>135</v>
      </c>
      <c r="AU140" s="216" t="s">
        <v>83</v>
      </c>
      <c r="AV140" s="13" t="s">
        <v>85</v>
      </c>
      <c r="AW140" s="13" t="s">
        <v>31</v>
      </c>
      <c r="AX140" s="13" t="s">
        <v>75</v>
      </c>
      <c r="AY140" s="216" t="s">
        <v>125</v>
      </c>
    </row>
    <row r="141" spans="1:65" s="12" customFormat="1" ht="11.25">
      <c r="B141" s="196"/>
      <c r="C141" s="197"/>
      <c r="D141" s="191" t="s">
        <v>135</v>
      </c>
      <c r="E141" s="198" t="s">
        <v>1</v>
      </c>
      <c r="F141" s="199" t="s">
        <v>751</v>
      </c>
      <c r="G141" s="197"/>
      <c r="H141" s="198" t="s">
        <v>1</v>
      </c>
      <c r="I141" s="200"/>
      <c r="J141" s="197"/>
      <c r="K141" s="197"/>
      <c r="L141" s="201"/>
      <c r="M141" s="202"/>
      <c r="N141" s="203"/>
      <c r="O141" s="203"/>
      <c r="P141" s="203"/>
      <c r="Q141" s="203"/>
      <c r="R141" s="203"/>
      <c r="S141" s="203"/>
      <c r="T141" s="204"/>
      <c r="AT141" s="205" t="s">
        <v>135</v>
      </c>
      <c r="AU141" s="205" t="s">
        <v>83</v>
      </c>
      <c r="AV141" s="12" t="s">
        <v>83</v>
      </c>
      <c r="AW141" s="12" t="s">
        <v>31</v>
      </c>
      <c r="AX141" s="12" t="s">
        <v>75</v>
      </c>
      <c r="AY141" s="205" t="s">
        <v>125</v>
      </c>
    </row>
    <row r="142" spans="1:65" s="13" customFormat="1" ht="11.25">
      <c r="B142" s="206"/>
      <c r="C142" s="207"/>
      <c r="D142" s="191" t="s">
        <v>135</v>
      </c>
      <c r="E142" s="208" t="s">
        <v>1</v>
      </c>
      <c r="F142" s="209" t="s">
        <v>752</v>
      </c>
      <c r="G142" s="207"/>
      <c r="H142" s="210">
        <v>0.02</v>
      </c>
      <c r="I142" s="211"/>
      <c r="J142" s="207"/>
      <c r="K142" s="207"/>
      <c r="L142" s="212"/>
      <c r="M142" s="213"/>
      <c r="N142" s="214"/>
      <c r="O142" s="214"/>
      <c r="P142" s="214"/>
      <c r="Q142" s="214"/>
      <c r="R142" s="214"/>
      <c r="S142" s="214"/>
      <c r="T142" s="215"/>
      <c r="AT142" s="216" t="s">
        <v>135</v>
      </c>
      <c r="AU142" s="216" t="s">
        <v>83</v>
      </c>
      <c r="AV142" s="13" t="s">
        <v>85</v>
      </c>
      <c r="AW142" s="13" t="s">
        <v>31</v>
      </c>
      <c r="AX142" s="13" t="s">
        <v>75</v>
      </c>
      <c r="AY142" s="216" t="s">
        <v>125</v>
      </c>
    </row>
    <row r="143" spans="1:65" s="12" customFormat="1" ht="11.25">
      <c r="B143" s="196"/>
      <c r="C143" s="197"/>
      <c r="D143" s="191" t="s">
        <v>135</v>
      </c>
      <c r="E143" s="198" t="s">
        <v>1</v>
      </c>
      <c r="F143" s="199" t="s">
        <v>753</v>
      </c>
      <c r="G143" s="197"/>
      <c r="H143" s="198" t="s">
        <v>1</v>
      </c>
      <c r="I143" s="200"/>
      <c r="J143" s="197"/>
      <c r="K143" s="197"/>
      <c r="L143" s="201"/>
      <c r="M143" s="202"/>
      <c r="N143" s="203"/>
      <c r="O143" s="203"/>
      <c r="P143" s="203"/>
      <c r="Q143" s="203"/>
      <c r="R143" s="203"/>
      <c r="S143" s="203"/>
      <c r="T143" s="204"/>
      <c r="AT143" s="205" t="s">
        <v>135</v>
      </c>
      <c r="AU143" s="205" t="s">
        <v>83</v>
      </c>
      <c r="AV143" s="12" t="s">
        <v>83</v>
      </c>
      <c r="AW143" s="12" t="s">
        <v>31</v>
      </c>
      <c r="AX143" s="12" t="s">
        <v>75</v>
      </c>
      <c r="AY143" s="205" t="s">
        <v>125</v>
      </c>
    </row>
    <row r="144" spans="1:65" s="13" customFormat="1" ht="11.25">
      <c r="B144" s="206"/>
      <c r="C144" s="207"/>
      <c r="D144" s="191" t="s">
        <v>135</v>
      </c>
      <c r="E144" s="208" t="s">
        <v>1</v>
      </c>
      <c r="F144" s="209" t="s">
        <v>754</v>
      </c>
      <c r="G144" s="207"/>
      <c r="H144" s="210">
        <v>8.1010000000000009</v>
      </c>
      <c r="I144" s="211"/>
      <c r="J144" s="207"/>
      <c r="K144" s="207"/>
      <c r="L144" s="212"/>
      <c r="M144" s="213"/>
      <c r="N144" s="214"/>
      <c r="O144" s="214"/>
      <c r="P144" s="214"/>
      <c r="Q144" s="214"/>
      <c r="R144" s="214"/>
      <c r="S144" s="214"/>
      <c r="T144" s="215"/>
      <c r="AT144" s="216" t="s">
        <v>135</v>
      </c>
      <c r="AU144" s="216" t="s">
        <v>83</v>
      </c>
      <c r="AV144" s="13" t="s">
        <v>85</v>
      </c>
      <c r="AW144" s="13" t="s">
        <v>31</v>
      </c>
      <c r="AX144" s="13" t="s">
        <v>75</v>
      </c>
      <c r="AY144" s="216" t="s">
        <v>125</v>
      </c>
    </row>
    <row r="145" spans="1:65" s="14" customFormat="1" ht="11.25">
      <c r="B145" s="217"/>
      <c r="C145" s="218"/>
      <c r="D145" s="191" t="s">
        <v>135</v>
      </c>
      <c r="E145" s="219" t="s">
        <v>1</v>
      </c>
      <c r="F145" s="220" t="s">
        <v>144</v>
      </c>
      <c r="G145" s="218"/>
      <c r="H145" s="221">
        <v>287.74099999999999</v>
      </c>
      <c r="I145" s="222"/>
      <c r="J145" s="218"/>
      <c r="K145" s="218"/>
      <c r="L145" s="223"/>
      <c r="M145" s="224"/>
      <c r="N145" s="225"/>
      <c r="O145" s="225"/>
      <c r="P145" s="225"/>
      <c r="Q145" s="225"/>
      <c r="R145" s="225"/>
      <c r="S145" s="225"/>
      <c r="T145" s="226"/>
      <c r="AT145" s="227" t="s">
        <v>135</v>
      </c>
      <c r="AU145" s="227" t="s">
        <v>83</v>
      </c>
      <c r="AV145" s="14" t="s">
        <v>132</v>
      </c>
      <c r="AW145" s="14" t="s">
        <v>31</v>
      </c>
      <c r="AX145" s="14" t="s">
        <v>83</v>
      </c>
      <c r="AY145" s="227" t="s">
        <v>125</v>
      </c>
    </row>
    <row r="146" spans="1:65" s="2" customFormat="1" ht="66.75" customHeight="1">
      <c r="A146" s="33"/>
      <c r="B146" s="34"/>
      <c r="C146" s="228" t="s">
        <v>132</v>
      </c>
      <c r="D146" s="228" t="s">
        <v>362</v>
      </c>
      <c r="E146" s="229" t="s">
        <v>755</v>
      </c>
      <c r="F146" s="230" t="s">
        <v>756</v>
      </c>
      <c r="G146" s="231" t="s">
        <v>172</v>
      </c>
      <c r="H146" s="232">
        <v>12.513</v>
      </c>
      <c r="I146" s="233"/>
      <c r="J146" s="234">
        <f>ROUND(I146*H146,2)</f>
        <v>0</v>
      </c>
      <c r="K146" s="230" t="s">
        <v>130</v>
      </c>
      <c r="L146" s="38"/>
      <c r="M146" s="235" t="s">
        <v>1</v>
      </c>
      <c r="N146" s="236" t="s">
        <v>40</v>
      </c>
      <c r="O146" s="70"/>
      <c r="P146" s="187">
        <f>O146*H146</f>
        <v>0</v>
      </c>
      <c r="Q146" s="187">
        <v>0</v>
      </c>
      <c r="R146" s="187">
        <f>Q146*H146</f>
        <v>0</v>
      </c>
      <c r="S146" s="187">
        <v>0</v>
      </c>
      <c r="T146" s="188">
        <f>S146*H146</f>
        <v>0</v>
      </c>
      <c r="U146" s="33"/>
      <c r="V146" s="33"/>
      <c r="W146" s="33"/>
      <c r="X146" s="33"/>
      <c r="Y146" s="33"/>
      <c r="Z146" s="33"/>
      <c r="AA146" s="33"/>
      <c r="AB146" s="33"/>
      <c r="AC146" s="33"/>
      <c r="AD146" s="33"/>
      <c r="AE146" s="33"/>
      <c r="AR146" s="189" t="s">
        <v>651</v>
      </c>
      <c r="AT146" s="189" t="s">
        <v>362</v>
      </c>
      <c r="AU146" s="189" t="s">
        <v>83</v>
      </c>
      <c r="AY146" s="16" t="s">
        <v>125</v>
      </c>
      <c r="BE146" s="190">
        <f>IF(N146="základní",J146,0)</f>
        <v>0</v>
      </c>
      <c r="BF146" s="190">
        <f>IF(N146="snížená",J146,0)</f>
        <v>0</v>
      </c>
      <c r="BG146" s="190">
        <f>IF(N146="zákl. přenesená",J146,0)</f>
        <v>0</v>
      </c>
      <c r="BH146" s="190">
        <f>IF(N146="sníž. přenesená",J146,0)</f>
        <v>0</v>
      </c>
      <c r="BI146" s="190">
        <f>IF(N146="nulová",J146,0)</f>
        <v>0</v>
      </c>
      <c r="BJ146" s="16" t="s">
        <v>83</v>
      </c>
      <c r="BK146" s="190">
        <f>ROUND(I146*H146,2)</f>
        <v>0</v>
      </c>
      <c r="BL146" s="16" t="s">
        <v>651</v>
      </c>
      <c r="BM146" s="189" t="s">
        <v>757</v>
      </c>
    </row>
    <row r="147" spans="1:65" s="2" customFormat="1" ht="78">
      <c r="A147" s="33"/>
      <c r="B147" s="34"/>
      <c r="C147" s="35"/>
      <c r="D147" s="191" t="s">
        <v>134</v>
      </c>
      <c r="E147" s="35"/>
      <c r="F147" s="192" t="s">
        <v>758</v>
      </c>
      <c r="G147" s="35"/>
      <c r="H147" s="35"/>
      <c r="I147" s="193"/>
      <c r="J147" s="35"/>
      <c r="K147" s="35"/>
      <c r="L147" s="38"/>
      <c r="M147" s="194"/>
      <c r="N147" s="195"/>
      <c r="O147" s="70"/>
      <c r="P147" s="70"/>
      <c r="Q147" s="70"/>
      <c r="R147" s="70"/>
      <c r="S147" s="70"/>
      <c r="T147" s="71"/>
      <c r="U147" s="33"/>
      <c r="V147" s="33"/>
      <c r="W147" s="33"/>
      <c r="X147" s="33"/>
      <c r="Y147" s="33"/>
      <c r="Z147" s="33"/>
      <c r="AA147" s="33"/>
      <c r="AB147" s="33"/>
      <c r="AC147" s="33"/>
      <c r="AD147" s="33"/>
      <c r="AE147" s="33"/>
      <c r="AT147" s="16" t="s">
        <v>134</v>
      </c>
      <c r="AU147" s="16" t="s">
        <v>83</v>
      </c>
    </row>
    <row r="148" spans="1:65" s="12" customFormat="1" ht="11.25">
      <c r="B148" s="196"/>
      <c r="C148" s="197"/>
      <c r="D148" s="191" t="s">
        <v>135</v>
      </c>
      <c r="E148" s="198" t="s">
        <v>1</v>
      </c>
      <c r="F148" s="199" t="s">
        <v>759</v>
      </c>
      <c r="G148" s="197"/>
      <c r="H148" s="198" t="s">
        <v>1</v>
      </c>
      <c r="I148" s="200"/>
      <c r="J148" s="197"/>
      <c r="K148" s="197"/>
      <c r="L148" s="201"/>
      <c r="M148" s="202"/>
      <c r="N148" s="203"/>
      <c r="O148" s="203"/>
      <c r="P148" s="203"/>
      <c r="Q148" s="203"/>
      <c r="R148" s="203"/>
      <c r="S148" s="203"/>
      <c r="T148" s="204"/>
      <c r="AT148" s="205" t="s">
        <v>135</v>
      </c>
      <c r="AU148" s="205" t="s">
        <v>83</v>
      </c>
      <c r="AV148" s="12" t="s">
        <v>83</v>
      </c>
      <c r="AW148" s="12" t="s">
        <v>31</v>
      </c>
      <c r="AX148" s="12" t="s">
        <v>75</v>
      </c>
      <c r="AY148" s="205" t="s">
        <v>125</v>
      </c>
    </row>
    <row r="149" spans="1:65" s="13" customFormat="1" ht="11.25">
      <c r="B149" s="206"/>
      <c r="C149" s="207"/>
      <c r="D149" s="191" t="s">
        <v>135</v>
      </c>
      <c r="E149" s="208" t="s">
        <v>1</v>
      </c>
      <c r="F149" s="209" t="s">
        <v>760</v>
      </c>
      <c r="G149" s="207"/>
      <c r="H149" s="210">
        <v>12.513</v>
      </c>
      <c r="I149" s="211"/>
      <c r="J149" s="207"/>
      <c r="K149" s="207"/>
      <c r="L149" s="212"/>
      <c r="M149" s="213"/>
      <c r="N149" s="214"/>
      <c r="O149" s="214"/>
      <c r="P149" s="214"/>
      <c r="Q149" s="214"/>
      <c r="R149" s="214"/>
      <c r="S149" s="214"/>
      <c r="T149" s="215"/>
      <c r="AT149" s="216" t="s">
        <v>135</v>
      </c>
      <c r="AU149" s="216" t="s">
        <v>83</v>
      </c>
      <c r="AV149" s="13" t="s">
        <v>85</v>
      </c>
      <c r="AW149" s="13" t="s">
        <v>31</v>
      </c>
      <c r="AX149" s="13" t="s">
        <v>75</v>
      </c>
      <c r="AY149" s="216" t="s">
        <v>125</v>
      </c>
    </row>
    <row r="150" spans="1:65" s="14" customFormat="1" ht="11.25">
      <c r="B150" s="217"/>
      <c r="C150" s="218"/>
      <c r="D150" s="191" t="s">
        <v>135</v>
      </c>
      <c r="E150" s="219" t="s">
        <v>1</v>
      </c>
      <c r="F150" s="220" t="s">
        <v>144</v>
      </c>
      <c r="G150" s="218"/>
      <c r="H150" s="221">
        <v>12.513</v>
      </c>
      <c r="I150" s="222"/>
      <c r="J150" s="218"/>
      <c r="K150" s="218"/>
      <c r="L150" s="223"/>
      <c r="M150" s="224"/>
      <c r="N150" s="225"/>
      <c r="O150" s="225"/>
      <c r="P150" s="225"/>
      <c r="Q150" s="225"/>
      <c r="R150" s="225"/>
      <c r="S150" s="225"/>
      <c r="T150" s="226"/>
      <c r="AT150" s="227" t="s">
        <v>135</v>
      </c>
      <c r="AU150" s="227" t="s">
        <v>83</v>
      </c>
      <c r="AV150" s="14" t="s">
        <v>132</v>
      </c>
      <c r="AW150" s="14" t="s">
        <v>31</v>
      </c>
      <c r="AX150" s="14" t="s">
        <v>83</v>
      </c>
      <c r="AY150" s="227" t="s">
        <v>125</v>
      </c>
    </row>
    <row r="151" spans="1:65" s="2" customFormat="1" ht="66.75" customHeight="1">
      <c r="A151" s="33"/>
      <c r="B151" s="34"/>
      <c r="C151" s="228" t="s">
        <v>169</v>
      </c>
      <c r="D151" s="228" t="s">
        <v>362</v>
      </c>
      <c r="E151" s="229" t="s">
        <v>761</v>
      </c>
      <c r="F151" s="230" t="s">
        <v>762</v>
      </c>
      <c r="G151" s="231" t="s">
        <v>172</v>
      </c>
      <c r="H151" s="232">
        <v>4.3499999999999996</v>
      </c>
      <c r="I151" s="233"/>
      <c r="J151" s="234">
        <f>ROUND(I151*H151,2)</f>
        <v>0</v>
      </c>
      <c r="K151" s="230" t="s">
        <v>130</v>
      </c>
      <c r="L151" s="38"/>
      <c r="M151" s="235" t="s">
        <v>1</v>
      </c>
      <c r="N151" s="236" t="s">
        <v>40</v>
      </c>
      <c r="O151" s="70"/>
      <c r="P151" s="187">
        <f>O151*H151</f>
        <v>0</v>
      </c>
      <c r="Q151" s="187">
        <v>0</v>
      </c>
      <c r="R151" s="187">
        <f>Q151*H151</f>
        <v>0</v>
      </c>
      <c r="S151" s="187">
        <v>0</v>
      </c>
      <c r="T151" s="188">
        <f>S151*H151</f>
        <v>0</v>
      </c>
      <c r="U151" s="33"/>
      <c r="V151" s="33"/>
      <c r="W151" s="33"/>
      <c r="X151" s="33"/>
      <c r="Y151" s="33"/>
      <c r="Z151" s="33"/>
      <c r="AA151" s="33"/>
      <c r="AB151" s="33"/>
      <c r="AC151" s="33"/>
      <c r="AD151" s="33"/>
      <c r="AE151" s="33"/>
      <c r="AR151" s="189" t="s">
        <v>651</v>
      </c>
      <c r="AT151" s="189" t="s">
        <v>362</v>
      </c>
      <c r="AU151" s="189" t="s">
        <v>83</v>
      </c>
      <c r="AY151" s="16" t="s">
        <v>125</v>
      </c>
      <c r="BE151" s="190">
        <f>IF(N151="základní",J151,0)</f>
        <v>0</v>
      </c>
      <c r="BF151" s="190">
        <f>IF(N151="snížená",J151,0)</f>
        <v>0</v>
      </c>
      <c r="BG151" s="190">
        <f>IF(N151="zákl. přenesená",J151,0)</f>
        <v>0</v>
      </c>
      <c r="BH151" s="190">
        <f>IF(N151="sníž. přenesená",J151,0)</f>
        <v>0</v>
      </c>
      <c r="BI151" s="190">
        <f>IF(N151="nulová",J151,0)</f>
        <v>0</v>
      </c>
      <c r="BJ151" s="16" t="s">
        <v>83</v>
      </c>
      <c r="BK151" s="190">
        <f>ROUND(I151*H151,2)</f>
        <v>0</v>
      </c>
      <c r="BL151" s="16" t="s">
        <v>651</v>
      </c>
      <c r="BM151" s="189" t="s">
        <v>763</v>
      </c>
    </row>
    <row r="152" spans="1:65" s="2" customFormat="1" ht="78">
      <c r="A152" s="33"/>
      <c r="B152" s="34"/>
      <c r="C152" s="35"/>
      <c r="D152" s="191" t="s">
        <v>134</v>
      </c>
      <c r="E152" s="35"/>
      <c r="F152" s="192" t="s">
        <v>764</v>
      </c>
      <c r="G152" s="35"/>
      <c r="H152" s="35"/>
      <c r="I152" s="193"/>
      <c r="J152" s="35"/>
      <c r="K152" s="35"/>
      <c r="L152" s="38"/>
      <c r="M152" s="194"/>
      <c r="N152" s="195"/>
      <c r="O152" s="70"/>
      <c r="P152" s="70"/>
      <c r="Q152" s="70"/>
      <c r="R152" s="70"/>
      <c r="S152" s="70"/>
      <c r="T152" s="71"/>
      <c r="U152" s="33"/>
      <c r="V152" s="33"/>
      <c r="W152" s="33"/>
      <c r="X152" s="33"/>
      <c r="Y152" s="33"/>
      <c r="Z152" s="33"/>
      <c r="AA152" s="33"/>
      <c r="AB152" s="33"/>
      <c r="AC152" s="33"/>
      <c r="AD152" s="33"/>
      <c r="AE152" s="33"/>
      <c r="AT152" s="16" t="s">
        <v>134</v>
      </c>
      <c r="AU152" s="16" t="s">
        <v>83</v>
      </c>
    </row>
    <row r="153" spans="1:65" s="12" customFormat="1" ht="11.25">
      <c r="B153" s="196"/>
      <c r="C153" s="197"/>
      <c r="D153" s="191" t="s">
        <v>135</v>
      </c>
      <c r="E153" s="198" t="s">
        <v>1</v>
      </c>
      <c r="F153" s="199" t="s">
        <v>765</v>
      </c>
      <c r="G153" s="197"/>
      <c r="H153" s="198" t="s">
        <v>1</v>
      </c>
      <c r="I153" s="200"/>
      <c r="J153" s="197"/>
      <c r="K153" s="197"/>
      <c r="L153" s="201"/>
      <c r="M153" s="202"/>
      <c r="N153" s="203"/>
      <c r="O153" s="203"/>
      <c r="P153" s="203"/>
      <c r="Q153" s="203"/>
      <c r="R153" s="203"/>
      <c r="S153" s="203"/>
      <c r="T153" s="204"/>
      <c r="AT153" s="205" t="s">
        <v>135</v>
      </c>
      <c r="AU153" s="205" t="s">
        <v>83</v>
      </c>
      <c r="AV153" s="12" t="s">
        <v>83</v>
      </c>
      <c r="AW153" s="12" t="s">
        <v>31</v>
      </c>
      <c r="AX153" s="12" t="s">
        <v>75</v>
      </c>
      <c r="AY153" s="205" t="s">
        <v>125</v>
      </c>
    </row>
    <row r="154" spans="1:65" s="13" customFormat="1" ht="11.25">
      <c r="B154" s="206"/>
      <c r="C154" s="207"/>
      <c r="D154" s="191" t="s">
        <v>135</v>
      </c>
      <c r="E154" s="208" t="s">
        <v>1</v>
      </c>
      <c r="F154" s="209" t="s">
        <v>766</v>
      </c>
      <c r="G154" s="207"/>
      <c r="H154" s="210">
        <v>4.3499999999999996</v>
      </c>
      <c r="I154" s="211"/>
      <c r="J154" s="207"/>
      <c r="K154" s="207"/>
      <c r="L154" s="212"/>
      <c r="M154" s="213"/>
      <c r="N154" s="214"/>
      <c r="O154" s="214"/>
      <c r="P154" s="214"/>
      <c r="Q154" s="214"/>
      <c r="R154" s="214"/>
      <c r="S154" s="214"/>
      <c r="T154" s="215"/>
      <c r="AT154" s="216" t="s">
        <v>135</v>
      </c>
      <c r="AU154" s="216" t="s">
        <v>83</v>
      </c>
      <c r="AV154" s="13" t="s">
        <v>85</v>
      </c>
      <c r="AW154" s="13" t="s">
        <v>31</v>
      </c>
      <c r="AX154" s="13" t="s">
        <v>75</v>
      </c>
      <c r="AY154" s="216" t="s">
        <v>125</v>
      </c>
    </row>
    <row r="155" spans="1:65" s="14" customFormat="1" ht="11.25">
      <c r="B155" s="217"/>
      <c r="C155" s="218"/>
      <c r="D155" s="191" t="s">
        <v>135</v>
      </c>
      <c r="E155" s="219" t="s">
        <v>1</v>
      </c>
      <c r="F155" s="220" t="s">
        <v>144</v>
      </c>
      <c r="G155" s="218"/>
      <c r="H155" s="221">
        <v>4.3499999999999996</v>
      </c>
      <c r="I155" s="222"/>
      <c r="J155" s="218"/>
      <c r="K155" s="218"/>
      <c r="L155" s="223"/>
      <c r="M155" s="224"/>
      <c r="N155" s="225"/>
      <c r="O155" s="225"/>
      <c r="P155" s="225"/>
      <c r="Q155" s="225"/>
      <c r="R155" s="225"/>
      <c r="S155" s="225"/>
      <c r="T155" s="226"/>
      <c r="AT155" s="227" t="s">
        <v>135</v>
      </c>
      <c r="AU155" s="227" t="s">
        <v>83</v>
      </c>
      <c r="AV155" s="14" t="s">
        <v>132</v>
      </c>
      <c r="AW155" s="14" t="s">
        <v>31</v>
      </c>
      <c r="AX155" s="14" t="s">
        <v>83</v>
      </c>
      <c r="AY155" s="227" t="s">
        <v>125</v>
      </c>
    </row>
    <row r="156" spans="1:65" s="2" customFormat="1" ht="66.75" customHeight="1">
      <c r="A156" s="33"/>
      <c r="B156" s="34"/>
      <c r="C156" s="228" t="s">
        <v>182</v>
      </c>
      <c r="D156" s="228" t="s">
        <v>362</v>
      </c>
      <c r="E156" s="229" t="s">
        <v>767</v>
      </c>
      <c r="F156" s="230" t="s">
        <v>768</v>
      </c>
      <c r="G156" s="231" t="s">
        <v>172</v>
      </c>
      <c r="H156" s="232">
        <v>102.416</v>
      </c>
      <c r="I156" s="233"/>
      <c r="J156" s="234">
        <f>ROUND(I156*H156,2)</f>
        <v>0</v>
      </c>
      <c r="K156" s="230" t="s">
        <v>130</v>
      </c>
      <c r="L156" s="38"/>
      <c r="M156" s="235" t="s">
        <v>1</v>
      </c>
      <c r="N156" s="236" t="s">
        <v>40</v>
      </c>
      <c r="O156" s="70"/>
      <c r="P156" s="187">
        <f>O156*H156</f>
        <v>0</v>
      </c>
      <c r="Q156" s="187">
        <v>0</v>
      </c>
      <c r="R156" s="187">
        <f>Q156*H156</f>
        <v>0</v>
      </c>
      <c r="S156" s="187">
        <v>0</v>
      </c>
      <c r="T156" s="188">
        <f>S156*H156</f>
        <v>0</v>
      </c>
      <c r="U156" s="33"/>
      <c r="V156" s="33"/>
      <c r="W156" s="33"/>
      <c r="X156" s="33"/>
      <c r="Y156" s="33"/>
      <c r="Z156" s="33"/>
      <c r="AA156" s="33"/>
      <c r="AB156" s="33"/>
      <c r="AC156" s="33"/>
      <c r="AD156" s="33"/>
      <c r="AE156" s="33"/>
      <c r="AR156" s="189" t="s">
        <v>651</v>
      </c>
      <c r="AT156" s="189" t="s">
        <v>362</v>
      </c>
      <c r="AU156" s="189" t="s">
        <v>83</v>
      </c>
      <c r="AY156" s="16" t="s">
        <v>125</v>
      </c>
      <c r="BE156" s="190">
        <f>IF(N156="základní",J156,0)</f>
        <v>0</v>
      </c>
      <c r="BF156" s="190">
        <f>IF(N156="snížená",J156,0)</f>
        <v>0</v>
      </c>
      <c r="BG156" s="190">
        <f>IF(N156="zákl. přenesená",J156,0)</f>
        <v>0</v>
      </c>
      <c r="BH156" s="190">
        <f>IF(N156="sníž. přenesená",J156,0)</f>
        <v>0</v>
      </c>
      <c r="BI156" s="190">
        <f>IF(N156="nulová",J156,0)</f>
        <v>0</v>
      </c>
      <c r="BJ156" s="16" t="s">
        <v>83</v>
      </c>
      <c r="BK156" s="190">
        <f>ROUND(I156*H156,2)</f>
        <v>0</v>
      </c>
      <c r="BL156" s="16" t="s">
        <v>651</v>
      </c>
      <c r="BM156" s="189" t="s">
        <v>769</v>
      </c>
    </row>
    <row r="157" spans="1:65" s="2" customFormat="1" ht="78">
      <c r="A157" s="33"/>
      <c r="B157" s="34"/>
      <c r="C157" s="35"/>
      <c r="D157" s="191" t="s">
        <v>134</v>
      </c>
      <c r="E157" s="35"/>
      <c r="F157" s="192" t="s">
        <v>770</v>
      </c>
      <c r="G157" s="35"/>
      <c r="H157" s="35"/>
      <c r="I157" s="193"/>
      <c r="J157" s="35"/>
      <c r="K157" s="35"/>
      <c r="L157" s="38"/>
      <c r="M157" s="194"/>
      <c r="N157" s="195"/>
      <c r="O157" s="70"/>
      <c r="P157" s="70"/>
      <c r="Q157" s="70"/>
      <c r="R157" s="70"/>
      <c r="S157" s="70"/>
      <c r="T157" s="71"/>
      <c r="U157" s="33"/>
      <c r="V157" s="33"/>
      <c r="W157" s="33"/>
      <c r="X157" s="33"/>
      <c r="Y157" s="33"/>
      <c r="Z157" s="33"/>
      <c r="AA157" s="33"/>
      <c r="AB157" s="33"/>
      <c r="AC157" s="33"/>
      <c r="AD157" s="33"/>
      <c r="AE157" s="33"/>
      <c r="AT157" s="16" t="s">
        <v>134</v>
      </c>
      <c r="AU157" s="16" t="s">
        <v>83</v>
      </c>
    </row>
    <row r="158" spans="1:65" s="12" customFormat="1" ht="11.25">
      <c r="B158" s="196"/>
      <c r="C158" s="197"/>
      <c r="D158" s="191" t="s">
        <v>135</v>
      </c>
      <c r="E158" s="198" t="s">
        <v>1</v>
      </c>
      <c r="F158" s="199" t="s">
        <v>771</v>
      </c>
      <c r="G158" s="197"/>
      <c r="H158" s="198" t="s">
        <v>1</v>
      </c>
      <c r="I158" s="200"/>
      <c r="J158" s="197"/>
      <c r="K158" s="197"/>
      <c r="L158" s="201"/>
      <c r="M158" s="202"/>
      <c r="N158" s="203"/>
      <c r="O158" s="203"/>
      <c r="P158" s="203"/>
      <c r="Q158" s="203"/>
      <c r="R158" s="203"/>
      <c r="S158" s="203"/>
      <c r="T158" s="204"/>
      <c r="AT158" s="205" t="s">
        <v>135</v>
      </c>
      <c r="AU158" s="205" t="s">
        <v>83</v>
      </c>
      <c r="AV158" s="12" t="s">
        <v>83</v>
      </c>
      <c r="AW158" s="12" t="s">
        <v>31</v>
      </c>
      <c r="AX158" s="12" t="s">
        <v>75</v>
      </c>
      <c r="AY158" s="205" t="s">
        <v>125</v>
      </c>
    </row>
    <row r="159" spans="1:65" s="13" customFormat="1" ht="11.25">
      <c r="B159" s="206"/>
      <c r="C159" s="207"/>
      <c r="D159" s="191" t="s">
        <v>135</v>
      </c>
      <c r="E159" s="208" t="s">
        <v>1</v>
      </c>
      <c r="F159" s="209" t="s">
        <v>772</v>
      </c>
      <c r="G159" s="207"/>
      <c r="H159" s="210">
        <v>102.416</v>
      </c>
      <c r="I159" s="211"/>
      <c r="J159" s="207"/>
      <c r="K159" s="207"/>
      <c r="L159" s="212"/>
      <c r="M159" s="213"/>
      <c r="N159" s="214"/>
      <c r="O159" s="214"/>
      <c r="P159" s="214"/>
      <c r="Q159" s="214"/>
      <c r="R159" s="214"/>
      <c r="S159" s="214"/>
      <c r="T159" s="215"/>
      <c r="AT159" s="216" t="s">
        <v>135</v>
      </c>
      <c r="AU159" s="216" t="s">
        <v>83</v>
      </c>
      <c r="AV159" s="13" t="s">
        <v>85</v>
      </c>
      <c r="AW159" s="13" t="s">
        <v>31</v>
      </c>
      <c r="AX159" s="13" t="s">
        <v>75</v>
      </c>
      <c r="AY159" s="216" t="s">
        <v>125</v>
      </c>
    </row>
    <row r="160" spans="1:65" s="14" customFormat="1" ht="11.25">
      <c r="B160" s="217"/>
      <c r="C160" s="218"/>
      <c r="D160" s="191" t="s">
        <v>135</v>
      </c>
      <c r="E160" s="219" t="s">
        <v>1</v>
      </c>
      <c r="F160" s="220" t="s">
        <v>144</v>
      </c>
      <c r="G160" s="218"/>
      <c r="H160" s="221">
        <v>102.416</v>
      </c>
      <c r="I160" s="222"/>
      <c r="J160" s="218"/>
      <c r="K160" s="218"/>
      <c r="L160" s="223"/>
      <c r="M160" s="224"/>
      <c r="N160" s="225"/>
      <c r="O160" s="225"/>
      <c r="P160" s="225"/>
      <c r="Q160" s="225"/>
      <c r="R160" s="225"/>
      <c r="S160" s="225"/>
      <c r="T160" s="226"/>
      <c r="AT160" s="227" t="s">
        <v>135</v>
      </c>
      <c r="AU160" s="227" t="s">
        <v>83</v>
      </c>
      <c r="AV160" s="14" t="s">
        <v>132</v>
      </c>
      <c r="AW160" s="14" t="s">
        <v>31</v>
      </c>
      <c r="AX160" s="14" t="s">
        <v>83</v>
      </c>
      <c r="AY160" s="227" t="s">
        <v>125</v>
      </c>
    </row>
    <row r="161" spans="1:65" s="2" customFormat="1" ht="76.349999999999994" customHeight="1">
      <c r="A161" s="33"/>
      <c r="B161" s="34"/>
      <c r="C161" s="228" t="s">
        <v>186</v>
      </c>
      <c r="D161" s="228" t="s">
        <v>362</v>
      </c>
      <c r="E161" s="229" t="s">
        <v>773</v>
      </c>
      <c r="F161" s="230" t="s">
        <v>774</v>
      </c>
      <c r="G161" s="231" t="s">
        <v>172</v>
      </c>
      <c r="H161" s="232">
        <v>5120.8</v>
      </c>
      <c r="I161" s="233"/>
      <c r="J161" s="234">
        <f>ROUND(I161*H161,2)</f>
        <v>0</v>
      </c>
      <c r="K161" s="230" t="s">
        <v>130</v>
      </c>
      <c r="L161" s="38"/>
      <c r="M161" s="235" t="s">
        <v>1</v>
      </c>
      <c r="N161" s="236" t="s">
        <v>40</v>
      </c>
      <c r="O161" s="70"/>
      <c r="P161" s="187">
        <f>O161*H161</f>
        <v>0</v>
      </c>
      <c r="Q161" s="187">
        <v>0</v>
      </c>
      <c r="R161" s="187">
        <f>Q161*H161</f>
        <v>0</v>
      </c>
      <c r="S161" s="187">
        <v>0</v>
      </c>
      <c r="T161" s="188">
        <f>S161*H161</f>
        <v>0</v>
      </c>
      <c r="U161" s="33"/>
      <c r="V161" s="33"/>
      <c r="W161" s="33"/>
      <c r="X161" s="33"/>
      <c r="Y161" s="33"/>
      <c r="Z161" s="33"/>
      <c r="AA161" s="33"/>
      <c r="AB161" s="33"/>
      <c r="AC161" s="33"/>
      <c r="AD161" s="33"/>
      <c r="AE161" s="33"/>
      <c r="AR161" s="189" t="s">
        <v>651</v>
      </c>
      <c r="AT161" s="189" t="s">
        <v>362</v>
      </c>
      <c r="AU161" s="189" t="s">
        <v>83</v>
      </c>
      <c r="AY161" s="16" t="s">
        <v>125</v>
      </c>
      <c r="BE161" s="190">
        <f>IF(N161="základní",J161,0)</f>
        <v>0</v>
      </c>
      <c r="BF161" s="190">
        <f>IF(N161="snížená",J161,0)</f>
        <v>0</v>
      </c>
      <c r="BG161" s="190">
        <f>IF(N161="zákl. přenesená",J161,0)</f>
        <v>0</v>
      </c>
      <c r="BH161" s="190">
        <f>IF(N161="sníž. přenesená",J161,0)</f>
        <v>0</v>
      </c>
      <c r="BI161" s="190">
        <f>IF(N161="nulová",J161,0)</f>
        <v>0</v>
      </c>
      <c r="BJ161" s="16" t="s">
        <v>83</v>
      </c>
      <c r="BK161" s="190">
        <f>ROUND(I161*H161,2)</f>
        <v>0</v>
      </c>
      <c r="BL161" s="16" t="s">
        <v>651</v>
      </c>
      <c r="BM161" s="189" t="s">
        <v>775</v>
      </c>
    </row>
    <row r="162" spans="1:65" s="2" customFormat="1" ht="87.75">
      <c r="A162" s="33"/>
      <c r="B162" s="34"/>
      <c r="C162" s="35"/>
      <c r="D162" s="191" t="s">
        <v>134</v>
      </c>
      <c r="E162" s="35"/>
      <c r="F162" s="192" t="s">
        <v>776</v>
      </c>
      <c r="G162" s="35"/>
      <c r="H162" s="35"/>
      <c r="I162" s="193"/>
      <c r="J162" s="35"/>
      <c r="K162" s="35"/>
      <c r="L162" s="38"/>
      <c r="M162" s="194"/>
      <c r="N162" s="195"/>
      <c r="O162" s="70"/>
      <c r="P162" s="70"/>
      <c r="Q162" s="70"/>
      <c r="R162" s="70"/>
      <c r="S162" s="70"/>
      <c r="T162" s="71"/>
      <c r="U162" s="33"/>
      <c r="V162" s="33"/>
      <c r="W162" s="33"/>
      <c r="X162" s="33"/>
      <c r="Y162" s="33"/>
      <c r="Z162" s="33"/>
      <c r="AA162" s="33"/>
      <c r="AB162" s="33"/>
      <c r="AC162" s="33"/>
      <c r="AD162" s="33"/>
      <c r="AE162" s="33"/>
      <c r="AT162" s="16" t="s">
        <v>134</v>
      </c>
      <c r="AU162" s="16" t="s">
        <v>83</v>
      </c>
    </row>
    <row r="163" spans="1:65" s="12" customFormat="1" ht="11.25">
      <c r="B163" s="196"/>
      <c r="C163" s="197"/>
      <c r="D163" s="191" t="s">
        <v>135</v>
      </c>
      <c r="E163" s="198" t="s">
        <v>1</v>
      </c>
      <c r="F163" s="199" t="s">
        <v>771</v>
      </c>
      <c r="G163" s="197"/>
      <c r="H163" s="198" t="s">
        <v>1</v>
      </c>
      <c r="I163" s="200"/>
      <c r="J163" s="197"/>
      <c r="K163" s="197"/>
      <c r="L163" s="201"/>
      <c r="M163" s="202"/>
      <c r="N163" s="203"/>
      <c r="O163" s="203"/>
      <c r="P163" s="203"/>
      <c r="Q163" s="203"/>
      <c r="R163" s="203"/>
      <c r="S163" s="203"/>
      <c r="T163" s="204"/>
      <c r="AT163" s="205" t="s">
        <v>135</v>
      </c>
      <c r="AU163" s="205" t="s">
        <v>83</v>
      </c>
      <c r="AV163" s="12" t="s">
        <v>83</v>
      </c>
      <c r="AW163" s="12" t="s">
        <v>31</v>
      </c>
      <c r="AX163" s="12" t="s">
        <v>75</v>
      </c>
      <c r="AY163" s="205" t="s">
        <v>125</v>
      </c>
    </row>
    <row r="164" spans="1:65" s="13" customFormat="1" ht="11.25">
      <c r="B164" s="206"/>
      <c r="C164" s="207"/>
      <c r="D164" s="191" t="s">
        <v>135</v>
      </c>
      <c r="E164" s="208" t="s">
        <v>1</v>
      </c>
      <c r="F164" s="209" t="s">
        <v>777</v>
      </c>
      <c r="G164" s="207"/>
      <c r="H164" s="210">
        <v>5120.8</v>
      </c>
      <c r="I164" s="211"/>
      <c r="J164" s="207"/>
      <c r="K164" s="207"/>
      <c r="L164" s="212"/>
      <c r="M164" s="213"/>
      <c r="N164" s="214"/>
      <c r="O164" s="214"/>
      <c r="P164" s="214"/>
      <c r="Q164" s="214"/>
      <c r="R164" s="214"/>
      <c r="S164" s="214"/>
      <c r="T164" s="215"/>
      <c r="AT164" s="216" t="s">
        <v>135</v>
      </c>
      <c r="AU164" s="216" t="s">
        <v>83</v>
      </c>
      <c r="AV164" s="13" t="s">
        <v>85</v>
      </c>
      <c r="AW164" s="13" t="s">
        <v>31</v>
      </c>
      <c r="AX164" s="13" t="s">
        <v>75</v>
      </c>
      <c r="AY164" s="216" t="s">
        <v>125</v>
      </c>
    </row>
    <row r="165" spans="1:65" s="14" customFormat="1" ht="11.25">
      <c r="B165" s="217"/>
      <c r="C165" s="218"/>
      <c r="D165" s="191" t="s">
        <v>135</v>
      </c>
      <c r="E165" s="219" t="s">
        <v>1</v>
      </c>
      <c r="F165" s="220" t="s">
        <v>144</v>
      </c>
      <c r="G165" s="218"/>
      <c r="H165" s="221">
        <v>5120.8</v>
      </c>
      <c r="I165" s="222"/>
      <c r="J165" s="218"/>
      <c r="K165" s="218"/>
      <c r="L165" s="223"/>
      <c r="M165" s="224"/>
      <c r="N165" s="225"/>
      <c r="O165" s="225"/>
      <c r="P165" s="225"/>
      <c r="Q165" s="225"/>
      <c r="R165" s="225"/>
      <c r="S165" s="225"/>
      <c r="T165" s="226"/>
      <c r="AT165" s="227" t="s">
        <v>135</v>
      </c>
      <c r="AU165" s="227" t="s">
        <v>83</v>
      </c>
      <c r="AV165" s="14" t="s">
        <v>132</v>
      </c>
      <c r="AW165" s="14" t="s">
        <v>31</v>
      </c>
      <c r="AX165" s="14" t="s">
        <v>83</v>
      </c>
      <c r="AY165" s="227" t="s">
        <v>125</v>
      </c>
    </row>
    <row r="166" spans="1:65" s="2" customFormat="1" ht="21.75" customHeight="1">
      <c r="A166" s="33"/>
      <c r="B166" s="34"/>
      <c r="C166" s="228" t="s">
        <v>131</v>
      </c>
      <c r="D166" s="228" t="s">
        <v>362</v>
      </c>
      <c r="E166" s="229" t="s">
        <v>778</v>
      </c>
      <c r="F166" s="230" t="s">
        <v>779</v>
      </c>
      <c r="G166" s="231" t="s">
        <v>172</v>
      </c>
      <c r="H166" s="232">
        <v>2560.1999999999998</v>
      </c>
      <c r="I166" s="233"/>
      <c r="J166" s="234">
        <f>ROUND(I166*H166,2)</f>
        <v>0</v>
      </c>
      <c r="K166" s="230" t="s">
        <v>130</v>
      </c>
      <c r="L166" s="38"/>
      <c r="M166" s="235" t="s">
        <v>1</v>
      </c>
      <c r="N166" s="236" t="s">
        <v>40</v>
      </c>
      <c r="O166" s="70"/>
      <c r="P166" s="187">
        <f>O166*H166</f>
        <v>0</v>
      </c>
      <c r="Q166" s="187">
        <v>0</v>
      </c>
      <c r="R166" s="187">
        <f>Q166*H166</f>
        <v>0</v>
      </c>
      <c r="S166" s="187">
        <v>0</v>
      </c>
      <c r="T166" s="188">
        <f>S166*H166</f>
        <v>0</v>
      </c>
      <c r="U166" s="33"/>
      <c r="V166" s="33"/>
      <c r="W166" s="33"/>
      <c r="X166" s="33"/>
      <c r="Y166" s="33"/>
      <c r="Z166" s="33"/>
      <c r="AA166" s="33"/>
      <c r="AB166" s="33"/>
      <c r="AC166" s="33"/>
      <c r="AD166" s="33"/>
      <c r="AE166" s="33"/>
      <c r="AR166" s="189" t="s">
        <v>651</v>
      </c>
      <c r="AT166" s="189" t="s">
        <v>362</v>
      </c>
      <c r="AU166" s="189" t="s">
        <v>83</v>
      </c>
      <c r="AY166" s="16" t="s">
        <v>125</v>
      </c>
      <c r="BE166" s="190">
        <f>IF(N166="základní",J166,0)</f>
        <v>0</v>
      </c>
      <c r="BF166" s="190">
        <f>IF(N166="snížená",J166,0)</f>
        <v>0</v>
      </c>
      <c r="BG166" s="190">
        <f>IF(N166="zákl. přenesená",J166,0)</f>
        <v>0</v>
      </c>
      <c r="BH166" s="190">
        <f>IF(N166="sníž. přenesená",J166,0)</f>
        <v>0</v>
      </c>
      <c r="BI166" s="190">
        <f>IF(N166="nulová",J166,0)</f>
        <v>0</v>
      </c>
      <c r="BJ166" s="16" t="s">
        <v>83</v>
      </c>
      <c r="BK166" s="190">
        <f>ROUND(I166*H166,2)</f>
        <v>0</v>
      </c>
      <c r="BL166" s="16" t="s">
        <v>651</v>
      </c>
      <c r="BM166" s="189" t="s">
        <v>780</v>
      </c>
    </row>
    <row r="167" spans="1:65" s="2" customFormat="1" ht="58.5">
      <c r="A167" s="33"/>
      <c r="B167" s="34"/>
      <c r="C167" s="35"/>
      <c r="D167" s="191" t="s">
        <v>134</v>
      </c>
      <c r="E167" s="35"/>
      <c r="F167" s="192" t="s">
        <v>781</v>
      </c>
      <c r="G167" s="35"/>
      <c r="H167" s="35"/>
      <c r="I167" s="193"/>
      <c r="J167" s="35"/>
      <c r="K167" s="35"/>
      <c r="L167" s="38"/>
      <c r="M167" s="194"/>
      <c r="N167" s="195"/>
      <c r="O167" s="70"/>
      <c r="P167" s="70"/>
      <c r="Q167" s="70"/>
      <c r="R167" s="70"/>
      <c r="S167" s="70"/>
      <c r="T167" s="71"/>
      <c r="U167" s="33"/>
      <c r="V167" s="33"/>
      <c r="W167" s="33"/>
      <c r="X167" s="33"/>
      <c r="Y167" s="33"/>
      <c r="Z167" s="33"/>
      <c r="AA167" s="33"/>
      <c r="AB167" s="33"/>
      <c r="AC167" s="33"/>
      <c r="AD167" s="33"/>
      <c r="AE167" s="33"/>
      <c r="AT167" s="16" t="s">
        <v>134</v>
      </c>
      <c r="AU167" s="16" t="s">
        <v>83</v>
      </c>
    </row>
    <row r="168" spans="1:65" s="12" customFormat="1" ht="11.25">
      <c r="B168" s="196"/>
      <c r="C168" s="197"/>
      <c r="D168" s="191" t="s">
        <v>135</v>
      </c>
      <c r="E168" s="198" t="s">
        <v>1</v>
      </c>
      <c r="F168" s="199" t="s">
        <v>782</v>
      </c>
      <c r="G168" s="197"/>
      <c r="H168" s="198" t="s">
        <v>1</v>
      </c>
      <c r="I168" s="200"/>
      <c r="J168" s="197"/>
      <c r="K168" s="197"/>
      <c r="L168" s="201"/>
      <c r="M168" s="202"/>
      <c r="N168" s="203"/>
      <c r="O168" s="203"/>
      <c r="P168" s="203"/>
      <c r="Q168" s="203"/>
      <c r="R168" s="203"/>
      <c r="S168" s="203"/>
      <c r="T168" s="204"/>
      <c r="AT168" s="205" t="s">
        <v>135</v>
      </c>
      <c r="AU168" s="205" t="s">
        <v>83</v>
      </c>
      <c r="AV168" s="12" t="s">
        <v>83</v>
      </c>
      <c r="AW168" s="12" t="s">
        <v>31</v>
      </c>
      <c r="AX168" s="12" t="s">
        <v>75</v>
      </c>
      <c r="AY168" s="205" t="s">
        <v>125</v>
      </c>
    </row>
    <row r="169" spans="1:65" s="13" customFormat="1" ht="11.25">
      <c r="B169" s="206"/>
      <c r="C169" s="207"/>
      <c r="D169" s="191" t="s">
        <v>135</v>
      </c>
      <c r="E169" s="208" t="s">
        <v>1</v>
      </c>
      <c r="F169" s="209" t="s">
        <v>783</v>
      </c>
      <c r="G169" s="207"/>
      <c r="H169" s="210">
        <v>2560.1999999999998</v>
      </c>
      <c r="I169" s="211"/>
      <c r="J169" s="207"/>
      <c r="K169" s="207"/>
      <c r="L169" s="212"/>
      <c r="M169" s="213"/>
      <c r="N169" s="214"/>
      <c r="O169" s="214"/>
      <c r="P169" s="214"/>
      <c r="Q169" s="214"/>
      <c r="R169" s="214"/>
      <c r="S169" s="214"/>
      <c r="T169" s="215"/>
      <c r="AT169" s="216" t="s">
        <v>135</v>
      </c>
      <c r="AU169" s="216" t="s">
        <v>83</v>
      </c>
      <c r="AV169" s="13" t="s">
        <v>85</v>
      </c>
      <c r="AW169" s="13" t="s">
        <v>31</v>
      </c>
      <c r="AX169" s="13" t="s">
        <v>75</v>
      </c>
      <c r="AY169" s="216" t="s">
        <v>125</v>
      </c>
    </row>
    <row r="170" spans="1:65" s="14" customFormat="1" ht="11.25">
      <c r="B170" s="217"/>
      <c r="C170" s="218"/>
      <c r="D170" s="191" t="s">
        <v>135</v>
      </c>
      <c r="E170" s="219" t="s">
        <v>1</v>
      </c>
      <c r="F170" s="220" t="s">
        <v>144</v>
      </c>
      <c r="G170" s="218"/>
      <c r="H170" s="221">
        <v>2560.1999999999998</v>
      </c>
      <c r="I170" s="222"/>
      <c r="J170" s="218"/>
      <c r="K170" s="218"/>
      <c r="L170" s="223"/>
      <c r="M170" s="224"/>
      <c r="N170" s="225"/>
      <c r="O170" s="225"/>
      <c r="P170" s="225"/>
      <c r="Q170" s="225"/>
      <c r="R170" s="225"/>
      <c r="S170" s="225"/>
      <c r="T170" s="226"/>
      <c r="AT170" s="227" t="s">
        <v>135</v>
      </c>
      <c r="AU170" s="227" t="s">
        <v>83</v>
      </c>
      <c r="AV170" s="14" t="s">
        <v>132</v>
      </c>
      <c r="AW170" s="14" t="s">
        <v>31</v>
      </c>
      <c r="AX170" s="14" t="s">
        <v>83</v>
      </c>
      <c r="AY170" s="227" t="s">
        <v>125</v>
      </c>
    </row>
    <row r="171" spans="1:65" s="2" customFormat="1" ht="24.2" customHeight="1">
      <c r="A171" s="33"/>
      <c r="B171" s="34"/>
      <c r="C171" s="228" t="s">
        <v>198</v>
      </c>
      <c r="D171" s="228" t="s">
        <v>362</v>
      </c>
      <c r="E171" s="229" t="s">
        <v>784</v>
      </c>
      <c r="F171" s="230" t="s">
        <v>785</v>
      </c>
      <c r="G171" s="231" t="s">
        <v>172</v>
      </c>
      <c r="H171" s="232">
        <v>17397</v>
      </c>
      <c r="I171" s="233"/>
      <c r="J171" s="234">
        <f>ROUND(I171*H171,2)</f>
        <v>0</v>
      </c>
      <c r="K171" s="230" t="s">
        <v>130</v>
      </c>
      <c r="L171" s="38"/>
      <c r="M171" s="235" t="s">
        <v>1</v>
      </c>
      <c r="N171" s="236" t="s">
        <v>40</v>
      </c>
      <c r="O171" s="70"/>
      <c r="P171" s="187">
        <f>O171*H171</f>
        <v>0</v>
      </c>
      <c r="Q171" s="187">
        <v>0</v>
      </c>
      <c r="R171" s="187">
        <f>Q171*H171</f>
        <v>0</v>
      </c>
      <c r="S171" s="187">
        <v>0</v>
      </c>
      <c r="T171" s="188">
        <f>S171*H171</f>
        <v>0</v>
      </c>
      <c r="U171" s="33"/>
      <c r="V171" s="33"/>
      <c r="W171" s="33"/>
      <c r="X171" s="33"/>
      <c r="Y171" s="33"/>
      <c r="Z171" s="33"/>
      <c r="AA171" s="33"/>
      <c r="AB171" s="33"/>
      <c r="AC171" s="33"/>
      <c r="AD171" s="33"/>
      <c r="AE171" s="33"/>
      <c r="AR171" s="189" t="s">
        <v>651</v>
      </c>
      <c r="AT171" s="189" t="s">
        <v>362</v>
      </c>
      <c r="AU171" s="189" t="s">
        <v>83</v>
      </c>
      <c r="AY171" s="16" t="s">
        <v>125</v>
      </c>
      <c r="BE171" s="190">
        <f>IF(N171="základní",J171,0)</f>
        <v>0</v>
      </c>
      <c r="BF171" s="190">
        <f>IF(N171="snížená",J171,0)</f>
        <v>0</v>
      </c>
      <c r="BG171" s="190">
        <f>IF(N171="zákl. přenesená",J171,0)</f>
        <v>0</v>
      </c>
      <c r="BH171" s="190">
        <f>IF(N171="sníž. přenesená",J171,0)</f>
        <v>0</v>
      </c>
      <c r="BI171" s="190">
        <f>IF(N171="nulová",J171,0)</f>
        <v>0</v>
      </c>
      <c r="BJ171" s="16" t="s">
        <v>83</v>
      </c>
      <c r="BK171" s="190">
        <f>ROUND(I171*H171,2)</f>
        <v>0</v>
      </c>
      <c r="BL171" s="16" t="s">
        <v>651</v>
      </c>
      <c r="BM171" s="189" t="s">
        <v>786</v>
      </c>
    </row>
    <row r="172" spans="1:65" s="2" customFormat="1" ht="58.5">
      <c r="A172" s="33"/>
      <c r="B172" s="34"/>
      <c r="C172" s="35"/>
      <c r="D172" s="191" t="s">
        <v>134</v>
      </c>
      <c r="E172" s="35"/>
      <c r="F172" s="192" t="s">
        <v>787</v>
      </c>
      <c r="G172" s="35"/>
      <c r="H172" s="35"/>
      <c r="I172" s="193"/>
      <c r="J172" s="35"/>
      <c r="K172" s="35"/>
      <c r="L172" s="38"/>
      <c r="M172" s="194"/>
      <c r="N172" s="195"/>
      <c r="O172" s="70"/>
      <c r="P172" s="70"/>
      <c r="Q172" s="70"/>
      <c r="R172" s="70"/>
      <c r="S172" s="70"/>
      <c r="T172" s="71"/>
      <c r="U172" s="33"/>
      <c r="V172" s="33"/>
      <c r="W172" s="33"/>
      <c r="X172" s="33"/>
      <c r="Y172" s="33"/>
      <c r="Z172" s="33"/>
      <c r="AA172" s="33"/>
      <c r="AB172" s="33"/>
      <c r="AC172" s="33"/>
      <c r="AD172" s="33"/>
      <c r="AE172" s="33"/>
      <c r="AT172" s="16" t="s">
        <v>134</v>
      </c>
      <c r="AU172" s="16" t="s">
        <v>83</v>
      </c>
    </row>
    <row r="173" spans="1:65" s="13" customFormat="1" ht="11.25">
      <c r="B173" s="206"/>
      <c r="C173" s="207"/>
      <c r="D173" s="191" t="s">
        <v>135</v>
      </c>
      <c r="E173" s="208" t="s">
        <v>1</v>
      </c>
      <c r="F173" s="209" t="s">
        <v>788</v>
      </c>
      <c r="G173" s="207"/>
      <c r="H173" s="210">
        <v>17397</v>
      </c>
      <c r="I173" s="211"/>
      <c r="J173" s="207"/>
      <c r="K173" s="207"/>
      <c r="L173" s="212"/>
      <c r="M173" s="213"/>
      <c r="N173" s="214"/>
      <c r="O173" s="214"/>
      <c r="P173" s="214"/>
      <c r="Q173" s="214"/>
      <c r="R173" s="214"/>
      <c r="S173" s="214"/>
      <c r="T173" s="215"/>
      <c r="AT173" s="216" t="s">
        <v>135</v>
      </c>
      <c r="AU173" s="216" t="s">
        <v>83</v>
      </c>
      <c r="AV173" s="13" t="s">
        <v>85</v>
      </c>
      <c r="AW173" s="13" t="s">
        <v>31</v>
      </c>
      <c r="AX173" s="13" t="s">
        <v>75</v>
      </c>
      <c r="AY173" s="216" t="s">
        <v>125</v>
      </c>
    </row>
    <row r="174" spans="1:65" s="14" customFormat="1" ht="11.25">
      <c r="B174" s="217"/>
      <c r="C174" s="218"/>
      <c r="D174" s="191" t="s">
        <v>135</v>
      </c>
      <c r="E174" s="219" t="s">
        <v>1</v>
      </c>
      <c r="F174" s="220" t="s">
        <v>144</v>
      </c>
      <c r="G174" s="218"/>
      <c r="H174" s="221">
        <v>17397</v>
      </c>
      <c r="I174" s="222"/>
      <c r="J174" s="218"/>
      <c r="K174" s="218"/>
      <c r="L174" s="223"/>
      <c r="M174" s="224"/>
      <c r="N174" s="225"/>
      <c r="O174" s="225"/>
      <c r="P174" s="225"/>
      <c r="Q174" s="225"/>
      <c r="R174" s="225"/>
      <c r="S174" s="225"/>
      <c r="T174" s="226"/>
      <c r="AT174" s="227" t="s">
        <v>135</v>
      </c>
      <c r="AU174" s="227" t="s">
        <v>83</v>
      </c>
      <c r="AV174" s="14" t="s">
        <v>132</v>
      </c>
      <c r="AW174" s="14" t="s">
        <v>31</v>
      </c>
      <c r="AX174" s="14" t="s">
        <v>83</v>
      </c>
      <c r="AY174" s="227" t="s">
        <v>125</v>
      </c>
    </row>
    <row r="175" spans="1:65" s="2" customFormat="1" ht="16.5" customHeight="1">
      <c r="A175" s="33"/>
      <c r="B175" s="34"/>
      <c r="C175" s="228" t="s">
        <v>205</v>
      </c>
      <c r="D175" s="228" t="s">
        <v>362</v>
      </c>
      <c r="E175" s="229" t="s">
        <v>789</v>
      </c>
      <c r="F175" s="230" t="s">
        <v>790</v>
      </c>
      <c r="G175" s="231" t="s">
        <v>172</v>
      </c>
      <c r="H175" s="232">
        <v>6.8659999999999997</v>
      </c>
      <c r="I175" s="233"/>
      <c r="J175" s="234">
        <f>ROUND(I175*H175,2)</f>
        <v>0</v>
      </c>
      <c r="K175" s="230" t="s">
        <v>130</v>
      </c>
      <c r="L175" s="38"/>
      <c r="M175" s="235" t="s">
        <v>1</v>
      </c>
      <c r="N175" s="236" t="s">
        <v>40</v>
      </c>
      <c r="O175" s="70"/>
      <c r="P175" s="187">
        <f>O175*H175</f>
        <v>0</v>
      </c>
      <c r="Q175" s="187">
        <v>0</v>
      </c>
      <c r="R175" s="187">
        <f>Q175*H175</f>
        <v>0</v>
      </c>
      <c r="S175" s="187">
        <v>0</v>
      </c>
      <c r="T175" s="188">
        <f>S175*H175</f>
        <v>0</v>
      </c>
      <c r="U175" s="33"/>
      <c r="V175" s="33"/>
      <c r="W175" s="33"/>
      <c r="X175" s="33"/>
      <c r="Y175" s="33"/>
      <c r="Z175" s="33"/>
      <c r="AA175" s="33"/>
      <c r="AB175" s="33"/>
      <c r="AC175" s="33"/>
      <c r="AD175" s="33"/>
      <c r="AE175" s="33"/>
      <c r="AR175" s="189" t="s">
        <v>651</v>
      </c>
      <c r="AT175" s="189" t="s">
        <v>362</v>
      </c>
      <c r="AU175" s="189" t="s">
        <v>83</v>
      </c>
      <c r="AY175" s="16" t="s">
        <v>125</v>
      </c>
      <c r="BE175" s="190">
        <f>IF(N175="základní",J175,0)</f>
        <v>0</v>
      </c>
      <c r="BF175" s="190">
        <f>IF(N175="snížená",J175,0)</f>
        <v>0</v>
      </c>
      <c r="BG175" s="190">
        <f>IF(N175="zákl. přenesená",J175,0)</f>
        <v>0</v>
      </c>
      <c r="BH175" s="190">
        <f>IF(N175="sníž. přenesená",J175,0)</f>
        <v>0</v>
      </c>
      <c r="BI175" s="190">
        <f>IF(N175="nulová",J175,0)</f>
        <v>0</v>
      </c>
      <c r="BJ175" s="16" t="s">
        <v>83</v>
      </c>
      <c r="BK175" s="190">
        <f>ROUND(I175*H175,2)</f>
        <v>0</v>
      </c>
      <c r="BL175" s="16" t="s">
        <v>651</v>
      </c>
      <c r="BM175" s="189" t="s">
        <v>791</v>
      </c>
    </row>
    <row r="176" spans="1:65" s="2" customFormat="1" ht="48.75">
      <c r="A176" s="33"/>
      <c r="B176" s="34"/>
      <c r="C176" s="35"/>
      <c r="D176" s="191" t="s">
        <v>134</v>
      </c>
      <c r="E176" s="35"/>
      <c r="F176" s="192" t="s">
        <v>792</v>
      </c>
      <c r="G176" s="35"/>
      <c r="H176" s="35"/>
      <c r="I176" s="193"/>
      <c r="J176" s="35"/>
      <c r="K176" s="35"/>
      <c r="L176" s="38"/>
      <c r="M176" s="194"/>
      <c r="N176" s="195"/>
      <c r="O176" s="70"/>
      <c r="P176" s="70"/>
      <c r="Q176" s="70"/>
      <c r="R176" s="70"/>
      <c r="S176" s="70"/>
      <c r="T176" s="71"/>
      <c r="U176" s="33"/>
      <c r="V176" s="33"/>
      <c r="W176" s="33"/>
      <c r="X176" s="33"/>
      <c r="Y176" s="33"/>
      <c r="Z176" s="33"/>
      <c r="AA176" s="33"/>
      <c r="AB176" s="33"/>
      <c r="AC176" s="33"/>
      <c r="AD176" s="33"/>
      <c r="AE176" s="33"/>
      <c r="AT176" s="16" t="s">
        <v>134</v>
      </c>
      <c r="AU176" s="16" t="s">
        <v>83</v>
      </c>
    </row>
    <row r="177" spans="1:65" s="13" customFormat="1" ht="11.25">
      <c r="B177" s="206"/>
      <c r="C177" s="207"/>
      <c r="D177" s="191" t="s">
        <v>135</v>
      </c>
      <c r="E177" s="208" t="s">
        <v>1</v>
      </c>
      <c r="F177" s="209" t="s">
        <v>793</v>
      </c>
      <c r="G177" s="207"/>
      <c r="H177" s="210">
        <v>6.8659999999999997</v>
      </c>
      <c r="I177" s="211"/>
      <c r="J177" s="207"/>
      <c r="K177" s="207"/>
      <c r="L177" s="212"/>
      <c r="M177" s="213"/>
      <c r="N177" s="214"/>
      <c r="O177" s="214"/>
      <c r="P177" s="214"/>
      <c r="Q177" s="214"/>
      <c r="R177" s="214"/>
      <c r="S177" s="214"/>
      <c r="T177" s="215"/>
      <c r="AT177" s="216" t="s">
        <v>135</v>
      </c>
      <c r="AU177" s="216" t="s">
        <v>83</v>
      </c>
      <c r="AV177" s="13" t="s">
        <v>85</v>
      </c>
      <c r="AW177" s="13" t="s">
        <v>31</v>
      </c>
      <c r="AX177" s="13" t="s">
        <v>75</v>
      </c>
      <c r="AY177" s="216" t="s">
        <v>125</v>
      </c>
    </row>
    <row r="178" spans="1:65" s="14" customFormat="1" ht="11.25">
      <c r="B178" s="217"/>
      <c r="C178" s="218"/>
      <c r="D178" s="191" t="s">
        <v>135</v>
      </c>
      <c r="E178" s="219" t="s">
        <v>1</v>
      </c>
      <c r="F178" s="220" t="s">
        <v>144</v>
      </c>
      <c r="G178" s="218"/>
      <c r="H178" s="221">
        <v>6.8659999999999997</v>
      </c>
      <c r="I178" s="222"/>
      <c r="J178" s="218"/>
      <c r="K178" s="218"/>
      <c r="L178" s="223"/>
      <c r="M178" s="224"/>
      <c r="N178" s="225"/>
      <c r="O178" s="225"/>
      <c r="P178" s="225"/>
      <c r="Q178" s="225"/>
      <c r="R178" s="225"/>
      <c r="S178" s="225"/>
      <c r="T178" s="226"/>
      <c r="AT178" s="227" t="s">
        <v>135</v>
      </c>
      <c r="AU178" s="227" t="s">
        <v>83</v>
      </c>
      <c r="AV178" s="14" t="s">
        <v>132</v>
      </c>
      <c r="AW178" s="14" t="s">
        <v>31</v>
      </c>
      <c r="AX178" s="14" t="s">
        <v>83</v>
      </c>
      <c r="AY178" s="227" t="s">
        <v>125</v>
      </c>
    </row>
    <row r="179" spans="1:65" s="2" customFormat="1" ht="24.2" customHeight="1">
      <c r="A179" s="33"/>
      <c r="B179" s="34"/>
      <c r="C179" s="228" t="s">
        <v>211</v>
      </c>
      <c r="D179" s="228" t="s">
        <v>362</v>
      </c>
      <c r="E179" s="229" t="s">
        <v>794</v>
      </c>
      <c r="F179" s="230" t="s">
        <v>795</v>
      </c>
      <c r="G179" s="231" t="s">
        <v>172</v>
      </c>
      <c r="H179" s="232">
        <v>109.4</v>
      </c>
      <c r="I179" s="233"/>
      <c r="J179" s="234">
        <f>ROUND(I179*H179,2)</f>
        <v>0</v>
      </c>
      <c r="K179" s="230" t="s">
        <v>130</v>
      </c>
      <c r="L179" s="38"/>
      <c r="M179" s="235" t="s">
        <v>1</v>
      </c>
      <c r="N179" s="236" t="s">
        <v>40</v>
      </c>
      <c r="O179" s="70"/>
      <c r="P179" s="187">
        <f>O179*H179</f>
        <v>0</v>
      </c>
      <c r="Q179" s="187">
        <v>0</v>
      </c>
      <c r="R179" s="187">
        <f>Q179*H179</f>
        <v>0</v>
      </c>
      <c r="S179" s="187">
        <v>0</v>
      </c>
      <c r="T179" s="188">
        <f>S179*H179</f>
        <v>0</v>
      </c>
      <c r="U179" s="33"/>
      <c r="V179" s="33"/>
      <c r="W179" s="33"/>
      <c r="X179" s="33"/>
      <c r="Y179" s="33"/>
      <c r="Z179" s="33"/>
      <c r="AA179" s="33"/>
      <c r="AB179" s="33"/>
      <c r="AC179" s="33"/>
      <c r="AD179" s="33"/>
      <c r="AE179" s="33"/>
      <c r="AR179" s="189" t="s">
        <v>651</v>
      </c>
      <c r="AT179" s="189" t="s">
        <v>362</v>
      </c>
      <c r="AU179" s="189" t="s">
        <v>83</v>
      </c>
      <c r="AY179" s="16" t="s">
        <v>125</v>
      </c>
      <c r="BE179" s="190">
        <f>IF(N179="základní",J179,0)</f>
        <v>0</v>
      </c>
      <c r="BF179" s="190">
        <f>IF(N179="snížená",J179,0)</f>
        <v>0</v>
      </c>
      <c r="BG179" s="190">
        <f>IF(N179="zákl. přenesená",J179,0)</f>
        <v>0</v>
      </c>
      <c r="BH179" s="190">
        <f>IF(N179="sníž. přenesená",J179,0)</f>
        <v>0</v>
      </c>
      <c r="BI179" s="190">
        <f>IF(N179="nulová",J179,0)</f>
        <v>0</v>
      </c>
      <c r="BJ179" s="16" t="s">
        <v>83</v>
      </c>
      <c r="BK179" s="190">
        <f>ROUND(I179*H179,2)</f>
        <v>0</v>
      </c>
      <c r="BL179" s="16" t="s">
        <v>651</v>
      </c>
      <c r="BM179" s="189" t="s">
        <v>796</v>
      </c>
    </row>
    <row r="180" spans="1:65" s="2" customFormat="1" ht="58.5">
      <c r="A180" s="33"/>
      <c r="B180" s="34"/>
      <c r="C180" s="35"/>
      <c r="D180" s="191" t="s">
        <v>134</v>
      </c>
      <c r="E180" s="35"/>
      <c r="F180" s="192" t="s">
        <v>797</v>
      </c>
      <c r="G180" s="35"/>
      <c r="H180" s="35"/>
      <c r="I180" s="193"/>
      <c r="J180" s="35"/>
      <c r="K180" s="35"/>
      <c r="L180" s="38"/>
      <c r="M180" s="194"/>
      <c r="N180" s="195"/>
      <c r="O180" s="70"/>
      <c r="P180" s="70"/>
      <c r="Q180" s="70"/>
      <c r="R180" s="70"/>
      <c r="S180" s="70"/>
      <c r="T180" s="71"/>
      <c r="U180" s="33"/>
      <c r="V180" s="33"/>
      <c r="W180" s="33"/>
      <c r="X180" s="33"/>
      <c r="Y180" s="33"/>
      <c r="Z180" s="33"/>
      <c r="AA180" s="33"/>
      <c r="AB180" s="33"/>
      <c r="AC180" s="33"/>
      <c r="AD180" s="33"/>
      <c r="AE180" s="33"/>
      <c r="AT180" s="16" t="s">
        <v>134</v>
      </c>
      <c r="AU180" s="16" t="s">
        <v>83</v>
      </c>
    </row>
    <row r="181" spans="1:65" s="13" customFormat="1" ht="11.25">
      <c r="B181" s="206"/>
      <c r="C181" s="207"/>
      <c r="D181" s="191" t="s">
        <v>135</v>
      </c>
      <c r="E181" s="208" t="s">
        <v>1</v>
      </c>
      <c r="F181" s="209" t="s">
        <v>798</v>
      </c>
      <c r="G181" s="207"/>
      <c r="H181" s="210">
        <v>109.4</v>
      </c>
      <c r="I181" s="211"/>
      <c r="J181" s="207"/>
      <c r="K181" s="207"/>
      <c r="L181" s="212"/>
      <c r="M181" s="213"/>
      <c r="N181" s="214"/>
      <c r="O181" s="214"/>
      <c r="P181" s="214"/>
      <c r="Q181" s="214"/>
      <c r="R181" s="214"/>
      <c r="S181" s="214"/>
      <c r="T181" s="215"/>
      <c r="AT181" s="216" t="s">
        <v>135</v>
      </c>
      <c r="AU181" s="216" t="s">
        <v>83</v>
      </c>
      <c r="AV181" s="13" t="s">
        <v>85</v>
      </c>
      <c r="AW181" s="13" t="s">
        <v>31</v>
      </c>
      <c r="AX181" s="13" t="s">
        <v>75</v>
      </c>
      <c r="AY181" s="216" t="s">
        <v>125</v>
      </c>
    </row>
    <row r="182" spans="1:65" s="14" customFormat="1" ht="11.25">
      <c r="B182" s="217"/>
      <c r="C182" s="218"/>
      <c r="D182" s="191" t="s">
        <v>135</v>
      </c>
      <c r="E182" s="219" t="s">
        <v>1</v>
      </c>
      <c r="F182" s="220" t="s">
        <v>144</v>
      </c>
      <c r="G182" s="218"/>
      <c r="H182" s="221">
        <v>109.4</v>
      </c>
      <c r="I182" s="222"/>
      <c r="J182" s="218"/>
      <c r="K182" s="218"/>
      <c r="L182" s="223"/>
      <c r="M182" s="237"/>
      <c r="N182" s="238"/>
      <c r="O182" s="238"/>
      <c r="P182" s="238"/>
      <c r="Q182" s="238"/>
      <c r="R182" s="238"/>
      <c r="S182" s="238"/>
      <c r="T182" s="239"/>
      <c r="AT182" s="227" t="s">
        <v>135</v>
      </c>
      <c r="AU182" s="227" t="s">
        <v>83</v>
      </c>
      <c r="AV182" s="14" t="s">
        <v>132</v>
      </c>
      <c r="AW182" s="14" t="s">
        <v>31</v>
      </c>
      <c r="AX182" s="14" t="s">
        <v>83</v>
      </c>
      <c r="AY182" s="227" t="s">
        <v>125</v>
      </c>
    </row>
    <row r="183" spans="1:65" s="2" customFormat="1" ht="6.95" customHeight="1">
      <c r="A183" s="33"/>
      <c r="B183" s="53"/>
      <c r="C183" s="54"/>
      <c r="D183" s="54"/>
      <c r="E183" s="54"/>
      <c r="F183" s="54"/>
      <c r="G183" s="54"/>
      <c r="H183" s="54"/>
      <c r="I183" s="54"/>
      <c r="J183" s="54"/>
      <c r="K183" s="54"/>
      <c r="L183" s="38"/>
      <c r="M183" s="33"/>
      <c r="O183" s="33"/>
      <c r="P183" s="33"/>
      <c r="Q183" s="33"/>
      <c r="R183" s="33"/>
      <c r="S183" s="33"/>
      <c r="T183" s="33"/>
      <c r="U183" s="33"/>
      <c r="V183" s="33"/>
      <c r="W183" s="33"/>
      <c r="X183" s="33"/>
      <c r="Y183" s="33"/>
      <c r="Z183" s="33"/>
      <c r="AA183" s="33"/>
      <c r="AB183" s="33"/>
      <c r="AC183" s="33"/>
      <c r="AD183" s="33"/>
      <c r="AE183" s="33"/>
    </row>
  </sheetData>
  <sheetProtection algorithmName="SHA-512" hashValue="G3C0ay9p4KH+VG9fEuIo4jPTPEEMNCTRFZtUAuihHCgvuD1sM+2lM0Eg+0LB1r8HcwiiS0WNcPTC5uktLO5wCw==" saltValue="YgyRKA+XhUNfLmCrjs08bfrGbkoQhyUaqK3w1KQYQQLsWB/0M3+mWSc9k+brE+6COHU1rbUzmukF6g0EQdLHTw==" spinCount="100000" sheet="1" objects="1" scenarios="1" formatColumns="0" formatRows="0" autoFilter="0"/>
  <autoFilter ref="C116:K182"/>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7"/>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91</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98</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281" t="str">
        <f>'Rekapitulace stavby'!K6</f>
        <v>Oprava trati v úseku Velim - Kolín</v>
      </c>
      <c r="F7" s="282"/>
      <c r="G7" s="282"/>
      <c r="H7" s="282"/>
      <c r="L7" s="19"/>
    </row>
    <row r="8" spans="1:46" s="2" customFormat="1" ht="12" customHeight="1">
      <c r="A8" s="33"/>
      <c r="B8" s="38"/>
      <c r="C8" s="33"/>
      <c r="D8" s="111" t="s">
        <v>99</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3" t="s">
        <v>799</v>
      </c>
      <c r="F9" s="284"/>
      <c r="G9" s="284"/>
      <c r="H9" s="284"/>
      <c r="I9" s="33"/>
      <c r="J9" s="33"/>
      <c r="K9" s="33"/>
      <c r="L9" s="50"/>
      <c r="S9" s="33"/>
      <c r="T9" s="33"/>
      <c r="U9" s="33"/>
      <c r="V9" s="33"/>
      <c r="W9" s="33"/>
      <c r="X9" s="33"/>
      <c r="Y9" s="33"/>
      <c r="Z9" s="33"/>
      <c r="AA9" s="33"/>
      <c r="AB9" s="33"/>
      <c r="AC9" s="33"/>
      <c r="AD9" s="33"/>
      <c r="AE9" s="33"/>
    </row>
    <row r="10" spans="1:46" s="2" customFormat="1" ht="11.25">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21</v>
      </c>
      <c r="G12" s="33"/>
      <c r="H12" s="33"/>
      <c r="I12" s="111" t="s">
        <v>22</v>
      </c>
      <c r="J12" s="113" t="str">
        <f>'Rekapitulace stavby'!AN8</f>
        <v>25. 1. 2022</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35</v>
      </c>
      <c r="E30" s="33"/>
      <c r="F30" s="33"/>
      <c r="G30" s="33"/>
      <c r="H30" s="33"/>
      <c r="I30" s="33"/>
      <c r="J30" s="119">
        <f>ROUND(J117,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39</v>
      </c>
      <c r="E33" s="111" t="s">
        <v>40</v>
      </c>
      <c r="F33" s="122">
        <f>ROUND((SUM(BE117:BE146)),  2)</f>
        <v>0</v>
      </c>
      <c r="G33" s="33"/>
      <c r="H33" s="33"/>
      <c r="I33" s="123">
        <v>0.21</v>
      </c>
      <c r="J33" s="122">
        <f>ROUND(((SUM(BE117:BE146))*I33),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41</v>
      </c>
      <c r="F34" s="122">
        <f>ROUND((SUM(BF117:BF146)),  2)</f>
        <v>0</v>
      </c>
      <c r="G34" s="33"/>
      <c r="H34" s="33"/>
      <c r="I34" s="123">
        <v>0.15</v>
      </c>
      <c r="J34" s="122">
        <f>ROUND(((SUM(BF117:BF146))*I34),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ROUND((SUM(BG117:BG146)),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ROUND((SUM(BH117:BH146)),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ROUND((SUM(BI117:BI146)),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48</v>
      </c>
      <c r="E50" s="132"/>
      <c r="F50" s="132"/>
      <c r="G50" s="131" t="s">
        <v>49</v>
      </c>
      <c r="H50" s="132"/>
      <c r="I50" s="132"/>
      <c r="J50" s="132"/>
      <c r="K50" s="132"/>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101</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8" t="str">
        <f>E7</f>
        <v>Oprava trati v úseku Velim - Kolín</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99</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0" t="str">
        <f>E9</f>
        <v>SO 03 - Přeprava mechanizace</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25. 1. 2022</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Šubr Pavel</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102</v>
      </c>
      <c r="D94" s="143"/>
      <c r="E94" s="143"/>
      <c r="F94" s="143"/>
      <c r="G94" s="143"/>
      <c r="H94" s="143"/>
      <c r="I94" s="143"/>
      <c r="J94" s="144" t="s">
        <v>103</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104</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105</v>
      </c>
    </row>
    <row r="97" spans="1:31" s="9" customFormat="1" ht="24.95" customHeight="1">
      <c r="B97" s="146"/>
      <c r="C97" s="147"/>
      <c r="D97" s="148" t="s">
        <v>722</v>
      </c>
      <c r="E97" s="149"/>
      <c r="F97" s="149"/>
      <c r="G97" s="149"/>
      <c r="H97" s="149"/>
      <c r="I97" s="149"/>
      <c r="J97" s="150">
        <f>J118</f>
        <v>0</v>
      </c>
      <c r="K97" s="147"/>
      <c r="L97" s="151"/>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5"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5"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5" customHeight="1">
      <c r="A104" s="33"/>
      <c r="B104" s="34"/>
      <c r="C104" s="22" t="s">
        <v>110</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5"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16.5" customHeight="1">
      <c r="A107" s="33"/>
      <c r="B107" s="34"/>
      <c r="C107" s="35"/>
      <c r="D107" s="35"/>
      <c r="E107" s="288" t="str">
        <f>E7</f>
        <v>Oprava trati v úseku Velim - Kolín</v>
      </c>
      <c r="F107" s="289"/>
      <c r="G107" s="289"/>
      <c r="H107" s="289"/>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99</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40" t="str">
        <f>E9</f>
        <v>SO 03 - Přeprava mechanizace</v>
      </c>
      <c r="F109" s="290"/>
      <c r="G109" s="290"/>
      <c r="H109" s="290"/>
      <c r="I109" s="35"/>
      <c r="J109" s="35"/>
      <c r="K109" s="35"/>
      <c r="L109" s="50"/>
      <c r="S109" s="33"/>
      <c r="T109" s="33"/>
      <c r="U109" s="33"/>
      <c r="V109" s="33"/>
      <c r="W109" s="33"/>
      <c r="X109" s="33"/>
      <c r="Y109" s="33"/>
      <c r="Z109" s="33"/>
      <c r="AA109" s="33"/>
      <c r="AB109" s="33"/>
      <c r="AC109" s="33"/>
      <c r="AD109" s="33"/>
      <c r="AE109" s="33"/>
    </row>
    <row r="110" spans="1:31" s="2" customFormat="1" ht="6.95"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 xml:space="preserve"> </v>
      </c>
      <c r="G111" s="35"/>
      <c r="H111" s="35"/>
      <c r="I111" s="28" t="s">
        <v>22</v>
      </c>
      <c r="J111" s="65" t="str">
        <f>IF(J12="","",J12)</f>
        <v>25. 1. 2022</v>
      </c>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2" customHeight="1">
      <c r="A113" s="33"/>
      <c r="B113" s="34"/>
      <c r="C113" s="28" t="s">
        <v>24</v>
      </c>
      <c r="D113" s="35"/>
      <c r="E113" s="35"/>
      <c r="F113" s="26" t="str">
        <f>E15</f>
        <v>Zimola Bohumil</v>
      </c>
      <c r="G113" s="35"/>
      <c r="H113" s="35"/>
      <c r="I113" s="28" t="s">
        <v>30</v>
      </c>
      <c r="J113" s="31" t="str">
        <f>E21</f>
        <v xml:space="preserve"> </v>
      </c>
      <c r="K113" s="35"/>
      <c r="L113" s="50"/>
      <c r="S113" s="33"/>
      <c r="T113" s="33"/>
      <c r="U113" s="33"/>
      <c r="V113" s="33"/>
      <c r="W113" s="33"/>
      <c r="X113" s="33"/>
      <c r="Y113" s="33"/>
      <c r="Z113" s="33"/>
      <c r="AA113" s="33"/>
      <c r="AB113" s="33"/>
      <c r="AC113" s="33"/>
      <c r="AD113" s="33"/>
      <c r="AE113" s="33"/>
    </row>
    <row r="114" spans="1:65" s="2" customFormat="1" ht="15.2" customHeight="1">
      <c r="A114" s="33"/>
      <c r="B114" s="34"/>
      <c r="C114" s="28" t="s">
        <v>28</v>
      </c>
      <c r="D114" s="35"/>
      <c r="E114" s="35"/>
      <c r="F114" s="26" t="str">
        <f>IF(E18="","",E18)</f>
        <v>Vyplň údaj</v>
      </c>
      <c r="G114" s="35"/>
      <c r="H114" s="35"/>
      <c r="I114" s="28" t="s">
        <v>32</v>
      </c>
      <c r="J114" s="31" t="str">
        <f>E24</f>
        <v>Šubr Pavel</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0" customFormat="1" ht="29.25" customHeight="1">
      <c r="A116" s="152"/>
      <c r="B116" s="153"/>
      <c r="C116" s="154" t="s">
        <v>111</v>
      </c>
      <c r="D116" s="155" t="s">
        <v>60</v>
      </c>
      <c r="E116" s="155" t="s">
        <v>56</v>
      </c>
      <c r="F116" s="155" t="s">
        <v>57</v>
      </c>
      <c r="G116" s="155" t="s">
        <v>112</v>
      </c>
      <c r="H116" s="155" t="s">
        <v>113</v>
      </c>
      <c r="I116" s="155" t="s">
        <v>114</v>
      </c>
      <c r="J116" s="155" t="s">
        <v>103</v>
      </c>
      <c r="K116" s="156" t="s">
        <v>115</v>
      </c>
      <c r="L116" s="157"/>
      <c r="M116" s="74" t="s">
        <v>1</v>
      </c>
      <c r="N116" s="75" t="s">
        <v>39</v>
      </c>
      <c r="O116" s="75" t="s">
        <v>116</v>
      </c>
      <c r="P116" s="75" t="s">
        <v>117</v>
      </c>
      <c r="Q116" s="75" t="s">
        <v>118</v>
      </c>
      <c r="R116" s="75" t="s">
        <v>119</v>
      </c>
      <c r="S116" s="75" t="s">
        <v>120</v>
      </c>
      <c r="T116" s="76" t="s">
        <v>121</v>
      </c>
      <c r="U116" s="152"/>
      <c r="V116" s="152"/>
      <c r="W116" s="152"/>
      <c r="X116" s="152"/>
      <c r="Y116" s="152"/>
      <c r="Z116" s="152"/>
      <c r="AA116" s="152"/>
      <c r="AB116" s="152"/>
      <c r="AC116" s="152"/>
      <c r="AD116" s="152"/>
      <c r="AE116" s="152"/>
    </row>
    <row r="117" spans="1:65" s="2" customFormat="1" ht="22.9" customHeight="1">
      <c r="A117" s="33"/>
      <c r="B117" s="34"/>
      <c r="C117" s="81" t="s">
        <v>122</v>
      </c>
      <c r="D117" s="35"/>
      <c r="E117" s="35"/>
      <c r="F117" s="35"/>
      <c r="G117" s="35"/>
      <c r="H117" s="35"/>
      <c r="I117" s="35"/>
      <c r="J117" s="158">
        <f>BK117</f>
        <v>0</v>
      </c>
      <c r="K117" s="35"/>
      <c r="L117" s="38"/>
      <c r="M117" s="77"/>
      <c r="N117" s="159"/>
      <c r="O117" s="78"/>
      <c r="P117" s="160">
        <f>P118</f>
        <v>0</v>
      </c>
      <c r="Q117" s="78"/>
      <c r="R117" s="160">
        <f>R118</f>
        <v>0</v>
      </c>
      <c r="S117" s="78"/>
      <c r="T117" s="161">
        <f>T118</f>
        <v>0</v>
      </c>
      <c r="U117" s="33"/>
      <c r="V117" s="33"/>
      <c r="W117" s="33"/>
      <c r="X117" s="33"/>
      <c r="Y117" s="33"/>
      <c r="Z117" s="33"/>
      <c r="AA117" s="33"/>
      <c r="AB117" s="33"/>
      <c r="AC117" s="33"/>
      <c r="AD117" s="33"/>
      <c r="AE117" s="33"/>
      <c r="AT117" s="16" t="s">
        <v>74</v>
      </c>
      <c r="AU117" s="16" t="s">
        <v>105</v>
      </c>
      <c r="BK117" s="162">
        <f>BK118</f>
        <v>0</v>
      </c>
    </row>
    <row r="118" spans="1:65" s="11" customFormat="1" ht="25.9" customHeight="1">
      <c r="B118" s="163"/>
      <c r="C118" s="164"/>
      <c r="D118" s="165" t="s">
        <v>74</v>
      </c>
      <c r="E118" s="166" t="s">
        <v>723</v>
      </c>
      <c r="F118" s="166" t="s">
        <v>724</v>
      </c>
      <c r="G118" s="164"/>
      <c r="H118" s="164"/>
      <c r="I118" s="167"/>
      <c r="J118" s="168">
        <f>BK118</f>
        <v>0</v>
      </c>
      <c r="K118" s="164"/>
      <c r="L118" s="169"/>
      <c r="M118" s="170"/>
      <c r="N118" s="171"/>
      <c r="O118" s="171"/>
      <c r="P118" s="172">
        <f>SUM(P119:P146)</f>
        <v>0</v>
      </c>
      <c r="Q118" s="171"/>
      <c r="R118" s="172">
        <f>SUM(R119:R146)</f>
        <v>0</v>
      </c>
      <c r="S118" s="171"/>
      <c r="T118" s="173">
        <f>SUM(T119:T146)</f>
        <v>0</v>
      </c>
      <c r="AR118" s="174" t="s">
        <v>169</v>
      </c>
      <c r="AT118" s="175" t="s">
        <v>74</v>
      </c>
      <c r="AU118" s="175" t="s">
        <v>75</v>
      </c>
      <c r="AY118" s="174" t="s">
        <v>125</v>
      </c>
      <c r="BK118" s="176">
        <f>SUM(BK119:BK146)</f>
        <v>0</v>
      </c>
    </row>
    <row r="119" spans="1:65" s="2" customFormat="1" ht="24.2" customHeight="1">
      <c r="A119" s="33"/>
      <c r="B119" s="34"/>
      <c r="C119" s="228" t="s">
        <v>83</v>
      </c>
      <c r="D119" s="228" t="s">
        <v>362</v>
      </c>
      <c r="E119" s="229" t="s">
        <v>800</v>
      </c>
      <c r="F119" s="230" t="s">
        <v>801</v>
      </c>
      <c r="G119" s="231" t="s">
        <v>129</v>
      </c>
      <c r="H119" s="232">
        <v>6</v>
      </c>
      <c r="I119" s="233"/>
      <c r="J119" s="234">
        <f>ROUND(I119*H119,2)</f>
        <v>0</v>
      </c>
      <c r="K119" s="230" t="s">
        <v>130</v>
      </c>
      <c r="L119" s="38"/>
      <c r="M119" s="235" t="s">
        <v>1</v>
      </c>
      <c r="N119" s="236" t="s">
        <v>40</v>
      </c>
      <c r="O119" s="70"/>
      <c r="P119" s="187">
        <f>O119*H119</f>
        <v>0</v>
      </c>
      <c r="Q119" s="187">
        <v>0</v>
      </c>
      <c r="R119" s="187">
        <f>Q119*H119</f>
        <v>0</v>
      </c>
      <c r="S119" s="187">
        <v>0</v>
      </c>
      <c r="T119" s="188">
        <f>S119*H119</f>
        <v>0</v>
      </c>
      <c r="U119" s="33"/>
      <c r="V119" s="33"/>
      <c r="W119" s="33"/>
      <c r="X119" s="33"/>
      <c r="Y119" s="33"/>
      <c r="Z119" s="33"/>
      <c r="AA119" s="33"/>
      <c r="AB119" s="33"/>
      <c r="AC119" s="33"/>
      <c r="AD119" s="33"/>
      <c r="AE119" s="33"/>
      <c r="AR119" s="189" t="s">
        <v>132</v>
      </c>
      <c r="AT119" s="189" t="s">
        <v>362</v>
      </c>
      <c r="AU119" s="189" t="s">
        <v>83</v>
      </c>
      <c r="AY119" s="16" t="s">
        <v>125</v>
      </c>
      <c r="BE119" s="190">
        <f>IF(N119="základní",J119,0)</f>
        <v>0</v>
      </c>
      <c r="BF119" s="190">
        <f>IF(N119="snížená",J119,0)</f>
        <v>0</v>
      </c>
      <c r="BG119" s="190">
        <f>IF(N119="zákl. přenesená",J119,0)</f>
        <v>0</v>
      </c>
      <c r="BH119" s="190">
        <f>IF(N119="sníž. přenesená",J119,0)</f>
        <v>0</v>
      </c>
      <c r="BI119" s="190">
        <f>IF(N119="nulová",J119,0)</f>
        <v>0</v>
      </c>
      <c r="BJ119" s="16" t="s">
        <v>83</v>
      </c>
      <c r="BK119" s="190">
        <f>ROUND(I119*H119,2)</f>
        <v>0</v>
      </c>
      <c r="BL119" s="16" t="s">
        <v>132</v>
      </c>
      <c r="BM119" s="189" t="s">
        <v>802</v>
      </c>
    </row>
    <row r="120" spans="1:65" s="2" customFormat="1" ht="58.5">
      <c r="A120" s="33"/>
      <c r="B120" s="34"/>
      <c r="C120" s="35"/>
      <c r="D120" s="191" t="s">
        <v>134</v>
      </c>
      <c r="E120" s="35"/>
      <c r="F120" s="192" t="s">
        <v>803</v>
      </c>
      <c r="G120" s="35"/>
      <c r="H120" s="35"/>
      <c r="I120" s="193"/>
      <c r="J120" s="35"/>
      <c r="K120" s="35"/>
      <c r="L120" s="38"/>
      <c r="M120" s="194"/>
      <c r="N120" s="195"/>
      <c r="O120" s="70"/>
      <c r="P120" s="70"/>
      <c r="Q120" s="70"/>
      <c r="R120" s="70"/>
      <c r="S120" s="70"/>
      <c r="T120" s="71"/>
      <c r="U120" s="33"/>
      <c r="V120" s="33"/>
      <c r="W120" s="33"/>
      <c r="X120" s="33"/>
      <c r="Y120" s="33"/>
      <c r="Z120" s="33"/>
      <c r="AA120" s="33"/>
      <c r="AB120" s="33"/>
      <c r="AC120" s="33"/>
      <c r="AD120" s="33"/>
      <c r="AE120" s="33"/>
      <c r="AT120" s="16" t="s">
        <v>134</v>
      </c>
      <c r="AU120" s="16" t="s">
        <v>83</v>
      </c>
    </row>
    <row r="121" spans="1:65" s="12" customFormat="1" ht="11.25">
      <c r="B121" s="196"/>
      <c r="C121" s="197"/>
      <c r="D121" s="191" t="s">
        <v>135</v>
      </c>
      <c r="E121" s="198" t="s">
        <v>1</v>
      </c>
      <c r="F121" s="199" t="s">
        <v>804</v>
      </c>
      <c r="G121" s="197"/>
      <c r="H121" s="198" t="s">
        <v>1</v>
      </c>
      <c r="I121" s="200"/>
      <c r="J121" s="197"/>
      <c r="K121" s="197"/>
      <c r="L121" s="201"/>
      <c r="M121" s="202"/>
      <c r="N121" s="203"/>
      <c r="O121" s="203"/>
      <c r="P121" s="203"/>
      <c r="Q121" s="203"/>
      <c r="R121" s="203"/>
      <c r="S121" s="203"/>
      <c r="T121" s="204"/>
      <c r="AT121" s="205" t="s">
        <v>135</v>
      </c>
      <c r="AU121" s="205" t="s">
        <v>83</v>
      </c>
      <c r="AV121" s="12" t="s">
        <v>83</v>
      </c>
      <c r="AW121" s="12" t="s">
        <v>31</v>
      </c>
      <c r="AX121" s="12" t="s">
        <v>75</v>
      </c>
      <c r="AY121" s="205" t="s">
        <v>125</v>
      </c>
    </row>
    <row r="122" spans="1:65" s="13" customFormat="1" ht="11.25">
      <c r="B122" s="206"/>
      <c r="C122" s="207"/>
      <c r="D122" s="191" t="s">
        <v>135</v>
      </c>
      <c r="E122" s="208" t="s">
        <v>1</v>
      </c>
      <c r="F122" s="209" t="s">
        <v>85</v>
      </c>
      <c r="G122" s="207"/>
      <c r="H122" s="210">
        <v>2</v>
      </c>
      <c r="I122" s="211"/>
      <c r="J122" s="207"/>
      <c r="K122" s="207"/>
      <c r="L122" s="212"/>
      <c r="M122" s="213"/>
      <c r="N122" s="214"/>
      <c r="O122" s="214"/>
      <c r="P122" s="214"/>
      <c r="Q122" s="214"/>
      <c r="R122" s="214"/>
      <c r="S122" s="214"/>
      <c r="T122" s="215"/>
      <c r="AT122" s="216" t="s">
        <v>135</v>
      </c>
      <c r="AU122" s="216" t="s">
        <v>83</v>
      </c>
      <c r="AV122" s="13" t="s">
        <v>85</v>
      </c>
      <c r="AW122" s="13" t="s">
        <v>31</v>
      </c>
      <c r="AX122" s="13" t="s">
        <v>75</v>
      </c>
      <c r="AY122" s="216" t="s">
        <v>125</v>
      </c>
    </row>
    <row r="123" spans="1:65" s="12" customFormat="1" ht="11.25">
      <c r="B123" s="196"/>
      <c r="C123" s="197"/>
      <c r="D123" s="191" t="s">
        <v>135</v>
      </c>
      <c r="E123" s="198" t="s">
        <v>1</v>
      </c>
      <c r="F123" s="199" t="s">
        <v>805</v>
      </c>
      <c r="G123" s="197"/>
      <c r="H123" s="198" t="s">
        <v>1</v>
      </c>
      <c r="I123" s="200"/>
      <c r="J123" s="197"/>
      <c r="K123" s="197"/>
      <c r="L123" s="201"/>
      <c r="M123" s="202"/>
      <c r="N123" s="203"/>
      <c r="O123" s="203"/>
      <c r="P123" s="203"/>
      <c r="Q123" s="203"/>
      <c r="R123" s="203"/>
      <c r="S123" s="203"/>
      <c r="T123" s="204"/>
      <c r="AT123" s="205" t="s">
        <v>135</v>
      </c>
      <c r="AU123" s="205" t="s">
        <v>83</v>
      </c>
      <c r="AV123" s="12" t="s">
        <v>83</v>
      </c>
      <c r="AW123" s="12" t="s">
        <v>31</v>
      </c>
      <c r="AX123" s="12" t="s">
        <v>75</v>
      </c>
      <c r="AY123" s="205" t="s">
        <v>125</v>
      </c>
    </row>
    <row r="124" spans="1:65" s="13" customFormat="1" ht="11.25">
      <c r="B124" s="206"/>
      <c r="C124" s="207"/>
      <c r="D124" s="191" t="s">
        <v>135</v>
      </c>
      <c r="E124" s="208" t="s">
        <v>1</v>
      </c>
      <c r="F124" s="209" t="s">
        <v>85</v>
      </c>
      <c r="G124" s="207"/>
      <c r="H124" s="210">
        <v>2</v>
      </c>
      <c r="I124" s="211"/>
      <c r="J124" s="207"/>
      <c r="K124" s="207"/>
      <c r="L124" s="212"/>
      <c r="M124" s="213"/>
      <c r="N124" s="214"/>
      <c r="O124" s="214"/>
      <c r="P124" s="214"/>
      <c r="Q124" s="214"/>
      <c r="R124" s="214"/>
      <c r="S124" s="214"/>
      <c r="T124" s="215"/>
      <c r="AT124" s="216" t="s">
        <v>135</v>
      </c>
      <c r="AU124" s="216" t="s">
        <v>83</v>
      </c>
      <c r="AV124" s="13" t="s">
        <v>85</v>
      </c>
      <c r="AW124" s="13" t="s">
        <v>31</v>
      </c>
      <c r="AX124" s="13" t="s">
        <v>75</v>
      </c>
      <c r="AY124" s="216" t="s">
        <v>125</v>
      </c>
    </row>
    <row r="125" spans="1:65" s="12" customFormat="1" ht="11.25">
      <c r="B125" s="196"/>
      <c r="C125" s="197"/>
      <c r="D125" s="191" t="s">
        <v>135</v>
      </c>
      <c r="E125" s="198" t="s">
        <v>1</v>
      </c>
      <c r="F125" s="199" t="s">
        <v>806</v>
      </c>
      <c r="G125" s="197"/>
      <c r="H125" s="198" t="s">
        <v>1</v>
      </c>
      <c r="I125" s="200"/>
      <c r="J125" s="197"/>
      <c r="K125" s="197"/>
      <c r="L125" s="201"/>
      <c r="M125" s="202"/>
      <c r="N125" s="203"/>
      <c r="O125" s="203"/>
      <c r="P125" s="203"/>
      <c r="Q125" s="203"/>
      <c r="R125" s="203"/>
      <c r="S125" s="203"/>
      <c r="T125" s="204"/>
      <c r="AT125" s="205" t="s">
        <v>135</v>
      </c>
      <c r="AU125" s="205" t="s">
        <v>83</v>
      </c>
      <c r="AV125" s="12" t="s">
        <v>83</v>
      </c>
      <c r="AW125" s="12" t="s">
        <v>31</v>
      </c>
      <c r="AX125" s="12" t="s">
        <v>75</v>
      </c>
      <c r="AY125" s="205" t="s">
        <v>125</v>
      </c>
    </row>
    <row r="126" spans="1:65" s="13" customFormat="1" ht="11.25">
      <c r="B126" s="206"/>
      <c r="C126" s="207"/>
      <c r="D126" s="191" t="s">
        <v>135</v>
      </c>
      <c r="E126" s="208" t="s">
        <v>1</v>
      </c>
      <c r="F126" s="209" t="s">
        <v>85</v>
      </c>
      <c r="G126" s="207"/>
      <c r="H126" s="210">
        <v>2</v>
      </c>
      <c r="I126" s="211"/>
      <c r="J126" s="207"/>
      <c r="K126" s="207"/>
      <c r="L126" s="212"/>
      <c r="M126" s="213"/>
      <c r="N126" s="214"/>
      <c r="O126" s="214"/>
      <c r="P126" s="214"/>
      <c r="Q126" s="214"/>
      <c r="R126" s="214"/>
      <c r="S126" s="214"/>
      <c r="T126" s="215"/>
      <c r="AT126" s="216" t="s">
        <v>135</v>
      </c>
      <c r="AU126" s="216" t="s">
        <v>83</v>
      </c>
      <c r="AV126" s="13" t="s">
        <v>85</v>
      </c>
      <c r="AW126" s="13" t="s">
        <v>31</v>
      </c>
      <c r="AX126" s="13" t="s">
        <v>75</v>
      </c>
      <c r="AY126" s="216" t="s">
        <v>125</v>
      </c>
    </row>
    <row r="127" spans="1:65" s="14" customFormat="1" ht="11.25">
      <c r="B127" s="217"/>
      <c r="C127" s="218"/>
      <c r="D127" s="191" t="s">
        <v>135</v>
      </c>
      <c r="E127" s="219" t="s">
        <v>1</v>
      </c>
      <c r="F127" s="220" t="s">
        <v>144</v>
      </c>
      <c r="G127" s="218"/>
      <c r="H127" s="221">
        <v>6</v>
      </c>
      <c r="I127" s="222"/>
      <c r="J127" s="218"/>
      <c r="K127" s="218"/>
      <c r="L127" s="223"/>
      <c r="M127" s="224"/>
      <c r="N127" s="225"/>
      <c r="O127" s="225"/>
      <c r="P127" s="225"/>
      <c r="Q127" s="225"/>
      <c r="R127" s="225"/>
      <c r="S127" s="225"/>
      <c r="T127" s="226"/>
      <c r="AT127" s="227" t="s">
        <v>135</v>
      </c>
      <c r="AU127" s="227" t="s">
        <v>83</v>
      </c>
      <c r="AV127" s="14" t="s">
        <v>132</v>
      </c>
      <c r="AW127" s="14" t="s">
        <v>31</v>
      </c>
      <c r="AX127" s="14" t="s">
        <v>83</v>
      </c>
      <c r="AY127" s="227" t="s">
        <v>125</v>
      </c>
    </row>
    <row r="128" spans="1:65" s="2" customFormat="1" ht="33" customHeight="1">
      <c r="A128" s="33"/>
      <c r="B128" s="34"/>
      <c r="C128" s="228" t="s">
        <v>85</v>
      </c>
      <c r="D128" s="228" t="s">
        <v>362</v>
      </c>
      <c r="E128" s="229" t="s">
        <v>807</v>
      </c>
      <c r="F128" s="230" t="s">
        <v>808</v>
      </c>
      <c r="G128" s="231" t="s">
        <v>129</v>
      </c>
      <c r="H128" s="232">
        <v>19</v>
      </c>
      <c r="I128" s="233"/>
      <c r="J128" s="234">
        <f>ROUND(I128*H128,2)</f>
        <v>0</v>
      </c>
      <c r="K128" s="230" t="s">
        <v>130</v>
      </c>
      <c r="L128" s="38"/>
      <c r="M128" s="235" t="s">
        <v>1</v>
      </c>
      <c r="N128" s="236" t="s">
        <v>40</v>
      </c>
      <c r="O128" s="70"/>
      <c r="P128" s="187">
        <f>O128*H128</f>
        <v>0</v>
      </c>
      <c r="Q128" s="187">
        <v>0</v>
      </c>
      <c r="R128" s="187">
        <f>Q128*H128</f>
        <v>0</v>
      </c>
      <c r="S128" s="187">
        <v>0</v>
      </c>
      <c r="T128" s="188">
        <f>S128*H128</f>
        <v>0</v>
      </c>
      <c r="U128" s="33"/>
      <c r="V128" s="33"/>
      <c r="W128" s="33"/>
      <c r="X128" s="33"/>
      <c r="Y128" s="33"/>
      <c r="Z128" s="33"/>
      <c r="AA128" s="33"/>
      <c r="AB128" s="33"/>
      <c r="AC128" s="33"/>
      <c r="AD128" s="33"/>
      <c r="AE128" s="33"/>
      <c r="AR128" s="189" t="s">
        <v>132</v>
      </c>
      <c r="AT128" s="189" t="s">
        <v>362</v>
      </c>
      <c r="AU128" s="189" t="s">
        <v>83</v>
      </c>
      <c r="AY128" s="16" t="s">
        <v>125</v>
      </c>
      <c r="BE128" s="190">
        <f>IF(N128="základní",J128,0)</f>
        <v>0</v>
      </c>
      <c r="BF128" s="190">
        <f>IF(N128="snížená",J128,0)</f>
        <v>0</v>
      </c>
      <c r="BG128" s="190">
        <f>IF(N128="zákl. přenesená",J128,0)</f>
        <v>0</v>
      </c>
      <c r="BH128" s="190">
        <f>IF(N128="sníž. přenesená",J128,0)</f>
        <v>0</v>
      </c>
      <c r="BI128" s="190">
        <f>IF(N128="nulová",J128,0)</f>
        <v>0</v>
      </c>
      <c r="BJ128" s="16" t="s">
        <v>83</v>
      </c>
      <c r="BK128" s="190">
        <f>ROUND(I128*H128,2)</f>
        <v>0</v>
      </c>
      <c r="BL128" s="16" t="s">
        <v>132</v>
      </c>
      <c r="BM128" s="189" t="s">
        <v>809</v>
      </c>
    </row>
    <row r="129" spans="1:51" s="2" customFormat="1" ht="58.5">
      <c r="A129" s="33"/>
      <c r="B129" s="34"/>
      <c r="C129" s="35"/>
      <c r="D129" s="191" t="s">
        <v>134</v>
      </c>
      <c r="E129" s="35"/>
      <c r="F129" s="192" t="s">
        <v>810</v>
      </c>
      <c r="G129" s="35"/>
      <c r="H129" s="35"/>
      <c r="I129" s="193"/>
      <c r="J129" s="35"/>
      <c r="K129" s="35"/>
      <c r="L129" s="38"/>
      <c r="M129" s="194"/>
      <c r="N129" s="195"/>
      <c r="O129" s="70"/>
      <c r="P129" s="70"/>
      <c r="Q129" s="70"/>
      <c r="R129" s="70"/>
      <c r="S129" s="70"/>
      <c r="T129" s="71"/>
      <c r="U129" s="33"/>
      <c r="V129" s="33"/>
      <c r="W129" s="33"/>
      <c r="X129" s="33"/>
      <c r="Y129" s="33"/>
      <c r="Z129" s="33"/>
      <c r="AA129" s="33"/>
      <c r="AB129" s="33"/>
      <c r="AC129" s="33"/>
      <c r="AD129" s="33"/>
      <c r="AE129" s="33"/>
      <c r="AT129" s="16" t="s">
        <v>134</v>
      </c>
      <c r="AU129" s="16" t="s">
        <v>83</v>
      </c>
    </row>
    <row r="130" spans="1:51" s="12" customFormat="1" ht="11.25">
      <c r="B130" s="196"/>
      <c r="C130" s="197"/>
      <c r="D130" s="191" t="s">
        <v>135</v>
      </c>
      <c r="E130" s="198" t="s">
        <v>1</v>
      </c>
      <c r="F130" s="199" t="s">
        <v>811</v>
      </c>
      <c r="G130" s="197"/>
      <c r="H130" s="198" t="s">
        <v>1</v>
      </c>
      <c r="I130" s="200"/>
      <c r="J130" s="197"/>
      <c r="K130" s="197"/>
      <c r="L130" s="201"/>
      <c r="M130" s="202"/>
      <c r="N130" s="203"/>
      <c r="O130" s="203"/>
      <c r="P130" s="203"/>
      <c r="Q130" s="203"/>
      <c r="R130" s="203"/>
      <c r="S130" s="203"/>
      <c r="T130" s="204"/>
      <c r="AT130" s="205" t="s">
        <v>135</v>
      </c>
      <c r="AU130" s="205" t="s">
        <v>83</v>
      </c>
      <c r="AV130" s="12" t="s">
        <v>83</v>
      </c>
      <c r="AW130" s="12" t="s">
        <v>31</v>
      </c>
      <c r="AX130" s="12" t="s">
        <v>75</v>
      </c>
      <c r="AY130" s="205" t="s">
        <v>125</v>
      </c>
    </row>
    <row r="131" spans="1:51" s="13" customFormat="1" ht="11.25">
      <c r="B131" s="206"/>
      <c r="C131" s="207"/>
      <c r="D131" s="191" t="s">
        <v>135</v>
      </c>
      <c r="E131" s="208" t="s">
        <v>1</v>
      </c>
      <c r="F131" s="209" t="s">
        <v>182</v>
      </c>
      <c r="G131" s="207"/>
      <c r="H131" s="210">
        <v>6</v>
      </c>
      <c r="I131" s="211"/>
      <c r="J131" s="207"/>
      <c r="K131" s="207"/>
      <c r="L131" s="212"/>
      <c r="M131" s="213"/>
      <c r="N131" s="214"/>
      <c r="O131" s="214"/>
      <c r="P131" s="214"/>
      <c r="Q131" s="214"/>
      <c r="R131" s="214"/>
      <c r="S131" s="214"/>
      <c r="T131" s="215"/>
      <c r="AT131" s="216" t="s">
        <v>135</v>
      </c>
      <c r="AU131" s="216" t="s">
        <v>83</v>
      </c>
      <c r="AV131" s="13" t="s">
        <v>85</v>
      </c>
      <c r="AW131" s="13" t="s">
        <v>31</v>
      </c>
      <c r="AX131" s="13" t="s">
        <v>75</v>
      </c>
      <c r="AY131" s="216" t="s">
        <v>125</v>
      </c>
    </row>
    <row r="132" spans="1:51" s="12" customFormat="1" ht="11.25">
      <c r="B132" s="196"/>
      <c r="C132" s="197"/>
      <c r="D132" s="191" t="s">
        <v>135</v>
      </c>
      <c r="E132" s="198" t="s">
        <v>1</v>
      </c>
      <c r="F132" s="199" t="s">
        <v>812</v>
      </c>
      <c r="G132" s="197"/>
      <c r="H132" s="198" t="s">
        <v>1</v>
      </c>
      <c r="I132" s="200"/>
      <c r="J132" s="197"/>
      <c r="K132" s="197"/>
      <c r="L132" s="201"/>
      <c r="M132" s="202"/>
      <c r="N132" s="203"/>
      <c r="O132" s="203"/>
      <c r="P132" s="203"/>
      <c r="Q132" s="203"/>
      <c r="R132" s="203"/>
      <c r="S132" s="203"/>
      <c r="T132" s="204"/>
      <c r="AT132" s="205" t="s">
        <v>135</v>
      </c>
      <c r="AU132" s="205" t="s">
        <v>83</v>
      </c>
      <c r="AV132" s="12" t="s">
        <v>83</v>
      </c>
      <c r="AW132" s="12" t="s">
        <v>31</v>
      </c>
      <c r="AX132" s="12" t="s">
        <v>75</v>
      </c>
      <c r="AY132" s="205" t="s">
        <v>125</v>
      </c>
    </row>
    <row r="133" spans="1:51" s="13" customFormat="1" ht="11.25">
      <c r="B133" s="206"/>
      <c r="C133" s="207"/>
      <c r="D133" s="191" t="s">
        <v>135</v>
      </c>
      <c r="E133" s="208" t="s">
        <v>1</v>
      </c>
      <c r="F133" s="209" t="s">
        <v>85</v>
      </c>
      <c r="G133" s="207"/>
      <c r="H133" s="210">
        <v>2</v>
      </c>
      <c r="I133" s="211"/>
      <c r="J133" s="207"/>
      <c r="K133" s="207"/>
      <c r="L133" s="212"/>
      <c r="M133" s="213"/>
      <c r="N133" s="214"/>
      <c r="O133" s="214"/>
      <c r="P133" s="214"/>
      <c r="Q133" s="214"/>
      <c r="R133" s="214"/>
      <c r="S133" s="214"/>
      <c r="T133" s="215"/>
      <c r="AT133" s="216" t="s">
        <v>135</v>
      </c>
      <c r="AU133" s="216" t="s">
        <v>83</v>
      </c>
      <c r="AV133" s="13" t="s">
        <v>85</v>
      </c>
      <c r="AW133" s="13" t="s">
        <v>31</v>
      </c>
      <c r="AX133" s="13" t="s">
        <v>75</v>
      </c>
      <c r="AY133" s="216" t="s">
        <v>125</v>
      </c>
    </row>
    <row r="134" spans="1:51" s="12" customFormat="1" ht="11.25">
      <c r="B134" s="196"/>
      <c r="C134" s="197"/>
      <c r="D134" s="191" t="s">
        <v>135</v>
      </c>
      <c r="E134" s="198" t="s">
        <v>1</v>
      </c>
      <c r="F134" s="199" t="s">
        <v>813</v>
      </c>
      <c r="G134" s="197"/>
      <c r="H134" s="198" t="s">
        <v>1</v>
      </c>
      <c r="I134" s="200"/>
      <c r="J134" s="197"/>
      <c r="K134" s="197"/>
      <c r="L134" s="201"/>
      <c r="M134" s="202"/>
      <c r="N134" s="203"/>
      <c r="O134" s="203"/>
      <c r="P134" s="203"/>
      <c r="Q134" s="203"/>
      <c r="R134" s="203"/>
      <c r="S134" s="203"/>
      <c r="T134" s="204"/>
      <c r="AT134" s="205" t="s">
        <v>135</v>
      </c>
      <c r="AU134" s="205" t="s">
        <v>83</v>
      </c>
      <c r="AV134" s="12" t="s">
        <v>83</v>
      </c>
      <c r="AW134" s="12" t="s">
        <v>31</v>
      </c>
      <c r="AX134" s="12" t="s">
        <v>75</v>
      </c>
      <c r="AY134" s="205" t="s">
        <v>125</v>
      </c>
    </row>
    <row r="135" spans="1:51" s="13" customFormat="1" ht="11.25">
      <c r="B135" s="206"/>
      <c r="C135" s="207"/>
      <c r="D135" s="191" t="s">
        <v>135</v>
      </c>
      <c r="E135" s="208" t="s">
        <v>1</v>
      </c>
      <c r="F135" s="209" t="s">
        <v>83</v>
      </c>
      <c r="G135" s="207"/>
      <c r="H135" s="210">
        <v>1</v>
      </c>
      <c r="I135" s="211"/>
      <c r="J135" s="207"/>
      <c r="K135" s="207"/>
      <c r="L135" s="212"/>
      <c r="M135" s="213"/>
      <c r="N135" s="214"/>
      <c r="O135" s="214"/>
      <c r="P135" s="214"/>
      <c r="Q135" s="214"/>
      <c r="R135" s="214"/>
      <c r="S135" s="214"/>
      <c r="T135" s="215"/>
      <c r="AT135" s="216" t="s">
        <v>135</v>
      </c>
      <c r="AU135" s="216" t="s">
        <v>83</v>
      </c>
      <c r="AV135" s="13" t="s">
        <v>85</v>
      </c>
      <c r="AW135" s="13" t="s">
        <v>31</v>
      </c>
      <c r="AX135" s="13" t="s">
        <v>75</v>
      </c>
      <c r="AY135" s="216" t="s">
        <v>125</v>
      </c>
    </row>
    <row r="136" spans="1:51" s="12" customFormat="1" ht="11.25">
      <c r="B136" s="196"/>
      <c r="C136" s="197"/>
      <c r="D136" s="191" t="s">
        <v>135</v>
      </c>
      <c r="E136" s="198" t="s">
        <v>1</v>
      </c>
      <c r="F136" s="199" t="s">
        <v>814</v>
      </c>
      <c r="G136" s="197"/>
      <c r="H136" s="198" t="s">
        <v>1</v>
      </c>
      <c r="I136" s="200"/>
      <c r="J136" s="197"/>
      <c r="K136" s="197"/>
      <c r="L136" s="201"/>
      <c r="M136" s="202"/>
      <c r="N136" s="203"/>
      <c r="O136" s="203"/>
      <c r="P136" s="203"/>
      <c r="Q136" s="203"/>
      <c r="R136" s="203"/>
      <c r="S136" s="203"/>
      <c r="T136" s="204"/>
      <c r="AT136" s="205" t="s">
        <v>135</v>
      </c>
      <c r="AU136" s="205" t="s">
        <v>83</v>
      </c>
      <c r="AV136" s="12" t="s">
        <v>83</v>
      </c>
      <c r="AW136" s="12" t="s">
        <v>31</v>
      </c>
      <c r="AX136" s="12" t="s">
        <v>75</v>
      </c>
      <c r="AY136" s="205" t="s">
        <v>125</v>
      </c>
    </row>
    <row r="137" spans="1:51" s="13" customFormat="1" ht="11.25">
      <c r="B137" s="206"/>
      <c r="C137" s="207"/>
      <c r="D137" s="191" t="s">
        <v>135</v>
      </c>
      <c r="E137" s="208" t="s">
        <v>1</v>
      </c>
      <c r="F137" s="209" t="s">
        <v>85</v>
      </c>
      <c r="G137" s="207"/>
      <c r="H137" s="210">
        <v>2</v>
      </c>
      <c r="I137" s="211"/>
      <c r="J137" s="207"/>
      <c r="K137" s="207"/>
      <c r="L137" s="212"/>
      <c r="M137" s="213"/>
      <c r="N137" s="214"/>
      <c r="O137" s="214"/>
      <c r="P137" s="214"/>
      <c r="Q137" s="214"/>
      <c r="R137" s="214"/>
      <c r="S137" s="214"/>
      <c r="T137" s="215"/>
      <c r="AT137" s="216" t="s">
        <v>135</v>
      </c>
      <c r="AU137" s="216" t="s">
        <v>83</v>
      </c>
      <c r="AV137" s="13" t="s">
        <v>85</v>
      </c>
      <c r="AW137" s="13" t="s">
        <v>31</v>
      </c>
      <c r="AX137" s="13" t="s">
        <v>75</v>
      </c>
      <c r="AY137" s="216" t="s">
        <v>125</v>
      </c>
    </row>
    <row r="138" spans="1:51" s="12" customFormat="1" ht="11.25">
      <c r="B138" s="196"/>
      <c r="C138" s="197"/>
      <c r="D138" s="191" t="s">
        <v>135</v>
      </c>
      <c r="E138" s="198" t="s">
        <v>1</v>
      </c>
      <c r="F138" s="199" t="s">
        <v>815</v>
      </c>
      <c r="G138" s="197"/>
      <c r="H138" s="198" t="s">
        <v>1</v>
      </c>
      <c r="I138" s="200"/>
      <c r="J138" s="197"/>
      <c r="K138" s="197"/>
      <c r="L138" s="201"/>
      <c r="M138" s="202"/>
      <c r="N138" s="203"/>
      <c r="O138" s="203"/>
      <c r="P138" s="203"/>
      <c r="Q138" s="203"/>
      <c r="R138" s="203"/>
      <c r="S138" s="203"/>
      <c r="T138" s="204"/>
      <c r="AT138" s="205" t="s">
        <v>135</v>
      </c>
      <c r="AU138" s="205" t="s">
        <v>83</v>
      </c>
      <c r="AV138" s="12" t="s">
        <v>83</v>
      </c>
      <c r="AW138" s="12" t="s">
        <v>31</v>
      </c>
      <c r="AX138" s="12" t="s">
        <v>75</v>
      </c>
      <c r="AY138" s="205" t="s">
        <v>125</v>
      </c>
    </row>
    <row r="139" spans="1:51" s="13" customFormat="1" ht="11.25">
      <c r="B139" s="206"/>
      <c r="C139" s="207"/>
      <c r="D139" s="191" t="s">
        <v>135</v>
      </c>
      <c r="E139" s="208" t="s">
        <v>1</v>
      </c>
      <c r="F139" s="209" t="s">
        <v>85</v>
      </c>
      <c r="G139" s="207"/>
      <c r="H139" s="210">
        <v>2</v>
      </c>
      <c r="I139" s="211"/>
      <c r="J139" s="207"/>
      <c r="K139" s="207"/>
      <c r="L139" s="212"/>
      <c r="M139" s="213"/>
      <c r="N139" s="214"/>
      <c r="O139" s="214"/>
      <c r="P139" s="214"/>
      <c r="Q139" s="214"/>
      <c r="R139" s="214"/>
      <c r="S139" s="214"/>
      <c r="T139" s="215"/>
      <c r="AT139" s="216" t="s">
        <v>135</v>
      </c>
      <c r="AU139" s="216" t="s">
        <v>83</v>
      </c>
      <c r="AV139" s="13" t="s">
        <v>85</v>
      </c>
      <c r="AW139" s="13" t="s">
        <v>31</v>
      </c>
      <c r="AX139" s="13" t="s">
        <v>75</v>
      </c>
      <c r="AY139" s="216" t="s">
        <v>125</v>
      </c>
    </row>
    <row r="140" spans="1:51" s="12" customFormat="1" ht="11.25">
      <c r="B140" s="196"/>
      <c r="C140" s="197"/>
      <c r="D140" s="191" t="s">
        <v>135</v>
      </c>
      <c r="E140" s="198" t="s">
        <v>1</v>
      </c>
      <c r="F140" s="199" t="s">
        <v>816</v>
      </c>
      <c r="G140" s="197"/>
      <c r="H140" s="198" t="s">
        <v>1</v>
      </c>
      <c r="I140" s="200"/>
      <c r="J140" s="197"/>
      <c r="K140" s="197"/>
      <c r="L140" s="201"/>
      <c r="M140" s="202"/>
      <c r="N140" s="203"/>
      <c r="O140" s="203"/>
      <c r="P140" s="203"/>
      <c r="Q140" s="203"/>
      <c r="R140" s="203"/>
      <c r="S140" s="203"/>
      <c r="T140" s="204"/>
      <c r="AT140" s="205" t="s">
        <v>135</v>
      </c>
      <c r="AU140" s="205" t="s">
        <v>83</v>
      </c>
      <c r="AV140" s="12" t="s">
        <v>83</v>
      </c>
      <c r="AW140" s="12" t="s">
        <v>31</v>
      </c>
      <c r="AX140" s="12" t="s">
        <v>75</v>
      </c>
      <c r="AY140" s="205" t="s">
        <v>125</v>
      </c>
    </row>
    <row r="141" spans="1:51" s="13" customFormat="1" ht="11.25">
      <c r="B141" s="206"/>
      <c r="C141" s="207"/>
      <c r="D141" s="191" t="s">
        <v>135</v>
      </c>
      <c r="E141" s="208" t="s">
        <v>1</v>
      </c>
      <c r="F141" s="209" t="s">
        <v>85</v>
      </c>
      <c r="G141" s="207"/>
      <c r="H141" s="210">
        <v>2</v>
      </c>
      <c r="I141" s="211"/>
      <c r="J141" s="207"/>
      <c r="K141" s="207"/>
      <c r="L141" s="212"/>
      <c r="M141" s="213"/>
      <c r="N141" s="214"/>
      <c r="O141" s="214"/>
      <c r="P141" s="214"/>
      <c r="Q141" s="214"/>
      <c r="R141" s="214"/>
      <c r="S141" s="214"/>
      <c r="T141" s="215"/>
      <c r="AT141" s="216" t="s">
        <v>135</v>
      </c>
      <c r="AU141" s="216" t="s">
        <v>83</v>
      </c>
      <c r="AV141" s="13" t="s">
        <v>85</v>
      </c>
      <c r="AW141" s="13" t="s">
        <v>31</v>
      </c>
      <c r="AX141" s="13" t="s">
        <v>75</v>
      </c>
      <c r="AY141" s="216" t="s">
        <v>125</v>
      </c>
    </row>
    <row r="142" spans="1:51" s="12" customFormat="1" ht="11.25">
      <c r="B142" s="196"/>
      <c r="C142" s="197"/>
      <c r="D142" s="191" t="s">
        <v>135</v>
      </c>
      <c r="E142" s="198" t="s">
        <v>1</v>
      </c>
      <c r="F142" s="199" t="s">
        <v>817</v>
      </c>
      <c r="G142" s="197"/>
      <c r="H142" s="198" t="s">
        <v>1</v>
      </c>
      <c r="I142" s="200"/>
      <c r="J142" s="197"/>
      <c r="K142" s="197"/>
      <c r="L142" s="201"/>
      <c r="M142" s="202"/>
      <c r="N142" s="203"/>
      <c r="O142" s="203"/>
      <c r="P142" s="203"/>
      <c r="Q142" s="203"/>
      <c r="R142" s="203"/>
      <c r="S142" s="203"/>
      <c r="T142" s="204"/>
      <c r="AT142" s="205" t="s">
        <v>135</v>
      </c>
      <c r="AU142" s="205" t="s">
        <v>83</v>
      </c>
      <c r="AV142" s="12" t="s">
        <v>83</v>
      </c>
      <c r="AW142" s="12" t="s">
        <v>31</v>
      </c>
      <c r="AX142" s="12" t="s">
        <v>75</v>
      </c>
      <c r="AY142" s="205" t="s">
        <v>125</v>
      </c>
    </row>
    <row r="143" spans="1:51" s="13" customFormat="1" ht="11.25">
      <c r="B143" s="206"/>
      <c r="C143" s="207"/>
      <c r="D143" s="191" t="s">
        <v>135</v>
      </c>
      <c r="E143" s="208" t="s">
        <v>1</v>
      </c>
      <c r="F143" s="209" t="s">
        <v>85</v>
      </c>
      <c r="G143" s="207"/>
      <c r="H143" s="210">
        <v>2</v>
      </c>
      <c r="I143" s="211"/>
      <c r="J143" s="207"/>
      <c r="K143" s="207"/>
      <c r="L143" s="212"/>
      <c r="M143" s="213"/>
      <c r="N143" s="214"/>
      <c r="O143" s="214"/>
      <c r="P143" s="214"/>
      <c r="Q143" s="214"/>
      <c r="R143" s="214"/>
      <c r="S143" s="214"/>
      <c r="T143" s="215"/>
      <c r="AT143" s="216" t="s">
        <v>135</v>
      </c>
      <c r="AU143" s="216" t="s">
        <v>83</v>
      </c>
      <c r="AV143" s="13" t="s">
        <v>85</v>
      </c>
      <c r="AW143" s="13" t="s">
        <v>31</v>
      </c>
      <c r="AX143" s="13" t="s">
        <v>75</v>
      </c>
      <c r="AY143" s="216" t="s">
        <v>125</v>
      </c>
    </row>
    <row r="144" spans="1:51" s="12" customFormat="1" ht="11.25">
      <c r="B144" s="196"/>
      <c r="C144" s="197"/>
      <c r="D144" s="191" t="s">
        <v>135</v>
      </c>
      <c r="E144" s="198" t="s">
        <v>1</v>
      </c>
      <c r="F144" s="199" t="s">
        <v>818</v>
      </c>
      <c r="G144" s="197"/>
      <c r="H144" s="198" t="s">
        <v>1</v>
      </c>
      <c r="I144" s="200"/>
      <c r="J144" s="197"/>
      <c r="K144" s="197"/>
      <c r="L144" s="201"/>
      <c r="M144" s="202"/>
      <c r="N144" s="203"/>
      <c r="O144" s="203"/>
      <c r="P144" s="203"/>
      <c r="Q144" s="203"/>
      <c r="R144" s="203"/>
      <c r="S144" s="203"/>
      <c r="T144" s="204"/>
      <c r="AT144" s="205" t="s">
        <v>135</v>
      </c>
      <c r="AU144" s="205" t="s">
        <v>83</v>
      </c>
      <c r="AV144" s="12" t="s">
        <v>83</v>
      </c>
      <c r="AW144" s="12" t="s">
        <v>31</v>
      </c>
      <c r="AX144" s="12" t="s">
        <v>75</v>
      </c>
      <c r="AY144" s="205" t="s">
        <v>125</v>
      </c>
    </row>
    <row r="145" spans="1:51" s="13" customFormat="1" ht="11.25">
      <c r="B145" s="206"/>
      <c r="C145" s="207"/>
      <c r="D145" s="191" t="s">
        <v>135</v>
      </c>
      <c r="E145" s="208" t="s">
        <v>1</v>
      </c>
      <c r="F145" s="209" t="s">
        <v>85</v>
      </c>
      <c r="G145" s="207"/>
      <c r="H145" s="210">
        <v>2</v>
      </c>
      <c r="I145" s="211"/>
      <c r="J145" s="207"/>
      <c r="K145" s="207"/>
      <c r="L145" s="212"/>
      <c r="M145" s="213"/>
      <c r="N145" s="214"/>
      <c r="O145" s="214"/>
      <c r="P145" s="214"/>
      <c r="Q145" s="214"/>
      <c r="R145" s="214"/>
      <c r="S145" s="214"/>
      <c r="T145" s="215"/>
      <c r="AT145" s="216" t="s">
        <v>135</v>
      </c>
      <c r="AU145" s="216" t="s">
        <v>83</v>
      </c>
      <c r="AV145" s="13" t="s">
        <v>85</v>
      </c>
      <c r="AW145" s="13" t="s">
        <v>31</v>
      </c>
      <c r="AX145" s="13" t="s">
        <v>75</v>
      </c>
      <c r="AY145" s="216" t="s">
        <v>125</v>
      </c>
    </row>
    <row r="146" spans="1:51" s="14" customFormat="1" ht="11.25">
      <c r="B146" s="217"/>
      <c r="C146" s="218"/>
      <c r="D146" s="191" t="s">
        <v>135</v>
      </c>
      <c r="E146" s="219" t="s">
        <v>1</v>
      </c>
      <c r="F146" s="220" t="s">
        <v>144</v>
      </c>
      <c r="G146" s="218"/>
      <c r="H146" s="221">
        <v>19</v>
      </c>
      <c r="I146" s="222"/>
      <c r="J146" s="218"/>
      <c r="K146" s="218"/>
      <c r="L146" s="223"/>
      <c r="M146" s="237"/>
      <c r="N146" s="238"/>
      <c r="O146" s="238"/>
      <c r="P146" s="238"/>
      <c r="Q146" s="238"/>
      <c r="R146" s="238"/>
      <c r="S146" s="238"/>
      <c r="T146" s="239"/>
      <c r="AT146" s="227" t="s">
        <v>135</v>
      </c>
      <c r="AU146" s="227" t="s">
        <v>83</v>
      </c>
      <c r="AV146" s="14" t="s">
        <v>132</v>
      </c>
      <c r="AW146" s="14" t="s">
        <v>31</v>
      </c>
      <c r="AX146" s="14" t="s">
        <v>83</v>
      </c>
      <c r="AY146" s="227" t="s">
        <v>125</v>
      </c>
    </row>
    <row r="147" spans="1:51" s="2" customFormat="1" ht="6.95" customHeight="1">
      <c r="A147" s="33"/>
      <c r="B147" s="53"/>
      <c r="C147" s="54"/>
      <c r="D147" s="54"/>
      <c r="E147" s="54"/>
      <c r="F147" s="54"/>
      <c r="G147" s="54"/>
      <c r="H147" s="54"/>
      <c r="I147" s="54"/>
      <c r="J147" s="54"/>
      <c r="K147" s="54"/>
      <c r="L147" s="38"/>
      <c r="M147" s="33"/>
      <c r="O147" s="33"/>
      <c r="P147" s="33"/>
      <c r="Q147" s="33"/>
      <c r="R147" s="33"/>
      <c r="S147" s="33"/>
      <c r="T147" s="33"/>
      <c r="U147" s="33"/>
      <c r="V147" s="33"/>
      <c r="W147" s="33"/>
      <c r="X147" s="33"/>
      <c r="Y147" s="33"/>
      <c r="Z147" s="33"/>
      <c r="AA147" s="33"/>
      <c r="AB147" s="33"/>
      <c r="AC147" s="33"/>
      <c r="AD147" s="33"/>
      <c r="AE147" s="33"/>
    </row>
  </sheetData>
  <sheetProtection algorithmName="SHA-512" hashValue="MSk5tIPgw7mA1Lmf1NqUD08KtiXJZIN5Zqt5+vNjGsWvwP3UdiZUVRawuEpx/tJ/pCivxVeLPbFm0WAEF1wsoQ==" saltValue="sLYWl1YC395LKU39pbfOZn1jj525tYe3KgrHyKb2iP1wXEhrDOH3/XHOKfEXZ4ccWUmz6Exufcgjf3gBFnTA9g==" spinCount="100000" sheet="1" objects="1" scenarios="1" formatColumns="0" formatRows="0" autoFilter="0"/>
  <autoFilter ref="C116:K146"/>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7"/>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94</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98</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281" t="str">
        <f>'Rekapitulace stavby'!K6</f>
        <v>Oprava trati v úseku Velim - Kolín</v>
      </c>
      <c r="F7" s="282"/>
      <c r="G7" s="282"/>
      <c r="H7" s="282"/>
      <c r="L7" s="19"/>
    </row>
    <row r="8" spans="1:46" s="2" customFormat="1" ht="12" customHeight="1">
      <c r="A8" s="33"/>
      <c r="B8" s="38"/>
      <c r="C8" s="33"/>
      <c r="D8" s="111" t="s">
        <v>99</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3" t="s">
        <v>819</v>
      </c>
      <c r="F9" s="284"/>
      <c r="G9" s="284"/>
      <c r="H9" s="284"/>
      <c r="I9" s="33"/>
      <c r="J9" s="33"/>
      <c r="K9" s="33"/>
      <c r="L9" s="50"/>
      <c r="S9" s="33"/>
      <c r="T9" s="33"/>
      <c r="U9" s="33"/>
      <c r="V9" s="33"/>
      <c r="W9" s="33"/>
      <c r="X9" s="33"/>
      <c r="Y9" s="33"/>
      <c r="Z9" s="33"/>
      <c r="AA9" s="33"/>
      <c r="AB9" s="33"/>
      <c r="AC9" s="33"/>
      <c r="AD9" s="33"/>
      <c r="AE9" s="33"/>
    </row>
    <row r="10" spans="1:46" s="2" customFormat="1" ht="11.25">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21</v>
      </c>
      <c r="G12" s="33"/>
      <c r="H12" s="33"/>
      <c r="I12" s="111" t="s">
        <v>22</v>
      </c>
      <c r="J12" s="113" t="str">
        <f>'Rekapitulace stavby'!AN8</f>
        <v>25. 1. 2022</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35</v>
      </c>
      <c r="E30" s="33"/>
      <c r="F30" s="33"/>
      <c r="G30" s="33"/>
      <c r="H30" s="33"/>
      <c r="I30" s="33"/>
      <c r="J30" s="119">
        <f>ROUND(J117,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39</v>
      </c>
      <c r="E33" s="111" t="s">
        <v>40</v>
      </c>
      <c r="F33" s="122">
        <f>ROUND((SUM(BE117:BE156)),  2)</f>
        <v>0</v>
      </c>
      <c r="G33" s="33"/>
      <c r="H33" s="33"/>
      <c r="I33" s="123">
        <v>0.21</v>
      </c>
      <c r="J33" s="122">
        <f>ROUND(((SUM(BE117:BE156))*I33),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41</v>
      </c>
      <c r="F34" s="122">
        <f>ROUND((SUM(BF117:BF156)),  2)</f>
        <v>0</v>
      </c>
      <c r="G34" s="33"/>
      <c r="H34" s="33"/>
      <c r="I34" s="123">
        <v>0.15</v>
      </c>
      <c r="J34" s="122">
        <f>ROUND(((SUM(BF117:BF156))*I34),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ROUND((SUM(BG117:BG156)),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ROUND((SUM(BH117:BH156)),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ROUND((SUM(BI117:BI156)),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48</v>
      </c>
      <c r="E50" s="132"/>
      <c r="F50" s="132"/>
      <c r="G50" s="131" t="s">
        <v>49</v>
      </c>
      <c r="H50" s="132"/>
      <c r="I50" s="132"/>
      <c r="J50" s="132"/>
      <c r="K50" s="132"/>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101</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8" t="str">
        <f>E7</f>
        <v>Oprava trati v úseku Velim - Kolín</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99</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0" t="str">
        <f>E9</f>
        <v>SO 04 - VON</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25. 1. 2022</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Šubr Pavel</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102</v>
      </c>
      <c r="D94" s="143"/>
      <c r="E94" s="143"/>
      <c r="F94" s="143"/>
      <c r="G94" s="143"/>
      <c r="H94" s="143"/>
      <c r="I94" s="143"/>
      <c r="J94" s="144" t="s">
        <v>103</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104</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105</v>
      </c>
    </row>
    <row r="97" spans="1:31" s="9" customFormat="1" ht="24.95" customHeight="1">
      <c r="B97" s="146"/>
      <c r="C97" s="147"/>
      <c r="D97" s="148" t="s">
        <v>722</v>
      </c>
      <c r="E97" s="149"/>
      <c r="F97" s="149"/>
      <c r="G97" s="149"/>
      <c r="H97" s="149"/>
      <c r="I97" s="149"/>
      <c r="J97" s="150">
        <f>J118</f>
        <v>0</v>
      </c>
      <c r="K97" s="147"/>
      <c r="L97" s="151"/>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5"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5"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5" customHeight="1">
      <c r="A104" s="33"/>
      <c r="B104" s="34"/>
      <c r="C104" s="22" t="s">
        <v>110</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5"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16.5" customHeight="1">
      <c r="A107" s="33"/>
      <c r="B107" s="34"/>
      <c r="C107" s="35"/>
      <c r="D107" s="35"/>
      <c r="E107" s="288" t="str">
        <f>E7</f>
        <v>Oprava trati v úseku Velim - Kolín</v>
      </c>
      <c r="F107" s="289"/>
      <c r="G107" s="289"/>
      <c r="H107" s="289"/>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99</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40" t="str">
        <f>E9</f>
        <v>SO 04 - VON</v>
      </c>
      <c r="F109" s="290"/>
      <c r="G109" s="290"/>
      <c r="H109" s="290"/>
      <c r="I109" s="35"/>
      <c r="J109" s="35"/>
      <c r="K109" s="35"/>
      <c r="L109" s="50"/>
      <c r="S109" s="33"/>
      <c r="T109" s="33"/>
      <c r="U109" s="33"/>
      <c r="V109" s="33"/>
      <c r="W109" s="33"/>
      <c r="X109" s="33"/>
      <c r="Y109" s="33"/>
      <c r="Z109" s="33"/>
      <c r="AA109" s="33"/>
      <c r="AB109" s="33"/>
      <c r="AC109" s="33"/>
      <c r="AD109" s="33"/>
      <c r="AE109" s="33"/>
    </row>
    <row r="110" spans="1:31" s="2" customFormat="1" ht="6.95"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 xml:space="preserve"> </v>
      </c>
      <c r="G111" s="35"/>
      <c r="H111" s="35"/>
      <c r="I111" s="28" t="s">
        <v>22</v>
      </c>
      <c r="J111" s="65" t="str">
        <f>IF(J12="","",J12)</f>
        <v>25. 1. 2022</v>
      </c>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2" customHeight="1">
      <c r="A113" s="33"/>
      <c r="B113" s="34"/>
      <c r="C113" s="28" t="s">
        <v>24</v>
      </c>
      <c r="D113" s="35"/>
      <c r="E113" s="35"/>
      <c r="F113" s="26" t="str">
        <f>E15</f>
        <v>Zimola Bohumil</v>
      </c>
      <c r="G113" s="35"/>
      <c r="H113" s="35"/>
      <c r="I113" s="28" t="s">
        <v>30</v>
      </c>
      <c r="J113" s="31" t="str">
        <f>E21</f>
        <v xml:space="preserve"> </v>
      </c>
      <c r="K113" s="35"/>
      <c r="L113" s="50"/>
      <c r="S113" s="33"/>
      <c r="T113" s="33"/>
      <c r="U113" s="33"/>
      <c r="V113" s="33"/>
      <c r="W113" s="33"/>
      <c r="X113" s="33"/>
      <c r="Y113" s="33"/>
      <c r="Z113" s="33"/>
      <c r="AA113" s="33"/>
      <c r="AB113" s="33"/>
      <c r="AC113" s="33"/>
      <c r="AD113" s="33"/>
      <c r="AE113" s="33"/>
    </row>
    <row r="114" spans="1:65" s="2" customFormat="1" ht="15.2" customHeight="1">
      <c r="A114" s="33"/>
      <c r="B114" s="34"/>
      <c r="C114" s="28" t="s">
        <v>28</v>
      </c>
      <c r="D114" s="35"/>
      <c r="E114" s="35"/>
      <c r="F114" s="26" t="str">
        <f>IF(E18="","",E18)</f>
        <v>Vyplň údaj</v>
      </c>
      <c r="G114" s="35"/>
      <c r="H114" s="35"/>
      <c r="I114" s="28" t="s">
        <v>32</v>
      </c>
      <c r="J114" s="31" t="str">
        <f>E24</f>
        <v>Šubr Pavel</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0" customFormat="1" ht="29.25" customHeight="1">
      <c r="A116" s="152"/>
      <c r="B116" s="153"/>
      <c r="C116" s="154" t="s">
        <v>111</v>
      </c>
      <c r="D116" s="155" t="s">
        <v>60</v>
      </c>
      <c r="E116" s="155" t="s">
        <v>56</v>
      </c>
      <c r="F116" s="155" t="s">
        <v>57</v>
      </c>
      <c r="G116" s="155" t="s">
        <v>112</v>
      </c>
      <c r="H116" s="155" t="s">
        <v>113</v>
      </c>
      <c r="I116" s="155" t="s">
        <v>114</v>
      </c>
      <c r="J116" s="155" t="s">
        <v>103</v>
      </c>
      <c r="K116" s="156" t="s">
        <v>115</v>
      </c>
      <c r="L116" s="157"/>
      <c r="M116" s="74" t="s">
        <v>1</v>
      </c>
      <c r="N116" s="75" t="s">
        <v>39</v>
      </c>
      <c r="O116" s="75" t="s">
        <v>116</v>
      </c>
      <c r="P116" s="75" t="s">
        <v>117</v>
      </c>
      <c r="Q116" s="75" t="s">
        <v>118</v>
      </c>
      <c r="R116" s="75" t="s">
        <v>119</v>
      </c>
      <c r="S116" s="75" t="s">
        <v>120</v>
      </c>
      <c r="T116" s="76" t="s">
        <v>121</v>
      </c>
      <c r="U116" s="152"/>
      <c r="V116" s="152"/>
      <c r="W116" s="152"/>
      <c r="X116" s="152"/>
      <c r="Y116" s="152"/>
      <c r="Z116" s="152"/>
      <c r="AA116" s="152"/>
      <c r="AB116" s="152"/>
      <c r="AC116" s="152"/>
      <c r="AD116" s="152"/>
      <c r="AE116" s="152"/>
    </row>
    <row r="117" spans="1:65" s="2" customFormat="1" ht="22.9" customHeight="1">
      <c r="A117" s="33"/>
      <c r="B117" s="34"/>
      <c r="C117" s="81" t="s">
        <v>122</v>
      </c>
      <c r="D117" s="35"/>
      <c r="E117" s="35"/>
      <c r="F117" s="35"/>
      <c r="G117" s="35"/>
      <c r="H117" s="35"/>
      <c r="I117" s="35"/>
      <c r="J117" s="158">
        <f>BK117</f>
        <v>0</v>
      </c>
      <c r="K117" s="35"/>
      <c r="L117" s="38"/>
      <c r="M117" s="77"/>
      <c r="N117" s="159"/>
      <c r="O117" s="78"/>
      <c r="P117" s="160">
        <f>P118</f>
        <v>0</v>
      </c>
      <c r="Q117" s="78"/>
      <c r="R117" s="160">
        <f>R118</f>
        <v>0</v>
      </c>
      <c r="S117" s="78"/>
      <c r="T117" s="161">
        <f>T118</f>
        <v>0</v>
      </c>
      <c r="U117" s="33"/>
      <c r="V117" s="33"/>
      <c r="W117" s="33"/>
      <c r="X117" s="33"/>
      <c r="Y117" s="33"/>
      <c r="Z117" s="33"/>
      <c r="AA117" s="33"/>
      <c r="AB117" s="33"/>
      <c r="AC117" s="33"/>
      <c r="AD117" s="33"/>
      <c r="AE117" s="33"/>
      <c r="AT117" s="16" t="s">
        <v>74</v>
      </c>
      <c r="AU117" s="16" t="s">
        <v>105</v>
      </c>
      <c r="BK117" s="162">
        <f>BK118</f>
        <v>0</v>
      </c>
    </row>
    <row r="118" spans="1:65" s="11" customFormat="1" ht="25.9" customHeight="1">
      <c r="B118" s="163"/>
      <c r="C118" s="164"/>
      <c r="D118" s="165" t="s">
        <v>74</v>
      </c>
      <c r="E118" s="166" t="s">
        <v>723</v>
      </c>
      <c r="F118" s="166" t="s">
        <v>724</v>
      </c>
      <c r="G118" s="164"/>
      <c r="H118" s="164"/>
      <c r="I118" s="167"/>
      <c r="J118" s="168">
        <f>BK118</f>
        <v>0</v>
      </c>
      <c r="K118" s="164"/>
      <c r="L118" s="169"/>
      <c r="M118" s="170"/>
      <c r="N118" s="171"/>
      <c r="O118" s="171"/>
      <c r="P118" s="172">
        <f>SUM(P119:P156)</f>
        <v>0</v>
      </c>
      <c r="Q118" s="171"/>
      <c r="R118" s="172">
        <f>SUM(R119:R156)</f>
        <v>0</v>
      </c>
      <c r="S118" s="171"/>
      <c r="T118" s="173">
        <f>SUM(T119:T156)</f>
        <v>0</v>
      </c>
      <c r="AR118" s="174" t="s">
        <v>169</v>
      </c>
      <c r="AT118" s="175" t="s">
        <v>74</v>
      </c>
      <c r="AU118" s="175" t="s">
        <v>75</v>
      </c>
      <c r="AY118" s="174" t="s">
        <v>125</v>
      </c>
      <c r="BK118" s="176">
        <f>SUM(BK119:BK156)</f>
        <v>0</v>
      </c>
    </row>
    <row r="119" spans="1:65" s="2" customFormat="1" ht="24.2" customHeight="1">
      <c r="A119" s="33"/>
      <c r="B119" s="34"/>
      <c r="C119" s="228" t="s">
        <v>83</v>
      </c>
      <c r="D119" s="228" t="s">
        <v>362</v>
      </c>
      <c r="E119" s="229" t="s">
        <v>820</v>
      </c>
      <c r="F119" s="230" t="s">
        <v>821</v>
      </c>
      <c r="G119" s="231" t="s">
        <v>129</v>
      </c>
      <c r="H119" s="232">
        <v>2</v>
      </c>
      <c r="I119" s="233"/>
      <c r="J119" s="234">
        <f>ROUND(I119*H119,2)</f>
        <v>0</v>
      </c>
      <c r="K119" s="230" t="s">
        <v>130</v>
      </c>
      <c r="L119" s="38"/>
      <c r="M119" s="235" t="s">
        <v>1</v>
      </c>
      <c r="N119" s="236" t="s">
        <v>40</v>
      </c>
      <c r="O119" s="70"/>
      <c r="P119" s="187">
        <f>O119*H119</f>
        <v>0</v>
      </c>
      <c r="Q119" s="187">
        <v>0</v>
      </c>
      <c r="R119" s="187">
        <f>Q119*H119</f>
        <v>0</v>
      </c>
      <c r="S119" s="187">
        <v>0</v>
      </c>
      <c r="T119" s="188">
        <f>S119*H119</f>
        <v>0</v>
      </c>
      <c r="U119" s="33"/>
      <c r="V119" s="33"/>
      <c r="W119" s="33"/>
      <c r="X119" s="33"/>
      <c r="Y119" s="33"/>
      <c r="Z119" s="33"/>
      <c r="AA119" s="33"/>
      <c r="AB119" s="33"/>
      <c r="AC119" s="33"/>
      <c r="AD119" s="33"/>
      <c r="AE119" s="33"/>
      <c r="AR119" s="189" t="s">
        <v>132</v>
      </c>
      <c r="AT119" s="189" t="s">
        <v>362</v>
      </c>
      <c r="AU119" s="189" t="s">
        <v>83</v>
      </c>
      <c r="AY119" s="16" t="s">
        <v>125</v>
      </c>
      <c r="BE119" s="190">
        <f>IF(N119="základní",J119,0)</f>
        <v>0</v>
      </c>
      <c r="BF119" s="190">
        <f>IF(N119="snížená",J119,0)</f>
        <v>0</v>
      </c>
      <c r="BG119" s="190">
        <f>IF(N119="zákl. přenesená",J119,0)</f>
        <v>0</v>
      </c>
      <c r="BH119" s="190">
        <f>IF(N119="sníž. přenesená",J119,0)</f>
        <v>0</v>
      </c>
      <c r="BI119" s="190">
        <f>IF(N119="nulová",J119,0)</f>
        <v>0</v>
      </c>
      <c r="BJ119" s="16" t="s">
        <v>83</v>
      </c>
      <c r="BK119" s="190">
        <f>ROUND(I119*H119,2)</f>
        <v>0</v>
      </c>
      <c r="BL119" s="16" t="s">
        <v>132</v>
      </c>
      <c r="BM119" s="189" t="s">
        <v>822</v>
      </c>
    </row>
    <row r="120" spans="1:65" s="2" customFormat="1" ht="19.5">
      <c r="A120" s="33"/>
      <c r="B120" s="34"/>
      <c r="C120" s="35"/>
      <c r="D120" s="191" t="s">
        <v>134</v>
      </c>
      <c r="E120" s="35"/>
      <c r="F120" s="192" t="s">
        <v>821</v>
      </c>
      <c r="G120" s="35"/>
      <c r="H120" s="35"/>
      <c r="I120" s="193"/>
      <c r="J120" s="35"/>
      <c r="K120" s="35"/>
      <c r="L120" s="38"/>
      <c r="M120" s="194"/>
      <c r="N120" s="195"/>
      <c r="O120" s="70"/>
      <c r="P120" s="70"/>
      <c r="Q120" s="70"/>
      <c r="R120" s="70"/>
      <c r="S120" s="70"/>
      <c r="T120" s="71"/>
      <c r="U120" s="33"/>
      <c r="V120" s="33"/>
      <c r="W120" s="33"/>
      <c r="X120" s="33"/>
      <c r="Y120" s="33"/>
      <c r="Z120" s="33"/>
      <c r="AA120" s="33"/>
      <c r="AB120" s="33"/>
      <c r="AC120" s="33"/>
      <c r="AD120" s="33"/>
      <c r="AE120" s="33"/>
      <c r="AT120" s="16" t="s">
        <v>134</v>
      </c>
      <c r="AU120" s="16" t="s">
        <v>83</v>
      </c>
    </row>
    <row r="121" spans="1:65" s="13" customFormat="1" ht="11.25">
      <c r="B121" s="206"/>
      <c r="C121" s="207"/>
      <c r="D121" s="191" t="s">
        <v>135</v>
      </c>
      <c r="E121" s="208" t="s">
        <v>1</v>
      </c>
      <c r="F121" s="209" t="s">
        <v>85</v>
      </c>
      <c r="G121" s="207"/>
      <c r="H121" s="210">
        <v>2</v>
      </c>
      <c r="I121" s="211"/>
      <c r="J121" s="207"/>
      <c r="K121" s="207"/>
      <c r="L121" s="212"/>
      <c r="M121" s="213"/>
      <c r="N121" s="214"/>
      <c r="O121" s="214"/>
      <c r="P121" s="214"/>
      <c r="Q121" s="214"/>
      <c r="R121" s="214"/>
      <c r="S121" s="214"/>
      <c r="T121" s="215"/>
      <c r="AT121" s="216" t="s">
        <v>135</v>
      </c>
      <c r="AU121" s="216" t="s">
        <v>83</v>
      </c>
      <c r="AV121" s="13" t="s">
        <v>85</v>
      </c>
      <c r="AW121" s="13" t="s">
        <v>31</v>
      </c>
      <c r="AX121" s="13" t="s">
        <v>75</v>
      </c>
      <c r="AY121" s="216" t="s">
        <v>125</v>
      </c>
    </row>
    <row r="122" spans="1:65" s="14" customFormat="1" ht="11.25">
      <c r="B122" s="217"/>
      <c r="C122" s="218"/>
      <c r="D122" s="191" t="s">
        <v>135</v>
      </c>
      <c r="E122" s="219" t="s">
        <v>1</v>
      </c>
      <c r="F122" s="220" t="s">
        <v>144</v>
      </c>
      <c r="G122" s="218"/>
      <c r="H122" s="221">
        <v>2</v>
      </c>
      <c r="I122" s="222"/>
      <c r="J122" s="218"/>
      <c r="K122" s="218"/>
      <c r="L122" s="223"/>
      <c r="M122" s="224"/>
      <c r="N122" s="225"/>
      <c r="O122" s="225"/>
      <c r="P122" s="225"/>
      <c r="Q122" s="225"/>
      <c r="R122" s="225"/>
      <c r="S122" s="225"/>
      <c r="T122" s="226"/>
      <c r="AT122" s="227" t="s">
        <v>135</v>
      </c>
      <c r="AU122" s="227" t="s">
        <v>83</v>
      </c>
      <c r="AV122" s="14" t="s">
        <v>132</v>
      </c>
      <c r="AW122" s="14" t="s">
        <v>31</v>
      </c>
      <c r="AX122" s="14" t="s">
        <v>83</v>
      </c>
      <c r="AY122" s="227" t="s">
        <v>125</v>
      </c>
    </row>
    <row r="123" spans="1:65" s="2" customFormat="1" ht="21.75" customHeight="1">
      <c r="A123" s="33"/>
      <c r="B123" s="34"/>
      <c r="C123" s="228" t="s">
        <v>85</v>
      </c>
      <c r="D123" s="228" t="s">
        <v>362</v>
      </c>
      <c r="E123" s="229" t="s">
        <v>823</v>
      </c>
      <c r="F123" s="230" t="s">
        <v>824</v>
      </c>
      <c r="G123" s="231" t="s">
        <v>129</v>
      </c>
      <c r="H123" s="232">
        <v>1</v>
      </c>
      <c r="I123" s="233"/>
      <c r="J123" s="234">
        <f>ROUND(I123*H123,2)</f>
        <v>0</v>
      </c>
      <c r="K123" s="230" t="s">
        <v>130</v>
      </c>
      <c r="L123" s="38"/>
      <c r="M123" s="235" t="s">
        <v>1</v>
      </c>
      <c r="N123" s="236" t="s">
        <v>40</v>
      </c>
      <c r="O123" s="70"/>
      <c r="P123" s="187">
        <f>O123*H123</f>
        <v>0</v>
      </c>
      <c r="Q123" s="187">
        <v>0</v>
      </c>
      <c r="R123" s="187">
        <f>Q123*H123</f>
        <v>0</v>
      </c>
      <c r="S123" s="187">
        <v>0</v>
      </c>
      <c r="T123" s="188">
        <f>S123*H123</f>
        <v>0</v>
      </c>
      <c r="U123" s="33"/>
      <c r="V123" s="33"/>
      <c r="W123" s="33"/>
      <c r="X123" s="33"/>
      <c r="Y123" s="33"/>
      <c r="Z123" s="33"/>
      <c r="AA123" s="33"/>
      <c r="AB123" s="33"/>
      <c r="AC123" s="33"/>
      <c r="AD123" s="33"/>
      <c r="AE123" s="33"/>
      <c r="AR123" s="189" t="s">
        <v>132</v>
      </c>
      <c r="AT123" s="189" t="s">
        <v>362</v>
      </c>
      <c r="AU123" s="189" t="s">
        <v>83</v>
      </c>
      <c r="AY123" s="16" t="s">
        <v>125</v>
      </c>
      <c r="BE123" s="190">
        <f>IF(N123="základní",J123,0)</f>
        <v>0</v>
      </c>
      <c r="BF123" s="190">
        <f>IF(N123="snížená",J123,0)</f>
        <v>0</v>
      </c>
      <c r="BG123" s="190">
        <f>IF(N123="zákl. přenesená",J123,0)</f>
        <v>0</v>
      </c>
      <c r="BH123" s="190">
        <f>IF(N123="sníž. přenesená",J123,0)</f>
        <v>0</v>
      </c>
      <c r="BI123" s="190">
        <f>IF(N123="nulová",J123,0)</f>
        <v>0</v>
      </c>
      <c r="BJ123" s="16" t="s">
        <v>83</v>
      </c>
      <c r="BK123" s="190">
        <f>ROUND(I123*H123,2)</f>
        <v>0</v>
      </c>
      <c r="BL123" s="16" t="s">
        <v>132</v>
      </c>
      <c r="BM123" s="189" t="s">
        <v>825</v>
      </c>
    </row>
    <row r="124" spans="1:65" s="2" customFormat="1" ht="11.25">
      <c r="A124" s="33"/>
      <c r="B124" s="34"/>
      <c r="C124" s="35"/>
      <c r="D124" s="191" t="s">
        <v>134</v>
      </c>
      <c r="E124" s="35"/>
      <c r="F124" s="192" t="s">
        <v>824</v>
      </c>
      <c r="G124" s="35"/>
      <c r="H124" s="35"/>
      <c r="I124" s="193"/>
      <c r="J124" s="35"/>
      <c r="K124" s="35"/>
      <c r="L124" s="38"/>
      <c r="M124" s="194"/>
      <c r="N124" s="195"/>
      <c r="O124" s="70"/>
      <c r="P124" s="70"/>
      <c r="Q124" s="70"/>
      <c r="R124" s="70"/>
      <c r="S124" s="70"/>
      <c r="T124" s="71"/>
      <c r="U124" s="33"/>
      <c r="V124" s="33"/>
      <c r="W124" s="33"/>
      <c r="X124" s="33"/>
      <c r="Y124" s="33"/>
      <c r="Z124" s="33"/>
      <c r="AA124" s="33"/>
      <c r="AB124" s="33"/>
      <c r="AC124" s="33"/>
      <c r="AD124" s="33"/>
      <c r="AE124" s="33"/>
      <c r="AT124" s="16" t="s">
        <v>134</v>
      </c>
      <c r="AU124" s="16" t="s">
        <v>83</v>
      </c>
    </row>
    <row r="125" spans="1:65" s="13" customFormat="1" ht="11.25">
      <c r="B125" s="206"/>
      <c r="C125" s="207"/>
      <c r="D125" s="191" t="s">
        <v>135</v>
      </c>
      <c r="E125" s="208" t="s">
        <v>1</v>
      </c>
      <c r="F125" s="209" t="s">
        <v>83</v>
      </c>
      <c r="G125" s="207"/>
      <c r="H125" s="210">
        <v>1</v>
      </c>
      <c r="I125" s="211"/>
      <c r="J125" s="207"/>
      <c r="K125" s="207"/>
      <c r="L125" s="212"/>
      <c r="M125" s="213"/>
      <c r="N125" s="214"/>
      <c r="O125" s="214"/>
      <c r="P125" s="214"/>
      <c r="Q125" s="214"/>
      <c r="R125" s="214"/>
      <c r="S125" s="214"/>
      <c r="T125" s="215"/>
      <c r="AT125" s="216" t="s">
        <v>135</v>
      </c>
      <c r="AU125" s="216" t="s">
        <v>83</v>
      </c>
      <c r="AV125" s="13" t="s">
        <v>85</v>
      </c>
      <c r="AW125" s="13" t="s">
        <v>31</v>
      </c>
      <c r="AX125" s="13" t="s">
        <v>75</v>
      </c>
      <c r="AY125" s="216" t="s">
        <v>125</v>
      </c>
    </row>
    <row r="126" spans="1:65" s="14" customFormat="1" ht="11.25">
      <c r="B126" s="217"/>
      <c r="C126" s="218"/>
      <c r="D126" s="191" t="s">
        <v>135</v>
      </c>
      <c r="E126" s="219" t="s">
        <v>1</v>
      </c>
      <c r="F126" s="220" t="s">
        <v>144</v>
      </c>
      <c r="G126" s="218"/>
      <c r="H126" s="221">
        <v>1</v>
      </c>
      <c r="I126" s="222"/>
      <c r="J126" s="218"/>
      <c r="K126" s="218"/>
      <c r="L126" s="223"/>
      <c r="M126" s="224"/>
      <c r="N126" s="225"/>
      <c r="O126" s="225"/>
      <c r="P126" s="225"/>
      <c r="Q126" s="225"/>
      <c r="R126" s="225"/>
      <c r="S126" s="225"/>
      <c r="T126" s="226"/>
      <c r="AT126" s="227" t="s">
        <v>135</v>
      </c>
      <c r="AU126" s="227" t="s">
        <v>83</v>
      </c>
      <c r="AV126" s="14" t="s">
        <v>132</v>
      </c>
      <c r="AW126" s="14" t="s">
        <v>31</v>
      </c>
      <c r="AX126" s="14" t="s">
        <v>83</v>
      </c>
      <c r="AY126" s="227" t="s">
        <v>125</v>
      </c>
    </row>
    <row r="127" spans="1:65" s="2" customFormat="1" ht="24.2" customHeight="1">
      <c r="A127" s="33"/>
      <c r="B127" s="34"/>
      <c r="C127" s="228" t="s">
        <v>154</v>
      </c>
      <c r="D127" s="228" t="s">
        <v>362</v>
      </c>
      <c r="E127" s="229" t="s">
        <v>826</v>
      </c>
      <c r="F127" s="230" t="s">
        <v>827</v>
      </c>
      <c r="G127" s="231" t="s">
        <v>828</v>
      </c>
      <c r="H127" s="232">
        <v>65</v>
      </c>
      <c r="I127" s="233"/>
      <c r="J127" s="234">
        <f>ROUND(I127*H127,2)</f>
        <v>0</v>
      </c>
      <c r="K127" s="230" t="s">
        <v>130</v>
      </c>
      <c r="L127" s="38"/>
      <c r="M127" s="235" t="s">
        <v>1</v>
      </c>
      <c r="N127" s="236" t="s">
        <v>40</v>
      </c>
      <c r="O127" s="70"/>
      <c r="P127" s="187">
        <f>O127*H127</f>
        <v>0</v>
      </c>
      <c r="Q127" s="187">
        <v>0</v>
      </c>
      <c r="R127" s="187">
        <f>Q127*H127</f>
        <v>0</v>
      </c>
      <c r="S127" s="187">
        <v>0</v>
      </c>
      <c r="T127" s="188">
        <f>S127*H127</f>
        <v>0</v>
      </c>
      <c r="U127" s="33"/>
      <c r="V127" s="33"/>
      <c r="W127" s="33"/>
      <c r="X127" s="33"/>
      <c r="Y127" s="33"/>
      <c r="Z127" s="33"/>
      <c r="AA127" s="33"/>
      <c r="AB127" s="33"/>
      <c r="AC127" s="33"/>
      <c r="AD127" s="33"/>
      <c r="AE127" s="33"/>
      <c r="AR127" s="189" t="s">
        <v>829</v>
      </c>
      <c r="AT127" s="189" t="s">
        <v>362</v>
      </c>
      <c r="AU127" s="189" t="s">
        <v>83</v>
      </c>
      <c r="AY127" s="16" t="s">
        <v>125</v>
      </c>
      <c r="BE127" s="190">
        <f>IF(N127="základní",J127,0)</f>
        <v>0</v>
      </c>
      <c r="BF127" s="190">
        <f>IF(N127="snížená",J127,0)</f>
        <v>0</v>
      </c>
      <c r="BG127" s="190">
        <f>IF(N127="zákl. přenesená",J127,0)</f>
        <v>0</v>
      </c>
      <c r="BH127" s="190">
        <f>IF(N127="sníž. přenesená",J127,0)</f>
        <v>0</v>
      </c>
      <c r="BI127" s="190">
        <f>IF(N127="nulová",J127,0)</f>
        <v>0</v>
      </c>
      <c r="BJ127" s="16" t="s">
        <v>83</v>
      </c>
      <c r="BK127" s="190">
        <f>ROUND(I127*H127,2)</f>
        <v>0</v>
      </c>
      <c r="BL127" s="16" t="s">
        <v>829</v>
      </c>
      <c r="BM127" s="189" t="s">
        <v>830</v>
      </c>
    </row>
    <row r="128" spans="1:65" s="2" customFormat="1" ht="48.75">
      <c r="A128" s="33"/>
      <c r="B128" s="34"/>
      <c r="C128" s="35"/>
      <c r="D128" s="191" t="s">
        <v>134</v>
      </c>
      <c r="E128" s="35"/>
      <c r="F128" s="192" t="s">
        <v>831</v>
      </c>
      <c r="G128" s="35"/>
      <c r="H128" s="35"/>
      <c r="I128" s="193"/>
      <c r="J128" s="35"/>
      <c r="K128" s="35"/>
      <c r="L128" s="38"/>
      <c r="M128" s="194"/>
      <c r="N128" s="195"/>
      <c r="O128" s="70"/>
      <c r="P128" s="70"/>
      <c r="Q128" s="70"/>
      <c r="R128" s="70"/>
      <c r="S128" s="70"/>
      <c r="T128" s="71"/>
      <c r="U128" s="33"/>
      <c r="V128" s="33"/>
      <c r="W128" s="33"/>
      <c r="X128" s="33"/>
      <c r="Y128" s="33"/>
      <c r="Z128" s="33"/>
      <c r="AA128" s="33"/>
      <c r="AB128" s="33"/>
      <c r="AC128" s="33"/>
      <c r="AD128" s="33"/>
      <c r="AE128" s="33"/>
      <c r="AT128" s="16" t="s">
        <v>134</v>
      </c>
      <c r="AU128" s="16" t="s">
        <v>83</v>
      </c>
    </row>
    <row r="129" spans="1:65" s="13" customFormat="1" ht="11.25">
      <c r="B129" s="206"/>
      <c r="C129" s="207"/>
      <c r="D129" s="191" t="s">
        <v>135</v>
      </c>
      <c r="E129" s="208" t="s">
        <v>1</v>
      </c>
      <c r="F129" s="209" t="s">
        <v>302</v>
      </c>
      <c r="G129" s="207"/>
      <c r="H129" s="210">
        <v>65</v>
      </c>
      <c r="I129" s="211"/>
      <c r="J129" s="207"/>
      <c r="K129" s="207"/>
      <c r="L129" s="212"/>
      <c r="M129" s="213"/>
      <c r="N129" s="214"/>
      <c r="O129" s="214"/>
      <c r="P129" s="214"/>
      <c r="Q129" s="214"/>
      <c r="R129" s="214"/>
      <c r="S129" s="214"/>
      <c r="T129" s="215"/>
      <c r="AT129" s="216" t="s">
        <v>135</v>
      </c>
      <c r="AU129" s="216" t="s">
        <v>83</v>
      </c>
      <c r="AV129" s="13" t="s">
        <v>85</v>
      </c>
      <c r="AW129" s="13" t="s">
        <v>31</v>
      </c>
      <c r="AX129" s="13" t="s">
        <v>75</v>
      </c>
      <c r="AY129" s="216" t="s">
        <v>125</v>
      </c>
    </row>
    <row r="130" spans="1:65" s="14" customFormat="1" ht="11.25">
      <c r="B130" s="217"/>
      <c r="C130" s="218"/>
      <c r="D130" s="191" t="s">
        <v>135</v>
      </c>
      <c r="E130" s="219" t="s">
        <v>1</v>
      </c>
      <c r="F130" s="220" t="s">
        <v>144</v>
      </c>
      <c r="G130" s="218"/>
      <c r="H130" s="221">
        <v>65</v>
      </c>
      <c r="I130" s="222"/>
      <c r="J130" s="218"/>
      <c r="K130" s="218"/>
      <c r="L130" s="223"/>
      <c r="M130" s="224"/>
      <c r="N130" s="225"/>
      <c r="O130" s="225"/>
      <c r="P130" s="225"/>
      <c r="Q130" s="225"/>
      <c r="R130" s="225"/>
      <c r="S130" s="225"/>
      <c r="T130" s="226"/>
      <c r="AT130" s="227" t="s">
        <v>135</v>
      </c>
      <c r="AU130" s="227" t="s">
        <v>83</v>
      </c>
      <c r="AV130" s="14" t="s">
        <v>132</v>
      </c>
      <c r="AW130" s="14" t="s">
        <v>31</v>
      </c>
      <c r="AX130" s="14" t="s">
        <v>83</v>
      </c>
      <c r="AY130" s="227" t="s">
        <v>125</v>
      </c>
    </row>
    <row r="131" spans="1:65" s="2" customFormat="1" ht="33" customHeight="1">
      <c r="A131" s="33"/>
      <c r="B131" s="34"/>
      <c r="C131" s="228" t="s">
        <v>132</v>
      </c>
      <c r="D131" s="228" t="s">
        <v>362</v>
      </c>
      <c r="E131" s="229" t="s">
        <v>832</v>
      </c>
      <c r="F131" s="230" t="s">
        <v>833</v>
      </c>
      <c r="G131" s="231" t="s">
        <v>129</v>
      </c>
      <c r="H131" s="232">
        <v>2</v>
      </c>
      <c r="I131" s="233"/>
      <c r="J131" s="234">
        <f>ROUND(I131*H131,2)</f>
        <v>0</v>
      </c>
      <c r="K131" s="230" t="s">
        <v>130</v>
      </c>
      <c r="L131" s="38"/>
      <c r="M131" s="235" t="s">
        <v>1</v>
      </c>
      <c r="N131" s="236" t="s">
        <v>40</v>
      </c>
      <c r="O131" s="70"/>
      <c r="P131" s="187">
        <f>O131*H131</f>
        <v>0</v>
      </c>
      <c r="Q131" s="187">
        <v>0</v>
      </c>
      <c r="R131" s="187">
        <f>Q131*H131</f>
        <v>0</v>
      </c>
      <c r="S131" s="187">
        <v>0</v>
      </c>
      <c r="T131" s="188">
        <f>S131*H131</f>
        <v>0</v>
      </c>
      <c r="U131" s="33"/>
      <c r="V131" s="33"/>
      <c r="W131" s="33"/>
      <c r="X131" s="33"/>
      <c r="Y131" s="33"/>
      <c r="Z131" s="33"/>
      <c r="AA131" s="33"/>
      <c r="AB131" s="33"/>
      <c r="AC131" s="33"/>
      <c r="AD131" s="33"/>
      <c r="AE131" s="33"/>
      <c r="AR131" s="189" t="s">
        <v>132</v>
      </c>
      <c r="AT131" s="189" t="s">
        <v>362</v>
      </c>
      <c r="AU131" s="189" t="s">
        <v>83</v>
      </c>
      <c r="AY131" s="16" t="s">
        <v>125</v>
      </c>
      <c r="BE131" s="190">
        <f>IF(N131="základní",J131,0)</f>
        <v>0</v>
      </c>
      <c r="BF131" s="190">
        <f>IF(N131="snížená",J131,0)</f>
        <v>0</v>
      </c>
      <c r="BG131" s="190">
        <f>IF(N131="zákl. přenesená",J131,0)</f>
        <v>0</v>
      </c>
      <c r="BH131" s="190">
        <f>IF(N131="sníž. přenesená",J131,0)</f>
        <v>0</v>
      </c>
      <c r="BI131" s="190">
        <f>IF(N131="nulová",J131,0)</f>
        <v>0</v>
      </c>
      <c r="BJ131" s="16" t="s">
        <v>83</v>
      </c>
      <c r="BK131" s="190">
        <f>ROUND(I131*H131,2)</f>
        <v>0</v>
      </c>
      <c r="BL131" s="16" t="s">
        <v>132</v>
      </c>
      <c r="BM131" s="189" t="s">
        <v>834</v>
      </c>
    </row>
    <row r="132" spans="1:65" s="2" customFormat="1" ht="19.5">
      <c r="A132" s="33"/>
      <c r="B132" s="34"/>
      <c r="C132" s="35"/>
      <c r="D132" s="191" t="s">
        <v>134</v>
      </c>
      <c r="E132" s="35"/>
      <c r="F132" s="192" t="s">
        <v>833</v>
      </c>
      <c r="G132" s="35"/>
      <c r="H132" s="35"/>
      <c r="I132" s="193"/>
      <c r="J132" s="35"/>
      <c r="K132" s="35"/>
      <c r="L132" s="38"/>
      <c r="M132" s="194"/>
      <c r="N132" s="195"/>
      <c r="O132" s="70"/>
      <c r="P132" s="70"/>
      <c r="Q132" s="70"/>
      <c r="R132" s="70"/>
      <c r="S132" s="70"/>
      <c r="T132" s="71"/>
      <c r="U132" s="33"/>
      <c r="V132" s="33"/>
      <c r="W132" s="33"/>
      <c r="X132" s="33"/>
      <c r="Y132" s="33"/>
      <c r="Z132" s="33"/>
      <c r="AA132" s="33"/>
      <c r="AB132" s="33"/>
      <c r="AC132" s="33"/>
      <c r="AD132" s="33"/>
      <c r="AE132" s="33"/>
      <c r="AT132" s="16" t="s">
        <v>134</v>
      </c>
      <c r="AU132" s="16" t="s">
        <v>83</v>
      </c>
    </row>
    <row r="133" spans="1:65" s="13" customFormat="1" ht="11.25">
      <c r="B133" s="206"/>
      <c r="C133" s="207"/>
      <c r="D133" s="191" t="s">
        <v>135</v>
      </c>
      <c r="E133" s="208" t="s">
        <v>1</v>
      </c>
      <c r="F133" s="209" t="s">
        <v>83</v>
      </c>
      <c r="G133" s="207"/>
      <c r="H133" s="210">
        <v>1</v>
      </c>
      <c r="I133" s="211"/>
      <c r="J133" s="207"/>
      <c r="K133" s="207"/>
      <c r="L133" s="212"/>
      <c r="M133" s="213"/>
      <c r="N133" s="214"/>
      <c r="O133" s="214"/>
      <c r="P133" s="214"/>
      <c r="Q133" s="214"/>
      <c r="R133" s="214"/>
      <c r="S133" s="214"/>
      <c r="T133" s="215"/>
      <c r="AT133" s="216" t="s">
        <v>135</v>
      </c>
      <c r="AU133" s="216" t="s">
        <v>83</v>
      </c>
      <c r="AV133" s="13" t="s">
        <v>85</v>
      </c>
      <c r="AW133" s="13" t="s">
        <v>31</v>
      </c>
      <c r="AX133" s="13" t="s">
        <v>75</v>
      </c>
      <c r="AY133" s="216" t="s">
        <v>125</v>
      </c>
    </row>
    <row r="134" spans="1:65" s="12" customFormat="1" ht="11.25">
      <c r="B134" s="196"/>
      <c r="C134" s="197"/>
      <c r="D134" s="191" t="s">
        <v>135</v>
      </c>
      <c r="E134" s="198" t="s">
        <v>1</v>
      </c>
      <c r="F134" s="199" t="s">
        <v>835</v>
      </c>
      <c r="G134" s="197"/>
      <c r="H134" s="198" t="s">
        <v>1</v>
      </c>
      <c r="I134" s="200"/>
      <c r="J134" s="197"/>
      <c r="K134" s="197"/>
      <c r="L134" s="201"/>
      <c r="M134" s="202"/>
      <c r="N134" s="203"/>
      <c r="O134" s="203"/>
      <c r="P134" s="203"/>
      <c r="Q134" s="203"/>
      <c r="R134" s="203"/>
      <c r="S134" s="203"/>
      <c r="T134" s="204"/>
      <c r="AT134" s="205" t="s">
        <v>135</v>
      </c>
      <c r="AU134" s="205" t="s">
        <v>83</v>
      </c>
      <c r="AV134" s="12" t="s">
        <v>83</v>
      </c>
      <c r="AW134" s="12" t="s">
        <v>31</v>
      </c>
      <c r="AX134" s="12" t="s">
        <v>75</v>
      </c>
      <c r="AY134" s="205" t="s">
        <v>125</v>
      </c>
    </row>
    <row r="135" spans="1:65" s="13" customFormat="1" ht="11.25">
      <c r="B135" s="206"/>
      <c r="C135" s="207"/>
      <c r="D135" s="191" t="s">
        <v>135</v>
      </c>
      <c r="E135" s="208" t="s">
        <v>1</v>
      </c>
      <c r="F135" s="209" t="s">
        <v>83</v>
      </c>
      <c r="G135" s="207"/>
      <c r="H135" s="210">
        <v>1</v>
      </c>
      <c r="I135" s="211"/>
      <c r="J135" s="207"/>
      <c r="K135" s="207"/>
      <c r="L135" s="212"/>
      <c r="M135" s="213"/>
      <c r="N135" s="214"/>
      <c r="O135" s="214"/>
      <c r="P135" s="214"/>
      <c r="Q135" s="214"/>
      <c r="R135" s="214"/>
      <c r="S135" s="214"/>
      <c r="T135" s="215"/>
      <c r="AT135" s="216" t="s">
        <v>135</v>
      </c>
      <c r="AU135" s="216" t="s">
        <v>83</v>
      </c>
      <c r="AV135" s="13" t="s">
        <v>85</v>
      </c>
      <c r="AW135" s="13" t="s">
        <v>31</v>
      </c>
      <c r="AX135" s="13" t="s">
        <v>75</v>
      </c>
      <c r="AY135" s="216" t="s">
        <v>125</v>
      </c>
    </row>
    <row r="136" spans="1:65" s="14" customFormat="1" ht="11.25">
      <c r="B136" s="217"/>
      <c r="C136" s="218"/>
      <c r="D136" s="191" t="s">
        <v>135</v>
      </c>
      <c r="E136" s="219" t="s">
        <v>1</v>
      </c>
      <c r="F136" s="220" t="s">
        <v>144</v>
      </c>
      <c r="G136" s="218"/>
      <c r="H136" s="221">
        <v>2</v>
      </c>
      <c r="I136" s="222"/>
      <c r="J136" s="218"/>
      <c r="K136" s="218"/>
      <c r="L136" s="223"/>
      <c r="M136" s="224"/>
      <c r="N136" s="225"/>
      <c r="O136" s="225"/>
      <c r="P136" s="225"/>
      <c r="Q136" s="225"/>
      <c r="R136" s="225"/>
      <c r="S136" s="225"/>
      <c r="T136" s="226"/>
      <c r="AT136" s="227" t="s">
        <v>135</v>
      </c>
      <c r="AU136" s="227" t="s">
        <v>83</v>
      </c>
      <c r="AV136" s="14" t="s">
        <v>132</v>
      </c>
      <c r="AW136" s="14" t="s">
        <v>31</v>
      </c>
      <c r="AX136" s="14" t="s">
        <v>83</v>
      </c>
      <c r="AY136" s="227" t="s">
        <v>125</v>
      </c>
    </row>
    <row r="137" spans="1:65" s="2" customFormat="1" ht="33" customHeight="1">
      <c r="A137" s="33"/>
      <c r="B137" s="34"/>
      <c r="C137" s="228" t="s">
        <v>169</v>
      </c>
      <c r="D137" s="228" t="s">
        <v>362</v>
      </c>
      <c r="E137" s="229" t="s">
        <v>836</v>
      </c>
      <c r="F137" s="230" t="s">
        <v>833</v>
      </c>
      <c r="G137" s="231" t="s">
        <v>129</v>
      </c>
      <c r="H137" s="232">
        <v>1</v>
      </c>
      <c r="I137" s="233"/>
      <c r="J137" s="234">
        <f>ROUND(I137*H137,2)</f>
        <v>0</v>
      </c>
      <c r="K137" s="230" t="s">
        <v>1</v>
      </c>
      <c r="L137" s="38"/>
      <c r="M137" s="235" t="s">
        <v>1</v>
      </c>
      <c r="N137" s="236" t="s">
        <v>40</v>
      </c>
      <c r="O137" s="70"/>
      <c r="P137" s="187">
        <f>O137*H137</f>
        <v>0</v>
      </c>
      <c r="Q137" s="187">
        <v>0</v>
      </c>
      <c r="R137" s="187">
        <f>Q137*H137</f>
        <v>0</v>
      </c>
      <c r="S137" s="187">
        <v>0</v>
      </c>
      <c r="T137" s="188">
        <f>S137*H137</f>
        <v>0</v>
      </c>
      <c r="U137" s="33"/>
      <c r="V137" s="33"/>
      <c r="W137" s="33"/>
      <c r="X137" s="33"/>
      <c r="Y137" s="33"/>
      <c r="Z137" s="33"/>
      <c r="AA137" s="33"/>
      <c r="AB137" s="33"/>
      <c r="AC137" s="33"/>
      <c r="AD137" s="33"/>
      <c r="AE137" s="33"/>
      <c r="AR137" s="189" t="s">
        <v>132</v>
      </c>
      <c r="AT137" s="189" t="s">
        <v>362</v>
      </c>
      <c r="AU137" s="189" t="s">
        <v>83</v>
      </c>
      <c r="AY137" s="16" t="s">
        <v>125</v>
      </c>
      <c r="BE137" s="190">
        <f>IF(N137="základní",J137,0)</f>
        <v>0</v>
      </c>
      <c r="BF137" s="190">
        <f>IF(N137="snížená",J137,0)</f>
        <v>0</v>
      </c>
      <c r="BG137" s="190">
        <f>IF(N137="zákl. přenesená",J137,0)</f>
        <v>0</v>
      </c>
      <c r="BH137" s="190">
        <f>IF(N137="sníž. přenesená",J137,0)</f>
        <v>0</v>
      </c>
      <c r="BI137" s="190">
        <f>IF(N137="nulová",J137,0)</f>
        <v>0</v>
      </c>
      <c r="BJ137" s="16" t="s">
        <v>83</v>
      </c>
      <c r="BK137" s="190">
        <f>ROUND(I137*H137,2)</f>
        <v>0</v>
      </c>
      <c r="BL137" s="16" t="s">
        <v>132</v>
      </c>
      <c r="BM137" s="189" t="s">
        <v>837</v>
      </c>
    </row>
    <row r="138" spans="1:65" s="2" customFormat="1" ht="19.5">
      <c r="A138" s="33"/>
      <c r="B138" s="34"/>
      <c r="C138" s="35"/>
      <c r="D138" s="191" t="s">
        <v>134</v>
      </c>
      <c r="E138" s="35"/>
      <c r="F138" s="192" t="s">
        <v>833</v>
      </c>
      <c r="G138" s="35"/>
      <c r="H138" s="35"/>
      <c r="I138" s="193"/>
      <c r="J138" s="35"/>
      <c r="K138" s="35"/>
      <c r="L138" s="38"/>
      <c r="M138" s="194"/>
      <c r="N138" s="195"/>
      <c r="O138" s="70"/>
      <c r="P138" s="70"/>
      <c r="Q138" s="70"/>
      <c r="R138" s="70"/>
      <c r="S138" s="70"/>
      <c r="T138" s="71"/>
      <c r="U138" s="33"/>
      <c r="V138" s="33"/>
      <c r="W138" s="33"/>
      <c r="X138" s="33"/>
      <c r="Y138" s="33"/>
      <c r="Z138" s="33"/>
      <c r="AA138" s="33"/>
      <c r="AB138" s="33"/>
      <c r="AC138" s="33"/>
      <c r="AD138" s="33"/>
      <c r="AE138" s="33"/>
      <c r="AT138" s="16" t="s">
        <v>134</v>
      </c>
      <c r="AU138" s="16" t="s">
        <v>83</v>
      </c>
    </row>
    <row r="139" spans="1:65" s="12" customFormat="1" ht="11.25">
      <c r="B139" s="196"/>
      <c r="C139" s="197"/>
      <c r="D139" s="191" t="s">
        <v>135</v>
      </c>
      <c r="E139" s="198" t="s">
        <v>1</v>
      </c>
      <c r="F139" s="199" t="s">
        <v>838</v>
      </c>
      <c r="G139" s="197"/>
      <c r="H139" s="198" t="s">
        <v>1</v>
      </c>
      <c r="I139" s="200"/>
      <c r="J139" s="197"/>
      <c r="K139" s="197"/>
      <c r="L139" s="201"/>
      <c r="M139" s="202"/>
      <c r="N139" s="203"/>
      <c r="O139" s="203"/>
      <c r="P139" s="203"/>
      <c r="Q139" s="203"/>
      <c r="R139" s="203"/>
      <c r="S139" s="203"/>
      <c r="T139" s="204"/>
      <c r="AT139" s="205" t="s">
        <v>135</v>
      </c>
      <c r="AU139" s="205" t="s">
        <v>83</v>
      </c>
      <c r="AV139" s="12" t="s">
        <v>83</v>
      </c>
      <c r="AW139" s="12" t="s">
        <v>31</v>
      </c>
      <c r="AX139" s="12" t="s">
        <v>75</v>
      </c>
      <c r="AY139" s="205" t="s">
        <v>125</v>
      </c>
    </row>
    <row r="140" spans="1:65" s="13" customFormat="1" ht="11.25">
      <c r="B140" s="206"/>
      <c r="C140" s="207"/>
      <c r="D140" s="191" t="s">
        <v>135</v>
      </c>
      <c r="E140" s="208" t="s">
        <v>1</v>
      </c>
      <c r="F140" s="209" t="s">
        <v>83</v>
      </c>
      <c r="G140" s="207"/>
      <c r="H140" s="210">
        <v>1</v>
      </c>
      <c r="I140" s="211"/>
      <c r="J140" s="207"/>
      <c r="K140" s="207"/>
      <c r="L140" s="212"/>
      <c r="M140" s="213"/>
      <c r="N140" s="214"/>
      <c r="O140" s="214"/>
      <c r="P140" s="214"/>
      <c r="Q140" s="214"/>
      <c r="R140" s="214"/>
      <c r="S140" s="214"/>
      <c r="T140" s="215"/>
      <c r="AT140" s="216" t="s">
        <v>135</v>
      </c>
      <c r="AU140" s="216" t="s">
        <v>83</v>
      </c>
      <c r="AV140" s="13" t="s">
        <v>85</v>
      </c>
      <c r="AW140" s="13" t="s">
        <v>31</v>
      </c>
      <c r="AX140" s="13" t="s">
        <v>75</v>
      </c>
      <c r="AY140" s="216" t="s">
        <v>125</v>
      </c>
    </row>
    <row r="141" spans="1:65" s="14" customFormat="1" ht="11.25">
      <c r="B141" s="217"/>
      <c r="C141" s="218"/>
      <c r="D141" s="191" t="s">
        <v>135</v>
      </c>
      <c r="E141" s="219" t="s">
        <v>1</v>
      </c>
      <c r="F141" s="220" t="s">
        <v>144</v>
      </c>
      <c r="G141" s="218"/>
      <c r="H141" s="221">
        <v>1</v>
      </c>
      <c r="I141" s="222"/>
      <c r="J141" s="218"/>
      <c r="K141" s="218"/>
      <c r="L141" s="223"/>
      <c r="M141" s="224"/>
      <c r="N141" s="225"/>
      <c r="O141" s="225"/>
      <c r="P141" s="225"/>
      <c r="Q141" s="225"/>
      <c r="R141" s="225"/>
      <c r="S141" s="225"/>
      <c r="T141" s="226"/>
      <c r="AT141" s="227" t="s">
        <v>135</v>
      </c>
      <c r="AU141" s="227" t="s">
        <v>83</v>
      </c>
      <c r="AV141" s="14" t="s">
        <v>132</v>
      </c>
      <c r="AW141" s="14" t="s">
        <v>31</v>
      </c>
      <c r="AX141" s="14" t="s">
        <v>83</v>
      </c>
      <c r="AY141" s="227" t="s">
        <v>125</v>
      </c>
    </row>
    <row r="142" spans="1:65" s="2" customFormat="1" ht="24.2" customHeight="1">
      <c r="A142" s="33"/>
      <c r="B142" s="34"/>
      <c r="C142" s="228" t="s">
        <v>182</v>
      </c>
      <c r="D142" s="228" t="s">
        <v>362</v>
      </c>
      <c r="E142" s="229" t="s">
        <v>839</v>
      </c>
      <c r="F142" s="230" t="s">
        <v>840</v>
      </c>
      <c r="G142" s="231" t="s">
        <v>129</v>
      </c>
      <c r="H142" s="232">
        <v>1</v>
      </c>
      <c r="I142" s="233"/>
      <c r="J142" s="234">
        <f>ROUND(I142*H142,2)</f>
        <v>0</v>
      </c>
      <c r="K142" s="230" t="s">
        <v>130</v>
      </c>
      <c r="L142" s="38"/>
      <c r="M142" s="235" t="s">
        <v>1</v>
      </c>
      <c r="N142" s="236" t="s">
        <v>40</v>
      </c>
      <c r="O142" s="70"/>
      <c r="P142" s="187">
        <f>O142*H142</f>
        <v>0</v>
      </c>
      <c r="Q142" s="187">
        <v>0</v>
      </c>
      <c r="R142" s="187">
        <f>Q142*H142</f>
        <v>0</v>
      </c>
      <c r="S142" s="187">
        <v>0</v>
      </c>
      <c r="T142" s="188">
        <f>S142*H142</f>
        <v>0</v>
      </c>
      <c r="U142" s="33"/>
      <c r="V142" s="33"/>
      <c r="W142" s="33"/>
      <c r="X142" s="33"/>
      <c r="Y142" s="33"/>
      <c r="Z142" s="33"/>
      <c r="AA142" s="33"/>
      <c r="AB142" s="33"/>
      <c r="AC142" s="33"/>
      <c r="AD142" s="33"/>
      <c r="AE142" s="33"/>
      <c r="AR142" s="189" t="s">
        <v>132</v>
      </c>
      <c r="AT142" s="189" t="s">
        <v>362</v>
      </c>
      <c r="AU142" s="189" t="s">
        <v>83</v>
      </c>
      <c r="AY142" s="16" t="s">
        <v>125</v>
      </c>
      <c r="BE142" s="190">
        <f>IF(N142="základní",J142,0)</f>
        <v>0</v>
      </c>
      <c r="BF142" s="190">
        <f>IF(N142="snížená",J142,0)</f>
        <v>0</v>
      </c>
      <c r="BG142" s="190">
        <f>IF(N142="zákl. přenesená",J142,0)</f>
        <v>0</v>
      </c>
      <c r="BH142" s="190">
        <f>IF(N142="sníž. přenesená",J142,0)</f>
        <v>0</v>
      </c>
      <c r="BI142" s="190">
        <f>IF(N142="nulová",J142,0)</f>
        <v>0</v>
      </c>
      <c r="BJ142" s="16" t="s">
        <v>83</v>
      </c>
      <c r="BK142" s="190">
        <f>ROUND(I142*H142,2)</f>
        <v>0</v>
      </c>
      <c r="BL142" s="16" t="s">
        <v>132</v>
      </c>
      <c r="BM142" s="189" t="s">
        <v>841</v>
      </c>
    </row>
    <row r="143" spans="1:65" s="2" customFormat="1" ht="58.5">
      <c r="A143" s="33"/>
      <c r="B143" s="34"/>
      <c r="C143" s="35"/>
      <c r="D143" s="191" t="s">
        <v>134</v>
      </c>
      <c r="E143" s="35"/>
      <c r="F143" s="192" t="s">
        <v>842</v>
      </c>
      <c r="G143" s="35"/>
      <c r="H143" s="35"/>
      <c r="I143" s="193"/>
      <c r="J143" s="35"/>
      <c r="K143" s="35"/>
      <c r="L143" s="38"/>
      <c r="M143" s="194"/>
      <c r="N143" s="195"/>
      <c r="O143" s="70"/>
      <c r="P143" s="70"/>
      <c r="Q143" s="70"/>
      <c r="R143" s="70"/>
      <c r="S143" s="70"/>
      <c r="T143" s="71"/>
      <c r="U143" s="33"/>
      <c r="V143" s="33"/>
      <c r="W143" s="33"/>
      <c r="X143" s="33"/>
      <c r="Y143" s="33"/>
      <c r="Z143" s="33"/>
      <c r="AA143" s="33"/>
      <c r="AB143" s="33"/>
      <c r="AC143" s="33"/>
      <c r="AD143" s="33"/>
      <c r="AE143" s="33"/>
      <c r="AT143" s="16" t="s">
        <v>134</v>
      </c>
      <c r="AU143" s="16" t="s">
        <v>83</v>
      </c>
    </row>
    <row r="144" spans="1:65" s="13" customFormat="1" ht="11.25">
      <c r="B144" s="206"/>
      <c r="C144" s="207"/>
      <c r="D144" s="191" t="s">
        <v>135</v>
      </c>
      <c r="E144" s="208" t="s">
        <v>1</v>
      </c>
      <c r="F144" s="209" t="s">
        <v>83</v>
      </c>
      <c r="G144" s="207"/>
      <c r="H144" s="210">
        <v>1</v>
      </c>
      <c r="I144" s="211"/>
      <c r="J144" s="207"/>
      <c r="K144" s="207"/>
      <c r="L144" s="212"/>
      <c r="M144" s="213"/>
      <c r="N144" s="214"/>
      <c r="O144" s="214"/>
      <c r="P144" s="214"/>
      <c r="Q144" s="214"/>
      <c r="R144" s="214"/>
      <c r="S144" s="214"/>
      <c r="T144" s="215"/>
      <c r="AT144" s="216" t="s">
        <v>135</v>
      </c>
      <c r="AU144" s="216" t="s">
        <v>83</v>
      </c>
      <c r="AV144" s="13" t="s">
        <v>85</v>
      </c>
      <c r="AW144" s="13" t="s">
        <v>31</v>
      </c>
      <c r="AX144" s="13" t="s">
        <v>75</v>
      </c>
      <c r="AY144" s="216" t="s">
        <v>125</v>
      </c>
    </row>
    <row r="145" spans="1:65" s="14" customFormat="1" ht="11.25">
      <c r="B145" s="217"/>
      <c r="C145" s="218"/>
      <c r="D145" s="191" t="s">
        <v>135</v>
      </c>
      <c r="E145" s="219" t="s">
        <v>1</v>
      </c>
      <c r="F145" s="220" t="s">
        <v>144</v>
      </c>
      <c r="G145" s="218"/>
      <c r="H145" s="221">
        <v>1</v>
      </c>
      <c r="I145" s="222"/>
      <c r="J145" s="218"/>
      <c r="K145" s="218"/>
      <c r="L145" s="223"/>
      <c r="M145" s="224"/>
      <c r="N145" s="225"/>
      <c r="O145" s="225"/>
      <c r="P145" s="225"/>
      <c r="Q145" s="225"/>
      <c r="R145" s="225"/>
      <c r="S145" s="225"/>
      <c r="T145" s="226"/>
      <c r="AT145" s="227" t="s">
        <v>135</v>
      </c>
      <c r="AU145" s="227" t="s">
        <v>83</v>
      </c>
      <c r="AV145" s="14" t="s">
        <v>132</v>
      </c>
      <c r="AW145" s="14" t="s">
        <v>31</v>
      </c>
      <c r="AX145" s="14" t="s">
        <v>83</v>
      </c>
      <c r="AY145" s="227" t="s">
        <v>125</v>
      </c>
    </row>
    <row r="146" spans="1:65" s="2" customFormat="1" ht="66.75" customHeight="1">
      <c r="A146" s="33"/>
      <c r="B146" s="34"/>
      <c r="C146" s="228" t="s">
        <v>186</v>
      </c>
      <c r="D146" s="228" t="s">
        <v>362</v>
      </c>
      <c r="E146" s="229" t="s">
        <v>843</v>
      </c>
      <c r="F146" s="230" t="s">
        <v>844</v>
      </c>
      <c r="G146" s="231" t="s">
        <v>129</v>
      </c>
      <c r="H146" s="232">
        <v>2</v>
      </c>
      <c r="I146" s="233"/>
      <c r="J146" s="234">
        <f>ROUND(I146*H146,2)</f>
        <v>0</v>
      </c>
      <c r="K146" s="230" t="s">
        <v>130</v>
      </c>
      <c r="L146" s="38"/>
      <c r="M146" s="235" t="s">
        <v>1</v>
      </c>
      <c r="N146" s="236" t="s">
        <v>40</v>
      </c>
      <c r="O146" s="70"/>
      <c r="P146" s="187">
        <f>O146*H146</f>
        <v>0</v>
      </c>
      <c r="Q146" s="187">
        <v>0</v>
      </c>
      <c r="R146" s="187">
        <f>Q146*H146</f>
        <v>0</v>
      </c>
      <c r="S146" s="187">
        <v>0</v>
      </c>
      <c r="T146" s="188">
        <f>S146*H146</f>
        <v>0</v>
      </c>
      <c r="U146" s="33"/>
      <c r="V146" s="33"/>
      <c r="W146" s="33"/>
      <c r="X146" s="33"/>
      <c r="Y146" s="33"/>
      <c r="Z146" s="33"/>
      <c r="AA146" s="33"/>
      <c r="AB146" s="33"/>
      <c r="AC146" s="33"/>
      <c r="AD146" s="33"/>
      <c r="AE146" s="33"/>
      <c r="AR146" s="189" t="s">
        <v>829</v>
      </c>
      <c r="AT146" s="189" t="s">
        <v>362</v>
      </c>
      <c r="AU146" s="189" t="s">
        <v>83</v>
      </c>
      <c r="AY146" s="16" t="s">
        <v>125</v>
      </c>
      <c r="BE146" s="190">
        <f>IF(N146="základní",J146,0)</f>
        <v>0</v>
      </c>
      <c r="BF146" s="190">
        <f>IF(N146="snížená",J146,0)</f>
        <v>0</v>
      </c>
      <c r="BG146" s="190">
        <f>IF(N146="zákl. přenesená",J146,0)</f>
        <v>0</v>
      </c>
      <c r="BH146" s="190">
        <f>IF(N146="sníž. přenesená",J146,0)</f>
        <v>0</v>
      </c>
      <c r="BI146" s="190">
        <f>IF(N146="nulová",J146,0)</f>
        <v>0</v>
      </c>
      <c r="BJ146" s="16" t="s">
        <v>83</v>
      </c>
      <c r="BK146" s="190">
        <f>ROUND(I146*H146,2)</f>
        <v>0</v>
      </c>
      <c r="BL146" s="16" t="s">
        <v>829</v>
      </c>
      <c r="BM146" s="189" t="s">
        <v>845</v>
      </c>
    </row>
    <row r="147" spans="1:65" s="2" customFormat="1" ht="39">
      <c r="A147" s="33"/>
      <c r="B147" s="34"/>
      <c r="C147" s="35"/>
      <c r="D147" s="191" t="s">
        <v>134</v>
      </c>
      <c r="E147" s="35"/>
      <c r="F147" s="192" t="s">
        <v>844</v>
      </c>
      <c r="G147" s="35"/>
      <c r="H147" s="35"/>
      <c r="I147" s="193"/>
      <c r="J147" s="35"/>
      <c r="K147" s="35"/>
      <c r="L147" s="38"/>
      <c r="M147" s="194"/>
      <c r="N147" s="195"/>
      <c r="O147" s="70"/>
      <c r="P147" s="70"/>
      <c r="Q147" s="70"/>
      <c r="R147" s="70"/>
      <c r="S147" s="70"/>
      <c r="T147" s="71"/>
      <c r="U147" s="33"/>
      <c r="V147" s="33"/>
      <c r="W147" s="33"/>
      <c r="X147" s="33"/>
      <c r="Y147" s="33"/>
      <c r="Z147" s="33"/>
      <c r="AA147" s="33"/>
      <c r="AB147" s="33"/>
      <c r="AC147" s="33"/>
      <c r="AD147" s="33"/>
      <c r="AE147" s="33"/>
      <c r="AT147" s="16" t="s">
        <v>134</v>
      </c>
      <c r="AU147" s="16" t="s">
        <v>83</v>
      </c>
    </row>
    <row r="148" spans="1:65" s="13" customFormat="1" ht="11.25">
      <c r="B148" s="206"/>
      <c r="C148" s="207"/>
      <c r="D148" s="191" t="s">
        <v>135</v>
      </c>
      <c r="E148" s="208" t="s">
        <v>1</v>
      </c>
      <c r="F148" s="209" t="s">
        <v>83</v>
      </c>
      <c r="G148" s="207"/>
      <c r="H148" s="210">
        <v>1</v>
      </c>
      <c r="I148" s="211"/>
      <c r="J148" s="207"/>
      <c r="K148" s="207"/>
      <c r="L148" s="212"/>
      <c r="M148" s="213"/>
      <c r="N148" s="214"/>
      <c r="O148" s="214"/>
      <c r="P148" s="214"/>
      <c r="Q148" s="214"/>
      <c r="R148" s="214"/>
      <c r="S148" s="214"/>
      <c r="T148" s="215"/>
      <c r="AT148" s="216" t="s">
        <v>135</v>
      </c>
      <c r="AU148" s="216" t="s">
        <v>83</v>
      </c>
      <c r="AV148" s="13" t="s">
        <v>85</v>
      </c>
      <c r="AW148" s="13" t="s">
        <v>31</v>
      </c>
      <c r="AX148" s="13" t="s">
        <v>75</v>
      </c>
      <c r="AY148" s="216" t="s">
        <v>125</v>
      </c>
    </row>
    <row r="149" spans="1:65" s="12" customFormat="1" ht="11.25">
      <c r="B149" s="196"/>
      <c r="C149" s="197"/>
      <c r="D149" s="191" t="s">
        <v>135</v>
      </c>
      <c r="E149" s="198" t="s">
        <v>1</v>
      </c>
      <c r="F149" s="199" t="s">
        <v>846</v>
      </c>
      <c r="G149" s="197"/>
      <c r="H149" s="198" t="s">
        <v>1</v>
      </c>
      <c r="I149" s="200"/>
      <c r="J149" s="197"/>
      <c r="K149" s="197"/>
      <c r="L149" s="201"/>
      <c r="M149" s="202"/>
      <c r="N149" s="203"/>
      <c r="O149" s="203"/>
      <c r="P149" s="203"/>
      <c r="Q149" s="203"/>
      <c r="R149" s="203"/>
      <c r="S149" s="203"/>
      <c r="T149" s="204"/>
      <c r="AT149" s="205" t="s">
        <v>135</v>
      </c>
      <c r="AU149" s="205" t="s">
        <v>83</v>
      </c>
      <c r="AV149" s="12" t="s">
        <v>83</v>
      </c>
      <c r="AW149" s="12" t="s">
        <v>31</v>
      </c>
      <c r="AX149" s="12" t="s">
        <v>75</v>
      </c>
      <c r="AY149" s="205" t="s">
        <v>125</v>
      </c>
    </row>
    <row r="150" spans="1:65" s="13" customFormat="1" ht="11.25">
      <c r="B150" s="206"/>
      <c r="C150" s="207"/>
      <c r="D150" s="191" t="s">
        <v>135</v>
      </c>
      <c r="E150" s="208" t="s">
        <v>1</v>
      </c>
      <c r="F150" s="209" t="s">
        <v>83</v>
      </c>
      <c r="G150" s="207"/>
      <c r="H150" s="210">
        <v>1</v>
      </c>
      <c r="I150" s="211"/>
      <c r="J150" s="207"/>
      <c r="K150" s="207"/>
      <c r="L150" s="212"/>
      <c r="M150" s="213"/>
      <c r="N150" s="214"/>
      <c r="O150" s="214"/>
      <c r="P150" s="214"/>
      <c r="Q150" s="214"/>
      <c r="R150" s="214"/>
      <c r="S150" s="214"/>
      <c r="T150" s="215"/>
      <c r="AT150" s="216" t="s">
        <v>135</v>
      </c>
      <c r="AU150" s="216" t="s">
        <v>83</v>
      </c>
      <c r="AV150" s="13" t="s">
        <v>85</v>
      </c>
      <c r="AW150" s="13" t="s">
        <v>31</v>
      </c>
      <c r="AX150" s="13" t="s">
        <v>75</v>
      </c>
      <c r="AY150" s="216" t="s">
        <v>125</v>
      </c>
    </row>
    <row r="151" spans="1:65" s="14" customFormat="1" ht="11.25">
      <c r="B151" s="217"/>
      <c r="C151" s="218"/>
      <c r="D151" s="191" t="s">
        <v>135</v>
      </c>
      <c r="E151" s="219" t="s">
        <v>1</v>
      </c>
      <c r="F151" s="220" t="s">
        <v>144</v>
      </c>
      <c r="G151" s="218"/>
      <c r="H151" s="221">
        <v>2</v>
      </c>
      <c r="I151" s="222"/>
      <c r="J151" s="218"/>
      <c r="K151" s="218"/>
      <c r="L151" s="223"/>
      <c r="M151" s="224"/>
      <c r="N151" s="225"/>
      <c r="O151" s="225"/>
      <c r="P151" s="225"/>
      <c r="Q151" s="225"/>
      <c r="R151" s="225"/>
      <c r="S151" s="225"/>
      <c r="T151" s="226"/>
      <c r="AT151" s="227" t="s">
        <v>135</v>
      </c>
      <c r="AU151" s="227" t="s">
        <v>83</v>
      </c>
      <c r="AV151" s="14" t="s">
        <v>132</v>
      </c>
      <c r="AW151" s="14" t="s">
        <v>31</v>
      </c>
      <c r="AX151" s="14" t="s">
        <v>83</v>
      </c>
      <c r="AY151" s="227" t="s">
        <v>125</v>
      </c>
    </row>
    <row r="152" spans="1:65" s="2" customFormat="1" ht="24.2" customHeight="1">
      <c r="A152" s="33"/>
      <c r="B152" s="34"/>
      <c r="C152" s="228" t="s">
        <v>131</v>
      </c>
      <c r="D152" s="228" t="s">
        <v>362</v>
      </c>
      <c r="E152" s="229" t="s">
        <v>847</v>
      </c>
      <c r="F152" s="230" t="s">
        <v>848</v>
      </c>
      <c r="G152" s="231" t="s">
        <v>129</v>
      </c>
      <c r="H152" s="232">
        <v>6</v>
      </c>
      <c r="I152" s="233"/>
      <c r="J152" s="234">
        <f>ROUND(I152*H152,2)</f>
        <v>0</v>
      </c>
      <c r="K152" s="230" t="s">
        <v>130</v>
      </c>
      <c r="L152" s="38"/>
      <c r="M152" s="235" t="s">
        <v>1</v>
      </c>
      <c r="N152" s="236" t="s">
        <v>40</v>
      </c>
      <c r="O152" s="70"/>
      <c r="P152" s="187">
        <f>O152*H152</f>
        <v>0</v>
      </c>
      <c r="Q152" s="187">
        <v>0</v>
      </c>
      <c r="R152" s="187">
        <f>Q152*H152</f>
        <v>0</v>
      </c>
      <c r="S152" s="187">
        <v>0</v>
      </c>
      <c r="T152" s="188">
        <f>S152*H152</f>
        <v>0</v>
      </c>
      <c r="U152" s="33"/>
      <c r="V152" s="33"/>
      <c r="W152" s="33"/>
      <c r="X152" s="33"/>
      <c r="Y152" s="33"/>
      <c r="Z152" s="33"/>
      <c r="AA152" s="33"/>
      <c r="AB152" s="33"/>
      <c r="AC152" s="33"/>
      <c r="AD152" s="33"/>
      <c r="AE152" s="33"/>
      <c r="AR152" s="189" t="s">
        <v>829</v>
      </c>
      <c r="AT152" s="189" t="s">
        <v>362</v>
      </c>
      <c r="AU152" s="189" t="s">
        <v>83</v>
      </c>
      <c r="AY152" s="16" t="s">
        <v>125</v>
      </c>
      <c r="BE152" s="190">
        <f>IF(N152="základní",J152,0)</f>
        <v>0</v>
      </c>
      <c r="BF152" s="190">
        <f>IF(N152="snížená",J152,0)</f>
        <v>0</v>
      </c>
      <c r="BG152" s="190">
        <f>IF(N152="zákl. přenesená",J152,0)</f>
        <v>0</v>
      </c>
      <c r="BH152" s="190">
        <f>IF(N152="sníž. přenesená",J152,0)</f>
        <v>0</v>
      </c>
      <c r="BI152" s="190">
        <f>IF(N152="nulová",J152,0)</f>
        <v>0</v>
      </c>
      <c r="BJ152" s="16" t="s">
        <v>83</v>
      </c>
      <c r="BK152" s="190">
        <f>ROUND(I152*H152,2)</f>
        <v>0</v>
      </c>
      <c r="BL152" s="16" t="s">
        <v>829</v>
      </c>
      <c r="BM152" s="189" t="s">
        <v>849</v>
      </c>
    </row>
    <row r="153" spans="1:65" s="2" customFormat="1" ht="11.25">
      <c r="A153" s="33"/>
      <c r="B153" s="34"/>
      <c r="C153" s="35"/>
      <c r="D153" s="191" t="s">
        <v>134</v>
      </c>
      <c r="E153" s="35"/>
      <c r="F153" s="192" t="s">
        <v>848</v>
      </c>
      <c r="G153" s="35"/>
      <c r="H153" s="35"/>
      <c r="I153" s="193"/>
      <c r="J153" s="35"/>
      <c r="K153" s="35"/>
      <c r="L153" s="38"/>
      <c r="M153" s="194"/>
      <c r="N153" s="195"/>
      <c r="O153" s="70"/>
      <c r="P153" s="70"/>
      <c r="Q153" s="70"/>
      <c r="R153" s="70"/>
      <c r="S153" s="70"/>
      <c r="T153" s="71"/>
      <c r="U153" s="33"/>
      <c r="V153" s="33"/>
      <c r="W153" s="33"/>
      <c r="X153" s="33"/>
      <c r="Y153" s="33"/>
      <c r="Z153" s="33"/>
      <c r="AA153" s="33"/>
      <c r="AB153" s="33"/>
      <c r="AC153" s="33"/>
      <c r="AD153" s="33"/>
      <c r="AE153" s="33"/>
      <c r="AT153" s="16" t="s">
        <v>134</v>
      </c>
      <c r="AU153" s="16" t="s">
        <v>83</v>
      </c>
    </row>
    <row r="154" spans="1:65" s="12" customFormat="1" ht="11.25">
      <c r="B154" s="196"/>
      <c r="C154" s="197"/>
      <c r="D154" s="191" t="s">
        <v>135</v>
      </c>
      <c r="E154" s="198" t="s">
        <v>1</v>
      </c>
      <c r="F154" s="199" t="s">
        <v>850</v>
      </c>
      <c r="G154" s="197"/>
      <c r="H154" s="198" t="s">
        <v>1</v>
      </c>
      <c r="I154" s="200"/>
      <c r="J154" s="197"/>
      <c r="K154" s="197"/>
      <c r="L154" s="201"/>
      <c r="M154" s="202"/>
      <c r="N154" s="203"/>
      <c r="O154" s="203"/>
      <c r="P154" s="203"/>
      <c r="Q154" s="203"/>
      <c r="R154" s="203"/>
      <c r="S154" s="203"/>
      <c r="T154" s="204"/>
      <c r="AT154" s="205" t="s">
        <v>135</v>
      </c>
      <c r="AU154" s="205" t="s">
        <v>83</v>
      </c>
      <c r="AV154" s="12" t="s">
        <v>83</v>
      </c>
      <c r="AW154" s="12" t="s">
        <v>31</v>
      </c>
      <c r="AX154" s="12" t="s">
        <v>75</v>
      </c>
      <c r="AY154" s="205" t="s">
        <v>125</v>
      </c>
    </row>
    <row r="155" spans="1:65" s="13" customFormat="1" ht="11.25">
      <c r="B155" s="206"/>
      <c r="C155" s="207"/>
      <c r="D155" s="191" t="s">
        <v>135</v>
      </c>
      <c r="E155" s="208" t="s">
        <v>1</v>
      </c>
      <c r="F155" s="209" t="s">
        <v>851</v>
      </c>
      <c r="G155" s="207"/>
      <c r="H155" s="210">
        <v>6</v>
      </c>
      <c r="I155" s="211"/>
      <c r="J155" s="207"/>
      <c r="K155" s="207"/>
      <c r="L155" s="212"/>
      <c r="M155" s="213"/>
      <c r="N155" s="214"/>
      <c r="O155" s="214"/>
      <c r="P155" s="214"/>
      <c r="Q155" s="214"/>
      <c r="R155" s="214"/>
      <c r="S155" s="214"/>
      <c r="T155" s="215"/>
      <c r="AT155" s="216" t="s">
        <v>135</v>
      </c>
      <c r="AU155" s="216" t="s">
        <v>83</v>
      </c>
      <c r="AV155" s="13" t="s">
        <v>85</v>
      </c>
      <c r="AW155" s="13" t="s">
        <v>31</v>
      </c>
      <c r="AX155" s="13" t="s">
        <v>75</v>
      </c>
      <c r="AY155" s="216" t="s">
        <v>125</v>
      </c>
    </row>
    <row r="156" spans="1:65" s="14" customFormat="1" ht="11.25">
      <c r="B156" s="217"/>
      <c r="C156" s="218"/>
      <c r="D156" s="191" t="s">
        <v>135</v>
      </c>
      <c r="E156" s="219" t="s">
        <v>1</v>
      </c>
      <c r="F156" s="220" t="s">
        <v>144</v>
      </c>
      <c r="G156" s="218"/>
      <c r="H156" s="221">
        <v>6</v>
      </c>
      <c r="I156" s="222"/>
      <c r="J156" s="218"/>
      <c r="K156" s="218"/>
      <c r="L156" s="223"/>
      <c r="M156" s="237"/>
      <c r="N156" s="238"/>
      <c r="O156" s="238"/>
      <c r="P156" s="238"/>
      <c r="Q156" s="238"/>
      <c r="R156" s="238"/>
      <c r="S156" s="238"/>
      <c r="T156" s="239"/>
      <c r="AT156" s="227" t="s">
        <v>135</v>
      </c>
      <c r="AU156" s="227" t="s">
        <v>83</v>
      </c>
      <c r="AV156" s="14" t="s">
        <v>132</v>
      </c>
      <c r="AW156" s="14" t="s">
        <v>31</v>
      </c>
      <c r="AX156" s="14" t="s">
        <v>83</v>
      </c>
      <c r="AY156" s="227" t="s">
        <v>125</v>
      </c>
    </row>
    <row r="157" spans="1:65" s="2" customFormat="1" ht="6.95" customHeight="1">
      <c r="A157" s="33"/>
      <c r="B157" s="53"/>
      <c r="C157" s="54"/>
      <c r="D157" s="54"/>
      <c r="E157" s="54"/>
      <c r="F157" s="54"/>
      <c r="G157" s="54"/>
      <c r="H157" s="54"/>
      <c r="I157" s="54"/>
      <c r="J157" s="54"/>
      <c r="K157" s="54"/>
      <c r="L157" s="38"/>
      <c r="M157" s="33"/>
      <c r="O157" s="33"/>
      <c r="P157" s="33"/>
      <c r="Q157" s="33"/>
      <c r="R157" s="33"/>
      <c r="S157" s="33"/>
      <c r="T157" s="33"/>
      <c r="U157" s="33"/>
      <c r="V157" s="33"/>
      <c r="W157" s="33"/>
      <c r="X157" s="33"/>
      <c r="Y157" s="33"/>
      <c r="Z157" s="33"/>
      <c r="AA157" s="33"/>
      <c r="AB157" s="33"/>
      <c r="AC157" s="33"/>
      <c r="AD157" s="33"/>
      <c r="AE157" s="33"/>
    </row>
  </sheetData>
  <sheetProtection algorithmName="SHA-512" hashValue="TC4Idm8Df9KbIGwMy1kSfpl2tzMXkfhSXykRC1HzF93o1wkHips/qkE+YeqsRymX0Vt+hOa2AZR2ENzX++xgNQ==" saltValue="ZgwS+uN4MHV2g1R+yUafp8IgBprK/B/VgU2/xo6xV6XDSWR/3swkHs8qL+PRNu4Q3dTRX9F6xw6EAjbKIASl9w==" spinCount="100000" sheet="1" objects="1" scenarios="1" formatColumns="0" formatRows="0" autoFilter="0"/>
  <autoFilter ref="C116:K156"/>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0"/>
      <c r="M2" s="280"/>
      <c r="N2" s="280"/>
      <c r="O2" s="280"/>
      <c r="P2" s="280"/>
      <c r="Q2" s="280"/>
      <c r="R2" s="280"/>
      <c r="S2" s="280"/>
      <c r="T2" s="280"/>
      <c r="U2" s="280"/>
      <c r="V2" s="280"/>
      <c r="AT2" s="16" t="s">
        <v>97</v>
      </c>
    </row>
    <row r="3" spans="1:46" s="1" customFormat="1" ht="6.95" customHeight="1">
      <c r="B3" s="107"/>
      <c r="C3" s="108"/>
      <c r="D3" s="108"/>
      <c r="E3" s="108"/>
      <c r="F3" s="108"/>
      <c r="G3" s="108"/>
      <c r="H3" s="108"/>
      <c r="I3" s="108"/>
      <c r="J3" s="108"/>
      <c r="K3" s="108"/>
      <c r="L3" s="19"/>
      <c r="AT3" s="16" t="s">
        <v>85</v>
      </c>
    </row>
    <row r="4" spans="1:46" s="1" customFormat="1" ht="24.95" customHeight="1">
      <c r="B4" s="19"/>
      <c r="D4" s="109" t="s">
        <v>98</v>
      </c>
      <c r="L4" s="19"/>
      <c r="M4" s="110" t="s">
        <v>10</v>
      </c>
      <c r="AT4" s="16" t="s">
        <v>4</v>
      </c>
    </row>
    <row r="5" spans="1:46" s="1" customFormat="1" ht="6.95" customHeight="1">
      <c r="B5" s="19"/>
      <c r="L5" s="19"/>
    </row>
    <row r="6" spans="1:46" s="1" customFormat="1" ht="12" customHeight="1">
      <c r="B6" s="19"/>
      <c r="D6" s="111" t="s">
        <v>16</v>
      </c>
      <c r="L6" s="19"/>
    </row>
    <row r="7" spans="1:46" s="1" customFormat="1" ht="16.5" customHeight="1">
      <c r="B7" s="19"/>
      <c r="E7" s="281" t="str">
        <f>'Rekapitulace stavby'!K6</f>
        <v>Oprava trati v úseku Velim - Kolín</v>
      </c>
      <c r="F7" s="282"/>
      <c r="G7" s="282"/>
      <c r="H7" s="282"/>
      <c r="L7" s="19"/>
    </row>
    <row r="8" spans="1:46" s="2" customFormat="1" ht="12" customHeight="1">
      <c r="A8" s="33"/>
      <c r="B8" s="38"/>
      <c r="C8" s="33"/>
      <c r="D8" s="111" t="s">
        <v>99</v>
      </c>
      <c r="E8" s="33"/>
      <c r="F8" s="33"/>
      <c r="G8" s="33"/>
      <c r="H8" s="33"/>
      <c r="I8" s="33"/>
      <c r="J8" s="33"/>
      <c r="K8" s="33"/>
      <c r="L8" s="50"/>
      <c r="S8" s="33"/>
      <c r="T8" s="33"/>
      <c r="U8" s="33"/>
      <c r="V8" s="33"/>
      <c r="W8" s="33"/>
      <c r="X8" s="33"/>
      <c r="Y8" s="33"/>
      <c r="Z8" s="33"/>
      <c r="AA8" s="33"/>
      <c r="AB8" s="33"/>
      <c r="AC8" s="33"/>
      <c r="AD8" s="33"/>
      <c r="AE8" s="33"/>
    </row>
    <row r="9" spans="1:46" s="2" customFormat="1" ht="16.5" customHeight="1">
      <c r="A9" s="33"/>
      <c r="B9" s="38"/>
      <c r="C9" s="33"/>
      <c r="D9" s="33"/>
      <c r="E9" s="283" t="s">
        <v>852</v>
      </c>
      <c r="F9" s="284"/>
      <c r="G9" s="284"/>
      <c r="H9" s="284"/>
      <c r="I9" s="33"/>
      <c r="J9" s="33"/>
      <c r="K9" s="33"/>
      <c r="L9" s="50"/>
      <c r="S9" s="33"/>
      <c r="T9" s="33"/>
      <c r="U9" s="33"/>
      <c r="V9" s="33"/>
      <c r="W9" s="33"/>
      <c r="X9" s="33"/>
      <c r="Y9" s="33"/>
      <c r="Z9" s="33"/>
      <c r="AA9" s="33"/>
      <c r="AB9" s="33"/>
      <c r="AC9" s="33"/>
      <c r="AD9" s="33"/>
      <c r="AE9" s="33"/>
    </row>
    <row r="10" spans="1:46" s="2" customFormat="1" ht="11.25">
      <c r="A10" s="33"/>
      <c r="B10" s="38"/>
      <c r="C10" s="33"/>
      <c r="D10" s="33"/>
      <c r="E10" s="33"/>
      <c r="F10" s="33"/>
      <c r="G10" s="33"/>
      <c r="H10" s="33"/>
      <c r="I10" s="33"/>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11" t="s">
        <v>18</v>
      </c>
      <c r="E11" s="33"/>
      <c r="F11" s="112" t="s">
        <v>1</v>
      </c>
      <c r="G11" s="33"/>
      <c r="H11" s="33"/>
      <c r="I11" s="111" t="s">
        <v>19</v>
      </c>
      <c r="J11" s="112" t="s">
        <v>1</v>
      </c>
      <c r="K11" s="33"/>
      <c r="L11" s="50"/>
      <c r="S11" s="33"/>
      <c r="T11" s="33"/>
      <c r="U11" s="33"/>
      <c r="V11" s="33"/>
      <c r="W11" s="33"/>
      <c r="X11" s="33"/>
      <c r="Y11" s="33"/>
      <c r="Z11" s="33"/>
      <c r="AA11" s="33"/>
      <c r="AB11" s="33"/>
      <c r="AC11" s="33"/>
      <c r="AD11" s="33"/>
      <c r="AE11" s="33"/>
    </row>
    <row r="12" spans="1:46" s="2" customFormat="1" ht="12" customHeight="1">
      <c r="A12" s="33"/>
      <c r="B12" s="38"/>
      <c r="C12" s="33"/>
      <c r="D12" s="111" t="s">
        <v>20</v>
      </c>
      <c r="E12" s="33"/>
      <c r="F12" s="112" t="s">
        <v>21</v>
      </c>
      <c r="G12" s="33"/>
      <c r="H12" s="33"/>
      <c r="I12" s="111" t="s">
        <v>22</v>
      </c>
      <c r="J12" s="113" t="str">
        <f>'Rekapitulace stavby'!AN8</f>
        <v>25. 1. 2022</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33"/>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11" t="s">
        <v>24</v>
      </c>
      <c r="E14" s="33"/>
      <c r="F14" s="33"/>
      <c r="G14" s="33"/>
      <c r="H14" s="33"/>
      <c r="I14" s="111" t="s">
        <v>25</v>
      </c>
      <c r="J14" s="112" t="s">
        <v>1</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12" t="s">
        <v>26</v>
      </c>
      <c r="F15" s="33"/>
      <c r="G15" s="33"/>
      <c r="H15" s="33"/>
      <c r="I15" s="111" t="s">
        <v>27</v>
      </c>
      <c r="J15" s="112" t="s">
        <v>1</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33"/>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11" t="s">
        <v>28</v>
      </c>
      <c r="E17" s="33"/>
      <c r="F17" s="33"/>
      <c r="G17" s="33"/>
      <c r="H17" s="33"/>
      <c r="I17" s="111"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285" t="str">
        <f>'Rekapitulace stavby'!E14</f>
        <v>Vyplň údaj</v>
      </c>
      <c r="F18" s="286"/>
      <c r="G18" s="286"/>
      <c r="H18" s="286"/>
      <c r="I18" s="111" t="s">
        <v>27</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33"/>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11" t="s">
        <v>30</v>
      </c>
      <c r="E20" s="33"/>
      <c r="F20" s="33"/>
      <c r="G20" s="33"/>
      <c r="H20" s="33"/>
      <c r="I20" s="111" t="s">
        <v>25</v>
      </c>
      <c r="J20" s="112" t="str">
        <f>IF('Rekapitulace stavby'!AN16="","",'Rekapitulace stavby'!AN16)</f>
        <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12" t="str">
        <f>IF('Rekapitulace stavby'!E17="","",'Rekapitulace stavby'!E17)</f>
        <v xml:space="preserve"> </v>
      </c>
      <c r="F21" s="33"/>
      <c r="G21" s="33"/>
      <c r="H21" s="33"/>
      <c r="I21" s="111" t="s">
        <v>27</v>
      </c>
      <c r="J21" s="112" t="str">
        <f>IF('Rekapitulace stavby'!AN17="","",'Rekapitulace stavby'!AN17)</f>
        <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33"/>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11" t="s">
        <v>32</v>
      </c>
      <c r="E23" s="33"/>
      <c r="F23" s="33"/>
      <c r="G23" s="33"/>
      <c r="H23" s="33"/>
      <c r="I23" s="111" t="s">
        <v>25</v>
      </c>
      <c r="J23" s="112" t="s">
        <v>1</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12" t="s">
        <v>33</v>
      </c>
      <c r="F24" s="33"/>
      <c r="G24" s="33"/>
      <c r="H24" s="33"/>
      <c r="I24" s="111" t="s">
        <v>27</v>
      </c>
      <c r="J24" s="112" t="s">
        <v>1</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33"/>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11" t="s">
        <v>34</v>
      </c>
      <c r="E26" s="33"/>
      <c r="F26" s="33"/>
      <c r="G26" s="33"/>
      <c r="H26" s="33"/>
      <c r="I26" s="33"/>
      <c r="J26" s="33"/>
      <c r="K26" s="33"/>
      <c r="L26" s="50"/>
      <c r="S26" s="33"/>
      <c r="T26" s="33"/>
      <c r="U26" s="33"/>
      <c r="V26" s="33"/>
      <c r="W26" s="33"/>
      <c r="X26" s="33"/>
      <c r="Y26" s="33"/>
      <c r="Z26" s="33"/>
      <c r="AA26" s="33"/>
      <c r="AB26" s="33"/>
      <c r="AC26" s="33"/>
      <c r="AD26" s="33"/>
      <c r="AE26" s="33"/>
    </row>
    <row r="27" spans="1:31" s="8" customFormat="1" ht="16.5" customHeight="1">
      <c r="A27" s="114"/>
      <c r="B27" s="115"/>
      <c r="C27" s="114"/>
      <c r="D27" s="114"/>
      <c r="E27" s="287" t="s">
        <v>1</v>
      </c>
      <c r="F27" s="287"/>
      <c r="G27" s="287"/>
      <c r="H27" s="287"/>
      <c r="I27" s="114"/>
      <c r="J27" s="114"/>
      <c r="K27" s="114"/>
      <c r="L27" s="116"/>
      <c r="S27" s="114"/>
      <c r="T27" s="114"/>
      <c r="U27" s="114"/>
      <c r="V27" s="114"/>
      <c r="W27" s="114"/>
      <c r="X27" s="114"/>
      <c r="Y27" s="114"/>
      <c r="Z27" s="114"/>
      <c r="AA27" s="114"/>
      <c r="AB27" s="114"/>
      <c r="AC27" s="114"/>
      <c r="AD27" s="114"/>
      <c r="AE27" s="114"/>
    </row>
    <row r="28" spans="1:31" s="2" customFormat="1" ht="6.95" customHeight="1">
      <c r="A28" s="33"/>
      <c r="B28" s="38"/>
      <c r="C28" s="33"/>
      <c r="D28" s="33"/>
      <c r="E28" s="33"/>
      <c r="F28" s="33"/>
      <c r="G28" s="33"/>
      <c r="H28" s="33"/>
      <c r="I28" s="33"/>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17"/>
      <c r="E29" s="117"/>
      <c r="F29" s="117"/>
      <c r="G29" s="117"/>
      <c r="H29" s="117"/>
      <c r="I29" s="117"/>
      <c r="J29" s="117"/>
      <c r="K29" s="117"/>
      <c r="L29" s="50"/>
      <c r="S29" s="33"/>
      <c r="T29" s="33"/>
      <c r="U29" s="33"/>
      <c r="V29" s="33"/>
      <c r="W29" s="33"/>
      <c r="X29" s="33"/>
      <c r="Y29" s="33"/>
      <c r="Z29" s="33"/>
      <c r="AA29" s="33"/>
      <c r="AB29" s="33"/>
      <c r="AC29" s="33"/>
      <c r="AD29" s="33"/>
      <c r="AE29" s="33"/>
    </row>
    <row r="30" spans="1:31" s="2" customFormat="1" ht="25.35" customHeight="1">
      <c r="A30" s="33"/>
      <c r="B30" s="38"/>
      <c r="C30" s="33"/>
      <c r="D30" s="118" t="s">
        <v>35</v>
      </c>
      <c r="E30" s="33"/>
      <c r="F30" s="33"/>
      <c r="G30" s="33"/>
      <c r="H30" s="33"/>
      <c r="I30" s="33"/>
      <c r="J30" s="119">
        <f>ROUND(J117,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17"/>
      <c r="E31" s="117"/>
      <c r="F31" s="117"/>
      <c r="G31" s="117"/>
      <c r="H31" s="117"/>
      <c r="I31" s="117"/>
      <c r="J31" s="117"/>
      <c r="K31" s="117"/>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20" t="s">
        <v>37</v>
      </c>
      <c r="G32" s="33"/>
      <c r="H32" s="33"/>
      <c r="I32" s="120" t="s">
        <v>36</v>
      </c>
      <c r="J32" s="120" t="s">
        <v>38</v>
      </c>
      <c r="K32" s="33"/>
      <c r="L32" s="50"/>
      <c r="S32" s="33"/>
      <c r="T32" s="33"/>
      <c r="U32" s="33"/>
      <c r="V32" s="33"/>
      <c r="W32" s="33"/>
      <c r="X32" s="33"/>
      <c r="Y32" s="33"/>
      <c r="Z32" s="33"/>
      <c r="AA32" s="33"/>
      <c r="AB32" s="33"/>
      <c r="AC32" s="33"/>
      <c r="AD32" s="33"/>
      <c r="AE32" s="33"/>
    </row>
    <row r="33" spans="1:31" s="2" customFormat="1" ht="14.45" customHeight="1">
      <c r="A33" s="33"/>
      <c r="B33" s="38"/>
      <c r="C33" s="33"/>
      <c r="D33" s="121" t="s">
        <v>39</v>
      </c>
      <c r="E33" s="111" t="s">
        <v>40</v>
      </c>
      <c r="F33" s="122">
        <f>ROUND((SUM(BE117:BE121)),  2)</f>
        <v>0</v>
      </c>
      <c r="G33" s="33"/>
      <c r="H33" s="33"/>
      <c r="I33" s="123">
        <v>0.21</v>
      </c>
      <c r="J33" s="122">
        <f>ROUND(((SUM(BE117:BE121))*I33),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11" t="s">
        <v>41</v>
      </c>
      <c r="F34" s="122">
        <f>ROUND((SUM(BF117:BF121)),  2)</f>
        <v>0</v>
      </c>
      <c r="G34" s="33"/>
      <c r="H34" s="33"/>
      <c r="I34" s="123">
        <v>0.15</v>
      </c>
      <c r="J34" s="122">
        <f>ROUND(((SUM(BF117:BF121))*I34),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11" t="s">
        <v>42</v>
      </c>
      <c r="F35" s="122">
        <f>ROUND((SUM(BG117:BG121)),  2)</f>
        <v>0</v>
      </c>
      <c r="G35" s="33"/>
      <c r="H35" s="33"/>
      <c r="I35" s="123">
        <v>0.21</v>
      </c>
      <c r="J35" s="122">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11" t="s">
        <v>43</v>
      </c>
      <c r="F36" s="122">
        <f>ROUND((SUM(BH117:BH121)),  2)</f>
        <v>0</v>
      </c>
      <c r="G36" s="33"/>
      <c r="H36" s="33"/>
      <c r="I36" s="123">
        <v>0.15</v>
      </c>
      <c r="J36" s="122">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11" t="s">
        <v>44</v>
      </c>
      <c r="F37" s="122">
        <f>ROUND((SUM(BI117:BI121)),  2)</f>
        <v>0</v>
      </c>
      <c r="G37" s="33"/>
      <c r="H37" s="33"/>
      <c r="I37" s="123">
        <v>0</v>
      </c>
      <c r="J37" s="122">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33"/>
      <c r="J38" s="33"/>
      <c r="K38" s="33"/>
      <c r="L38" s="50"/>
      <c r="S38" s="33"/>
      <c r="T38" s="33"/>
      <c r="U38" s="33"/>
      <c r="V38" s="33"/>
      <c r="W38" s="33"/>
      <c r="X38" s="33"/>
      <c r="Y38" s="33"/>
      <c r="Z38" s="33"/>
      <c r="AA38" s="33"/>
      <c r="AB38" s="33"/>
      <c r="AC38" s="33"/>
      <c r="AD38" s="33"/>
      <c r="AE38" s="33"/>
    </row>
    <row r="39" spans="1:31" s="2" customFormat="1" ht="25.35" customHeight="1">
      <c r="A39" s="33"/>
      <c r="B39" s="38"/>
      <c r="C39" s="124"/>
      <c r="D39" s="125" t="s">
        <v>45</v>
      </c>
      <c r="E39" s="126"/>
      <c r="F39" s="126"/>
      <c r="G39" s="127" t="s">
        <v>46</v>
      </c>
      <c r="H39" s="128" t="s">
        <v>47</v>
      </c>
      <c r="I39" s="126"/>
      <c r="J39" s="129">
        <f>SUM(J30:J37)</f>
        <v>0</v>
      </c>
      <c r="K39" s="130"/>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33"/>
      <c r="J40" s="33"/>
      <c r="K40" s="33"/>
      <c r="L40" s="50"/>
      <c r="S40" s="33"/>
      <c r="T40" s="33"/>
      <c r="U40" s="33"/>
      <c r="V40" s="33"/>
      <c r="W40" s="33"/>
      <c r="X40" s="33"/>
      <c r="Y40" s="33"/>
      <c r="Z40" s="33"/>
      <c r="AA40" s="33"/>
      <c r="AB40" s="33"/>
      <c r="AC40" s="33"/>
      <c r="AD40" s="33"/>
      <c r="AE40" s="33"/>
    </row>
    <row r="41" spans="1:31" s="1" customFormat="1" ht="14.45" customHeight="1">
      <c r="B41" s="19"/>
      <c r="L41" s="19"/>
    </row>
    <row r="42" spans="1:31" s="1" customFormat="1" ht="14.45" customHeight="1">
      <c r="B42" s="19"/>
      <c r="L42" s="19"/>
    </row>
    <row r="43" spans="1:31" s="1" customFormat="1" ht="14.45" customHeight="1">
      <c r="B43" s="19"/>
      <c r="L43" s="19"/>
    </row>
    <row r="44" spans="1:31" s="1" customFormat="1" ht="14.45" customHeight="1">
      <c r="B44" s="19"/>
      <c r="L44" s="19"/>
    </row>
    <row r="45" spans="1:31" s="1" customFormat="1" ht="14.45" customHeight="1">
      <c r="B45" s="19"/>
      <c r="L45" s="19"/>
    </row>
    <row r="46" spans="1:31" s="1" customFormat="1" ht="14.45" customHeight="1">
      <c r="B46" s="19"/>
      <c r="L46" s="19"/>
    </row>
    <row r="47" spans="1:31" s="1" customFormat="1" ht="14.45" customHeight="1">
      <c r="B47" s="19"/>
      <c r="L47" s="19"/>
    </row>
    <row r="48" spans="1:31" s="1" customFormat="1" ht="14.45" customHeight="1">
      <c r="B48" s="19"/>
      <c r="L48" s="19"/>
    </row>
    <row r="49" spans="1:31" s="1" customFormat="1" ht="14.45" customHeight="1">
      <c r="B49" s="19"/>
      <c r="L49" s="19"/>
    </row>
    <row r="50" spans="1:31" s="2" customFormat="1" ht="14.45" customHeight="1">
      <c r="B50" s="50"/>
      <c r="D50" s="131" t="s">
        <v>48</v>
      </c>
      <c r="E50" s="132"/>
      <c r="F50" s="132"/>
      <c r="G50" s="131" t="s">
        <v>49</v>
      </c>
      <c r="H50" s="132"/>
      <c r="I50" s="132"/>
      <c r="J50" s="132"/>
      <c r="K50" s="132"/>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c r="A61" s="33"/>
      <c r="B61" s="38"/>
      <c r="C61" s="33"/>
      <c r="D61" s="133" t="s">
        <v>50</v>
      </c>
      <c r="E61" s="134"/>
      <c r="F61" s="135" t="s">
        <v>51</v>
      </c>
      <c r="G61" s="133" t="s">
        <v>50</v>
      </c>
      <c r="H61" s="134"/>
      <c r="I61" s="134"/>
      <c r="J61" s="136" t="s">
        <v>51</v>
      </c>
      <c r="K61" s="134"/>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c r="A65" s="33"/>
      <c r="B65" s="38"/>
      <c r="C65" s="33"/>
      <c r="D65" s="131" t="s">
        <v>52</v>
      </c>
      <c r="E65" s="137"/>
      <c r="F65" s="137"/>
      <c r="G65" s="131" t="s">
        <v>53</v>
      </c>
      <c r="H65" s="137"/>
      <c r="I65" s="137"/>
      <c r="J65" s="137"/>
      <c r="K65" s="137"/>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c r="A76" s="33"/>
      <c r="B76" s="38"/>
      <c r="C76" s="33"/>
      <c r="D76" s="133" t="s">
        <v>50</v>
      </c>
      <c r="E76" s="134"/>
      <c r="F76" s="135" t="s">
        <v>51</v>
      </c>
      <c r="G76" s="133" t="s">
        <v>50</v>
      </c>
      <c r="H76" s="134"/>
      <c r="I76" s="134"/>
      <c r="J76" s="136" t="s">
        <v>51</v>
      </c>
      <c r="K76" s="134"/>
      <c r="L76" s="50"/>
      <c r="S76" s="33"/>
      <c r="T76" s="33"/>
      <c r="U76" s="33"/>
      <c r="V76" s="33"/>
      <c r="W76" s="33"/>
      <c r="X76" s="33"/>
      <c r="Y76" s="33"/>
      <c r="Z76" s="33"/>
      <c r="AA76" s="33"/>
      <c r="AB76" s="33"/>
      <c r="AC76" s="33"/>
      <c r="AD76" s="33"/>
      <c r="AE76" s="33"/>
    </row>
    <row r="77" spans="1:31" s="2" customFormat="1" ht="14.45" customHeight="1">
      <c r="A77" s="33"/>
      <c r="B77" s="138"/>
      <c r="C77" s="139"/>
      <c r="D77" s="139"/>
      <c r="E77" s="139"/>
      <c r="F77" s="139"/>
      <c r="G77" s="139"/>
      <c r="H77" s="139"/>
      <c r="I77" s="139"/>
      <c r="J77" s="139"/>
      <c r="K77" s="139"/>
      <c r="L77" s="50"/>
      <c r="S77" s="33"/>
      <c r="T77" s="33"/>
      <c r="U77" s="33"/>
      <c r="V77" s="33"/>
      <c r="W77" s="33"/>
      <c r="X77" s="33"/>
      <c r="Y77" s="33"/>
      <c r="Z77" s="33"/>
      <c r="AA77" s="33"/>
      <c r="AB77" s="33"/>
      <c r="AC77" s="33"/>
      <c r="AD77" s="33"/>
      <c r="AE77" s="33"/>
    </row>
    <row r="81" spans="1:47" s="2" customFormat="1" ht="6.95" customHeight="1">
      <c r="A81" s="33"/>
      <c r="B81" s="140"/>
      <c r="C81" s="141"/>
      <c r="D81" s="141"/>
      <c r="E81" s="141"/>
      <c r="F81" s="141"/>
      <c r="G81" s="141"/>
      <c r="H81" s="141"/>
      <c r="I81" s="141"/>
      <c r="J81" s="141"/>
      <c r="K81" s="141"/>
      <c r="L81" s="50"/>
      <c r="S81" s="33"/>
      <c r="T81" s="33"/>
      <c r="U81" s="33"/>
      <c r="V81" s="33"/>
      <c r="W81" s="33"/>
      <c r="X81" s="33"/>
      <c r="Y81" s="33"/>
      <c r="Z81" s="33"/>
      <c r="AA81" s="33"/>
      <c r="AB81" s="33"/>
      <c r="AC81" s="33"/>
      <c r="AD81" s="33"/>
      <c r="AE81" s="33"/>
    </row>
    <row r="82" spans="1:47" s="2" customFormat="1" ht="24.95" customHeight="1">
      <c r="A82" s="33"/>
      <c r="B82" s="34"/>
      <c r="C82" s="22" t="s">
        <v>101</v>
      </c>
      <c r="D82" s="35"/>
      <c r="E82" s="35"/>
      <c r="F82" s="35"/>
      <c r="G82" s="35"/>
      <c r="H82" s="35"/>
      <c r="I82" s="35"/>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35"/>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35"/>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8" t="str">
        <f>E7</f>
        <v>Oprava trati v úseku Velim - Kolín</v>
      </c>
      <c r="F85" s="289"/>
      <c r="G85" s="289"/>
      <c r="H85" s="289"/>
      <c r="I85" s="35"/>
      <c r="J85" s="35"/>
      <c r="K85" s="35"/>
      <c r="L85" s="50"/>
      <c r="S85" s="33"/>
      <c r="T85" s="33"/>
      <c r="U85" s="33"/>
      <c r="V85" s="33"/>
      <c r="W85" s="33"/>
      <c r="X85" s="33"/>
      <c r="Y85" s="33"/>
      <c r="Z85" s="33"/>
      <c r="AA85" s="33"/>
      <c r="AB85" s="33"/>
      <c r="AC85" s="33"/>
      <c r="AD85" s="33"/>
      <c r="AE85" s="33"/>
    </row>
    <row r="86" spans="1:47" s="2" customFormat="1" ht="12" customHeight="1">
      <c r="A86" s="33"/>
      <c r="B86" s="34"/>
      <c r="C86" s="28" t="s">
        <v>99</v>
      </c>
      <c r="D86" s="35"/>
      <c r="E86" s="35"/>
      <c r="F86" s="35"/>
      <c r="G86" s="35"/>
      <c r="H86" s="35"/>
      <c r="I86" s="35"/>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40" t="str">
        <f>E9</f>
        <v>SO 05 - KSU a TP</v>
      </c>
      <c r="F87" s="290"/>
      <c r="G87" s="290"/>
      <c r="H87" s="290"/>
      <c r="I87" s="35"/>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35"/>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 xml:space="preserve"> </v>
      </c>
      <c r="G89" s="35"/>
      <c r="H89" s="35"/>
      <c r="I89" s="28" t="s">
        <v>22</v>
      </c>
      <c r="J89" s="65" t="str">
        <f>IF(J12="","",J12)</f>
        <v>25. 1. 2022</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35"/>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Zimola Bohumil</v>
      </c>
      <c r="G91" s="35"/>
      <c r="H91" s="35"/>
      <c r="I91" s="28" t="s">
        <v>30</v>
      </c>
      <c r="J91" s="31" t="str">
        <f>E21</f>
        <v xml:space="preserve"> </v>
      </c>
      <c r="K91" s="35"/>
      <c r="L91" s="50"/>
      <c r="S91" s="33"/>
      <c r="T91" s="33"/>
      <c r="U91" s="33"/>
      <c r="V91" s="33"/>
      <c r="W91" s="33"/>
      <c r="X91" s="33"/>
      <c r="Y91" s="33"/>
      <c r="Z91" s="33"/>
      <c r="AA91" s="33"/>
      <c r="AB91" s="33"/>
      <c r="AC91" s="33"/>
      <c r="AD91" s="33"/>
      <c r="AE91" s="33"/>
    </row>
    <row r="92" spans="1:47" s="2" customFormat="1" ht="15.2" customHeight="1">
      <c r="A92" s="33"/>
      <c r="B92" s="34"/>
      <c r="C92" s="28" t="s">
        <v>28</v>
      </c>
      <c r="D92" s="35"/>
      <c r="E92" s="35"/>
      <c r="F92" s="26" t="str">
        <f>IF(E18="","",E18)</f>
        <v>Vyplň údaj</v>
      </c>
      <c r="G92" s="35"/>
      <c r="H92" s="35"/>
      <c r="I92" s="28" t="s">
        <v>32</v>
      </c>
      <c r="J92" s="31" t="str">
        <f>E24</f>
        <v>Šubr Pavel</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35"/>
      <c r="J93" s="35"/>
      <c r="K93" s="35"/>
      <c r="L93" s="50"/>
      <c r="S93" s="33"/>
      <c r="T93" s="33"/>
      <c r="U93" s="33"/>
      <c r="V93" s="33"/>
      <c r="W93" s="33"/>
      <c r="X93" s="33"/>
      <c r="Y93" s="33"/>
      <c r="Z93" s="33"/>
      <c r="AA93" s="33"/>
      <c r="AB93" s="33"/>
      <c r="AC93" s="33"/>
      <c r="AD93" s="33"/>
      <c r="AE93" s="33"/>
    </row>
    <row r="94" spans="1:47" s="2" customFormat="1" ht="29.25" customHeight="1">
      <c r="A94" s="33"/>
      <c r="B94" s="34"/>
      <c r="C94" s="142" t="s">
        <v>102</v>
      </c>
      <c r="D94" s="143"/>
      <c r="E94" s="143"/>
      <c r="F94" s="143"/>
      <c r="G94" s="143"/>
      <c r="H94" s="143"/>
      <c r="I94" s="143"/>
      <c r="J94" s="144" t="s">
        <v>103</v>
      </c>
      <c r="K94" s="143"/>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35"/>
      <c r="J95" s="35"/>
      <c r="K95" s="35"/>
      <c r="L95" s="50"/>
      <c r="S95" s="33"/>
      <c r="T95" s="33"/>
      <c r="U95" s="33"/>
      <c r="V95" s="33"/>
      <c r="W95" s="33"/>
      <c r="X95" s="33"/>
      <c r="Y95" s="33"/>
      <c r="Z95" s="33"/>
      <c r="AA95" s="33"/>
      <c r="AB95" s="33"/>
      <c r="AC95" s="33"/>
      <c r="AD95" s="33"/>
      <c r="AE95" s="33"/>
    </row>
    <row r="96" spans="1:47" s="2" customFormat="1" ht="22.9" customHeight="1">
      <c r="A96" s="33"/>
      <c r="B96" s="34"/>
      <c r="C96" s="145" t="s">
        <v>104</v>
      </c>
      <c r="D96" s="35"/>
      <c r="E96" s="35"/>
      <c r="F96" s="35"/>
      <c r="G96" s="35"/>
      <c r="H96" s="35"/>
      <c r="I96" s="35"/>
      <c r="J96" s="83">
        <f>J117</f>
        <v>0</v>
      </c>
      <c r="K96" s="35"/>
      <c r="L96" s="50"/>
      <c r="S96" s="33"/>
      <c r="T96" s="33"/>
      <c r="U96" s="33"/>
      <c r="V96" s="33"/>
      <c r="W96" s="33"/>
      <c r="X96" s="33"/>
      <c r="Y96" s="33"/>
      <c r="Z96" s="33"/>
      <c r="AA96" s="33"/>
      <c r="AB96" s="33"/>
      <c r="AC96" s="33"/>
      <c r="AD96" s="33"/>
      <c r="AE96" s="33"/>
      <c r="AU96" s="16" t="s">
        <v>105</v>
      </c>
    </row>
    <row r="97" spans="1:31" s="9" customFormat="1" ht="24.95" customHeight="1">
      <c r="B97" s="146"/>
      <c r="C97" s="147"/>
      <c r="D97" s="148" t="s">
        <v>109</v>
      </c>
      <c r="E97" s="149"/>
      <c r="F97" s="149"/>
      <c r="G97" s="149"/>
      <c r="H97" s="149"/>
      <c r="I97" s="149"/>
      <c r="J97" s="150">
        <f>J118</f>
        <v>0</v>
      </c>
      <c r="K97" s="147"/>
      <c r="L97" s="151"/>
    </row>
    <row r="98" spans="1:31" s="2" customFormat="1" ht="21.75" customHeight="1">
      <c r="A98" s="33"/>
      <c r="B98" s="34"/>
      <c r="C98" s="35"/>
      <c r="D98" s="35"/>
      <c r="E98" s="35"/>
      <c r="F98" s="35"/>
      <c r="G98" s="35"/>
      <c r="H98" s="35"/>
      <c r="I98" s="35"/>
      <c r="J98" s="35"/>
      <c r="K98" s="35"/>
      <c r="L98" s="50"/>
      <c r="S98" s="33"/>
      <c r="T98" s="33"/>
      <c r="U98" s="33"/>
      <c r="V98" s="33"/>
      <c r="W98" s="33"/>
      <c r="X98" s="33"/>
      <c r="Y98" s="33"/>
      <c r="Z98" s="33"/>
      <c r="AA98" s="33"/>
      <c r="AB98" s="33"/>
      <c r="AC98" s="33"/>
      <c r="AD98" s="33"/>
      <c r="AE98" s="33"/>
    </row>
    <row r="99" spans="1:31" s="2" customFormat="1" ht="6.95" customHeight="1">
      <c r="A99" s="33"/>
      <c r="B99" s="53"/>
      <c r="C99" s="54"/>
      <c r="D99" s="54"/>
      <c r="E99" s="54"/>
      <c r="F99" s="54"/>
      <c r="G99" s="54"/>
      <c r="H99" s="54"/>
      <c r="I99" s="54"/>
      <c r="J99" s="54"/>
      <c r="K99" s="54"/>
      <c r="L99" s="50"/>
      <c r="S99" s="33"/>
      <c r="T99" s="33"/>
      <c r="U99" s="33"/>
      <c r="V99" s="33"/>
      <c r="W99" s="33"/>
      <c r="X99" s="33"/>
      <c r="Y99" s="33"/>
      <c r="Z99" s="33"/>
      <c r="AA99" s="33"/>
      <c r="AB99" s="33"/>
      <c r="AC99" s="33"/>
      <c r="AD99" s="33"/>
      <c r="AE99" s="33"/>
    </row>
    <row r="103" spans="1:31" s="2" customFormat="1" ht="6.95" customHeight="1">
      <c r="A103" s="33"/>
      <c r="B103" s="55"/>
      <c r="C103" s="56"/>
      <c r="D103" s="56"/>
      <c r="E103" s="56"/>
      <c r="F103" s="56"/>
      <c r="G103" s="56"/>
      <c r="H103" s="56"/>
      <c r="I103" s="56"/>
      <c r="J103" s="56"/>
      <c r="K103" s="56"/>
      <c r="L103" s="50"/>
      <c r="S103" s="33"/>
      <c r="T103" s="33"/>
      <c r="U103" s="33"/>
      <c r="V103" s="33"/>
      <c r="W103" s="33"/>
      <c r="X103" s="33"/>
      <c r="Y103" s="33"/>
      <c r="Z103" s="33"/>
      <c r="AA103" s="33"/>
      <c r="AB103" s="33"/>
      <c r="AC103" s="33"/>
      <c r="AD103" s="33"/>
      <c r="AE103" s="33"/>
    </row>
    <row r="104" spans="1:31" s="2" customFormat="1" ht="24.95" customHeight="1">
      <c r="A104" s="33"/>
      <c r="B104" s="34"/>
      <c r="C104" s="22" t="s">
        <v>110</v>
      </c>
      <c r="D104" s="35"/>
      <c r="E104" s="35"/>
      <c r="F104" s="35"/>
      <c r="G104" s="35"/>
      <c r="H104" s="35"/>
      <c r="I104" s="35"/>
      <c r="J104" s="35"/>
      <c r="K104" s="35"/>
      <c r="L104" s="50"/>
      <c r="S104" s="33"/>
      <c r="T104" s="33"/>
      <c r="U104" s="33"/>
      <c r="V104" s="33"/>
      <c r="W104" s="33"/>
      <c r="X104" s="33"/>
      <c r="Y104" s="33"/>
      <c r="Z104" s="33"/>
      <c r="AA104" s="33"/>
      <c r="AB104" s="33"/>
      <c r="AC104" s="33"/>
      <c r="AD104" s="33"/>
      <c r="AE104" s="33"/>
    </row>
    <row r="105" spans="1:31" s="2" customFormat="1" ht="6.95" customHeight="1">
      <c r="A105" s="33"/>
      <c r="B105" s="34"/>
      <c r="C105" s="35"/>
      <c r="D105" s="35"/>
      <c r="E105" s="35"/>
      <c r="F105" s="35"/>
      <c r="G105" s="35"/>
      <c r="H105" s="35"/>
      <c r="I105" s="35"/>
      <c r="J105" s="35"/>
      <c r="K105" s="35"/>
      <c r="L105" s="50"/>
      <c r="S105" s="33"/>
      <c r="T105" s="33"/>
      <c r="U105" s="33"/>
      <c r="V105" s="33"/>
      <c r="W105" s="33"/>
      <c r="X105" s="33"/>
      <c r="Y105" s="33"/>
      <c r="Z105" s="33"/>
      <c r="AA105" s="33"/>
      <c r="AB105" s="33"/>
      <c r="AC105" s="33"/>
      <c r="AD105" s="33"/>
      <c r="AE105" s="33"/>
    </row>
    <row r="106" spans="1:31" s="2" customFormat="1" ht="12" customHeight="1">
      <c r="A106" s="33"/>
      <c r="B106" s="34"/>
      <c r="C106" s="28" t="s">
        <v>16</v>
      </c>
      <c r="D106" s="35"/>
      <c r="E106" s="35"/>
      <c r="F106" s="35"/>
      <c r="G106" s="35"/>
      <c r="H106" s="35"/>
      <c r="I106" s="35"/>
      <c r="J106" s="35"/>
      <c r="K106" s="35"/>
      <c r="L106" s="50"/>
      <c r="S106" s="33"/>
      <c r="T106" s="33"/>
      <c r="U106" s="33"/>
      <c r="V106" s="33"/>
      <c r="W106" s="33"/>
      <c r="X106" s="33"/>
      <c r="Y106" s="33"/>
      <c r="Z106" s="33"/>
      <c r="AA106" s="33"/>
      <c r="AB106" s="33"/>
      <c r="AC106" s="33"/>
      <c r="AD106" s="33"/>
      <c r="AE106" s="33"/>
    </row>
    <row r="107" spans="1:31" s="2" customFormat="1" ht="16.5" customHeight="1">
      <c r="A107" s="33"/>
      <c r="B107" s="34"/>
      <c r="C107" s="35"/>
      <c r="D107" s="35"/>
      <c r="E107" s="288" t="str">
        <f>E7</f>
        <v>Oprava trati v úseku Velim - Kolín</v>
      </c>
      <c r="F107" s="289"/>
      <c r="G107" s="289"/>
      <c r="H107" s="289"/>
      <c r="I107" s="35"/>
      <c r="J107" s="35"/>
      <c r="K107" s="35"/>
      <c r="L107" s="50"/>
      <c r="S107" s="33"/>
      <c r="T107" s="33"/>
      <c r="U107" s="33"/>
      <c r="V107" s="33"/>
      <c r="W107" s="33"/>
      <c r="X107" s="33"/>
      <c r="Y107" s="33"/>
      <c r="Z107" s="33"/>
      <c r="AA107" s="33"/>
      <c r="AB107" s="33"/>
      <c r="AC107" s="33"/>
      <c r="AD107" s="33"/>
      <c r="AE107" s="33"/>
    </row>
    <row r="108" spans="1:31" s="2" customFormat="1" ht="12" customHeight="1">
      <c r="A108" s="33"/>
      <c r="B108" s="34"/>
      <c r="C108" s="28" t="s">
        <v>99</v>
      </c>
      <c r="D108" s="35"/>
      <c r="E108" s="35"/>
      <c r="F108" s="35"/>
      <c r="G108" s="35"/>
      <c r="H108" s="35"/>
      <c r="I108" s="35"/>
      <c r="J108" s="35"/>
      <c r="K108" s="35"/>
      <c r="L108" s="50"/>
      <c r="S108" s="33"/>
      <c r="T108" s="33"/>
      <c r="U108" s="33"/>
      <c r="V108" s="33"/>
      <c r="W108" s="33"/>
      <c r="X108" s="33"/>
      <c r="Y108" s="33"/>
      <c r="Z108" s="33"/>
      <c r="AA108" s="33"/>
      <c r="AB108" s="33"/>
      <c r="AC108" s="33"/>
      <c r="AD108" s="33"/>
      <c r="AE108" s="33"/>
    </row>
    <row r="109" spans="1:31" s="2" customFormat="1" ht="16.5" customHeight="1">
      <c r="A109" s="33"/>
      <c r="B109" s="34"/>
      <c r="C109" s="35"/>
      <c r="D109" s="35"/>
      <c r="E109" s="240" t="str">
        <f>E9</f>
        <v>SO 05 - KSU a TP</v>
      </c>
      <c r="F109" s="290"/>
      <c r="G109" s="290"/>
      <c r="H109" s="290"/>
      <c r="I109" s="35"/>
      <c r="J109" s="35"/>
      <c r="K109" s="35"/>
      <c r="L109" s="50"/>
      <c r="S109" s="33"/>
      <c r="T109" s="33"/>
      <c r="U109" s="33"/>
      <c r="V109" s="33"/>
      <c r="W109" s="33"/>
      <c r="X109" s="33"/>
      <c r="Y109" s="33"/>
      <c r="Z109" s="33"/>
      <c r="AA109" s="33"/>
      <c r="AB109" s="33"/>
      <c r="AC109" s="33"/>
      <c r="AD109" s="33"/>
      <c r="AE109" s="33"/>
    </row>
    <row r="110" spans="1:31" s="2" customFormat="1" ht="6.95" customHeight="1">
      <c r="A110" s="33"/>
      <c r="B110" s="34"/>
      <c r="C110" s="35"/>
      <c r="D110" s="35"/>
      <c r="E110" s="35"/>
      <c r="F110" s="35"/>
      <c r="G110" s="35"/>
      <c r="H110" s="35"/>
      <c r="I110" s="35"/>
      <c r="J110" s="35"/>
      <c r="K110" s="35"/>
      <c r="L110" s="50"/>
      <c r="S110" s="33"/>
      <c r="T110" s="33"/>
      <c r="U110" s="33"/>
      <c r="V110" s="33"/>
      <c r="W110" s="33"/>
      <c r="X110" s="33"/>
      <c r="Y110" s="33"/>
      <c r="Z110" s="33"/>
      <c r="AA110" s="33"/>
      <c r="AB110" s="33"/>
      <c r="AC110" s="33"/>
      <c r="AD110" s="33"/>
      <c r="AE110" s="33"/>
    </row>
    <row r="111" spans="1:31" s="2" customFormat="1" ht="12" customHeight="1">
      <c r="A111" s="33"/>
      <c r="B111" s="34"/>
      <c r="C111" s="28" t="s">
        <v>20</v>
      </c>
      <c r="D111" s="35"/>
      <c r="E111" s="35"/>
      <c r="F111" s="26" t="str">
        <f>F12</f>
        <v xml:space="preserve"> </v>
      </c>
      <c r="G111" s="35"/>
      <c r="H111" s="35"/>
      <c r="I111" s="28" t="s">
        <v>22</v>
      </c>
      <c r="J111" s="65" t="str">
        <f>IF(J12="","",J12)</f>
        <v>25. 1. 2022</v>
      </c>
      <c r="K111" s="35"/>
      <c r="L111" s="50"/>
      <c r="S111" s="33"/>
      <c r="T111" s="33"/>
      <c r="U111" s="33"/>
      <c r="V111" s="33"/>
      <c r="W111" s="33"/>
      <c r="X111" s="33"/>
      <c r="Y111" s="33"/>
      <c r="Z111" s="33"/>
      <c r="AA111" s="33"/>
      <c r="AB111" s="33"/>
      <c r="AC111" s="33"/>
      <c r="AD111" s="33"/>
      <c r="AE111" s="33"/>
    </row>
    <row r="112" spans="1:31" s="2" customFormat="1" ht="6.95" customHeight="1">
      <c r="A112" s="33"/>
      <c r="B112" s="34"/>
      <c r="C112" s="35"/>
      <c r="D112" s="35"/>
      <c r="E112" s="35"/>
      <c r="F112" s="35"/>
      <c r="G112" s="35"/>
      <c r="H112" s="35"/>
      <c r="I112" s="35"/>
      <c r="J112" s="35"/>
      <c r="K112" s="35"/>
      <c r="L112" s="50"/>
      <c r="S112" s="33"/>
      <c r="T112" s="33"/>
      <c r="U112" s="33"/>
      <c r="V112" s="33"/>
      <c r="W112" s="33"/>
      <c r="X112" s="33"/>
      <c r="Y112" s="33"/>
      <c r="Z112" s="33"/>
      <c r="AA112" s="33"/>
      <c r="AB112" s="33"/>
      <c r="AC112" s="33"/>
      <c r="AD112" s="33"/>
      <c r="AE112" s="33"/>
    </row>
    <row r="113" spans="1:65" s="2" customFormat="1" ht="15.2" customHeight="1">
      <c r="A113" s="33"/>
      <c r="B113" s="34"/>
      <c r="C113" s="28" t="s">
        <v>24</v>
      </c>
      <c r="D113" s="35"/>
      <c r="E113" s="35"/>
      <c r="F113" s="26" t="str">
        <f>E15</f>
        <v>Zimola Bohumil</v>
      </c>
      <c r="G113" s="35"/>
      <c r="H113" s="35"/>
      <c r="I113" s="28" t="s">
        <v>30</v>
      </c>
      <c r="J113" s="31" t="str">
        <f>E21</f>
        <v xml:space="preserve"> </v>
      </c>
      <c r="K113" s="35"/>
      <c r="L113" s="50"/>
      <c r="S113" s="33"/>
      <c r="T113" s="33"/>
      <c r="U113" s="33"/>
      <c r="V113" s="33"/>
      <c r="W113" s="33"/>
      <c r="X113" s="33"/>
      <c r="Y113" s="33"/>
      <c r="Z113" s="33"/>
      <c r="AA113" s="33"/>
      <c r="AB113" s="33"/>
      <c r="AC113" s="33"/>
      <c r="AD113" s="33"/>
      <c r="AE113" s="33"/>
    </row>
    <row r="114" spans="1:65" s="2" customFormat="1" ht="15.2" customHeight="1">
      <c r="A114" s="33"/>
      <c r="B114" s="34"/>
      <c r="C114" s="28" t="s">
        <v>28</v>
      </c>
      <c r="D114" s="35"/>
      <c r="E114" s="35"/>
      <c r="F114" s="26" t="str">
        <f>IF(E18="","",E18)</f>
        <v>Vyplň údaj</v>
      </c>
      <c r="G114" s="35"/>
      <c r="H114" s="35"/>
      <c r="I114" s="28" t="s">
        <v>32</v>
      </c>
      <c r="J114" s="31" t="str">
        <f>E24</f>
        <v>Šubr Pavel</v>
      </c>
      <c r="K114" s="35"/>
      <c r="L114" s="50"/>
      <c r="S114" s="33"/>
      <c r="T114" s="33"/>
      <c r="U114" s="33"/>
      <c r="V114" s="33"/>
      <c r="W114" s="33"/>
      <c r="X114" s="33"/>
      <c r="Y114" s="33"/>
      <c r="Z114" s="33"/>
      <c r="AA114" s="33"/>
      <c r="AB114" s="33"/>
      <c r="AC114" s="33"/>
      <c r="AD114" s="33"/>
      <c r="AE114" s="33"/>
    </row>
    <row r="115" spans="1:65" s="2" customFormat="1" ht="10.35" customHeight="1">
      <c r="A115" s="33"/>
      <c r="B115" s="34"/>
      <c r="C115" s="35"/>
      <c r="D115" s="35"/>
      <c r="E115" s="35"/>
      <c r="F115" s="35"/>
      <c r="G115" s="35"/>
      <c r="H115" s="35"/>
      <c r="I115" s="35"/>
      <c r="J115" s="35"/>
      <c r="K115" s="35"/>
      <c r="L115" s="50"/>
      <c r="S115" s="33"/>
      <c r="T115" s="33"/>
      <c r="U115" s="33"/>
      <c r="V115" s="33"/>
      <c r="W115" s="33"/>
      <c r="X115" s="33"/>
      <c r="Y115" s="33"/>
      <c r="Z115" s="33"/>
      <c r="AA115" s="33"/>
      <c r="AB115" s="33"/>
      <c r="AC115" s="33"/>
      <c r="AD115" s="33"/>
      <c r="AE115" s="33"/>
    </row>
    <row r="116" spans="1:65" s="10" customFormat="1" ht="29.25" customHeight="1">
      <c r="A116" s="152"/>
      <c r="B116" s="153"/>
      <c r="C116" s="154" t="s">
        <v>111</v>
      </c>
      <c r="D116" s="155" t="s">
        <v>60</v>
      </c>
      <c r="E116" s="155" t="s">
        <v>56</v>
      </c>
      <c r="F116" s="155" t="s">
        <v>57</v>
      </c>
      <c r="G116" s="155" t="s">
        <v>112</v>
      </c>
      <c r="H116" s="155" t="s">
        <v>113</v>
      </c>
      <c r="I116" s="155" t="s">
        <v>114</v>
      </c>
      <c r="J116" s="155" t="s">
        <v>103</v>
      </c>
      <c r="K116" s="156" t="s">
        <v>115</v>
      </c>
      <c r="L116" s="157"/>
      <c r="M116" s="74" t="s">
        <v>1</v>
      </c>
      <c r="N116" s="75" t="s">
        <v>39</v>
      </c>
      <c r="O116" s="75" t="s">
        <v>116</v>
      </c>
      <c r="P116" s="75" t="s">
        <v>117</v>
      </c>
      <c r="Q116" s="75" t="s">
        <v>118</v>
      </c>
      <c r="R116" s="75" t="s">
        <v>119</v>
      </c>
      <c r="S116" s="75" t="s">
        <v>120</v>
      </c>
      <c r="T116" s="76" t="s">
        <v>121</v>
      </c>
      <c r="U116" s="152"/>
      <c r="V116" s="152"/>
      <c r="W116" s="152"/>
      <c r="X116" s="152"/>
      <c r="Y116" s="152"/>
      <c r="Z116" s="152"/>
      <c r="AA116" s="152"/>
      <c r="AB116" s="152"/>
      <c r="AC116" s="152"/>
      <c r="AD116" s="152"/>
      <c r="AE116" s="152"/>
    </row>
    <row r="117" spans="1:65" s="2" customFormat="1" ht="22.9" customHeight="1">
      <c r="A117" s="33"/>
      <c r="B117" s="34"/>
      <c r="C117" s="81" t="s">
        <v>122</v>
      </c>
      <c r="D117" s="35"/>
      <c r="E117" s="35"/>
      <c r="F117" s="35"/>
      <c r="G117" s="35"/>
      <c r="H117" s="35"/>
      <c r="I117" s="35"/>
      <c r="J117" s="158">
        <f>BK117</f>
        <v>0</v>
      </c>
      <c r="K117" s="35"/>
      <c r="L117" s="38"/>
      <c r="M117" s="77"/>
      <c r="N117" s="159"/>
      <c r="O117" s="78"/>
      <c r="P117" s="160">
        <f>P118</f>
        <v>0</v>
      </c>
      <c r="Q117" s="78"/>
      <c r="R117" s="160">
        <f>R118</f>
        <v>0</v>
      </c>
      <c r="S117" s="78"/>
      <c r="T117" s="161">
        <f>T118</f>
        <v>0</v>
      </c>
      <c r="U117" s="33"/>
      <c r="V117" s="33"/>
      <c r="W117" s="33"/>
      <c r="X117" s="33"/>
      <c r="Y117" s="33"/>
      <c r="Z117" s="33"/>
      <c r="AA117" s="33"/>
      <c r="AB117" s="33"/>
      <c r="AC117" s="33"/>
      <c r="AD117" s="33"/>
      <c r="AE117" s="33"/>
      <c r="AT117" s="16" t="s">
        <v>74</v>
      </c>
      <c r="AU117" s="16" t="s">
        <v>105</v>
      </c>
      <c r="BK117" s="162">
        <f>BK118</f>
        <v>0</v>
      </c>
    </row>
    <row r="118" spans="1:65" s="11" customFormat="1" ht="25.9" customHeight="1">
      <c r="B118" s="163"/>
      <c r="C118" s="164"/>
      <c r="D118" s="165" t="s">
        <v>74</v>
      </c>
      <c r="E118" s="166" t="s">
        <v>678</v>
      </c>
      <c r="F118" s="166" t="s">
        <v>679</v>
      </c>
      <c r="G118" s="164"/>
      <c r="H118" s="164"/>
      <c r="I118" s="167"/>
      <c r="J118" s="168">
        <f>BK118</f>
        <v>0</v>
      </c>
      <c r="K118" s="164"/>
      <c r="L118" s="169"/>
      <c r="M118" s="170"/>
      <c r="N118" s="171"/>
      <c r="O118" s="171"/>
      <c r="P118" s="172">
        <f>SUM(P119:P121)</f>
        <v>0</v>
      </c>
      <c r="Q118" s="171"/>
      <c r="R118" s="172">
        <f>SUM(R119:R121)</f>
        <v>0</v>
      </c>
      <c r="S118" s="171"/>
      <c r="T118" s="173">
        <f>SUM(T119:T121)</f>
        <v>0</v>
      </c>
      <c r="AR118" s="174" t="s">
        <v>132</v>
      </c>
      <c r="AT118" s="175" t="s">
        <v>74</v>
      </c>
      <c r="AU118" s="175" t="s">
        <v>75</v>
      </c>
      <c r="AY118" s="174" t="s">
        <v>125</v>
      </c>
      <c r="BK118" s="176">
        <f>SUM(BK119:BK121)</f>
        <v>0</v>
      </c>
    </row>
    <row r="119" spans="1:65" s="2" customFormat="1" ht="16.5" customHeight="1">
      <c r="A119" s="33"/>
      <c r="B119" s="34"/>
      <c r="C119" s="228" t="s">
        <v>83</v>
      </c>
      <c r="D119" s="228" t="s">
        <v>362</v>
      </c>
      <c r="E119" s="229" t="s">
        <v>853</v>
      </c>
      <c r="F119" s="230" t="s">
        <v>854</v>
      </c>
      <c r="G119" s="231" t="s">
        <v>129</v>
      </c>
      <c r="H119" s="232">
        <v>1</v>
      </c>
      <c r="I119" s="233"/>
      <c r="J119" s="234">
        <f>ROUND(I119*H119,2)</f>
        <v>0</v>
      </c>
      <c r="K119" s="230" t="s">
        <v>1</v>
      </c>
      <c r="L119" s="38"/>
      <c r="M119" s="235" t="s">
        <v>1</v>
      </c>
      <c r="N119" s="236" t="s">
        <v>40</v>
      </c>
      <c r="O119" s="70"/>
      <c r="P119" s="187">
        <f>O119*H119</f>
        <v>0</v>
      </c>
      <c r="Q119" s="187">
        <v>0</v>
      </c>
      <c r="R119" s="187">
        <f>Q119*H119</f>
        <v>0</v>
      </c>
      <c r="S119" s="187">
        <v>0</v>
      </c>
      <c r="T119" s="188">
        <f>S119*H119</f>
        <v>0</v>
      </c>
      <c r="U119" s="33"/>
      <c r="V119" s="33"/>
      <c r="W119" s="33"/>
      <c r="X119" s="33"/>
      <c r="Y119" s="33"/>
      <c r="Z119" s="33"/>
      <c r="AA119" s="33"/>
      <c r="AB119" s="33"/>
      <c r="AC119" s="33"/>
      <c r="AD119" s="33"/>
      <c r="AE119" s="33"/>
      <c r="AR119" s="189" t="s">
        <v>651</v>
      </c>
      <c r="AT119" s="189" t="s">
        <v>362</v>
      </c>
      <c r="AU119" s="189" t="s">
        <v>83</v>
      </c>
      <c r="AY119" s="16" t="s">
        <v>125</v>
      </c>
      <c r="BE119" s="190">
        <f>IF(N119="základní",J119,0)</f>
        <v>0</v>
      </c>
      <c r="BF119" s="190">
        <f>IF(N119="snížená",J119,0)</f>
        <v>0</v>
      </c>
      <c r="BG119" s="190">
        <f>IF(N119="zákl. přenesená",J119,0)</f>
        <v>0</v>
      </c>
      <c r="BH119" s="190">
        <f>IF(N119="sníž. přenesená",J119,0)</f>
        <v>0</v>
      </c>
      <c r="BI119" s="190">
        <f>IF(N119="nulová",J119,0)</f>
        <v>0</v>
      </c>
      <c r="BJ119" s="16" t="s">
        <v>83</v>
      </c>
      <c r="BK119" s="190">
        <f>ROUND(I119*H119,2)</f>
        <v>0</v>
      </c>
      <c r="BL119" s="16" t="s">
        <v>651</v>
      </c>
      <c r="BM119" s="189" t="s">
        <v>855</v>
      </c>
    </row>
    <row r="120" spans="1:65" s="13" customFormat="1" ht="11.25">
      <c r="B120" s="206"/>
      <c r="C120" s="207"/>
      <c r="D120" s="191" t="s">
        <v>135</v>
      </c>
      <c r="E120" s="208" t="s">
        <v>1</v>
      </c>
      <c r="F120" s="209" t="s">
        <v>83</v>
      </c>
      <c r="G120" s="207"/>
      <c r="H120" s="210">
        <v>1</v>
      </c>
      <c r="I120" s="211"/>
      <c r="J120" s="207"/>
      <c r="K120" s="207"/>
      <c r="L120" s="212"/>
      <c r="M120" s="213"/>
      <c r="N120" s="214"/>
      <c r="O120" s="214"/>
      <c r="P120" s="214"/>
      <c r="Q120" s="214"/>
      <c r="R120" s="214"/>
      <c r="S120" s="214"/>
      <c r="T120" s="215"/>
      <c r="AT120" s="216" t="s">
        <v>135</v>
      </c>
      <c r="AU120" s="216" t="s">
        <v>83</v>
      </c>
      <c r="AV120" s="13" t="s">
        <v>85</v>
      </c>
      <c r="AW120" s="13" t="s">
        <v>31</v>
      </c>
      <c r="AX120" s="13" t="s">
        <v>75</v>
      </c>
      <c r="AY120" s="216" t="s">
        <v>125</v>
      </c>
    </row>
    <row r="121" spans="1:65" s="14" customFormat="1" ht="11.25">
      <c r="B121" s="217"/>
      <c r="C121" s="218"/>
      <c r="D121" s="191" t="s">
        <v>135</v>
      </c>
      <c r="E121" s="219" t="s">
        <v>1</v>
      </c>
      <c r="F121" s="220" t="s">
        <v>144</v>
      </c>
      <c r="G121" s="218"/>
      <c r="H121" s="221">
        <v>1</v>
      </c>
      <c r="I121" s="222"/>
      <c r="J121" s="218"/>
      <c r="K121" s="218"/>
      <c r="L121" s="223"/>
      <c r="M121" s="237"/>
      <c r="N121" s="238"/>
      <c r="O121" s="238"/>
      <c r="P121" s="238"/>
      <c r="Q121" s="238"/>
      <c r="R121" s="238"/>
      <c r="S121" s="238"/>
      <c r="T121" s="239"/>
      <c r="AT121" s="227" t="s">
        <v>135</v>
      </c>
      <c r="AU121" s="227" t="s">
        <v>83</v>
      </c>
      <c r="AV121" s="14" t="s">
        <v>132</v>
      </c>
      <c r="AW121" s="14" t="s">
        <v>31</v>
      </c>
      <c r="AX121" s="14" t="s">
        <v>83</v>
      </c>
      <c r="AY121" s="227" t="s">
        <v>125</v>
      </c>
    </row>
    <row r="122" spans="1:65" s="2" customFormat="1" ht="6.95" customHeight="1">
      <c r="A122" s="33"/>
      <c r="B122" s="53"/>
      <c r="C122" s="54"/>
      <c r="D122" s="54"/>
      <c r="E122" s="54"/>
      <c r="F122" s="54"/>
      <c r="G122" s="54"/>
      <c r="H122" s="54"/>
      <c r="I122" s="54"/>
      <c r="J122" s="54"/>
      <c r="K122" s="54"/>
      <c r="L122" s="38"/>
      <c r="M122" s="33"/>
      <c r="O122" s="33"/>
      <c r="P122" s="33"/>
      <c r="Q122" s="33"/>
      <c r="R122" s="33"/>
      <c r="S122" s="33"/>
      <c r="T122" s="33"/>
      <c r="U122" s="33"/>
      <c r="V122" s="33"/>
      <c r="W122" s="33"/>
      <c r="X122" s="33"/>
      <c r="Y122" s="33"/>
      <c r="Z122" s="33"/>
      <c r="AA122" s="33"/>
      <c r="AB122" s="33"/>
      <c r="AC122" s="33"/>
      <c r="AD122" s="33"/>
      <c r="AE122" s="33"/>
    </row>
  </sheetData>
  <sheetProtection algorithmName="SHA-512" hashValue="IaamxPRtkxyHSA+oE+EzpXB+MWSvCbJtWpndhhuEIxtEN8PdJy+/uhGRXQv8y2O2jaOvR5MXTzlHjKAvCA40ow==" saltValue="V1j/2oTEUHhK6Ad1IrOzUFzFYxnp7owdLW/YJ9IktP21IHZbwypc01FQXa7gBp9Yq1FcSMOoB2frb9uGextvbw==" spinCount="100000" sheet="1" objects="1" scenarios="1" formatColumns="0" formatRows="0" autoFilter="0"/>
  <autoFilter ref="C116:K121"/>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SO 01 - Oprava 1TK a 2TK ...</vt:lpstr>
      <vt:lpstr>SO 02 - Doprava a likvida...</vt:lpstr>
      <vt:lpstr>SO 03 - Přeprava mechanizace</vt:lpstr>
      <vt:lpstr>SO 04 - VON</vt:lpstr>
      <vt:lpstr>SO 05 - KSU a TP</vt:lpstr>
      <vt:lpstr>'Rekapitulace stavby'!Názvy_tisku</vt:lpstr>
      <vt:lpstr>'SO 01 - Oprava 1TK a 2TK ...'!Názvy_tisku</vt:lpstr>
      <vt:lpstr>'SO 02 - Doprava a likvida...'!Názvy_tisku</vt:lpstr>
      <vt:lpstr>'SO 03 - Přeprava mechanizace'!Názvy_tisku</vt:lpstr>
      <vt:lpstr>'SO 04 - VON'!Názvy_tisku</vt:lpstr>
      <vt:lpstr>'SO 05 - KSU a TP'!Názvy_tisku</vt:lpstr>
      <vt:lpstr>'Rekapitulace stavby'!Oblast_tisku</vt:lpstr>
      <vt:lpstr>'SO 01 - Oprava 1TK a 2TK ...'!Oblast_tisku</vt:lpstr>
      <vt:lpstr>'SO 02 - Doprava a likvida...'!Oblast_tisku</vt:lpstr>
      <vt:lpstr>'SO 03 - Přeprava mechanizace'!Oblast_tisku</vt:lpstr>
      <vt:lpstr>'SO 04 - VON'!Oblast_tisku</vt:lpstr>
      <vt:lpstr>'SO 05 - KSU a TP'!Oblast_tisku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Šubr Pavel</dc:creator>
  <cp:lastModifiedBy>Šubr Pavel</cp:lastModifiedBy>
  <dcterms:created xsi:type="dcterms:W3CDTF">2022-03-29T07:00:16Z</dcterms:created>
  <dcterms:modified xsi:type="dcterms:W3CDTF">2022-03-29T07:09:40Z</dcterms:modified>
</cp:coreProperties>
</file>